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op down list" sheetId="1" r:id="rId4"/>
    <sheet state="visible" name="Colour Codes" sheetId="2" r:id="rId5"/>
    <sheet state="visible" name="EAL and Class Info" sheetId="3" r:id="rId6"/>
    <sheet state="visible" name="FS1" sheetId="4" r:id="rId7"/>
    <sheet state="visible" name="FS2" sheetId="5" r:id="rId8"/>
    <sheet state="visible" name="FS3" sheetId="6" r:id="rId9"/>
    <sheet state="visible" name="Year 1" sheetId="7" r:id="rId10"/>
    <sheet state="visible" name="Year 2" sheetId="8" r:id="rId11"/>
    <sheet state="visible" name="Year 3" sheetId="9" r:id="rId12"/>
    <sheet state="visible" name="Year 4" sheetId="10" r:id="rId13"/>
    <sheet state="visible" name="Year 5" sheetId="11" r:id="rId14"/>
    <sheet state="visible" name="Year 6" sheetId="12" r:id="rId15"/>
    <sheet state="hidden" name="New Class Count" sheetId="13" r:id="rId16"/>
  </sheets>
  <definedNames>
    <definedName hidden="1" localSheetId="8" name="_xlnm._FilterDatabase">'Year 3'!$A$1:$AE$198</definedName>
    <definedName hidden="1" localSheetId="3" name="Z_6A156545_42B4_4BB6_A18D_11998D52ADA2_.wvu.FilterData">'FS1'!$M$1:$M$355</definedName>
    <definedName hidden="1" localSheetId="4" name="Z_6A156545_42B4_4BB6_A18D_11998D52ADA2_.wvu.FilterData">'FS2'!$M$1:$M$340</definedName>
    <definedName hidden="1" localSheetId="5" name="Z_6A156545_42B4_4BB6_A18D_11998D52ADA2_.wvu.FilterData">'FS3'!$M$1:$M$367</definedName>
    <definedName hidden="1" localSheetId="6" name="Z_6A156545_42B4_4BB6_A18D_11998D52ADA2_.wvu.FilterData">'Year 1'!$A$1:$AB$202</definedName>
    <definedName hidden="1" localSheetId="7" name="Z_6A156545_42B4_4BB6_A18D_11998D52ADA2_.wvu.FilterData">'Year 2'!$P$1:$P$411</definedName>
    <definedName hidden="1" localSheetId="8" name="Z_6A156545_42B4_4BB6_A18D_11998D52ADA2_.wvu.FilterData">'Year 3'!$T$1:$T$421</definedName>
    <definedName hidden="1" localSheetId="9" name="Z_6A156545_42B4_4BB6_A18D_11998D52ADA2_.wvu.FilterData">'Year 4'!$T$1:$T$411</definedName>
    <definedName hidden="1" localSheetId="10" name="Z_6A156545_42B4_4BB6_A18D_11998D52ADA2_.wvu.FilterData">'Year 5'!$P$1:$P$431</definedName>
    <definedName hidden="1" localSheetId="10" name="Z_552720BA_6CBF_4D57_8AAC_AE67FCD76F08_.wvu.FilterData">'Year 5'!$A$1:$AF$238</definedName>
    <definedName hidden="1" localSheetId="7" name="Z_435B10D3_DC8B_43BE_BF9F_250179297318_.wvu.FilterData">'Year 2'!$P$1:$P$411</definedName>
    <definedName hidden="1" localSheetId="10" name="Z_435B10D3_DC8B_43BE_BF9F_250179297318_.wvu.FilterData">'Year 5'!$O$1:$O$431</definedName>
  </definedNames>
  <calcPr/>
  <customWorkbookViews>
    <customWorkbookView activeSheetId="0" maximized="1" windowHeight="0" windowWidth="0" guid="{435B10D3-DC8B-43BE-BF9F-250179297318}" name="Filter 2"/>
    <customWorkbookView activeSheetId="0" maximized="1" windowHeight="0" windowWidth="0" guid="{6A156545-42B4-4BB6-A18D-11998D52ADA2}" name="Filter 1"/>
    <customWorkbookView activeSheetId="0" maximized="1" windowHeight="0" windowWidth="0" guid="{552720BA-6CBF-4D57-8AAC-AE67FCD76F08}" name="2I"/>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13">
      <text>
        <t xml:space="preserve">Smitha - Withdrawal form received - Last day 18/12/2024</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69">
      <text>
        <t xml:space="preserve">Temp WD Term 2 start.</t>
      </text>
    </comment>
    <comment authorId="0" ref="K217">
      <text>
        <t xml:space="preserve">Smitha - Withdrawal Form Received - last day 18/12/2024</t>
      </text>
    </comment>
  </commentList>
</comments>
</file>

<file path=xl/sharedStrings.xml><?xml version="1.0" encoding="utf-8"?>
<sst xmlns="http://schemas.openxmlformats.org/spreadsheetml/2006/main" count="19327" uniqueCount="8705">
  <si>
    <t>x</t>
  </si>
  <si>
    <t>Old Nationalities</t>
  </si>
  <si>
    <t>New Nationalities</t>
  </si>
  <si>
    <t>No.</t>
  </si>
  <si>
    <t>MFL</t>
  </si>
  <si>
    <t>EAL Tier</t>
  </si>
  <si>
    <t>F1 F2 Pro</t>
  </si>
  <si>
    <t>Status</t>
  </si>
  <si>
    <t>United States</t>
  </si>
  <si>
    <t>American</t>
  </si>
  <si>
    <t>French</t>
  </si>
  <si>
    <t>No EAL</t>
  </si>
  <si>
    <t>Admitted</t>
  </si>
  <si>
    <t>Confirmed</t>
  </si>
  <si>
    <t>Antiguan</t>
  </si>
  <si>
    <t>Mandarin</t>
  </si>
  <si>
    <t>Tier 1</t>
  </si>
  <si>
    <t>5 x ams with lunch</t>
  </si>
  <si>
    <t>Offered</t>
  </si>
  <si>
    <t>Rumoured</t>
  </si>
  <si>
    <t>Armenian</t>
  </si>
  <si>
    <t>Spanish</t>
  </si>
  <si>
    <t>Tier 2</t>
  </si>
  <si>
    <t>5 x full days</t>
  </si>
  <si>
    <t>Australia</t>
  </si>
  <si>
    <t>Australian</t>
  </si>
  <si>
    <t>Tier 3</t>
  </si>
  <si>
    <t>Austria</t>
  </si>
  <si>
    <t>Window</t>
  </si>
  <si>
    <t>Bangladesh</t>
  </si>
  <si>
    <t>Bangladeshi</t>
  </si>
  <si>
    <t>F3 EAL</t>
  </si>
  <si>
    <t>Belgium</t>
  </si>
  <si>
    <t>Belgian</t>
  </si>
  <si>
    <t>Brazil</t>
  </si>
  <si>
    <t>Brazilian</t>
  </si>
  <si>
    <t>United Kingdom</t>
  </si>
  <si>
    <t>British</t>
  </si>
  <si>
    <t>Canada</t>
  </si>
  <si>
    <t>Canadian</t>
  </si>
  <si>
    <t>Chilean</t>
  </si>
  <si>
    <t>China</t>
  </si>
  <si>
    <t>Chinese</t>
  </si>
  <si>
    <t>Chinese - Hong Kong</t>
  </si>
  <si>
    <t>Chinese - Taiwan</t>
  </si>
  <si>
    <t>Colombia</t>
  </si>
  <si>
    <t>Colombian</t>
  </si>
  <si>
    <t>Czech Republic</t>
  </si>
  <si>
    <t>Czech</t>
  </si>
  <si>
    <t>Denmark</t>
  </si>
  <si>
    <t>Danish</t>
  </si>
  <si>
    <t>Dominican</t>
  </si>
  <si>
    <t>Netherlands</t>
  </si>
  <si>
    <t>Dutch</t>
  </si>
  <si>
    <t>Egyptian</t>
  </si>
  <si>
    <t>Philippines</t>
  </si>
  <si>
    <t>Filipino</t>
  </si>
  <si>
    <t>Finnish</t>
  </si>
  <si>
    <t>France</t>
  </si>
  <si>
    <t>Germany</t>
  </si>
  <si>
    <t>German</t>
  </si>
  <si>
    <t>Hong Kong</t>
  </si>
  <si>
    <t>Hong Konger</t>
  </si>
  <si>
    <t>Hungary</t>
  </si>
  <si>
    <t>Hungarian</t>
  </si>
  <si>
    <t>India</t>
  </si>
  <si>
    <t>Indian</t>
  </si>
  <si>
    <t>Indonesia</t>
  </si>
  <si>
    <t>Indonesian</t>
  </si>
  <si>
    <t>Ireland</t>
  </si>
  <si>
    <t>Irish</t>
  </si>
  <si>
    <t>Israel</t>
  </si>
  <si>
    <t>Israeli</t>
  </si>
  <si>
    <t>Italy</t>
  </si>
  <si>
    <t>Italian</t>
  </si>
  <si>
    <t>Japan</t>
  </si>
  <si>
    <t>Japanese</t>
  </si>
  <si>
    <t>Kazakhstan</t>
  </si>
  <si>
    <t>Kazakhstani</t>
  </si>
  <si>
    <t>Kenyan</t>
  </si>
  <si>
    <t>Saint Kitts và Nevis</t>
  </si>
  <si>
    <t>Kittian</t>
  </si>
  <si>
    <t>Laos</t>
  </si>
  <si>
    <t>Laotian</t>
  </si>
  <si>
    <t>Lebanon</t>
  </si>
  <si>
    <t>Lebanese</t>
  </si>
  <si>
    <t>Lithuania</t>
  </si>
  <si>
    <t>Lithunian</t>
  </si>
  <si>
    <t>Malawi</t>
  </si>
  <si>
    <t>Malawian</t>
  </si>
  <si>
    <t>Malaysia</t>
  </si>
  <si>
    <t>Malaysian</t>
  </si>
  <si>
    <t>Moldovan</t>
  </si>
  <si>
    <t>New Zealand</t>
  </si>
  <si>
    <t>New Zealander</t>
  </si>
  <si>
    <t>Norway</t>
  </si>
  <si>
    <t>Norwegian</t>
  </si>
  <si>
    <t>Pakistan</t>
  </si>
  <si>
    <t>Pakistani</t>
  </si>
  <si>
    <t>Peru</t>
  </si>
  <si>
    <t>Peruvian</t>
  </si>
  <si>
    <t>Poland</t>
  </si>
  <si>
    <t>Polish</t>
  </si>
  <si>
    <t>Portugual</t>
  </si>
  <si>
    <t>Portuguese</t>
  </si>
  <si>
    <t>Romanian</t>
  </si>
  <si>
    <t>Russia</t>
  </si>
  <si>
    <t>Russian</t>
  </si>
  <si>
    <t>Singapore</t>
  </si>
  <si>
    <t>Singaporean</t>
  </si>
  <si>
    <t>Slovakia</t>
  </si>
  <si>
    <t>Slovakian</t>
  </si>
  <si>
    <t>South Africa</t>
  </si>
  <si>
    <t>South African</t>
  </si>
  <si>
    <t>Korea, South</t>
  </si>
  <si>
    <t>South Korean</t>
  </si>
  <si>
    <t>Spain</t>
  </si>
  <si>
    <t>Sri Lanka</t>
  </si>
  <si>
    <t>Sri Lankan</t>
  </si>
  <si>
    <t>St Kitts and Nevis</t>
  </si>
  <si>
    <t>Sweden</t>
  </si>
  <si>
    <t>Swedish</t>
  </si>
  <si>
    <t>Switzerland</t>
  </si>
  <si>
    <t>Swiss</t>
  </si>
  <si>
    <t>Taiwan</t>
  </si>
  <si>
    <t>Taiwanese</t>
  </si>
  <si>
    <t>Thailand</t>
  </si>
  <si>
    <t>Thai</t>
  </si>
  <si>
    <t>Turkey</t>
  </si>
  <si>
    <t>Turkish</t>
  </si>
  <si>
    <t>Ukraine</t>
  </si>
  <si>
    <t>Ukrainian</t>
  </si>
  <si>
    <t>Viet Nam</t>
  </si>
  <si>
    <t>Vietnamese</t>
  </si>
  <si>
    <t>Lithuanian</t>
  </si>
  <si>
    <t>Head Teacher approved offer but offer letter to be sent</t>
  </si>
  <si>
    <t>Offer letter sent out - family have 2 weeks to pay to be admitted</t>
  </si>
  <si>
    <t>a confirmed withdrawal - check comment for leaving date</t>
  </si>
  <si>
    <t>a rumourered student leaver and or a "temporary withdrawal"</t>
  </si>
  <si>
    <t>admitted student (have paid all fees - will be on register)</t>
  </si>
  <si>
    <t>new student information and teacher introduction email sent</t>
  </si>
  <si>
    <t>Class</t>
  </si>
  <si>
    <t>Class Teacher</t>
  </si>
  <si>
    <t>Avg. Age</t>
  </si>
  <si>
    <t>Girls</t>
  </si>
  <si>
    <t>Boys</t>
  </si>
  <si>
    <t>Total ss</t>
  </si>
  <si>
    <t>%</t>
  </si>
  <si>
    <t>Other</t>
  </si>
  <si>
    <t>Houses</t>
  </si>
  <si>
    <t>EAL</t>
  </si>
  <si>
    <t>Dalat</t>
  </si>
  <si>
    <t>Hue</t>
  </si>
  <si>
    <t>Hanoi</t>
  </si>
  <si>
    <t>Saigon</t>
  </si>
  <si>
    <t>Total</t>
  </si>
  <si>
    <t>F1</t>
  </si>
  <si>
    <t>Part Time</t>
  </si>
  <si>
    <t>Full Time</t>
  </si>
  <si>
    <t>Head Count</t>
  </si>
  <si>
    <t>Left</t>
  </si>
  <si>
    <t>Cancelled</t>
  </si>
  <si>
    <t>X</t>
  </si>
  <si>
    <t>F1B</t>
  </si>
  <si>
    <t>Christina</t>
  </si>
  <si>
    <t>F1I</t>
  </si>
  <si>
    <t>Allysa</t>
  </si>
  <si>
    <t>F1S</t>
  </si>
  <si>
    <t>Crislet</t>
  </si>
  <si>
    <t>F1V</t>
  </si>
  <si>
    <t>Clare</t>
  </si>
  <si>
    <t>F1N</t>
  </si>
  <si>
    <t>Keziah</t>
  </si>
  <si>
    <t>TOTAL</t>
  </si>
  <si>
    <t>F2</t>
  </si>
  <si>
    <t>F2B</t>
  </si>
  <si>
    <t>Joanne</t>
  </si>
  <si>
    <t>F2I</t>
  </si>
  <si>
    <t>Christine</t>
  </si>
  <si>
    <t>F2S</t>
  </si>
  <si>
    <t>Grace</t>
  </si>
  <si>
    <t>F2V</t>
  </si>
  <si>
    <t>Helena</t>
  </si>
  <si>
    <t>F2N</t>
  </si>
  <si>
    <t>Precious</t>
  </si>
  <si>
    <t>F2H</t>
  </si>
  <si>
    <t>Francez</t>
  </si>
  <si>
    <t>F3</t>
  </si>
  <si>
    <t>F3B</t>
  </si>
  <si>
    <t>Josette</t>
  </si>
  <si>
    <t>F3I</t>
  </si>
  <si>
    <t>Rachel</t>
  </si>
  <si>
    <t>F3S</t>
  </si>
  <si>
    <t>Tamsyn</t>
  </si>
  <si>
    <t>F3V</t>
  </si>
  <si>
    <t>Lorraine</t>
  </si>
  <si>
    <t>F3N</t>
  </si>
  <si>
    <t>Guv</t>
  </si>
  <si>
    <t>F3H</t>
  </si>
  <si>
    <t>Paul</t>
  </si>
  <si>
    <t>F3C</t>
  </si>
  <si>
    <t>F3M</t>
  </si>
  <si>
    <t>Year 1</t>
  </si>
  <si>
    <t>1B</t>
  </si>
  <si>
    <t>Nicola</t>
  </si>
  <si>
    <t>1I</t>
  </si>
  <si>
    <t>John</t>
  </si>
  <si>
    <t>1S</t>
  </si>
  <si>
    <t>Ethan</t>
  </si>
  <si>
    <t>1V</t>
  </si>
  <si>
    <t>Jude</t>
  </si>
  <si>
    <t>1N</t>
  </si>
  <si>
    <t>Becky</t>
  </si>
  <si>
    <t>1H</t>
  </si>
  <si>
    <t>Louise</t>
  </si>
  <si>
    <t>1C</t>
  </si>
  <si>
    <t>Phoebe</t>
  </si>
  <si>
    <t>1M</t>
  </si>
  <si>
    <t>Ellie</t>
  </si>
  <si>
    <t>Year 2</t>
  </si>
  <si>
    <t>2B</t>
  </si>
  <si>
    <t>Juliette</t>
  </si>
  <si>
    <t>2I</t>
  </si>
  <si>
    <t>Neil</t>
  </si>
  <si>
    <t>2S</t>
  </si>
  <si>
    <t>Kirstie</t>
  </si>
  <si>
    <t>2V</t>
  </si>
  <si>
    <t>Claire</t>
  </si>
  <si>
    <t>2N</t>
  </si>
  <si>
    <t>Hannah</t>
  </si>
  <si>
    <t>2H</t>
  </si>
  <si>
    <t>Rebekah</t>
  </si>
  <si>
    <t>2C</t>
  </si>
  <si>
    <t>Tara</t>
  </si>
  <si>
    <t>2M</t>
  </si>
  <si>
    <t>Debbie</t>
  </si>
  <si>
    <t>EYI Total</t>
  </si>
  <si>
    <t>Year 3</t>
  </si>
  <si>
    <t>3B</t>
  </si>
  <si>
    <t>Lucy</t>
  </si>
  <si>
    <t>3I</t>
  </si>
  <si>
    <t>Linden</t>
  </si>
  <si>
    <t>3S</t>
  </si>
  <si>
    <t>Rob</t>
  </si>
  <si>
    <t>3V</t>
  </si>
  <si>
    <t>Maria</t>
  </si>
  <si>
    <t>3N</t>
  </si>
  <si>
    <t>3H</t>
  </si>
  <si>
    <t>Jon</t>
  </si>
  <si>
    <t>3C</t>
  </si>
  <si>
    <t>Katie</t>
  </si>
  <si>
    <t>3M</t>
  </si>
  <si>
    <t>Mike</t>
  </si>
  <si>
    <t>Year 4</t>
  </si>
  <si>
    <t>4B</t>
  </si>
  <si>
    <t>Elaine</t>
  </si>
  <si>
    <t>4I</t>
  </si>
  <si>
    <t>Michelle</t>
  </si>
  <si>
    <t>4S</t>
  </si>
  <si>
    <t>Andrea</t>
  </si>
  <si>
    <t>4V</t>
  </si>
  <si>
    <t>Conor</t>
  </si>
  <si>
    <t>4N</t>
  </si>
  <si>
    <t>Jack</t>
  </si>
  <si>
    <t>4H</t>
  </si>
  <si>
    <t>Tom</t>
  </si>
  <si>
    <t>4C</t>
  </si>
  <si>
    <t>Sasha</t>
  </si>
  <si>
    <t>4M</t>
  </si>
  <si>
    <t>Peter</t>
  </si>
  <si>
    <t>Year 5</t>
  </si>
  <si>
    <t>5B</t>
  </si>
  <si>
    <t>Kuj</t>
  </si>
  <si>
    <t>5I</t>
  </si>
  <si>
    <t>Andy</t>
  </si>
  <si>
    <t>5S</t>
  </si>
  <si>
    <t>Jordan</t>
  </si>
  <si>
    <t>5V</t>
  </si>
  <si>
    <t>Gillian</t>
  </si>
  <si>
    <t>5N</t>
  </si>
  <si>
    <t>5H</t>
  </si>
  <si>
    <t>Josh</t>
  </si>
  <si>
    <t>5C</t>
  </si>
  <si>
    <t>Erica</t>
  </si>
  <si>
    <t>5M</t>
  </si>
  <si>
    <t>Nick</t>
  </si>
  <si>
    <t>Year 6</t>
  </si>
  <si>
    <t>6B</t>
  </si>
  <si>
    <t>Liz</t>
  </si>
  <si>
    <t>6I</t>
  </si>
  <si>
    <t>Lauren</t>
  </si>
  <si>
    <t>6S</t>
  </si>
  <si>
    <t>James</t>
  </si>
  <si>
    <t>6V</t>
  </si>
  <si>
    <t>Jonathan</t>
  </si>
  <si>
    <t>6N</t>
  </si>
  <si>
    <t>6H</t>
  </si>
  <si>
    <t>Dearbhla</t>
  </si>
  <si>
    <t>6C</t>
  </si>
  <si>
    <t>Paolo</t>
  </si>
  <si>
    <t>6M</t>
  </si>
  <si>
    <t>Derek</t>
  </si>
  <si>
    <t>Junior Total</t>
  </si>
  <si>
    <t>Primary Total</t>
  </si>
  <si>
    <t>Class 
No.</t>
  </si>
  <si>
    <t>No-Go 
Photo List</t>
  </si>
  <si>
    <t>Conditional 
Offer</t>
  </si>
  <si>
    <t>Staff 
child</t>
  </si>
  <si>
    <t>FTE</t>
  </si>
  <si>
    <t>School ID</t>
  </si>
  <si>
    <t>School Code</t>
  </si>
  <si>
    <t>Student Surname</t>
  </si>
  <si>
    <t>Student First Name</t>
  </si>
  <si>
    <t>Age</t>
  </si>
  <si>
    <t xml:space="preserve"> DOB</t>
  </si>
  <si>
    <t>Gender</t>
  </si>
  <si>
    <t>House</t>
  </si>
  <si>
    <t>Admission 
Date</t>
  </si>
  <si>
    <t>Nationality</t>
  </si>
  <si>
    <t xml:space="preserve">Previous 
Class </t>
  </si>
  <si>
    <t>Programme</t>
  </si>
  <si>
    <t>Early Enrollment</t>
  </si>
  <si>
    <t>Admissions comments</t>
  </si>
  <si>
    <t>Medical/ Dietary</t>
  </si>
  <si>
    <t>Comments 2024/2025</t>
  </si>
  <si>
    <t>Comments 2023/2024</t>
  </si>
  <si>
    <t>Group A or B</t>
  </si>
  <si>
    <t>Foundation 1</t>
  </si>
  <si>
    <t>HC</t>
  </si>
  <si>
    <t>FTE's</t>
  </si>
  <si>
    <t xml:space="preserve">Total True Age = </t>
  </si>
  <si>
    <t xml:space="preserve">Total F1EE = </t>
  </si>
  <si>
    <t>Total=</t>
  </si>
  <si>
    <t>Class F1B: Christina Rada - Gotis</t>
  </si>
  <si>
    <t>Yes</t>
  </si>
  <si>
    <t>153737881837</t>
  </si>
  <si>
    <t>NGUYEN</t>
  </si>
  <si>
    <t>Ky Anh (James)</t>
  </si>
  <si>
    <t>M</t>
  </si>
  <si>
    <t>Ftots</t>
  </si>
  <si>
    <t>Staff child: Ian Alexander</t>
  </si>
  <si>
    <t>re-accesing F1</t>
  </si>
  <si>
    <t>102202706750</t>
  </si>
  <si>
    <t>LE</t>
  </si>
  <si>
    <t>Raphael</t>
  </si>
  <si>
    <t>New</t>
  </si>
  <si>
    <t>Parents are pushing for Jan start as in school since 9 months &amp; brother starting Y1 on Jan 8</t>
  </si>
  <si>
    <t>160008347332</t>
  </si>
  <si>
    <t>LUONG</t>
  </si>
  <si>
    <t>Diep San (Christiana)</t>
  </si>
  <si>
    <t>F</t>
  </si>
  <si>
    <t>075751517738</t>
  </si>
  <si>
    <t>QUANTRILL</t>
  </si>
  <si>
    <t>Bao Nam (Harry)</t>
  </si>
  <si>
    <t>F1EE Staff child of James Quantrill, allergies, will need care plan</t>
  </si>
  <si>
    <t>Allergy (suspected): milk, egg, potato, salmon, beef, Eczema, allergic rhinitis, breathing issues during viral episodes (SEE CARE PLAN)</t>
  </si>
  <si>
    <t>132110327159</t>
  </si>
  <si>
    <t>HOLBROOK</t>
  </si>
  <si>
    <t>Éabha Bernadette Rasha (Éabha)</t>
  </si>
  <si>
    <t>REPEATER - Lovely smiley and very happy girl. Language is amazing. May need reminders to comply to expectations. Concerns over balance and core strength.</t>
  </si>
  <si>
    <t>103954642862</t>
  </si>
  <si>
    <t>TRAN</t>
  </si>
  <si>
    <t>My Chau</t>
  </si>
  <si>
    <t>REPEATER - Complicated family situation, very nurtured at home, lovely girl, language is great and speech is clear. Has come a long way with being settled in school but may need support in transition from place to place or during change. Mum will ask many questions. Cousins with an F1 child.</t>
  </si>
  <si>
    <t>Ngoc Thanh (Mario)</t>
  </si>
  <si>
    <t>Sibling LE Mateo 4H</t>
  </si>
  <si>
    <t>BUI</t>
  </si>
  <si>
    <t>Nguyen Anh (Firo)</t>
  </si>
  <si>
    <t>Sibling BUI DiO 4I</t>
  </si>
  <si>
    <t>DANG</t>
  </si>
  <si>
    <t>Hoang Bao (Leo)</t>
  </si>
  <si>
    <t>Siblings ChuChu 2H and Chi Chi 6N</t>
  </si>
  <si>
    <t>Class F1I: Allysa Ignacio</t>
  </si>
  <si>
    <t>LEANDER</t>
  </si>
  <si>
    <t>Christelle Briana</t>
  </si>
  <si>
    <t>Older sibling Y2 26/26</t>
  </si>
  <si>
    <t>ASI</t>
  </si>
  <si>
    <t>Ava</t>
  </si>
  <si>
    <t>Siblling ASI Mateo joining Y1 25/26</t>
  </si>
  <si>
    <t>Huu Phuc An (Jordan)</t>
  </si>
  <si>
    <t>KHAN</t>
  </si>
  <si>
    <t>An Tung Bach (Amin)</t>
  </si>
  <si>
    <t>Thien An (Leanne)</t>
  </si>
  <si>
    <t>Lam Tinh Dong (Audrey)</t>
  </si>
  <si>
    <t>LAU</t>
  </si>
  <si>
    <t>Mila Mei (Mila)</t>
  </si>
  <si>
    <t>YU</t>
  </si>
  <si>
    <t>HaYul</t>
  </si>
  <si>
    <t>sibling in Y6, lose his things alot,working parents</t>
  </si>
  <si>
    <t>Phuc Lam (Tony)</t>
  </si>
  <si>
    <t>WANG</t>
  </si>
  <si>
    <t>RuiTing</t>
  </si>
  <si>
    <t>Sibling YaJing Y4</t>
  </si>
  <si>
    <t>Class F1S: Crislet Silva</t>
  </si>
  <si>
    <t>094551008686</t>
  </si>
  <si>
    <t>WOOLLEY</t>
  </si>
  <si>
    <t>Otis Christopher (Otis)</t>
  </si>
  <si>
    <t>Allergic to cashew nuts, swelling, hives</t>
  </si>
  <si>
    <t>140527155452</t>
  </si>
  <si>
    <t>TEALE</t>
  </si>
  <si>
    <t>Isla Marion (Isla)</t>
  </si>
  <si>
    <t>Okay with photos on Social Media, just no mention of her name</t>
  </si>
  <si>
    <t>160935556270</t>
  </si>
  <si>
    <t>NG</t>
  </si>
  <si>
    <t>Arissa Grace (Arissa)</t>
  </si>
  <si>
    <t>Very thorough parents, Arissa was attending Ftots. NO GO PHOTO</t>
  </si>
  <si>
    <t>141304364131</t>
  </si>
  <si>
    <t>LEE</t>
  </si>
  <si>
    <t>SeoJin</t>
  </si>
  <si>
    <t>EE/ Sibling in Year 1: SeoJoo</t>
  </si>
  <si>
    <t>151335999300</t>
  </si>
  <si>
    <t>Hoang An (Alice)</t>
  </si>
  <si>
    <t>Sibling Henry is in Ftots</t>
  </si>
  <si>
    <t>Repeater</t>
  </si>
  <si>
    <t>114940629472</t>
  </si>
  <si>
    <t>RIVEROS</t>
  </si>
  <si>
    <t>Thuy (Olivia)</t>
  </si>
  <si>
    <t>Coming from Saigon Star, dad American mum VN</t>
  </si>
  <si>
    <t>PHAN</t>
  </si>
  <si>
    <t>Quynh Sa (Lisa)</t>
  </si>
  <si>
    <t>Sibling PHAN Lily 1I</t>
  </si>
  <si>
    <t>QUAN</t>
  </si>
  <si>
    <t>Kinh Luan (Tyga)</t>
  </si>
  <si>
    <t>Sibling DANG Mia 7V</t>
  </si>
  <si>
    <t>Quoc Minh Thien (Tin Tin)</t>
  </si>
  <si>
    <t>Phuc Quy Binh (Binh)</t>
  </si>
  <si>
    <t>Siblings Kem 3S &amp; Gia An 1H</t>
  </si>
  <si>
    <t xml:space="preserve">SUTTON </t>
  </si>
  <si>
    <t>Aurelia Florence</t>
  </si>
  <si>
    <t>out of year group - age is for F2 25/26. SALT support</t>
  </si>
  <si>
    <t>Class F1V: Clare Lowson (YGL)</t>
  </si>
  <si>
    <t>081117218152</t>
  </si>
  <si>
    <t>KLEYN</t>
  </si>
  <si>
    <t>Elias Martin (Elias)</t>
  </si>
  <si>
    <t>F1 EE, Ftots</t>
  </si>
  <si>
    <t>154844131386</t>
  </si>
  <si>
    <t>MCATAMNEY</t>
  </si>
  <si>
    <t>Chi Minh (James)</t>
  </si>
  <si>
    <t>153536171526</t>
  </si>
  <si>
    <t>Ngoc Nha An (Anna)</t>
  </si>
  <si>
    <t>Sibling BUI Lieu Uyen Nhi (Nina) (same dad) graduated class of 2024</t>
  </si>
  <si>
    <t>134449595068</t>
  </si>
  <si>
    <t>TRUONG</t>
  </si>
  <si>
    <t>Yen Nhi (Alice)</t>
  </si>
  <si>
    <t>F1EE Sibling Jayson F2</t>
  </si>
  <si>
    <t>160517801180</t>
  </si>
  <si>
    <t>Lam Tra (May)</t>
  </si>
  <si>
    <t>Legal guardian is Ms Thu (she is the aunt, her brother and wife's child). She is now the sole legal guardian, positive family relationship - see Jen</t>
  </si>
  <si>
    <t>083756633026</t>
  </si>
  <si>
    <t>MARTE</t>
  </si>
  <si>
    <t>Hope Annett (Hope)</t>
  </si>
  <si>
    <t>Currently in Ftots, dad German and mum Taiwanese. Lovely parents.</t>
  </si>
  <si>
    <t>SWANSON</t>
  </si>
  <si>
    <t>Louis Valdes (Louis)</t>
  </si>
  <si>
    <t>QUACH</t>
  </si>
  <si>
    <t>Quy (Landon)</t>
  </si>
  <si>
    <t>Sibling Barron F2B</t>
  </si>
  <si>
    <t>HO</t>
  </si>
  <si>
    <t>Diep Tue Anh (Tue Anh)</t>
  </si>
  <si>
    <t xml:space="preserve">Youngest child and only daughter in a family of 4 kids (3 big brothers at AIS - applied to BIS twice yet rejected). </t>
  </si>
  <si>
    <t>LU</t>
  </si>
  <si>
    <t>Chi Nhan</t>
  </si>
  <si>
    <t>Uncle is BIS student - LU Sy Anh</t>
  </si>
  <si>
    <t>PHAM</t>
  </si>
  <si>
    <t>Vo Gia An (Gia An)</t>
  </si>
  <si>
    <t>Class F1N: Keziah Dozal / Claudine Paulino</t>
  </si>
  <si>
    <t>Cao Uy Minh (Andy)</t>
  </si>
  <si>
    <t>Sibling NGUYEN Yumi 2C</t>
  </si>
  <si>
    <t>Phu Hoang (William)</t>
  </si>
  <si>
    <t>Sibling Louis F3I</t>
  </si>
  <si>
    <t>VU</t>
  </si>
  <si>
    <t>Nguyen Tram Anh (Tram Anh)</t>
  </si>
  <si>
    <t>Aurora switcher</t>
  </si>
  <si>
    <t>Sena</t>
  </si>
  <si>
    <t xml:space="preserve">first in school, lovely girl </t>
  </si>
  <si>
    <t>LAM</t>
  </si>
  <si>
    <t>Duy Thien (Lu)</t>
  </si>
  <si>
    <t>Saigon Kids switcher</t>
  </si>
  <si>
    <t>Nguyen Huyen (Vi)</t>
  </si>
  <si>
    <t>Tuan Hao (Hao)</t>
  </si>
  <si>
    <t>Cousin TRAN My Chau</t>
  </si>
  <si>
    <t>Phuc Khanh An (Annie)</t>
  </si>
  <si>
    <t>Siblings PHAM Sushi 4B &amp; Andy 2I</t>
  </si>
  <si>
    <t>Khuong Cat Tuong (Jennie)</t>
  </si>
  <si>
    <t>Cousins PHAM Gia Huy (Louis) &amp; PHAM Kha Han (Paris)</t>
  </si>
  <si>
    <t>New Admitted / Offered</t>
  </si>
  <si>
    <t>154039592098</t>
  </si>
  <si>
    <t>101431807288</t>
  </si>
  <si>
    <t>153258453739</t>
  </si>
  <si>
    <t>142142061161</t>
  </si>
  <si>
    <t>Christelle Briana (Christelle)</t>
  </si>
  <si>
    <t>133536047660</t>
  </si>
  <si>
    <t>Ava Victoria Yusi (Ava)</t>
  </si>
  <si>
    <t>101815088796</t>
  </si>
  <si>
    <t>111857999101</t>
  </si>
  <si>
    <t>Duy Thien (Duy)</t>
  </si>
  <si>
    <t>154826027121</t>
  </si>
  <si>
    <t>103121082316</t>
  </si>
  <si>
    <t>081948091591</t>
  </si>
  <si>
    <t>100656517970</t>
  </si>
  <si>
    <t>142956795270</t>
  </si>
  <si>
    <t>165118907759</t>
  </si>
  <si>
    <t>103532476676</t>
  </si>
  <si>
    <t>162026642342</t>
  </si>
  <si>
    <t>142025546949</t>
  </si>
  <si>
    <t>095353227481</t>
  </si>
  <si>
    <t>143345950528</t>
  </si>
  <si>
    <t>144713623515</t>
  </si>
  <si>
    <t>095438650301</t>
  </si>
  <si>
    <t>141604264956</t>
  </si>
  <si>
    <t>162509819548</t>
  </si>
  <si>
    <t>090125296565</t>
  </si>
  <si>
    <t>134457449038</t>
  </si>
  <si>
    <t>Anh (Mina)</t>
  </si>
  <si>
    <t>131651022696</t>
  </si>
  <si>
    <t>135358259506</t>
  </si>
  <si>
    <t>091415559469</t>
  </si>
  <si>
    <t>Nguyen Tram Anh (Kate)</t>
  </si>
  <si>
    <t>135202343995</t>
  </si>
  <si>
    <t/>
  </si>
  <si>
    <t>Confirmed Leavers</t>
  </si>
  <si>
    <t>Staff child</t>
  </si>
  <si>
    <t>Admission date</t>
  </si>
  <si>
    <t xml:space="preserve">Previous Class </t>
  </si>
  <si>
    <t>Medical</t>
  </si>
  <si>
    <t>Comments 2022/2023</t>
  </si>
  <si>
    <t>Class F2B: Joanne Santos</t>
  </si>
  <si>
    <t>145720908051</t>
  </si>
  <si>
    <t>RINGSTAD</t>
  </si>
  <si>
    <t>Freya An (Freya)</t>
  </si>
  <si>
    <t>confident and friendly; popular amongst peers; speaks confindently in English; lovely family;</t>
  </si>
  <si>
    <t>072241223086</t>
  </si>
  <si>
    <t>PETROSJAN</t>
  </si>
  <si>
    <t>Amari Aram (Amari)</t>
  </si>
  <si>
    <t>Eatonhouse switcher, sibling Lija F3</t>
  </si>
  <si>
    <t>He had kidney surgery when he was 7 weeks old but it didnt affect his day at school</t>
  </si>
  <si>
    <t>very kind, sweet, and friendly boy; speaks fluently in English; lovely family; knows boundaries and makes good choices; may prefer to use the toilet without anyone-have spoken to Mum about this and we work hard explaining to him about other people being in the toilet especially in school.</t>
  </si>
  <si>
    <t>113647111734</t>
  </si>
  <si>
    <t>Minh Hang (Virginia)</t>
  </si>
  <si>
    <t>SIBLING: BUI Cong Nhat Vuong (Dan) F2S</t>
  </si>
  <si>
    <t>Phrases -Summer born and young, Can be shy and quiet and will need time to build confidence with unfamiliar people. Independent and friendly with children. Very capable but will not initially show it.</t>
  </si>
  <si>
    <t>130231783828</t>
  </si>
  <si>
    <t>WISEMAN</t>
  </si>
  <si>
    <t>Mariah Kathryn (Riah)</t>
  </si>
  <si>
    <t>Sentences - such a gem to have in class, incredibly lovely girl! Friendly and kind.</t>
  </si>
  <si>
    <t>135546749221</t>
  </si>
  <si>
    <t>Le Phu Long (Ebi)</t>
  </si>
  <si>
    <t>SIBLING: Chuchi F2B</t>
  </si>
  <si>
    <t>Loves nature, hunting for insects. Expect him to speak in short sentneces because he can but doesn't awlays choose to. Can be grumpy in the morning. Just needs some warm up time. Mum occasionaly brings to school and on these days he finds separating hard. No prob when nanny drops off. Mates with Roi</t>
  </si>
  <si>
    <t>095505446896</t>
  </si>
  <si>
    <t>Chi Dinh (Roi)</t>
  </si>
  <si>
    <t>FTOTS, SIBLING: Mo Mo F3H</t>
  </si>
  <si>
    <t>WT in speaking because even tho he can use simple phrases and sentences, it is very hard to understand him as he puts on funny voice. He spoke more to other tecahers than me as he knew I would understand his non-verbal comm. Good mates with ebi.</t>
  </si>
  <si>
    <t>093320939314</t>
  </si>
  <si>
    <t>Hoang Chan Minh (Sutin)</t>
  </si>
  <si>
    <t>SIBLINGS: Suti F2I, Suri 6C &amp; Sumi 2H</t>
  </si>
  <si>
    <t>Sutin is allergic to cows milk, only drinks HP milk (Meiji). Symptoms: itchy, hives, wheezing and diarrhea</t>
  </si>
  <si>
    <t>Has 3 other siblings in school. Lovely family. Sutin is very attached to grandma and may cry upon drop off but will soothe himself eventually.</t>
  </si>
  <si>
    <t>162614612252</t>
  </si>
  <si>
    <t>LY</t>
  </si>
  <si>
    <t>Phuc Khang (Khang)</t>
  </si>
  <si>
    <t>FTOTS</t>
  </si>
  <si>
    <t>quiet, loves water play and started to use English words in T3. Initialy babbled but now puts english word together. toilet trained but may still need support. self-regulation issues- very emotional and does not like being told what to do.</t>
  </si>
  <si>
    <t>160932244708</t>
  </si>
  <si>
    <t>CARNEY</t>
  </si>
  <si>
    <t>Fraser Lloyd (Fraser)</t>
  </si>
  <si>
    <t>F2 age, after discussion, F1 instead conditional offer SALT &amp; AEN, STAFF</t>
  </si>
  <si>
    <t>lovely boy and not a bother to anyone. please see me.</t>
  </si>
  <si>
    <t>133001634927</t>
  </si>
  <si>
    <t>KIM</t>
  </si>
  <si>
    <t>Edam</t>
  </si>
  <si>
    <t>sibling in Y1, VERY lively, needed reinforcement</t>
  </si>
  <si>
    <t>110532334646</t>
  </si>
  <si>
    <t>SNOECK</t>
  </si>
  <si>
    <t>Nolan Ayden Adetayo (Nolan)</t>
  </si>
  <si>
    <t>Le Petite Ecole, siblings Maelys and Kylian Y6</t>
  </si>
  <si>
    <t>081642978729</t>
  </si>
  <si>
    <t>Minh Thang (Bee)</t>
  </si>
  <si>
    <t>Class F2I: Christine Neville</t>
  </si>
  <si>
    <t>105455466095</t>
  </si>
  <si>
    <t>Ho Bang Bang (Yue Er)</t>
  </si>
  <si>
    <t>very confident; can speak in English in sentences when it interests her but still babbles some words; knows boundaries but may need to be reminded of good choices on occasions; parents live in China and she lives with Grandma. Mum comes every so often to visit her and for PTSCs.</t>
  </si>
  <si>
    <t>081335173302</t>
  </si>
  <si>
    <t>Gia Khang (Zorba)</t>
  </si>
  <si>
    <t>confident speaker; may become sensitive/emotional after a holiday but after reassuring him he'll be alright. Capable of doing things but is used to everything being done for him (by adults at home); celebrity parents- remind parents/visiting family members not to take any photo/video on school premises; prefers to play indoors- needs encouragement to play outdoors when it's hot</t>
  </si>
  <si>
    <t>164141488898</t>
  </si>
  <si>
    <t>ZHOU</t>
  </si>
  <si>
    <t>Shi Jiu Mu (Jiu Mu)</t>
  </si>
  <si>
    <t>Stubborn and strong willed. Communicating with parents is tricky. Child is senstive and is quite moody. Very able but needs to be in the mood to show what he is capable of. Very motivated by food.</t>
  </si>
  <si>
    <t>083835502099</t>
  </si>
  <si>
    <t>CHOI</t>
  </si>
  <si>
    <t>Manh Quan</t>
  </si>
  <si>
    <t>Siblings in BIS: NGO-CHOI Richard 11V &amp; CHOI Winnie 2N</t>
  </si>
  <si>
    <t>lovely and sweet boy, Young, high needs, very emotional and will have frequent meltdowns.but has made brilliant progress already. Gross motor concerns over balance.</t>
  </si>
  <si>
    <t>095415261403</t>
  </si>
  <si>
    <t>Nam Khang (Henry)</t>
  </si>
  <si>
    <t>Lovely boy, quiet but very able. Independent. Mum can be fussy.</t>
  </si>
  <si>
    <t>113322115420</t>
  </si>
  <si>
    <t>BATE QUEVEDO</t>
  </si>
  <si>
    <t>Lyra</t>
  </si>
  <si>
    <t>F1 EE NO GO PHOTO list. 1st language Spanish 2nd English.</t>
  </si>
  <si>
    <t>Able. Excellent CLL. Has good executive function and loves to help teachers. No photos for marketing</t>
  </si>
  <si>
    <t>113323637844</t>
  </si>
  <si>
    <t>Astra</t>
  </si>
  <si>
    <t>Good friend to others. Good undertsanding. Will respond well to reminders to share, wait etc No photos for marketing</t>
  </si>
  <si>
    <t>162520544458</t>
  </si>
  <si>
    <t>KUSTEL</t>
  </si>
  <si>
    <t>Luna Mirae (Luna)</t>
  </si>
  <si>
    <t>SIBLING (NEW): Aria Ryan F3, American Consulate</t>
  </si>
  <si>
    <t>Is being weened of comfort toy coming into school. Now only for nap. Goes in bag before entering. Parents supportive of this. If dysregulated self-soothes with water bottle. Very good CLL</t>
  </si>
  <si>
    <t>154245792868</t>
  </si>
  <si>
    <t>MEKY ALY</t>
  </si>
  <si>
    <t>Selim</t>
  </si>
  <si>
    <t>NO PORK</t>
  </si>
  <si>
    <t>a really lovely boy but needs to work on understanding boundaries and support in resolving conflict with friends. T3 starter. loves conversations. very helpful towards friends in class. attitude could be misinterpreted as he can come across as aggressive. mum from Ukrain, dad from Egypt</t>
  </si>
  <si>
    <t>085146800545</t>
  </si>
  <si>
    <t>DAM</t>
  </si>
  <si>
    <t>Thao Vy (Roshem)</t>
  </si>
  <si>
    <t>095856675249</t>
  </si>
  <si>
    <t>Duc An (Cody)</t>
  </si>
  <si>
    <t>160145977787</t>
  </si>
  <si>
    <t>HUYNH</t>
  </si>
  <si>
    <t>Dang Quan (Parker)</t>
  </si>
  <si>
    <t>Class F2S: Grace Maling</t>
  </si>
  <si>
    <t>073157531012</t>
  </si>
  <si>
    <t>Dai Phuoc (Tiger)</t>
  </si>
  <si>
    <t>SIBLINGS: Angel F3V &amp; Truly F1B</t>
  </si>
  <si>
    <t>shy but strong willed; confident speaker in Vietnamese but tries his best in speaking in English with class teacher; MUM, grandpa and grandma-key people in the family. Complicated family situation.</t>
  </si>
  <si>
    <t>141516095549</t>
  </si>
  <si>
    <t>Jacob Hoang Phi (Jacob)</t>
  </si>
  <si>
    <t>FTOTS, STAFF KID, SIBLING: Jimmy 1H, FTOTS to F1</t>
  </si>
  <si>
    <t>Sentences - Summer born and young, confident speaker and picks up vocabulary rapidly. May occassionally repeat what teachers tell him. May need support in controlling his impulses - may push, grab toys and cry loudly when abruplty stopped from playing. Pre-warning works.Very picky eater, meal time is challenging, only likes plain brown food or rice.</t>
  </si>
  <si>
    <t>204158479350</t>
  </si>
  <si>
    <t>Ba Thien Nhan (Thien Nhan)</t>
  </si>
  <si>
    <t>Sibling in BIS NGUYEN Ngoc Uyen Thu (Tina) 1S. Will take the bus once done settling in.</t>
  </si>
  <si>
    <t>Sentences - T3 starter but mature. Takes the bus with his sister. Good language and very friendly but play can sometimes be rowdy with boys. Will need reminding to be gentle during play but does not hurt his friends.</t>
  </si>
  <si>
    <t>075326642864</t>
  </si>
  <si>
    <t>RICHARDSON</t>
  </si>
  <si>
    <t>Elkie Darby (Elkie)</t>
  </si>
  <si>
    <t>STAFF child, Mum secondary dad AIS, first time school, FTOT to F1</t>
  </si>
  <si>
    <t>Shows great behaviour. Very sociable and can easily make friends. Lovely girl and family.</t>
  </si>
  <si>
    <t>113901589309</t>
  </si>
  <si>
    <t>Huong Anh Thy (Kathy)</t>
  </si>
  <si>
    <t>SIBLING: Emmy F1V, ISSP Switcher</t>
  </si>
  <si>
    <t>Can be shy and senstive on occassions. Needs a bit of reminding to refocus at times. Loves exploring with friends and has good language, enabling her to verbalise feelings/frustrations and tell home life stories. Mum sometimes come but it's the nanny who is always with her. Speak to nanny about events/reminder.</t>
  </si>
  <si>
    <t>093747818389</t>
  </si>
  <si>
    <t>Dan Truong (Sunny)</t>
  </si>
  <si>
    <t>ISSP Switcher</t>
  </si>
  <si>
    <t>Slight eczema - Needs to use mosturiser daily at home</t>
  </si>
  <si>
    <t>Stubborn!!! Able speaker. Can be lazy with self-care (dressing, shoes etc) but is capable. Good frieds with Minh Anh</t>
  </si>
  <si>
    <t>103545609238</t>
  </si>
  <si>
    <t>UA-AMORNWANIT</t>
  </si>
  <si>
    <t>Paweelada (Preme)</t>
  </si>
  <si>
    <t>Agreed to start Feb</t>
  </si>
  <si>
    <t>Twin of Paul. Good all round.</t>
  </si>
  <si>
    <t>080412257631</t>
  </si>
  <si>
    <t>An Thuy Minh</t>
  </si>
  <si>
    <t>141344853676</t>
  </si>
  <si>
    <t>WAGNER</t>
  </si>
  <si>
    <t>Max Kim (Max)</t>
  </si>
  <si>
    <t>AIS, sibling Milla Y1, dad German mum South Korean, lovely parents</t>
  </si>
  <si>
    <t xml:space="preserve">Suspected peanut butter allergy (some brands), face swelling </t>
  </si>
  <si>
    <t>133501798385</t>
  </si>
  <si>
    <t>HONG</t>
  </si>
  <si>
    <t>Jion</t>
  </si>
  <si>
    <t>sibling Y1, mosquito allergy, EIS since 2025 Jan. lobely lively little boy</t>
  </si>
  <si>
    <t>092600062371</t>
  </si>
  <si>
    <t>Vu Quoc Anh (Will)</t>
  </si>
  <si>
    <t>140332557112</t>
  </si>
  <si>
    <t>Ba Phuc</t>
  </si>
  <si>
    <t>Class F2V: Helena Shore</t>
  </si>
  <si>
    <t>103844694402</t>
  </si>
  <si>
    <t>COWEN</t>
  </si>
  <si>
    <t>Damon Thomas</t>
  </si>
  <si>
    <t>F1 EE. Offered for 1/2 days. STAFF child so entitled to full (1 FTE)</t>
  </si>
  <si>
    <t>very sweet and lovely boy who is learning to understand boundaries and needs support with handling conflict. He is sensitive and may cry at first, but feels better when things are explained calmly. He is helpful to both friends and teachers in class; family is semi vegetarian- so he will often opt not to eat meat but when encouraged, he will try. No special meal as parents are happy for him to eat anything.</t>
  </si>
  <si>
    <t>124342674569</t>
  </si>
  <si>
    <t>KHABIBULLIN</t>
  </si>
  <si>
    <t>Radel</t>
  </si>
  <si>
    <t>Sibling Rimma 4B, full day</t>
  </si>
  <si>
    <t>Phrases/Simple Sentences - Will take time to settle (took all of term 1) but is now very confident. Friendly and sensible, easy to speak to when changes are about to happen. Now a very happy boy. Flagged issues for unclear speech in both Russian and English. Mum is aware.</t>
  </si>
  <si>
    <t>133306521600</t>
  </si>
  <si>
    <t>AMIN</t>
  </si>
  <si>
    <t>Rumaisa Kadija (Rumaisa)</t>
  </si>
  <si>
    <t>Vegetarian + fish (no pork, beef, or chicken)</t>
  </si>
  <si>
    <t>Sentences - Friendly girl and confident during play. attendance is low due to illness and family events. Has a quiet voice but when reminded to speak louder, she can do it. Has tendencies to grab toys from friends.</t>
  </si>
  <si>
    <t>111347367006</t>
  </si>
  <si>
    <t>Trong Nghia (Andrew)</t>
  </si>
  <si>
    <t>Allergic to beef &amp; eggs --&gt; Will have a rash and itchy skin</t>
  </si>
  <si>
    <t>Low attendance due to being ill but usually coincided with swimming sessions. Andrew struggles with managing self. Parents are aware - Mum said because nanny does things for him. Needs encouragement to do things by himself. Lovely boy though. Dad speaks English but better to have a translator during meetings or any conversation. Lovely family. Allergies are not allergies but he is intolerant of a lot of things.</t>
  </si>
  <si>
    <t>142055007199</t>
  </si>
  <si>
    <t>TingHe</t>
  </si>
  <si>
    <t>Sibling YiChen in Y7 who joined in F3, lovely parents</t>
  </si>
  <si>
    <t>Lovely boy. Speaks English but needs support to say his words slowly and clearly. Can play rough at times but easy to talk to and responds to praise. Lovely family - mum is more visible than Dad.</t>
  </si>
  <si>
    <t>163830861798</t>
  </si>
  <si>
    <t>TANG</t>
  </si>
  <si>
    <t>Chinh Lam (Lam)</t>
  </si>
  <si>
    <t>Made good progress with self-reg. Responds to clear and consistent boundaries. Made good progress with speaking.</t>
  </si>
  <si>
    <t>150025295446</t>
  </si>
  <si>
    <t>HEO</t>
  </si>
  <si>
    <t>ChaeAh</t>
  </si>
  <si>
    <t>SIBLING: Geon F2N</t>
  </si>
  <si>
    <t>Lovely. Social. Need little support in conflict resolution</t>
  </si>
  <si>
    <t>084725673525</t>
  </si>
  <si>
    <t>Elle Kim (Elle)</t>
  </si>
  <si>
    <t>Sibling Kingsley F1N &amp; Leeroy F3 (FTOTS to F1)</t>
  </si>
  <si>
    <t>Chatty, independent and sociable. Mild tongue tie but mum is aware. At this stage, claritry of speech is not an issue.</t>
  </si>
  <si>
    <t>103613131664</t>
  </si>
  <si>
    <t>Pakawat (Paul)</t>
  </si>
  <si>
    <t>T2 starter- may look for Preme from time to time and finds it hard to separate from Nanny. When settled, he is so lovely. recently toilet trained. conversational. will ask lots of questions and will have lots of stories from home. lovely family</t>
  </si>
  <si>
    <t>135020079538</t>
  </si>
  <si>
    <t>Le Thao Minh (Chloe)</t>
  </si>
  <si>
    <t>092716788837</t>
  </si>
  <si>
    <t>Le Minh Anh (Tina)</t>
  </si>
  <si>
    <t>144926117282</t>
  </si>
  <si>
    <t>Gia Huy (Kaison)</t>
  </si>
  <si>
    <t>Class F2N: Precious Cendana</t>
  </si>
  <si>
    <t>082549083688</t>
  </si>
  <si>
    <t>AHMAD FAIEZ</t>
  </si>
  <si>
    <t>Jaeden Ong (Jaeden)</t>
  </si>
  <si>
    <t>A very kind boy who has started to speak up when needed; speaks English confidently; knows letters, able to read some words; knows boundaries; lovely family; had low attendance before due to illness.</t>
  </si>
  <si>
    <t>161712608311</t>
  </si>
  <si>
    <t>Hien Minh (Lucy)</t>
  </si>
  <si>
    <t>Vinschool switcher</t>
  </si>
  <si>
    <t>lovely girl, popular amongst friends; knows boundaries; helpful; communicates well in English and speaks Vietnamese as well.</t>
  </si>
  <si>
    <t>141716226797</t>
  </si>
  <si>
    <t>An Thanh Hoa (San San)</t>
  </si>
  <si>
    <t>SIBLING: Nguyen An 1I</t>
  </si>
  <si>
    <t>kind and helpful; speaks in English but can be shy at times but willing to have a go.</t>
  </si>
  <si>
    <t>110902643316</t>
  </si>
  <si>
    <t>HoSeh</t>
  </si>
  <si>
    <t>One of the youngest in my class but is settled and happy. Can get active but just needs a bit of reminding. Veyr good language. Lovely family.</t>
  </si>
  <si>
    <t>141816384224</t>
  </si>
  <si>
    <t>KITTISATIEN</t>
  </si>
  <si>
    <t>Panthawit (Trin)</t>
  </si>
  <si>
    <t>SIBLING: Claire 2H</t>
  </si>
  <si>
    <t>Very articulate and loves a conversation with adults. Curious about things and can easily retain information said to him. Has positive behaviour. Lovely family.</t>
  </si>
  <si>
    <t>133831009094</t>
  </si>
  <si>
    <t>KAUFHOLD</t>
  </si>
  <si>
    <t>Daniel Khai An (Daniel)</t>
  </si>
  <si>
    <t>F1 EE</t>
  </si>
  <si>
    <t>Very able. Hold him to a high standard! Good undertsanding and can comprehend detaled expalnations of what is a good/choice and why</t>
  </si>
  <si>
    <t>114724682695</t>
  </si>
  <si>
    <t>Phuc Nguyen (Bi)</t>
  </si>
  <si>
    <t>LS have observed. Mum taken for VN SALT screening. More info on CPOMS. Very decayed teeth. Spoke with parents but they said 'they're fine". Ch'n starting to notice.</t>
  </si>
  <si>
    <t>163140431633</t>
  </si>
  <si>
    <t>Alston Wen (Alston)</t>
  </si>
  <si>
    <t>Very quiet, kind and gentle. He will use familiar words but is very very shy to speak</t>
  </si>
  <si>
    <t>152746441131</t>
  </si>
  <si>
    <t>RIDGWAY</t>
  </si>
  <si>
    <t>Irie Afrika (Irie)</t>
  </si>
  <si>
    <t>T3 starter- lovely gilr. quiet. follows instructions. can be a bit anxious especially during transition</t>
  </si>
  <si>
    <t>121443837884</t>
  </si>
  <si>
    <t>WARRINGTON</t>
  </si>
  <si>
    <t>Chloe</t>
  </si>
  <si>
    <t>Local VN school, dad American mum VN, baby brother, CARE PLAN NEEDED IN AUG</t>
  </si>
  <si>
    <t>G6PD Deficency - CARE PLAN NEEDED</t>
  </si>
  <si>
    <t>154611932937</t>
  </si>
  <si>
    <t>Ngoc Minh Anh (Yumi)</t>
  </si>
  <si>
    <t>154140329431</t>
  </si>
  <si>
    <t>WILLIAMS</t>
  </si>
  <si>
    <t>Carmelo Jude (Carmelo)</t>
  </si>
  <si>
    <t>sibling Gaia will be joining F1 EE T2 25/26</t>
  </si>
  <si>
    <t>170603430185</t>
  </si>
  <si>
    <t>Dung Khoi (Leon)</t>
  </si>
  <si>
    <t>Class F2H: Francez Fernandez</t>
  </si>
  <si>
    <t>134208691786</t>
  </si>
  <si>
    <t>LOUCAO CAMPAGNOLI</t>
  </si>
  <si>
    <t>Leo</t>
  </si>
  <si>
    <t>Sibling Nuno F2H (prev Ms Clare) and Amelia F3, Smart Kids switcher</t>
  </si>
  <si>
    <t>funny; confident and speaks well in English; he knows boundaries but may play roughly at times but easy to talk to;</t>
  </si>
  <si>
    <t>160459454959</t>
  </si>
  <si>
    <t>WOLF</t>
  </si>
  <si>
    <t>Noam David (Noam)</t>
  </si>
  <si>
    <t>SIBLING: WOLF Liav F2S</t>
  </si>
  <si>
    <t>Sentences - confident speaker, contributes well to carpet sessions. Likes to take control of his friends' play and may exclude others, reminding works. Confident swimmer and physically active.</t>
  </si>
  <si>
    <t>145942810688</t>
  </si>
  <si>
    <t>MAI</t>
  </si>
  <si>
    <t>Vo An Phuong (Celine)</t>
  </si>
  <si>
    <t>Allergic to deli meat (sausages, hams) and will have nausea &amp; fever as symptoms --&gt; no deli meat</t>
  </si>
  <si>
    <t>Phrases and some simple sentences - Summer born, young. Only child in the whole family, can be overnurtured by grandmums but parents on board. Confident and friendly. Compliance with teacher expectations can be a challenge for her. Very picky eater. Likes to do things by herself.</t>
  </si>
  <si>
    <t>143928179528</t>
  </si>
  <si>
    <t>BANAGA</t>
  </si>
  <si>
    <t>John Timothy (Timmy)</t>
  </si>
  <si>
    <t>Ftots rising</t>
  </si>
  <si>
    <t>Sentences - clever and lovely boy who can be a bit shy. observed by LS before for repetitive play and speech. Likes rote learning but has difficulty applying known vocabulary during play with peers. Wellcomm Age related.</t>
  </si>
  <si>
    <t>122640934281</t>
  </si>
  <si>
    <t>Minh Khue</t>
  </si>
  <si>
    <t>Very articulate, great language but can be very shy when in new situations/with new adults. Term 1- barely spoke to other teacers other than her key adult. Term 2- built relationships and is now very chatty and happy. Lovely family but main carer is Grandma. Both parents are always out of the country for business. Speak to carer about events/reminders. No photos on social media.</t>
  </si>
  <si>
    <t>100753719921</t>
  </si>
  <si>
    <t>Ngu Yen Di (Yeji)</t>
  </si>
  <si>
    <t>ISSP Switcher, friend with Kathy</t>
  </si>
  <si>
    <t>Very gentle and knows boundaries. Can speak good English but would use Vietnamese more during play - needs reminders. Low attendance due to holidays or sometimes modelling shoots.</t>
  </si>
  <si>
    <t>084151482201</t>
  </si>
  <si>
    <t>NESOM</t>
  </si>
  <si>
    <t>Jeffrey Aldon (JJ)</t>
  </si>
  <si>
    <t>SIBLING: Selina F3N, FTOTS to F1</t>
  </si>
  <si>
    <t>Lovely family. Mum is F1N class parents. JJ is kind, gentle, very social. Needs encouraging to play outdoors. He will tell you all the time, "It's too hot".</t>
  </si>
  <si>
    <t>160146085830</t>
  </si>
  <si>
    <t>Dinh Minh Khoi (Lukas)</t>
  </si>
  <si>
    <t>SIBLING: Lily F2B</t>
  </si>
  <si>
    <t>lovely boy and will chat away all day. Helpful with friends, can write his own name and also recognises numbers. needs support in waiting for his turn to speak</t>
  </si>
  <si>
    <t>101913470077</t>
  </si>
  <si>
    <t>Phuc Hai (Hai)</t>
  </si>
  <si>
    <t>Sibling is ex-BVIS Hanoi student applying to join F3 Term 2</t>
  </si>
  <si>
    <t>Behaviour, Listening and Attention are HUGE concerns. Parents are aware- this reflects on his report as well. He knows familiar EN phrases but speaks in VN all the time. Come and see him in action.</t>
  </si>
  <si>
    <t>161357071269</t>
  </si>
  <si>
    <t>BAIK</t>
  </si>
  <si>
    <t>HyeSoo</t>
  </si>
  <si>
    <t>very small, gentle little girl. maybe SALT? speaks in sentences, just sounds</t>
  </si>
  <si>
    <t>112801092647</t>
  </si>
  <si>
    <t>BAKER</t>
  </si>
  <si>
    <t>Alexander Silvio (Alexander)</t>
  </si>
  <si>
    <t>sibling Sebastian in Y2 25/26</t>
  </si>
  <si>
    <t>090457763975</t>
  </si>
  <si>
    <t>Duc Hieu (Hieu)</t>
  </si>
  <si>
    <t>Applying</t>
  </si>
  <si>
    <t>Lam Huong Thao (Haas)</t>
  </si>
  <si>
    <t>TAS Switcher</t>
  </si>
  <si>
    <t>Nguyen Vi (Elvie)</t>
  </si>
  <si>
    <t>SmartKids, Sibling: Robin</t>
  </si>
  <si>
    <t>Nguyen Sa (Lissa)</t>
  </si>
  <si>
    <t>Dong Chau (Sumi)</t>
  </si>
  <si>
    <t>Sibling: TRAN Ha Phuong (Subi) 5V joined Y1 20/21</t>
  </si>
  <si>
    <t>No-Go
 Photo List</t>
  </si>
  <si>
    <t>EAL 
(Tier 3 only)</t>
  </si>
  <si>
    <t>Medical / Dietary</t>
  </si>
  <si>
    <t>Class F3B: Josette Harris</t>
  </si>
  <si>
    <t>085819889140</t>
  </si>
  <si>
    <t>008255</t>
  </si>
  <si>
    <t>Arthur Mark David (Arthur)</t>
  </si>
  <si>
    <t>Staff child - Early Enrol</t>
  </si>
  <si>
    <t>Staff child - Linden Y3
V articulate. Great improvement with listening. Great ideas</t>
  </si>
  <si>
    <t>F1 EE- Conversational 
Arthur is a lovely boy. He has strong communication skills. He is friendly towards his classmates and teachers. He has a very strong exploratory impulse and a very positive outlook to learning. He is curious and really 'dives' in to learning. He may need some reminders/support about using his gentle hands/words but only on occasions. He responds very well to praise and encouragement.</t>
  </si>
  <si>
    <t>220646725370</t>
  </si>
  <si>
    <t>008691</t>
  </si>
  <si>
    <t>ZHENG</t>
  </si>
  <si>
    <t>Ming Tu</t>
  </si>
  <si>
    <t>F3 Obs</t>
  </si>
  <si>
    <t>Made great progress with speech. SALT in Chinese.
Apraxia and Coordination issues.V cheerful and friendly.</t>
  </si>
  <si>
    <t>T1- Words
Very cheerful and sociable. Speech is a concern. She only started using her words T3. Need to develop clarity of speech. Shows good understanding though. Ming Tu uses gestures alongside some English words. Parents are aware of language concerns. They speak 3 languages at home. 2 Chinese dialects(gradparents and parents) and Vietnamese(nanny). Loves role-play, sensory play, arts and crafts and construction. Still in nappy.</t>
  </si>
  <si>
    <t>152642539350</t>
  </si>
  <si>
    <t>008808</t>
  </si>
  <si>
    <t>Kinh Quynh Chi (Nep)</t>
  </si>
  <si>
    <t>Switcher from Pathway School</t>
  </si>
  <si>
    <t>Big improvement in English. No English at start of F2.
Lovely little girl, can be a bit fussy.</t>
  </si>
  <si>
    <t>T2 Starter – Phrases – August Born – Lovely girl, very happy in school, coming out of her shell this term and is starting to talk more and more. Very friendly and active during circle time. Likes creative activities. Very attached to nanny and will occasionally cry, hiding behind her. A quick goodbye helps.</t>
  </si>
  <si>
    <t>094323395482</t>
  </si>
  <si>
    <t>008684</t>
  </si>
  <si>
    <t>Linh Elisabeth (Lisa)</t>
  </si>
  <si>
    <t>Saigon Kids, never met this child, very famous parents, TX Family</t>
  </si>
  <si>
    <t>Very chatty and sassy.
Is able tomplay with all children but can be drawn into sassy girl group.</t>
  </si>
  <si>
    <t>T1 Starter - Conversational (can respond to questions using phrases or simple sentences)
Twin of Leon. Delightful child...very good english and VN, also understands Swedish. Lovely family (high profile). Can be sensitive but expresses her feelings well, so can be reasoned with/ reassured. May be shy at the start of the year but will be fine once she has connected with a new adult.</t>
  </si>
  <si>
    <t>144418686414</t>
  </si>
  <si>
    <t>009241</t>
  </si>
  <si>
    <t>PARK</t>
  </si>
  <si>
    <t>ShinWoo</t>
  </si>
  <si>
    <t>Term 2 starter. 
English shown great improvement. Borderline EAL.
Can sometimes not listen but noone to be silly with at the moment.</t>
  </si>
  <si>
    <t>080856386414</t>
  </si>
  <si>
    <t>008389</t>
  </si>
  <si>
    <t>Thinh Phat (Daniel)</t>
  </si>
  <si>
    <t>Dad is away a lot of the time, in Ftots usually with mum, cousin William Thanh in F3, may cry a lot and attached to mum</t>
  </si>
  <si>
    <t>Gentle boy and can be really anxious around
new experience and faces. Has not yet formed any friendship but is beginning to engage in parallel play with other children. Progress is really slow. LS &amp; SALT</t>
  </si>
  <si>
    <t>T1 Starter; Words/ Simple phrases . Daniel is very attached to Mum and had difficulty separating from her. He will cry especially after a long weekend with Mum but is able to settle eventually. Speaks in Vietnamese but can repeat words/ simple phrases. He understands routine instructions as well. Still wears nappy.</t>
  </si>
  <si>
    <t>165846225554</t>
  </si>
  <si>
    <t>008884</t>
  </si>
  <si>
    <t>SENTHIL</t>
  </si>
  <si>
    <t>Sashmithaa</t>
  </si>
  <si>
    <t>Lovely girl. Can be clingy towards her friends. Toileting is still a focus.</t>
  </si>
  <si>
    <t>T3 Starter-Words/ Simple phrases . very confident child who settled well in school and into the full day programme. May need reminders to go to the toilet in a timely manner.</t>
  </si>
  <si>
    <t>162954570560</t>
  </si>
  <si>
    <t>008817</t>
  </si>
  <si>
    <t>GOODIE</t>
  </si>
  <si>
    <t>Linh Ngoc Tran (Lyn)</t>
  </si>
  <si>
    <t xml:space="preserve">SALT (flagged). May have a hard time understanding her when speaking but she's gone a long way. Mum tends to be overly protective of her daughter.
</t>
  </si>
  <si>
    <t>T2 - Words
Lyn has settled well in class but still needs support to seperate from mum in the morning. She doesn't cry but would cling to mum and needs someone to get her. Loves playdough, water play and role-play. Lyn is mostly quiet but is beginning to use one word utterances. A bit picky with food - mum said she only eats rice at home but she's better in school. Still in nappy.</t>
  </si>
  <si>
    <t>133307066884</t>
  </si>
  <si>
    <t>008849</t>
  </si>
  <si>
    <t>MORTON</t>
  </si>
  <si>
    <t>Gia An (Gia)</t>
  </si>
  <si>
    <t>Coming from Spring Montessori since March 2022, mum VN dad British. Parents a bit high maintenence. Gia to do VN culture with VN and VN language afterschool.</t>
  </si>
  <si>
    <t>Very enthusiastic and outspoken but can be bossy to her friends.</t>
  </si>
  <si>
    <t>111327308420</t>
  </si>
  <si>
    <t>008511</t>
  </si>
  <si>
    <t>HOANG</t>
  </si>
  <si>
    <t>Diep Minh Anh (Lin)</t>
  </si>
  <si>
    <t>Lovely child, sibling in F2, cousins Chuchu Chichi</t>
  </si>
  <si>
    <t>One to watch LS (behaviour)-defiant, low self-regulation, needs support with listening. CPOMs log available. EAL-likely</t>
  </si>
  <si>
    <t>T1 Starter – Phrases – Sister (Rieu F2) – May born- Immediate reaction is to cry when he is frustrated and does not get what he wants. Best thing to do is to sit him down, say “stop” and ask him what he wants and he will respond in a sentence. Shows very little motivation to do self-care activities independently. Took a long time to settle in F1 but now happily enters with a smile everyday. Nanny and grandparents comes off as nurturing but mummy is very supportive. Lives 1.5 hours away from school so can sometimes be late. When very very upset, he will find comfort in a small soft toy. (speak to Christine)</t>
  </si>
  <si>
    <t>170533233153</t>
  </si>
  <si>
    <t>008499</t>
  </si>
  <si>
    <t>HA</t>
  </si>
  <si>
    <t>Tri (Ethan)</t>
  </si>
  <si>
    <t>ISSP, dad is alumnus</t>
  </si>
  <si>
    <t>One to watch for LS-low self-regulation, needs support with listening, needs support with self-control. EAL-possible/borderline</t>
  </si>
  <si>
    <t>T1 Starter - Sentences. Has made good progress this year. Speaks VN very well and can express himself in English. 
Has type of reflux/ vomit reflex that reults in frequent vomitting after eating snack and on waking up. Encouraging to eat slowly and not too much can help</t>
  </si>
  <si>
    <t>142446531359</t>
  </si>
  <si>
    <t>008503</t>
  </si>
  <si>
    <t>Cara Bao Han (Cara)</t>
  </si>
  <si>
    <t>Sibling in F3, a bit shy</t>
  </si>
  <si>
    <t>Very shy. Takes a while for her to warm up to another adult but once she is settled, she is okay. Quite active and playful. Loves creative activities</t>
  </si>
  <si>
    <t>Cara is a lovely girl but shy. She has language and will use simple sentences but will only respond to familiar people. She doesn't like being 'on the spot' and answering questions when in a big group but one-to-one I've had lovely conversations with her. She has an older sister in F3 (Celine). Very hands on mum. Hannah is my class parent.</t>
  </si>
  <si>
    <t>161741384892</t>
  </si>
  <si>
    <t>008412</t>
  </si>
  <si>
    <t>KUROSAWA</t>
  </si>
  <si>
    <t>Honoka</t>
  </si>
  <si>
    <t>Sibling in F3, Ritsuto. Mum limited English.</t>
  </si>
  <si>
    <t>Shy. A little bit shy at first but eventually she is okay. Quite active and playful</t>
  </si>
  <si>
    <t>Honoka is a quiet and very gentle girl. She started speaking in sentences with a very soft voice but understandable. She can be a bit emotional especially when spoken to by teachers as she always strives to do the right thing. She is clever, loves being read to. She is a bus child- no issues. Last term she's been falling asleep before lunch time so I had a chat with parents to send her to bed earlier and it helped- it's been better since.</t>
  </si>
  <si>
    <t>150656884767</t>
  </si>
  <si>
    <t>009095</t>
  </si>
  <si>
    <t>Yawen (Alice)</t>
  </si>
  <si>
    <t>Sibling Dongyue admitted for Y1 24/25</t>
  </si>
  <si>
    <t>Good communication skills. A little bit shy at first but active, playful and a bit loud once she's settled</t>
  </si>
  <si>
    <t>161511669811</t>
  </si>
  <si>
    <t>008487</t>
  </si>
  <si>
    <t>TA</t>
  </si>
  <si>
    <t>Khang My (Khang)</t>
  </si>
  <si>
    <t>Sibling in F3, mum is alumnus, Half Day</t>
  </si>
  <si>
    <t>articulate, active, sensible, great personality and character, lovely parents</t>
  </si>
  <si>
    <t>T1 Starter- very sweet and sensitive child; confidently expresses himself verbally with anyone.</t>
  </si>
  <si>
    <t>150742330221</t>
  </si>
  <si>
    <t>008671</t>
  </si>
  <si>
    <t>YEUNG</t>
  </si>
  <si>
    <t>Parker</t>
  </si>
  <si>
    <t>Sibling in F3, Greyson. No issues.</t>
  </si>
  <si>
    <t>articulate, sensible, active, lovely boy and parents, he likes learning about sounds and is beginning to blend</t>
  </si>
  <si>
    <t>T1 Starter – Conversations – Brother (Greyson F2) – June born - Selective mute in the first term but has gained confidence and is now very chatty and expressive. Loves stories and active during carpet time. When frustrated he tends to grab, hit or bite (something he only showed in T3, parents claim this is a regular occurrence at home) Will struggle with full days with no naps in F2, falling asleep at 11:00am in school. Will doze off ‘like a ragdoll’ during quiet time, so keeping him active helps. Sleep has been discussed with the parents all year – parents say that he is awake at 5am everyday no matter what.</t>
  </si>
  <si>
    <t>111823464140</t>
  </si>
  <si>
    <t>009056</t>
  </si>
  <si>
    <t>OU</t>
  </si>
  <si>
    <t>Tu Long (Mickey)</t>
  </si>
  <si>
    <t>Switcher from KidZone</t>
  </si>
  <si>
    <t>lovely boy, articulate, sensible, if gets upset, he know how to calm down and may need a timer, loves numbers</t>
  </si>
  <si>
    <t>143333893232</t>
  </si>
  <si>
    <t>009108</t>
  </si>
  <si>
    <t>Thao Vy (Vivian)</t>
  </si>
  <si>
    <t>severe apraxia, lovely girl, always exerted socially though she expressed herself using gestures and sounds, Dad is reachable however, it is the aunt who is more hands on, inconsistent in speech therapy</t>
  </si>
  <si>
    <t>112540067651</t>
  </si>
  <si>
    <t>009305</t>
  </si>
  <si>
    <t>Seungjoo</t>
  </si>
  <si>
    <t>Aurora 2024 July, twin sibling</t>
  </si>
  <si>
    <t>120553208839</t>
  </si>
  <si>
    <t>009490</t>
  </si>
  <si>
    <t>COLLE</t>
  </si>
  <si>
    <t>Axel Loic J. (Axel)</t>
  </si>
  <si>
    <t>EIS, brother Jack Y3 Matt Y1</t>
  </si>
  <si>
    <t>Class F3I: Rachel Sutton</t>
  </si>
  <si>
    <t>162012959554</t>
  </si>
  <si>
    <t>008803</t>
  </si>
  <si>
    <t>COHEN</t>
  </si>
  <si>
    <t>Leia Zi (Leia)</t>
  </si>
  <si>
    <t>Sibling Mia in Y1, Jamie in Y3</t>
  </si>
  <si>
    <t>Lovely and curious about anything</t>
  </si>
  <si>
    <t>T1.5 - Conversational 
Sweet and kind. Very friendly and gentle towards friends. Follows rules and boundaries. Great fine motor skills. Loves dressing up, arts and crafts, construction and role-play. Dad is always with her, mum works and only visits school on occasions.</t>
  </si>
  <si>
    <t>162608471847</t>
  </si>
  <si>
    <t>008848</t>
  </si>
  <si>
    <t>Chi Di (Nac)</t>
  </si>
  <si>
    <t>SIBLINGS: Mo Mo F3H, Roi in Ftots</t>
  </si>
  <si>
    <t>defiant and playful, likes to tease other chd</t>
  </si>
  <si>
    <t>083905518883</t>
  </si>
  <si>
    <t>009236</t>
  </si>
  <si>
    <t>HAN</t>
  </si>
  <si>
    <t>JeongWoo</t>
  </si>
  <si>
    <t>Korean kinder in HCMC</t>
  </si>
  <si>
    <t>needs support in building friendship, always playing with adults</t>
  </si>
  <si>
    <t>104505815998</t>
  </si>
  <si>
    <t>009278</t>
  </si>
  <si>
    <t>SCANLON</t>
  </si>
  <si>
    <t>Lily-Rose</t>
  </si>
  <si>
    <t>not an allrrgy but dairy intolerence eczema or rashes near her mouth</t>
  </si>
  <si>
    <t>lovely but prone to accidents</t>
  </si>
  <si>
    <t>113923804514</t>
  </si>
  <si>
    <t>008360</t>
  </si>
  <si>
    <t>Tuan Khai (Rio)</t>
  </si>
  <si>
    <t>Ftots, may cry, mum on the phone quite often, dad working away</t>
  </si>
  <si>
    <t>Sweet, sensitive, loud boy. Can be easily influenced and often teases friends (mum knows this). Still favours VN language but English is slowly progressing. Pronounciation is poor. Was screened by Jade and outside VN SALT but appears to be no concern. Keep an eye out though. Mum has no English.</t>
  </si>
  <si>
    <t>T1 Starter – Words/phrases – May occasionally cry upon drop off when he spent a long time with mum. Dad lives in Danang, very rarely present in Saigon. Only lives here with mum and nanny. May tend to do silly choices, resort to hitting or choosing not to listen. Shows very little motivation to do things independently. Showed resistance to speak in English during the first few terms but is getting better now. Mum is aware of behaviour challenges and claims it is the same at home.</t>
  </si>
  <si>
    <t>120259406122</t>
  </si>
  <si>
    <t>008690</t>
  </si>
  <si>
    <t>MCFARLAND</t>
  </si>
  <si>
    <t>Annabel Vivienne (Annabel)</t>
  </si>
  <si>
    <t>Staff child, ftotter, sibling Joseph Y1</t>
  </si>
  <si>
    <t>Confident, bright and bossy. Great imagination and comprehension. Engages really well. Possessive of friends and gets agressive quickly when angry or frustrated by situations in play. Has drawn blood by scratching the face of children 3 times. Needs calm down strategies in place. Mum is Dani Fountain on SC. August birthday.</t>
  </si>
  <si>
    <t>Part time. Has very good language and enjoys sharing about her holidays and home life. She is very close to Bong, Min and Cara. Loves exploring and being in the outdoor area. doesn't mind getting messy. May need reminding to talk to friends nicely especially when she is asking friends to do things for her.</t>
  </si>
  <si>
    <t>100448728335</t>
  </si>
  <si>
    <t>009009</t>
  </si>
  <si>
    <t>SOH</t>
  </si>
  <si>
    <t>Chiyo</t>
  </si>
  <si>
    <t>Coming from SG (SG and Japanese nationality), prev school Wharton Preschool East Coast since Sept2022 sibling offered Y2 24/25</t>
  </si>
  <si>
    <t>Gorgeous and bright. Role model. Cuddly and likes to be with adults. Has made friendships and will play really well but is always interested in what teachers are doing. Very chatty. Japanese/Singapore</t>
  </si>
  <si>
    <t>101032836783</t>
  </si>
  <si>
    <t>008366</t>
  </si>
  <si>
    <t>Phuong Ha Truc (Lavie)</t>
  </si>
  <si>
    <t>Lovely child</t>
  </si>
  <si>
    <t>Very chatty and sassy.
Can dominate play.</t>
  </si>
  <si>
    <t>T1 Starter – Conversations – Talks like an adult, can keep the conversation going on. Only child so often left to speak to adults. Needs to be redirected to play with peers. May seem to feel that her friends are “much younger” than her so may show very little interest in them. Extremely bright, super sensible, helpful and lovely to have. Shows great interest in school life, very independent.</t>
  </si>
  <si>
    <t>102648235607</t>
  </si>
  <si>
    <t>008430</t>
  </si>
  <si>
    <t>TRINH</t>
  </si>
  <si>
    <t>Gia Huy</t>
  </si>
  <si>
    <t>Switcher from VAS</t>
  </si>
  <si>
    <t>Very lively and good fun. Can be loud.
Brilliant parents if he gets over enthusiastic</t>
  </si>
  <si>
    <t>Such a character. He is hilarious and has very good sense of humour. He will benefit from chats about being gentle with friends when playing in larger play spaces. Both parents are hands on and very lovely. Gia Huy is a sweet boy and loves praises from teachers. Dad is famous in the FB business as he owns various restaurants in VN and Europe.</t>
  </si>
  <si>
    <t>102846907844</t>
  </si>
  <si>
    <t>008643</t>
  </si>
  <si>
    <t>Zhixing (Ethan)</t>
  </si>
  <si>
    <t>Half day, sibling in F3, Summer. No issues.</t>
  </si>
  <si>
    <t>Was very quiet at the start of F2, now v chatty.
Can be stubborn if he doesn't want to do something.</t>
  </si>
  <si>
    <t>T1 starter - words (but can use phrases at home) Has been mute for most of F1, despite evidence from home of singing and conversing in English. Has started whispering to teachers. Clare will chat more about him. frequent doc notes for swimming. half day in F1</t>
  </si>
  <si>
    <t>115817875779</t>
  </si>
  <si>
    <t>009129</t>
  </si>
  <si>
    <t>An Nhien (Nam)</t>
  </si>
  <si>
    <t>Lovely girl. English showed great progress. Likes playing with boys.</t>
  </si>
  <si>
    <t>141305392278</t>
  </si>
  <si>
    <t>008801</t>
  </si>
  <si>
    <t>Huu Duy Anh (Dan)</t>
  </si>
  <si>
    <t>Switcher from Aurora</t>
  </si>
  <si>
    <t>Cow milk allergy</t>
  </si>
  <si>
    <t>Hyperactive child. Needs a lot of support on behaviour, seeks attention from others but doesn't know how to do so in positive and appropriate ways. Parents say they give attention to him but this isn't reflected in his behaviour in class.</t>
  </si>
  <si>
    <t>T1 midterm Starter – Conversational; can respond to questions using simple sentences. He makes sure that everyone is making the right choice and gets frustrated when someone does a poor choice. Mum is in US with baby (for her US citizenship) and Dan is here with Dad. Mum won’t be back until 9 mos or so, depending on the results.</t>
  </si>
  <si>
    <t>100837197134</t>
  </si>
  <si>
    <t>008631</t>
  </si>
  <si>
    <t>CHEN</t>
  </si>
  <si>
    <t>Shao-Hong (George)</t>
  </si>
  <si>
    <t>Half day, sibling in Y1, Sisi. No issues.</t>
  </si>
  <si>
    <t>Can be shy in the beginning, can be too reliant to his close friend. SALT (flagged), parents refused intervention in F2 but open to exploring it in F3.</t>
  </si>
  <si>
    <t>T1 Starter – Phrases – ½ Day – Sister (Sisi Y1) – Mum has communicated that he will go on the bus in F2. Took a while to settle in F1 but is put in with his bestfriends to support this. Happy boy but shy speaker, especially in 1 on 1 situations/carpet time. Concerns over clarity of speech has been communicated with parents, they think this is not a problem in Chinese. May have impulsive actions when frustrated and may cry.</t>
  </si>
  <si>
    <t>155740130572</t>
  </si>
  <si>
    <t>008656</t>
  </si>
  <si>
    <t>HUANG</t>
  </si>
  <si>
    <t>Yi-Ning</t>
  </si>
  <si>
    <t>No issues</t>
  </si>
  <si>
    <t>Very outspoken. Really good friends with George, Zhiyi and Alexis.</t>
  </si>
  <si>
    <t>T1 Starter – Conversations – Confident and chatty girl with great language. Leads play, very friendly and loves stories. A gem to have in circle time. Parents are extremely supportive class parents. May have tendencies to stomp her foot and cry when things don’t go her way or when feeling tired in the mornings. Easily distracted and just needs someone to talk to her.</t>
  </si>
  <si>
    <t>084341180869</t>
  </si>
  <si>
    <t>008411</t>
  </si>
  <si>
    <t>Hai My</t>
  </si>
  <si>
    <t>Parents divorced, sibling in Y3</t>
  </si>
  <si>
    <t>Very independent, loves crafts.</t>
  </si>
  <si>
    <t>Very chatty girl but often using VN with VN friends. She may need reminding to listen esp on the carpet. She is full of beans and will happily explore on her own and with friends. Has made lovely friendships in class. I only met mum 3 times (beginning of school and x2 PTSCS). Grandma does drop off and pick up but mum will respond to seesaw messages.</t>
  </si>
  <si>
    <t>160034514904</t>
  </si>
  <si>
    <t>008584</t>
  </si>
  <si>
    <t>Milton</t>
  </si>
  <si>
    <t>Only child, loves the alphabet</t>
  </si>
  <si>
    <t>articulate, active, sensible, great personality and character, lovely Mum, Dad 'likes' Seesaw posts</t>
  </si>
  <si>
    <t>T1 Starter; conversational. lovely boy. Speaks both Vietnamese and English.</t>
  </si>
  <si>
    <t>170442127334</t>
  </si>
  <si>
    <t>008596</t>
  </si>
  <si>
    <t>FALTER</t>
  </si>
  <si>
    <t>Theo</t>
  </si>
  <si>
    <t>Same unit different class, no issues</t>
  </si>
  <si>
    <t>articulate, active boy, great personality, Mum and Dad are reachable through Seesaw</t>
  </si>
  <si>
    <t>T1 Starter – Conversations – BUS CHILD – Twin (Kai) Extremely happy and lovely boy, loves being in school. Helpful, caring and friendly towards peers. Active learner and clever child. Finds listening on the carpet and following tasks challenging. Tendencies to run away and escape when no one is looking for fun, may choose to make silly choices and find it funny to capture adult attention. May often forget school things such as library books/swimming clothes/no costumes on costume days or parents not around during school events. Will need support in place during the time he waits to get in the classroom. (Speak to Christine)</t>
  </si>
  <si>
    <t>162120192237</t>
  </si>
  <si>
    <t>008489</t>
  </si>
  <si>
    <t>Nguyen Mai Khanh (Suzy)</t>
  </si>
  <si>
    <t>Lovely parents</t>
  </si>
  <si>
    <t>lovely girl, lovely parents, chatty, interactive</t>
  </si>
  <si>
    <t>T1 Starter - Conversational (can respond to questions using phrases or simple sentences)
Delightful! Fun, kind, gives and seeks affection. Mummy will have a baby on august. Went through a period in March of finding separation hard in the morning but sorted itself in time. Grandad picks up</t>
  </si>
  <si>
    <t>144830387554</t>
  </si>
  <si>
    <t>009474</t>
  </si>
  <si>
    <t>Jihwan</t>
  </si>
  <si>
    <t>sibling in Y5, has short focus time and takes time to leran, he needs reminder and explains, acting little big but friendly</t>
  </si>
  <si>
    <t>094710944326</t>
  </si>
  <si>
    <t>WUTTISAN</t>
  </si>
  <si>
    <t>Nilin</t>
  </si>
  <si>
    <t>Older sibling Nakhun Y3, moving from Thailand, no English, dad English ok - mum no English</t>
  </si>
  <si>
    <t>Class F3S: Tamsyn Smith</t>
  </si>
  <si>
    <t>170056158451</t>
  </si>
  <si>
    <t>008763</t>
  </si>
  <si>
    <t>Thien (Barron)</t>
  </si>
  <si>
    <t>Dee: "May need a SALT consult, but is lovely. Can be a little physical - Boundaries needed."</t>
  </si>
  <si>
    <t>See F2 LS Folder</t>
  </si>
  <si>
    <t>T1 Starter - Conversational (can respond to questions using phrases or simple sentences)
LS referral - self-regulation and compulsive. Hyper Focused. Has many strengths e.g. can be kind and caring, observant, excellent at tidying up!See Clare for more info</t>
  </si>
  <si>
    <t>165837671371</t>
  </si>
  <si>
    <t>009206</t>
  </si>
  <si>
    <t>Chu Gia Bao (Mickey)</t>
  </si>
  <si>
    <t>BVIS transfer</t>
  </si>
  <si>
    <t>cheeky, may need support during lesson times</t>
  </si>
  <si>
    <t>170033632998</t>
  </si>
  <si>
    <t>009288</t>
  </si>
  <si>
    <t>Anh Duong (Chelsea)</t>
  </si>
  <si>
    <t>cheerful and curious, beginning to be more confident</t>
  </si>
  <si>
    <t>160720964709</t>
  </si>
  <si>
    <t>008627</t>
  </si>
  <si>
    <t>CHICK</t>
  </si>
  <si>
    <t>Ada Jasmine (Ada)</t>
  </si>
  <si>
    <t>Staff child, ftotter, no issues</t>
  </si>
  <si>
    <t>Lively and fun. Interested in everything. Language is great and she has a lovely imagination. Young and can show with her patience and ability to wait her turn. Finds sitting and focusing tough still. British/Canadian</t>
  </si>
  <si>
    <t>T1 Starter - Conversational. Lovely child. She plays with everyone and has a strong bond with teachers. We always have fun conversations with her. May need an occasional reminder to ‘borrow’ toys from friends.</t>
  </si>
  <si>
    <t>110546340433</t>
  </si>
  <si>
    <t>008369</t>
  </si>
  <si>
    <t>Minh Anh (Angeline)</t>
  </si>
  <si>
    <t>Ftots, supportive mum</t>
  </si>
  <si>
    <t>Lovely girl. Lively and cheeky so needs firm boundaries. Great imagination and made excellent progress.</t>
  </si>
  <si>
    <t>T1 Starter – Phrases and short sentences – A sensible girl, a lovely friend to Rio, very creative. Has gained a lot of confidence through F1 in expressing herself verbally. She may take long holidays away to go to Europe. Mum is very lovely.</t>
  </si>
  <si>
    <t>094147802097</t>
  </si>
  <si>
    <t>009053</t>
  </si>
  <si>
    <t>WOO</t>
  </si>
  <si>
    <t>DaYeon</t>
  </si>
  <si>
    <t>Sweet and bright. Terrified of new people and places. Will likely take her some time to settle and trust you. Doesn't like to be touched. EAL excellent progress.</t>
  </si>
  <si>
    <t>140615474337</t>
  </si>
  <si>
    <t>008263</t>
  </si>
  <si>
    <t>XIA</t>
  </si>
  <si>
    <t>Huzhiyi (Zhiyi)</t>
  </si>
  <si>
    <t>Really kind friend, language has improved tremendously. Mum is very busy, Granma is the main carer - only speaks Chinese</t>
  </si>
  <si>
    <t>Repeated F1 – Simple everyday phrases – Brother (Rouque Y3) able to speak but it incredibly shy. Has made great progress with confidence to communicate together with her bestfriends: YiNing, George and Alexis. Her understanding is good. A very sensible, mature and independent child. Just very quiet. Parents are often away and it can be challenging to communicate with Grandmum.</t>
  </si>
  <si>
    <t>165145902777</t>
  </si>
  <si>
    <t>008589</t>
  </si>
  <si>
    <t>Khai Dieu Thu (Alexis)</t>
  </si>
  <si>
    <t>Sibling in Y2, half day</t>
  </si>
  <si>
    <t>Easy child, really good friends with Kai &amp; Zhiyi</t>
  </si>
  <si>
    <t>T1 Starter – Sentences – Brother (Kyros Y2) – August Born – Enthusiastic learner, kind friend, confident and very expressive. She is sensible and is developing language rapidly. A gem to have. May have issues over clarity of speech.</t>
  </si>
  <si>
    <t>170511604908</t>
  </si>
  <si>
    <t>008597</t>
  </si>
  <si>
    <t>Khai (Kai)</t>
  </si>
  <si>
    <t>He's an easy child, very independent. Parents are very busy, rarely come to school but will try to attend SPLAT etc when explicitly invited.</t>
  </si>
  <si>
    <t>Lovely boy and very chatty. He will always talk about his family, activities at home and holidays. He is a very active boy and may sometimes need to be reminded about being gentle with friends (doesn't hit friends but sometimes could be playing a bit rough with friends). Bringing school things on certain days has been an issue particularly Library Folder but both mum and dad are responsive to messages. Lovely parents, VN mum and british dad. Kai is a bus child and you may hear about bus issues from Ms Trang.</t>
  </si>
  <si>
    <t>164635282977</t>
  </si>
  <si>
    <t>009238</t>
  </si>
  <si>
    <t>JuHyuk</t>
  </si>
  <si>
    <t>Sibling in BIS Y5 LEE Juwon</t>
  </si>
  <si>
    <t>Quiet but there's mischief in his actions. Mum can be difficult.</t>
  </si>
  <si>
    <t>135342230706</t>
  </si>
  <si>
    <t>008383</t>
  </si>
  <si>
    <t>An An</t>
  </si>
  <si>
    <t>Very sensible, loves creative activities, good communication skills. A bit shy at first</t>
  </si>
  <si>
    <t>T1- Words/Simple Phrases
An An has only shown increasing confidence T3. She is mostly quiet but can now repond using phrases to familiar adults. Mum and Dad are both busy working but Mum attends events now. An An plays very well with Bong and their interactions are great. Very good fine motor skills - loves arts and crafts.</t>
  </si>
  <si>
    <t>144431919859</t>
  </si>
  <si>
    <t>008626</t>
  </si>
  <si>
    <t>DULBOROUGH</t>
  </si>
  <si>
    <t>Hoang Anh (Wesley)</t>
  </si>
  <si>
    <t>One to watch for LS, SALT and EAL-assessed for SALT in F2 T1 (not needed) but suggested to continue to monitor</t>
  </si>
  <si>
    <t>T1 Starter – August born – 1-2 words – Sister (Lena F3) happy learner, excited about school. Still toilet training. May show some defiance over self-care tasks such as eating and toileting. Will have occasional tearful drop offs but can easily be distracted. When very engaged, he may find transition difficult but with positive reinforcement, or a friend holding his hand, he will comply. May have impulsive actions when frustrated.</t>
  </si>
  <si>
    <t>150953376321</t>
  </si>
  <si>
    <t>008816</t>
  </si>
  <si>
    <t>SeoWoo</t>
  </si>
  <si>
    <t>Active, sensible, excellent communication skills</t>
  </si>
  <si>
    <t>T2.2 Starter – Conversations – Has a sister in another school – Extremely lovely, chatty boy. Has made incredible progress in English and gained so much confidence to express himself. A very caring boy who is always concerned about everyone. Clever and picks up language speedily. Mum can be very particular but when explained about the rationale of everything, she is understanding. Will occasionally cry when I (Christine) is not there upon drop off – will need to find a trusted adult. When he cries, he can be easily distracted with special tasks.</t>
  </si>
  <si>
    <t>083529329536</t>
  </si>
  <si>
    <t>008959</t>
  </si>
  <si>
    <t>BESELIN</t>
  </si>
  <si>
    <t>Nils Ivar Kien (Kiwi)</t>
  </si>
  <si>
    <t>SIBLINGS: Arthur 4S &amp; Gina 2C</t>
  </si>
  <si>
    <t>Sensbile, playful and active, excellent communication skills</t>
  </si>
  <si>
    <t>104020098024</t>
  </si>
  <si>
    <t>009258</t>
  </si>
  <si>
    <t>Ngoc Ha Sophia (Sophia)</t>
  </si>
  <si>
    <t>Sibling joinin in Y5</t>
  </si>
  <si>
    <t>Good communication skills, a little bit emotional when things don't go her way but can manage. EAL-possible</t>
  </si>
  <si>
    <t>145647910297</t>
  </si>
  <si>
    <t>008697</t>
  </si>
  <si>
    <t>Huanran (Ranran)</t>
  </si>
  <si>
    <t>Sibling in school. Family don't speak English.</t>
  </si>
  <si>
    <t>has unclear speech, will start SALT with Jade soon. lovely boy, sensible, speaks in simple senetces; just has unclear speech</t>
  </si>
  <si>
    <t>T1 - Words/Phrases
Gentle and sweet. Hi language has made good progress although he still has tendencies to parrot. He can express himself using his language and can follow stories/discussions and respond to simple questions. Needs to develop clarity of speech. Behaviour - friendly towards friends. Carpet sessions - needs a bit of reminding to sit properly (tends to lie down on the carpet). Loves sensory play, roleplay and singing.</t>
  </si>
  <si>
    <t>162301104358</t>
  </si>
  <si>
    <t>008867</t>
  </si>
  <si>
    <t>Hoang Hoa Duong (Lucy)</t>
  </si>
  <si>
    <t>VAS switcher, not in Leon &amp; Lisa's class</t>
  </si>
  <si>
    <t>lovely girl, sensible, articulate, Dad is in Canada</t>
  </si>
  <si>
    <t>143357975456</t>
  </si>
  <si>
    <t>009173</t>
  </si>
  <si>
    <t>TIWARI</t>
  </si>
  <si>
    <t>Ruhi</t>
  </si>
  <si>
    <t>Vegeterian + no eggs</t>
  </si>
  <si>
    <t>lovely girl, sensible, chatty, interactive, lovely parents</t>
  </si>
  <si>
    <t>170603952610</t>
  </si>
  <si>
    <t>009477</t>
  </si>
  <si>
    <t>Nguyen Khoi (Louis)</t>
  </si>
  <si>
    <t>Class F3V: Lorraine Loh - Room 104</t>
  </si>
  <si>
    <t>084754718376</t>
  </si>
  <si>
    <t>008417</t>
  </si>
  <si>
    <t>Kingsley Roy (Kingsley)</t>
  </si>
  <si>
    <t>Sibling in F3, Leeroy. No issues. Mum emailed asking if Kinglsey could do 1/2 days. when asked why, "Hi Ash sorry for the delayed reply, we just think he wont be able to settle in with full days and we think its best to slowly transition him slowly"</t>
  </si>
  <si>
    <t>Funny and excited to learn. His focus and engagement has really grown. Can be silly and impulsive. You can tell he is young.</t>
  </si>
  <si>
    <t>He is a hilarious boy. Very affectionate but also relying on teachers a lot for self-care especially when dressing after swimming and when putting shoes on. Very low attendance this year and the whole family have been sick a lot since moving to VN from Australia. T3 attendance has been better. He's got an older brother in F3 and incoming F1 little sister called Elle.</t>
  </si>
  <si>
    <t>075444866775</t>
  </si>
  <si>
    <t>008635</t>
  </si>
  <si>
    <t>DINH</t>
  </si>
  <si>
    <t>Duc Hoang (Nido)</t>
  </si>
  <si>
    <t>Ftots, complicated fam, lives with mum, fam in Hanoi, may travel a lot, half sibling same dad in BISHN</t>
  </si>
  <si>
    <t>Sweet boy, good engagement. EAL - english is improving. Speaks confidently with what he knows.</t>
  </si>
  <si>
    <t>Lovely boy but often speaks using VN. He has english words but needs constant reminders to use them. Often away to visit grandparents in Hanoi. Made good progress in self-care as being helped a lot by nanny and grandparents when at home. Lovely mum</t>
  </si>
  <si>
    <t>134526994602</t>
  </si>
  <si>
    <t>009063</t>
  </si>
  <si>
    <t>SeoHyun (Sophie)</t>
  </si>
  <si>
    <t>Lovely. Currently EAL but incredible progress. Extremely bright. Can read fluently and decode hard words eg, delicious, recognise, stomach. Brother and sister, Hailey and Jay in JC. Will get physical with others when frustrated.</t>
  </si>
  <si>
    <t>121754124816</t>
  </si>
  <si>
    <t>009263</t>
  </si>
  <si>
    <t>Quynh Bao Linh (Angelina)</t>
  </si>
  <si>
    <t>Coming from NAE Warsaw, brother in Y6, Y8, and young brother Nicholas (F1 EE next year)</t>
  </si>
  <si>
    <t>T2 starter. Calm and funny. Good role model. Came as selective mute but has not shown that here. Will completely freeze and refuse to talk to new people, but in the classroom shes chatty with teachers and children. She joined in with the class assembly fine. Her English is good, borderline EAL but assessing is so hard because she will refuse to speak. Cries at the door each morning still.</t>
  </si>
  <si>
    <t>081934873887</t>
  </si>
  <si>
    <t>008385</t>
  </si>
  <si>
    <t>CENDANA</t>
  </si>
  <si>
    <t>Gorio Feliciano Villanueva (Gorio)</t>
  </si>
  <si>
    <t>Requested full days on 22/08/23 to start T1. COP complete.</t>
  </si>
  <si>
    <t>Staff child- Precious F2
Very chatty and engaged. V kind friend and sociable</t>
  </si>
  <si>
    <t>F1 EE - Conversational
Such a sweet and kind boy. He follows routines/classroom rules and responds well to praise. He has made positive relationships with his teachers and friends. Favourite activities include building, role play and exploring outdoors.</t>
  </si>
  <si>
    <t>170937067630</t>
  </si>
  <si>
    <t>008459</t>
  </si>
  <si>
    <t>WIGNALL</t>
  </si>
  <si>
    <t>Dominic Stewart (Dominic)</t>
  </si>
  <si>
    <t>Allergy: Allergies - Soya, dairy, eggs, almond, and an intolerance to durum-wheat pasta
Dietary: "Dominic has started the allergy ladders and can tolerate small well cooked amounts of both egg, dairy, and soya but would generally be best suited to eating from a "free from" menu" Tummy pain, frequent soiling (due to allergies and intolerances mentioned above) Sibling Finnlay F3</t>
  </si>
  <si>
    <t>Allergy: Allergies - Soya, dairy, eggs, almond, and an intolerance to durum-wheat pasta
Dietary: "Dominic has started the allergy ladders and can tolerate small well cooked amounts of both egg, dairy, and soya but would generally be best suited to eating from a "free from" Tummy pain, frequent soiling (due to allergies and intolerances mentioned above)</t>
  </si>
  <si>
    <t>Lovely sociable boy
Great improvement with speech -SALT with Jade
Now tries cooked food with egg and mum gives list for lunch.</t>
  </si>
  <si>
    <t>T2 - Conversational
Sweet and kind. Very gentle towards friends. Loves the outdoors, soft play and construction. Needs to develop clarity of speech. Due to his allergies, I've asked mum for certain ingredients when we have cooking activities. Allergies are not severe but cause him to bloat and have tummy aches. Started toilet training.</t>
  </si>
  <si>
    <t>142554053785</t>
  </si>
  <si>
    <t>008502</t>
  </si>
  <si>
    <t>Huong Tue My (Emmy)</t>
  </si>
  <si>
    <t>Mum is Stanford alumnus, has a nanny and has been learning E with a private tutor since about 18 months, may cry, friend with Vivienne F2</t>
  </si>
  <si>
    <t>Very able, chatty and sassy.
Can dominate play</t>
  </si>
  <si>
    <t>T1 Starter - Conversational (can respond to questions using phrases or simple sentences)
Has been purposly placed in a different class to Milan as Emmy was dominating herand they spoke VN together alot (froends outside of school). Beware of mum trying to get her into many CCAs. Bright girl, good English. Mum didnt really understand EY philosophy (When is her maths lesson? She wont sit for her 2 hour chinese lesson!) Hopefully have helped develop her understanding over F1</t>
  </si>
  <si>
    <t>140342906649</t>
  </si>
  <si>
    <t>009127</t>
  </si>
  <si>
    <t>My Linh (Lina)</t>
  </si>
  <si>
    <t>LS - one to watch. 
After holidays does not use words and screams when she wants things. Has understanding she doesn't do this in school.
Vietnamese is lower than Eng and Eng is below expected level.</t>
  </si>
  <si>
    <t>160007076631</t>
  </si>
  <si>
    <t>009464</t>
  </si>
  <si>
    <t>DEB</t>
  </si>
  <si>
    <t>Rivansh (Krish)</t>
  </si>
  <si>
    <t xml:space="preserve">Term 3 starter. 
Lacks independence in all areas. 
Parents very supportive.
</t>
  </si>
  <si>
    <t>082336005994</t>
  </si>
  <si>
    <t>008419</t>
  </si>
  <si>
    <t>Ngoc Gia Han (Ariana)</t>
  </si>
  <si>
    <t>3 SIBLINGS Duc An Y7, Abby Y5, Annie F2</t>
  </si>
  <si>
    <t>Shy, it takes a while for her to warm up with a new adult but. Sensible and loves to read books</t>
  </si>
  <si>
    <t>SY 22-23 T3 Starter (EE), conversational; charming child who now confidently expresses herself in English, with familiar adults.</t>
  </si>
  <si>
    <t>103205461189</t>
  </si>
  <si>
    <t>008521</t>
  </si>
  <si>
    <t>Dinh Quan (Theos)</t>
  </si>
  <si>
    <t>Ftots, with nanny, siblings in JC, Half Day</t>
  </si>
  <si>
    <t>Nut Allergy ( Peanut, hazelnut, almond..) Had anaphylactic shock in March 2024 and admitted emergency in FMP. Epipen stored in the nurse room.</t>
  </si>
  <si>
    <t>One to watch for LS (behaviour)-defiant, needs support with listening, low self-regulation. EAL-likely</t>
  </si>
  <si>
    <t>T1 Starter; Words/ Simple phrases . loves superheroes; speaks fluently in Vietnamese (his comments in Vietnamese is often compared to an adult’s comments). He can repeat words/ simple phrases. Theos understands questions in English but will reply in Vietnamese.</t>
  </si>
  <si>
    <t>161137039671</t>
  </si>
  <si>
    <t>008622</t>
  </si>
  <si>
    <t>Hieu Lam (Bong)</t>
  </si>
  <si>
    <t>Parents don't speak much English</t>
  </si>
  <si>
    <t>Very sensible, excellent communication skills</t>
  </si>
  <si>
    <t>T1- Phrases/Simple Sentences
One of the youngest in class but is settled, confident, sweet and happy. She uses her language to express herself especially to familiar adults. Very independent but seldomly resorts to crying when she's feeling frustrated. Will have a baby sister soon (July). Loves role-play and arts and crafts. Still in nappy.</t>
  </si>
  <si>
    <t>091952681789</t>
  </si>
  <si>
    <t>008814</t>
  </si>
  <si>
    <t>Ria</t>
  </si>
  <si>
    <t>Sensible, good communication skills</t>
  </si>
  <si>
    <t>T2 starter. Has an older sister in JC called Teri. Very quiet and lovely girl but has good language. I've had chats with mum about punctuality so this is something that needs to be addressed as soon as it starts happening in F2.</t>
  </si>
  <si>
    <t>115558005405</t>
  </si>
  <si>
    <t>009291</t>
  </si>
  <si>
    <t>VAN TORNOUT</t>
  </si>
  <si>
    <t>Henri Anh-Tuan Albert (Henri)</t>
  </si>
  <si>
    <t>Coming from HK, sibling Philip Y2 Elisabeth Y4, dad Belgian mum French (VN)</t>
  </si>
  <si>
    <t>T2.2 starter. Playful, active, needs some reminder to listen, very good communication skills</t>
  </si>
  <si>
    <t>103704622074</t>
  </si>
  <si>
    <t>008363</t>
  </si>
  <si>
    <t>Diem Quynh</t>
  </si>
  <si>
    <t>Ftots with mum/ grandma</t>
  </si>
  <si>
    <t>lovely girl, lovely mum, sensible, interactive and chatty</t>
  </si>
  <si>
    <t>Quynh is very gentle girl. Shy but will respond when asked questions. She loves talking about her family. She is clever and knows all of her friends' names. She will notice when things have changed in class or when someone is away. She can be very shy when in a big group. Very attached to mum but now says bye with no problems. Lovely girl. She has an older brother in Secondary called Anh Dung.</t>
  </si>
  <si>
    <t>155849773642</t>
  </si>
  <si>
    <t>009269</t>
  </si>
  <si>
    <t>SHARMA</t>
  </si>
  <si>
    <t>Anav</t>
  </si>
  <si>
    <t>Vegeterian</t>
  </si>
  <si>
    <t>T2 starter, lovely boy, low attendance, may have issues with toileting no. 2 and may need encouragment and support</t>
  </si>
  <si>
    <t>162438761695</t>
  </si>
  <si>
    <t>009296</t>
  </si>
  <si>
    <t>Jia</t>
  </si>
  <si>
    <t>sibling joining Y3, 25/26</t>
  </si>
  <si>
    <t>T3 starter, lovely girl, EAL, soft-spoken, speaks in simple words, understanding is developing</t>
  </si>
  <si>
    <t>151059538735</t>
  </si>
  <si>
    <t>LEON PETTIPIECE</t>
  </si>
  <si>
    <t>Mateo</t>
  </si>
  <si>
    <t>Swallows &amp; Amazons Singapore, brother Luca Y2, mum teacher (not working now)</t>
  </si>
  <si>
    <t>145610219414</t>
  </si>
  <si>
    <t>009486</t>
  </si>
  <si>
    <t>LIM</t>
  </si>
  <si>
    <t>Acelyn En Ting (Acelyn)</t>
  </si>
  <si>
    <t>Moving from Singapore, older sibling Queenie Y5, heavy Singapore accent</t>
  </si>
  <si>
    <t>No Beef</t>
  </si>
  <si>
    <t>Class F3N: Gurvinder Paul</t>
  </si>
  <si>
    <t>113250207192</t>
  </si>
  <si>
    <t>008379</t>
  </si>
  <si>
    <t>Tue Cat (Elly)</t>
  </si>
  <si>
    <t>Ftots, very attached to parents, may find settling hard.</t>
  </si>
  <si>
    <t>Elly is active and very confident.</t>
  </si>
  <si>
    <t>T1-Conversational
Elly has a strong personality. She tends to be bossy but follows rules and knows behaviour expectations. She is independent and takes pleasure in doing things by herself. Very active. Loves the outdoors, sensory and arts and crafts. Mum and Dad are a bit overprotective but just needs assurance.</t>
  </si>
  <si>
    <t>101408121106</t>
  </si>
  <si>
    <t>008830</t>
  </si>
  <si>
    <t>Leonardo Vo (Nardo)</t>
  </si>
  <si>
    <t>Wisdomland since 15 months old. Parents speak fluent Eng</t>
  </si>
  <si>
    <t>None</t>
  </si>
  <si>
    <t>Nardo needs support on the carpet</t>
  </si>
  <si>
    <t>T2 - Conversational
Very active, lively and chatty. Needs reminders to use his indoor voice but he is just always excited to share his thoughts. He loves talking about superheroes and his family. Very quick to learn - active in Talk for Writing and asks lots of questiosn throughout the day. Had 3 surgery when he was born due to a hole in his diaphragm.All good now.</t>
  </si>
  <si>
    <t>153650740155</t>
  </si>
  <si>
    <t>008913</t>
  </si>
  <si>
    <t>Thien Khoi (Khoi)</t>
  </si>
  <si>
    <t>lovely</t>
  </si>
  <si>
    <t>T3 starter. Mum is a dermatolgist. Dad is lovely and does drop off and pick up. Khoi settled in well quickly with no issues. Punctuality might be an issue.</t>
  </si>
  <si>
    <t>081133972074</t>
  </si>
  <si>
    <t>008806</t>
  </si>
  <si>
    <t>An Phuc (Phuc)</t>
  </si>
  <si>
    <t>quiet and shy</t>
  </si>
  <si>
    <t>T2 starter - Sentences (when motivated!) Strong bonds with TAs due to VN speaking. Will speak English when she sees the advantage. Noticing some pronunciation issues with certain sounds e.g. ch, sh, b.</t>
  </si>
  <si>
    <t>144732073316</t>
  </si>
  <si>
    <t>008526</t>
  </si>
  <si>
    <t>MILES-LAMBERT</t>
  </si>
  <si>
    <t>Leonardo Pham (Leo)</t>
  </si>
  <si>
    <t>Same unit different class</t>
  </si>
  <si>
    <t>Twin with Raph. Parents wanted them kept together but we compromised on same unit so dad might be a little anxious about this. Leo is the one he is worried about as he can be sensitive. Lovely boy. Sweet and plays well. Communication through dad. He is very present and cares but is useless with Seesaw. Give him messages in person. At school under VN passport but native British.</t>
  </si>
  <si>
    <t>T1 - Conversational
Leo is gentle and has made great progress especially in interacting with his twin brother, Raphy. He knows the behaviour expectations and plays really well in a variety of learning areas. Favourites include sensory play and construction. Still in nappy but included toilet training in his report target. Parents are often busy and would need support/reminders about school events etc.</t>
  </si>
  <si>
    <t>161440172185</t>
  </si>
  <si>
    <t>008594</t>
  </si>
  <si>
    <t>YE</t>
  </si>
  <si>
    <t>Chao-Feng (Jackson)</t>
  </si>
  <si>
    <t>Sibling in F3, mum is pregnant</t>
  </si>
  <si>
    <t>Active and bright. Easily distracted but loves learning. Likes rough play (has 2 brothers) so needs boundaries. Great progress in English, I'm hoping he won't need EAL. Mum's face can be hard to read but she is lovely and very supportive. Can lose confidence with new people.</t>
  </si>
  <si>
    <t>Jackson is a revelation. Started off shy and very quiet, he is now the chattiest boy in my class. very sensible and always doing the right thing. He loves to talk and asks lots of questions. In T1, he was away a lot from mum as she has been traveling a lot but did not seem to affect Jackson as dad is also very hands on. Lovely parents, has a sibling in F3 called Nathan.</t>
  </si>
  <si>
    <t>092450487906</t>
  </si>
  <si>
    <t>009115</t>
  </si>
  <si>
    <t>HENDRIKS</t>
  </si>
  <si>
    <t>Niki Benjamin (Niki)</t>
  </si>
  <si>
    <t>NAE staff child - 3 siblings in school - coming from Swiss International School Dubai</t>
  </si>
  <si>
    <t>Sweet and funny. Really likeable and very socialable. Needs a lot of support with self regulation, being gentle and joining in appropriately. I think the transition to additonal structured lessons in F3 might be tough for him. LS give support for things like trips and assemblies. Helena can talk you through some common behaviours. Language is not where it should be and has gaps/delays (Dutch but first language is English at home) he has made good progress but keep an eye out. SALT screened by Jade and needs some weekly interventions. Monitor and have Jade check again during F3. High needs in the family. Dad is point of contact. Mum is NAE regional and not around much. Dad tries his best and is very present but needs some guidance. August birthday.</t>
  </si>
  <si>
    <t>151730979931</t>
  </si>
  <si>
    <t>008726</t>
  </si>
  <si>
    <t>KUAN</t>
  </si>
  <si>
    <t>Phat (Jack)</t>
  </si>
  <si>
    <t>Made great progress with speech. SALT with Mr Quan.
Supportive dad</t>
  </si>
  <si>
    <t>T1 Starter; Words/ Simple phrases . Happy child; He can repeat words/ simple phrases but clarity of speech needs to be developed. Dad has been informed about this. He understands routine instructions and will respond. Dad is the main person who will communicate with teachers.</t>
  </si>
  <si>
    <t>081136909846</t>
  </si>
  <si>
    <t>008492</t>
  </si>
  <si>
    <t>Mai Nhat An (Nhat An)</t>
  </si>
  <si>
    <t>Ftots with nanny, sibling from AIS</t>
  </si>
  <si>
    <t>Big improvement in English.
Can be anxious in unknown situations.</t>
  </si>
  <si>
    <t>T1 Starter – Short sentences – Brother (Yamato Y2) – Lovely active boy, has come out of his shell this year. Very proud of what he can do and independent in self-care. Friendly and sensible. May occasionally burst into tears when frustrated, will respond well to speaking to him calmly. Coming to school on time, lining up with friends has really helped him settle in quickly.</t>
  </si>
  <si>
    <t>142358490517</t>
  </si>
  <si>
    <t>008812</t>
  </si>
  <si>
    <t>MATSUSHITA</t>
  </si>
  <si>
    <t>Chise</t>
  </si>
  <si>
    <t>Sibling SAKU F3 EAL</t>
  </si>
  <si>
    <t>Mongolian Spots</t>
  </si>
  <si>
    <t>Delightful!
Big improvement in English. Can get tired.</t>
  </si>
  <si>
    <t>T2.2 Starter – Words + Gestures – BUS CHILD – Brother (Saku F3) - 29 August born- has been attending school since a few months old which contributes to her independence despite being young. She is adorable and bounces about from friend to friend, area to area in school. Is well loved by her friends and loves role playing and taking care of babies. Has short limbs and will often fall over but stands back up independently. Still in the process of toilet training.</t>
  </si>
  <si>
    <t>135923028465</t>
  </si>
  <si>
    <t>008524</t>
  </si>
  <si>
    <t>Fuxing (Adam)</t>
  </si>
  <si>
    <t>Sibling in Y4, George. No issues.</t>
  </si>
  <si>
    <t>Was very quiet at the start of F2, now v chatty and lovely cheeky personality.. 
Borderline EAL speaks in simple sentences.</t>
  </si>
  <si>
    <t>T1 Starter - Words/ Simple phrases Recently started to speak but with good understanding. Mum can worry lots but is very lovely, grateful and thoughtful to teachers. Early stage friendship with Ethan Lu. Half day in F1</t>
  </si>
  <si>
    <t>113326839916</t>
  </si>
  <si>
    <t>009094</t>
  </si>
  <si>
    <t>Vy Minh (Ivy)</t>
  </si>
  <si>
    <t>SmartKids switcher</t>
  </si>
  <si>
    <t>Lovely girl. Very chatty with adults.
Can worry and fuss about small things.
Doesn't like to get dirty.</t>
  </si>
  <si>
    <t>102108535438</t>
  </si>
  <si>
    <t>008359</t>
  </si>
  <si>
    <t>Nhat Nguyen (Mason)</t>
  </si>
  <si>
    <t>Ftots with mum, sibling in F3 Tri Duc</t>
  </si>
  <si>
    <t>T1 Starter- sentences.has become very chatty come T3, confidently expressing himself in English.</t>
  </si>
  <si>
    <t>160546664064</t>
  </si>
  <si>
    <t>008858</t>
  </si>
  <si>
    <t>Hoang Vinh (Vinh)</t>
  </si>
  <si>
    <t>Switcher from local montessori kindergarten</t>
  </si>
  <si>
    <t>Easy child but he adapts his behavior based on who he’s playing with. He's easily influenced.</t>
  </si>
  <si>
    <t>102459829895</t>
  </si>
  <si>
    <t>008374</t>
  </si>
  <si>
    <t>Linh Dan</t>
  </si>
  <si>
    <t>Ftots, dad is ISHCMC alumnus</t>
  </si>
  <si>
    <t>lovely child, at the beginning may seem to be quiet, but chatty and interactive with others</t>
  </si>
  <si>
    <t>T1 Starter- conversational. very confident and chatty. Speaks in English.</t>
  </si>
  <si>
    <t>160133085887</t>
  </si>
  <si>
    <t>009057</t>
  </si>
  <si>
    <t>KHANG</t>
  </si>
  <si>
    <t>SeoA</t>
  </si>
  <si>
    <t>Switcher from Bluebird Kindergarten</t>
  </si>
  <si>
    <t>lovely girl, loves to draw, EAL, low attendance, Mum has so so English, Dad does not speak English, just a bit.</t>
  </si>
  <si>
    <t>111040292622</t>
  </si>
  <si>
    <t>009465</t>
  </si>
  <si>
    <t>Gia Tri Kiet (Ben)</t>
  </si>
  <si>
    <t>Hugo House Kindergarten (same school as Chelsea F2B)</t>
  </si>
  <si>
    <t>T3 starter, lovely boy, EAL, speaks in simple words and occasionally sentences, understanding is developing</t>
  </si>
  <si>
    <t>142044937882</t>
  </si>
  <si>
    <t>009207</t>
  </si>
  <si>
    <t>JUNG</t>
  </si>
  <si>
    <t>Jian</t>
  </si>
  <si>
    <t>very shy girl, takes some time to settle in, sibling in Y2, lived in singapore back in F1</t>
  </si>
  <si>
    <t>090940583586</t>
  </si>
  <si>
    <t>105844857071</t>
  </si>
  <si>
    <t>ABDUL HAFIZ</t>
  </si>
  <si>
    <t>Fatimah Binte (Fatimah)</t>
  </si>
  <si>
    <t>Aurora, CARE PLAN IN AUG, very high maintenence parents (see Claire / Hannah), older sibling Tolha Y2, high dietary requirements &amp; eczema</t>
  </si>
  <si>
    <t>Vegeterian + fish (no egg, meat, animal enzymes in cheese, yogurt) Eczema (requires cream application at school, after swimming, etc.)</t>
  </si>
  <si>
    <t>083034759495</t>
  </si>
  <si>
    <t>Harper</t>
  </si>
  <si>
    <t>Class F3H: Paul Muldoon</t>
  </si>
  <si>
    <t>094731739312</t>
  </si>
  <si>
    <t>008364</t>
  </si>
  <si>
    <t>Minh Khang</t>
  </si>
  <si>
    <t>Minh Khang is curious, there are times he needs reminders on being gentle to others. Mum can be a little bit particular. See CPOMS</t>
  </si>
  <si>
    <t>T1 - Words
Quiet, shy and gentle. Plays well with other children but mostly speaks to his peers in Vn. Needs encouragement to speak up and use his words. Very independent especially in dressing and looking after his belongings. Mum and Dad are very supportive an don board. Loves sensory play.</t>
  </si>
  <si>
    <t>094834240585</t>
  </si>
  <si>
    <t>009021</t>
  </si>
  <si>
    <t>HWANG</t>
  </si>
  <si>
    <t>Seoin</t>
  </si>
  <si>
    <t>lovely and imaginative</t>
  </si>
  <si>
    <t>160313785807</t>
  </si>
  <si>
    <t>009020</t>
  </si>
  <si>
    <t>Hoang Phuc (Bi)</t>
  </si>
  <si>
    <t>AIS switcher</t>
  </si>
  <si>
    <t>G6PD (deficiency in Glucose-6-Phosphate-Dehydrogenase)</t>
  </si>
  <si>
    <t>cheeky but easy to manage</t>
  </si>
  <si>
    <t>103938758077</t>
  </si>
  <si>
    <t>008990</t>
  </si>
  <si>
    <t>Linh My (Riley)</t>
  </si>
  <si>
    <t>Sibling admitted for Y2 24/25 Sara</t>
  </si>
  <si>
    <t>lovely and smart</t>
  </si>
  <si>
    <t>145053595741</t>
  </si>
  <si>
    <t>008525</t>
  </si>
  <si>
    <t>Raphael Pham (Raph)</t>
  </si>
  <si>
    <t>Twin with Leo. Parents wanted them kept together but we compromised on same unit so dad might be a little anxious about this. Communication through dad. He is very present and cares but is useless with Seesaw. Give him messages in person. Raph is gorgeous. Interested in everything, chatty and calm. At school under VN passport but native British.</t>
  </si>
  <si>
    <t>T1- Conversational
A lovey boy who has made so much progress with regards to his self-regulation. He now shares and take turns very well. He is chatty but needs to develop the clarity of his speech. Loves construction and sensory play. Parents are often busy and would need support/reminders about school events etc.</t>
  </si>
  <si>
    <t>094352950461</t>
  </si>
  <si>
    <t>008683</t>
  </si>
  <si>
    <t>Leon Ray Minh (Leon)</t>
  </si>
  <si>
    <t>Twin with Lisa. Active, bright, cheeky boy. Will push boundaries and try to avoid things he doesn't want to do. Very confident until the spotlight is on him. Mum and Dad very present and firm at home. Very supportive but don't always read messages. Dad is main point of communication. Grab him at the door for important messages.</t>
  </si>
  <si>
    <t>Lovely lovey parents and both very present. Leon is shy in a big group but so chatty when around Lisa and friends. One-to-one he is very confident and will talk about anything and everything. He does not like being 'on-the-spot' when in a big group. He asks a lot of why questions and is very observant. Lisa and Leon are twins. Has an older brother in Secondary called Subeo. Very famous parents but both very down to earth. Lovely family.</t>
  </si>
  <si>
    <t>010205648171</t>
  </si>
  <si>
    <t>008755</t>
  </si>
  <si>
    <t>Vo Thien Diep (Bong)</t>
  </si>
  <si>
    <t>SIBLING: LE Vo Thien Hung (Henry) 1N</t>
  </si>
  <si>
    <t>Cheeky and young. Loud with friends. Reluctant English speaker. Finally started speaking T2 but needs a lot of encouragement to use English. Will still react physically to problems and hit others.</t>
  </si>
  <si>
    <t>Dad is always present and in charge with drop off and pick up. I've only met mum 2 times. Bong is a lovely girl and is shy. May find separating from carer difficult but it's been better this term. Needs constant reminding to use English words. Loves being around Annabel-they are very good friends but needs to be reminded not to just follow her around.</t>
  </si>
  <si>
    <t>145620725123</t>
  </si>
  <si>
    <t>009168</t>
  </si>
  <si>
    <t>Thuy Lin (Lin Lin)</t>
  </si>
  <si>
    <t>Attended Pathway School before moving to BIS</t>
  </si>
  <si>
    <t>Very active and strong willed. EAL made very good progress. Still struggles with sharing and therefore doesn't play with others much. Has big emotional outbursts at any small inconvenience. It's getting better. Start of F2 would be hour long tantrums. Always worse after a holiday. Mum is very lovely and supportive but her and dad are away for work a lot in Phu Quoc so Lin Lin is often with a nanny. Can be very moody and will sometimes fall asleep at school.</t>
  </si>
  <si>
    <t>134503743705</t>
  </si>
  <si>
    <t>008483</t>
  </si>
  <si>
    <t>ANEJA</t>
  </si>
  <si>
    <t>Maya Nguyen (Maya)</t>
  </si>
  <si>
    <t>Breastfeeding still, parents split up, live in different countries, Dad to be included in everything still. Very easily upset, could not complete tour cried so badly.</t>
  </si>
  <si>
    <t>Can be clingy to her mum at the beginning of the year. Toileting is still a focus.</t>
  </si>
  <si>
    <t>T1- Conversational 
Maya is cheerful and very gentle. She has mornings when she comes upset but can easily be directed to an activity. Dad lives abroad and it's only Mum and her Filipino nanny who are her main carers. Mum's often busy and only comes whenthere's an event. Loves role-play.</t>
  </si>
  <si>
    <t>152044404339</t>
  </si>
  <si>
    <t>009107</t>
  </si>
  <si>
    <t>Hoang Son (Jayson)</t>
  </si>
  <si>
    <t>SALT, was advised in offer to beign SALT in VN, lots of communication in VN. See Ms Juliette.</t>
  </si>
  <si>
    <t>Previously jackfruit allergy. Symptoms: Normal allergic reaction + puffy)</t>
  </si>
  <si>
    <t>High needs in many aspects. Has 1-1 support during specialist lessons. Still naps in school. Parental involvement is a battle. Have had meetings with LS, Dee, HOY and parents regarding behaviour and parental involvement.</t>
  </si>
  <si>
    <t>130258306253</t>
  </si>
  <si>
    <t>009217</t>
  </si>
  <si>
    <t>Mia Marian (Mia)</t>
  </si>
  <si>
    <t>Sibling Riah F1, Eaton House switcher</t>
  </si>
  <si>
    <t>Lovely and the most positive girl in class.</t>
  </si>
  <si>
    <t>163506714661</t>
  </si>
  <si>
    <t>008490</t>
  </si>
  <si>
    <t>Ngoc Tien (Truly)</t>
  </si>
  <si>
    <t>Sibling in F3</t>
  </si>
  <si>
    <t>Very sensible, good communication skills</t>
  </si>
  <si>
    <t>T1 Starter- Conversational; charming child who loves to play with everyone. Confidently speaks in English with everyone.</t>
  </si>
  <si>
    <t>145745247549</t>
  </si>
  <si>
    <t>009170</t>
  </si>
  <si>
    <t>ZHU</t>
  </si>
  <si>
    <t>Yue (Yue Yue)</t>
  </si>
  <si>
    <t>Sibling ZHU Meng (Moon) joining 7I</t>
  </si>
  <si>
    <t>Sensible, good communication skills, very talkative</t>
  </si>
  <si>
    <t>155000820145</t>
  </si>
  <si>
    <t>008293</t>
  </si>
  <si>
    <t>Milan</t>
  </si>
  <si>
    <t>working within most areas, however has a strong personality 'sassy', has the tendency to avoid tidy up time</t>
  </si>
  <si>
    <t>EE Jan 23 - Conversational (can respond to questions using phrases or simple sentences)
Has made good progress, esp in regards to English this year. Has been purposely placed in a different class to Emmy as she was dominated and they spoke VN together a lot (friends outside of school). Beware of mum trying to get her into many CCAs.</t>
  </si>
  <si>
    <t>134515668312</t>
  </si>
  <si>
    <t>008427</t>
  </si>
  <si>
    <t>Hoang Minh (Louis)</t>
  </si>
  <si>
    <t>Only child, seems lovely, caring mum</t>
  </si>
  <si>
    <t>Physically, may seem to be wobbly physically and in terms of attention but he is strong. Borderline EAL. lovely boy, lovely grandpa and Mum.</t>
  </si>
  <si>
    <t>T1 starter - words/phrases .Inconsistent with his spoken language. Sometimes recites whole songs or T4W phrases but often it can be hard to understand his speech. TAs say same in VN. Lives with parents and grandparents (grandpa does pick up and drop off) and is a bit overnurtered. family has good English and were supportive of period when Louis was biting. Sometimes annoys others</t>
  </si>
  <si>
    <t>155740084522</t>
  </si>
  <si>
    <t>008621</t>
  </si>
  <si>
    <t>Van Minh Tuan (Thomas)</t>
  </si>
  <si>
    <t>Only child, older parents, from Vinschool, may be fussy parents</t>
  </si>
  <si>
    <t>lovely boy, may appear anxious at times but once he is reassured, he is okay. however his mum is quite sporadic with attendance, whether it is late in the morning or late in picking up. It has gotten better.</t>
  </si>
  <si>
    <t>Clever boy and loves conversing with friends and teachers but has punctuality issues. This has been added to ISAMS primary concerns. Clare and I both had a chat with mum- there is progress but still hit and miss with arriving to school on time and pick up. Mum is fussy esp when Thomas is involved in incidents (when hurt). Thomas will benefit from chats about sharing as he struggles to do so.</t>
  </si>
  <si>
    <t>112511545226</t>
  </si>
  <si>
    <t>009306</t>
  </si>
  <si>
    <t>Seunghoo</t>
  </si>
  <si>
    <t>131531330865</t>
  </si>
  <si>
    <t>DUONG</t>
  </si>
  <si>
    <t>Marcus Tony (Marcus)</t>
  </si>
  <si>
    <t>BIS Hanoi transfer, Maddie Y2</t>
  </si>
  <si>
    <t>135222548843</t>
  </si>
  <si>
    <t>009504</t>
  </si>
  <si>
    <t>DOAN</t>
  </si>
  <si>
    <t>Nha Anh (Lucy)</t>
  </si>
  <si>
    <t>kidzone, kindergarten, brother Neygel Y4 and Ben Y6 25/26</t>
  </si>
  <si>
    <t>161644467411</t>
  </si>
  <si>
    <t>009379</t>
  </si>
  <si>
    <t>Y Than</t>
  </si>
  <si>
    <t>SALT screening on arrival</t>
  </si>
  <si>
    <t>145037166852</t>
  </si>
  <si>
    <t>008741</t>
  </si>
  <si>
    <t>Anh Sa (Min)</t>
  </si>
  <si>
    <t>First school</t>
  </si>
  <si>
    <t>Cheeky and defiant. Needs firm boundaries. Treated as a princess at home and thinks consequences are a joke. Loved by friends. Great English progress and good speaker now but will choose Vietnamese in play.</t>
  </si>
  <si>
    <t>Lovely girl but needs constant reminding to use her EN words. I've had conversations with mum about bringing the correct school things on certain days like swimming bag, library folder etc. I've never met dad but mum is always present and very responsive to Seesaw messages.</t>
  </si>
  <si>
    <t>145325646935</t>
  </si>
  <si>
    <t>009147</t>
  </si>
  <si>
    <t>NEOG</t>
  </si>
  <si>
    <t>Tapti</t>
  </si>
  <si>
    <t>Quiet but lovely when she's confident around her friends. Need support at the beginning in terms of her language and self-care routine.</t>
  </si>
  <si>
    <t>Previous Class</t>
  </si>
  <si>
    <t>Learning Support</t>
  </si>
  <si>
    <t>Book Band</t>
  </si>
  <si>
    <t>Phonics</t>
  </si>
  <si>
    <t>Comments 2021/2022</t>
  </si>
  <si>
    <t>Class 1B: Nicola Milburn</t>
  </si>
  <si>
    <t>163827425203</t>
  </si>
  <si>
    <t>An My Ha (Ha An)</t>
  </si>
  <si>
    <t>Aurora, lovely, happy to try new things, might be a strong character</t>
  </si>
  <si>
    <t>LOUD VOICE! Wonderful, eager to learn, very bright, asks questions, good actor and performer, popular</t>
  </si>
  <si>
    <t>known as Ha An. smart and creative</t>
  </si>
  <si>
    <t>112231282985</t>
  </si>
  <si>
    <t>Yan Yu (Phoebe)</t>
  </si>
  <si>
    <t>SIBLING: Alexa Chen in F2</t>
  </si>
  <si>
    <t>Very fun and creative, enjoys crafting and roleplay. Might be a quiet crier at the start of the year. Mum moved before xmas to Hong Kong to give birth, will return with baby brother in the summer.</t>
  </si>
  <si>
    <t>lovely child, good behaviour, good language</t>
  </si>
  <si>
    <t>T1 Starter - Conversational (can respond to questions using sentences)</t>
  </si>
  <si>
    <t>114320124962</t>
  </si>
  <si>
    <t>DAO</t>
  </si>
  <si>
    <t>Minh Quan (Bon)</t>
  </si>
  <si>
    <t>From AIS - Twin sibling in F2H DAO Minh Tri (Bun)</t>
  </si>
  <si>
    <t>LOVELY boy, utterly adorable, gentle nature, very loving, quite tactile, big time into phonics and acting out phonics lessons as the teacher, confident with numberwork to 10 and able at phonics for reading, NEEDS reassuring and reminding during activities, TWIN BROTHE BUN. LS SALT EAL</t>
  </si>
  <si>
    <t>lovely child, good behaviour, EAL needed, ongoing SALT</t>
  </si>
  <si>
    <t>142442808335</t>
  </si>
  <si>
    <t>SHIN</t>
  </si>
  <si>
    <t>Dawol</t>
  </si>
  <si>
    <t>Defiant. Does not follow teacher instructions. Huge progress in behaviour from Aug to Xmas. Term 2 and 3 big decline. Many meetings with parents. ASC team Saskia working on parenting (expectations/routines/behaviour) with parents. Frustrating as he can do wonderfully when chooses to. Giving 'jobs' during lesson sometimes works. EAL SALT - referred and receiving TA sessions once a week.</t>
  </si>
  <si>
    <t>Poor behaviour (but not LS), very cheeky, active, EAL. If you need more info, pls contact Claudine</t>
  </si>
  <si>
    <t>T3 Starter - Mostly Korean (Still settling in. Gets attached to a particular adult and finds it difficult to separate.)</t>
  </si>
  <si>
    <t>151057336411</t>
  </si>
  <si>
    <t>Jeongwon</t>
  </si>
  <si>
    <t>only been to Korean school, very shy,</t>
  </si>
  <si>
    <t>lovely, fun girl, can be bossy. all about role-play and small world.</t>
  </si>
  <si>
    <t>lovely little girl. Her language skills have improved since she started. Very supportive parents but can get a little overprotective when she gets hurt in school</t>
  </si>
  <si>
    <t>141404498729</t>
  </si>
  <si>
    <t>LUU</t>
  </si>
  <si>
    <t>Amia Pham (Amia)</t>
  </si>
  <si>
    <t>Lovely and bright child, not much E</t>
  </si>
  <si>
    <t>Lovely, lively girl, friends with everyone, tried hard in everything, does forget alot of things such as reading books</t>
  </si>
  <si>
    <t>happy and enthusiastic member of the class. Can be a bit bossy. Parents are very nice.</t>
  </si>
  <si>
    <t>113338956262</t>
  </si>
  <si>
    <t>Liav</t>
  </si>
  <si>
    <t>Lovely boy but has bugun being a little silly with his friends, but has a good sense of humor.</t>
  </si>
  <si>
    <t>Lovely. Fluent Eng speaker. Likes to organise 
friends when playing.</t>
  </si>
  <si>
    <t>T1 starter - conversational - Can tell stories and likes to talk about how things make him feel. A bit moody sometimes and may suddenly make poor choices out of frustration. May say no when asked to do things he doesn't like and will cry when forced. Will talk his way to get out of things so may sometimes need firm boundaries. Talking about feelings help. (This has been a target all year, mum says it is similar at home.) very good friends with Achille and Isabelle, may sometimes be picky about who he plays with. Will need encouragement in speaking during focus sessions but will respond when asked. When in a good mood, he is a very lovely friend and a helpful boy. Lovely parents (class parents)</t>
  </si>
  <si>
    <t>130027891502</t>
  </si>
  <si>
    <t>Yoon</t>
  </si>
  <si>
    <t>Dinosaurs and sea creatures!! lovely boy, knows the routines and rules and follows them well. just needs reminding to not call out sometimes if he is quite enthusiastic about the learning.</t>
  </si>
  <si>
    <t>Cheeky and defiant. Needs strong boundaries and a lot of reminders. T2 starter. Mum has great English and is supportive. EAL but started with nothing and made very good progress. Needs to extend to full sentences.</t>
  </si>
  <si>
    <t>153342153718</t>
  </si>
  <si>
    <t>Vi An</t>
  </si>
  <si>
    <t>EARLY ENROLMENT</t>
  </si>
  <si>
    <t>VERY chatty girl. strong character. can be argumentative. not very good at looking after her belongings sometimes.</t>
  </si>
  <si>
    <t>talkative and active</t>
  </si>
  <si>
    <t>Repeated F1 - Conversational - Clever girl, confident, has a lot of good language in her. May need boundaries and reminders with sharing and taking turns at times. Brilliant at singing, T4W and loves books. Thai Nam's guiding friend.</t>
  </si>
  <si>
    <t>repeater</t>
  </si>
  <si>
    <t>172954406933</t>
  </si>
  <si>
    <t>Ngoc Minh Khue (Lily)</t>
  </si>
  <si>
    <t>VERY chatty girl. ALWAYS wanting to know what is going on (eavesdropping grown up's conversations). friendly. helpful. very curious.</t>
  </si>
  <si>
    <t>smart and always ask questions</t>
  </si>
  <si>
    <t>T1 starter- Lily is clever and funny. She has good conversational skill and easily switches from EN to VN and vice versa when playing with friends. Lily is tactlile and loves touching her friends ' face which may result in other getting angry. She has formed a good relationship with Rayul and Merriann and is also happy to play with a range of children in class. Lily is caring and often looks out for the younger children in the unit. She is sensible but sometimes may need reminding when</t>
  </si>
  <si>
    <t>144349208690</t>
  </si>
  <si>
    <t>KUMAR</t>
  </si>
  <si>
    <t>Mishka</t>
  </si>
  <si>
    <t>Sibling in Y4, Amyra. No issues.</t>
  </si>
  <si>
    <t>No Beef and Pork diet</t>
  </si>
  <si>
    <t>friendly girl. keen learner. can be a bit sneaky when urging others to make silly choices.</t>
  </si>
  <si>
    <t>lovely child, good language, good behaviour</t>
  </si>
  <si>
    <t>083450820462</t>
  </si>
  <si>
    <t>KOBAYASHI</t>
  </si>
  <si>
    <t>Sky</t>
  </si>
  <si>
    <t>EAL Very active, high energy, can't sit still,excellent problem solver, great maths, kind boy &amp; great at tidying up!</t>
  </si>
  <si>
    <t>absent during term 2, EAL, lovely child</t>
  </si>
  <si>
    <t>T1 starter Words Loves construction and transport toys. Speaking a little in Japanese. Can sometimes get into a tussle over toys!</t>
  </si>
  <si>
    <t>171828392527</t>
  </si>
  <si>
    <t>Anh Khoa (Ben)</t>
  </si>
  <si>
    <t>Quiet, shy but improved hugley with language. Came off EAL end of T2. Will be split from good friend Niki. Loves to make paper aroplanes!</t>
  </si>
  <si>
    <t>082103155339</t>
  </si>
  <si>
    <t>SINGH</t>
  </si>
  <si>
    <t>Avin</t>
  </si>
  <si>
    <t>Vegeterian (vegan + dairy + chicken eggs, never had meat so should be given with caution"</t>
  </si>
  <si>
    <t>Low attendence &amp; sometimes little late. Health issues &amp; family trips. Took huge amount of transition at beg' of yr as never attended school before. Still on home lunches. Needs support to eat school lunch. V good C&amp;L . Can get silly but is a kind socialble boy.</t>
  </si>
  <si>
    <t>135821976340</t>
  </si>
  <si>
    <t>LUO</t>
  </si>
  <si>
    <t>Hairuo</t>
  </si>
  <si>
    <t>Very bright girl. More interested in books then developing friendships. Has begun to socialise but hasn't got a particular friend that she plays with. Can lack a bit of independence at times e.g. reluctant to tidy up.</t>
  </si>
  <si>
    <t>Funny space cadet. EAL - started very low and made good progress with vocab. Applies a lot and starting to form sentences. Needs encouragement to try activties. Lacks independence. Has hit or bitten other children a few times this year out of frustration and lack of ability to communicate. This is improving but worth noting. Mum is Chinese Consolute.</t>
  </si>
  <si>
    <t>T3 Starter Words. enjoys school but doesnt really now what is going on. Language issue rather than anything else. Chinese speaking. Mum (Chinese consulate) asks a lot of questions but in a good natured way. Grandma/pa do school run. Best communicating with mum due to language. Beware...she does the stinkies/not very solid t of poos and can't yet communiate her need to go! I limited fruit intake to a couple of pieces to try and firm things up a bit ;)</t>
  </si>
  <si>
    <t>144511988520</t>
  </si>
  <si>
    <t>DO</t>
  </si>
  <si>
    <t>Anh Dan</t>
  </si>
  <si>
    <t>Wellcom &amp; EAL. Mum works a lot but is communicative on Seesaw. Dad supports rest- no nanny. Often forgets belongings and self care has been an issue. Frequently suffers from ear infections :( Often supported in whole class learning to access learning.</t>
  </si>
  <si>
    <t>Minjae</t>
  </si>
  <si>
    <t>VO</t>
  </si>
  <si>
    <t>Minh Duc (David)</t>
  </si>
  <si>
    <t>Rita Vo Family, 3 sisters in school, coming from Mirai (full Jap kindergarten)</t>
  </si>
  <si>
    <t>CLARK</t>
  </si>
  <si>
    <t>Sophia Phuong Anh (Sophia)</t>
  </si>
  <si>
    <t>Moving from Indonesia, dad British mum VN, sibling Louise Y7</t>
  </si>
  <si>
    <t>CHALLINOR</t>
  </si>
  <si>
    <t>Lorcan Jude (Lorcan)</t>
  </si>
  <si>
    <t>SmartKids, Sibling Archer</t>
  </si>
  <si>
    <t>Class 1I: John Amos</t>
  </si>
  <si>
    <t>SIM</t>
  </si>
  <si>
    <t>Kian</t>
  </si>
  <si>
    <t>SIBLING: Kaia in Y2</t>
  </si>
  <si>
    <t>very bright, eager, energetic, will talk easily when comfortable but turns silent when anxious (esp. larger audience)</t>
  </si>
  <si>
    <t>lovely boy. might cry on his first week but as soon as he settles, he is a happy, smart boy.</t>
  </si>
  <si>
    <t>T1 Starter - Conversational (Lovely and clever. He still cries in the morning on occasions but will stop right after a few seconds!)</t>
  </si>
  <si>
    <t>MA</t>
  </si>
  <si>
    <t>IJun</t>
  </si>
  <si>
    <t>only been to Korean school in Korea, scare of male teacher</t>
  </si>
  <si>
    <t>Bright boy, able to learn, enjoys silly voices, funny acting, construction area, really enjoys maths, prefers smaller group play.</t>
  </si>
  <si>
    <t>ChaeYi</t>
  </si>
  <si>
    <t>Happy, smiley child, loves creative/role-play, always engages in lessons.</t>
  </si>
  <si>
    <t>T2 starter- ChaeYi has good language. She still cries saying goodbye to mum as she is very attached. When settled she is happy and will explore the different learning areas. She tends to eat more than what she can have which may result to vomiting.</t>
  </si>
  <si>
    <t>Bach Phuc (Philip)</t>
  </si>
  <si>
    <t>SIBLING: NGUYEN Phi Ton Uyen F3</t>
  </si>
  <si>
    <t>Fun boy, does need strong boundries BUT can follow instructions . Can be moody &amp; can be hard to engage -</t>
  </si>
  <si>
    <t>LS- Behaviour. Strategies in place but lots of negotiations needed. See teacher.V bright and able. Loves building and v good at drawing. Loves trucks and pumpkins.</t>
  </si>
  <si>
    <t>T1 Starter - Phrases/ Simple Sentences</t>
  </si>
  <si>
    <t>Minh Tri (Bun)</t>
  </si>
  <si>
    <t>From AIS, Twin sibling in F2I DAO Minh Quan (Bon)</t>
  </si>
  <si>
    <t>V.CHATTY, speaks 100 miles an hour, very loving and loves to write notes to friends &amp; teachers, Twin-Bon (F3B) can be intense and lacks personal space but v.fun, loves messy/sensory play</t>
  </si>
  <si>
    <t>Loud and demands a lot of attention. Enthusiastic and loving but gets angry and grumpy when he doesn't get his way or is told no. Big progress on emotional regulation but still WT. EAL - fills with nonsense words. Forming short sentences. Twin is Bon - very different brothers! Mum has some English and is supportive.</t>
  </si>
  <si>
    <t>Ha Hoa (Hoa)</t>
  </si>
  <si>
    <t>BVIS Hanoi 2023-24 (F3)</t>
  </si>
  <si>
    <t>Term 2 starter- quiet but bossy child, asks lots o fquestions, likes to engage in activities, can use unkind hands when people annoy her, Mum about to have Baby 3 (July)</t>
  </si>
  <si>
    <t>NGHIEM</t>
  </si>
  <si>
    <t>Hoang Chi Anh (Amie)</t>
  </si>
  <si>
    <t>SIBLING: NGHIEM Hoang Mai Anh (Mia) F2</t>
  </si>
  <si>
    <t>Lovely girl, very creative, follows routines well. fussy eater. enjoys her own company rather than have close frineds who she plays with.</t>
  </si>
  <si>
    <t>Fluent speaker. Needy. Won't eat fruit. Can be defiant. Sweet and creative.</t>
  </si>
  <si>
    <t>T1 Starter - Conversational (Very sweet little girl. She follows rules and behaves really well at all times.)</t>
  </si>
  <si>
    <t>YuJu</t>
  </si>
  <si>
    <t>had eye surgery before, friend with Heo Geon and Rael in F1, very active</t>
  </si>
  <si>
    <t>confident, enthusiastic, can be too dominant and overpowering with some friends so has been working on being more supportive rather than take over.</t>
  </si>
  <si>
    <t>Energetic and imaginative. Needs strong boundaries. Great English progress. Great at leading others in imaginative play. Bright and reliable when you need a strong example of a task.</t>
  </si>
  <si>
    <t>Duy Minh (Bin)</t>
  </si>
  <si>
    <t>SIBLING: NGUYEN Duy Long 2S</t>
  </si>
  <si>
    <t>SALT. EAL. lacks attention and focus. needs to be strict with. doesn't always listen nor follow instructions. LOVES junk modeling. plays well with others, but speaks mostly Vietnamese. can get into rough play sometimes.</t>
  </si>
  <si>
    <t>EAL, will have SALT, lovely child</t>
  </si>
  <si>
    <t>T1 starter Words (speaks well in VN but reluctant eng speaker). Can be hard to engage in group/circle time sessions. Strong relationships with TAs</t>
  </si>
  <si>
    <t>Duc Huy (Win)</t>
  </si>
  <si>
    <t>SIBLING: DAO Tuan Phong (Son) F2</t>
  </si>
  <si>
    <t>EAL. quietly confident, mainly in small group. much quieter in whole class setting. can be chatty when he feels comfortable with you. mum can be a worrier.</t>
  </si>
  <si>
    <t>gentle and quiet boy. Needs a familiar adult to share his needs or ideas.</t>
  </si>
  <si>
    <t>T1 Starter - Words - Just started talking. Selected mute. Only responds when 1:1.</t>
  </si>
  <si>
    <t>Xuan Huy (Roy)</t>
  </si>
  <si>
    <t>SIBLING: NGUYEN Xuan Khang (Ben)</t>
  </si>
  <si>
    <t>EAL. finds it hard to follow instructions sometimes. VERY playful. can get silly sometimes.</t>
  </si>
  <si>
    <t>Energetic and defiant. Bus child. Can be lovely and engaged. Jade did SALT assessment - monitoring but no need currently. Boarderline EAL, English is progressing really well.</t>
  </si>
  <si>
    <t>T1 starter Short phrases. Has become more of an active learner in term 3, prior to that was very passive and would just lie around the room. Many toilet accidents; still taken to the toilet by staff rather than expressing need to go. Has been in pants since start of year. Parents just say "it's ok at home"</t>
  </si>
  <si>
    <t>NARANG</t>
  </si>
  <si>
    <t>Anaisha</t>
  </si>
  <si>
    <t>OCTOBER STARTER - MOVING TO HCMC IN SEPTEMBER</t>
  </si>
  <si>
    <t>Great character! V. quirky., sense of humour Amazing eyes &amp; smile! Used to lack focus but much better. Good freinds with Misa.</t>
  </si>
  <si>
    <t>Only child. Asks lots of questions.
Able to do everything for herself but will
ask for help. Mum saw ASC team for advice
as at home would not do anything for herself
and mum v anxious not to upset Anaisha.</t>
  </si>
  <si>
    <t>T2 Starter - Phrases (finds sharing and taking turns challenging. Mum is constantly worried about her behaviour and also her joining in splash pool sessions.))</t>
  </si>
  <si>
    <t>Ngoc Yen Vy (Misa)</t>
  </si>
  <si>
    <t>Great character! V. quirky., sense of humour Good talker. Used to lack focus but much better. Good freinds with Anaisha. Needs prompts to tidy up.</t>
  </si>
  <si>
    <t>can be cheeky at times and may seem uninterested all because she talks so much. Needs support in her focus and attention.</t>
  </si>
  <si>
    <t>Xiao Ya (Mia)</t>
  </si>
  <si>
    <t>Sibling CHEN Xiao Han (Ryan) offered to join 2S</t>
  </si>
  <si>
    <t>Came off EAL end of T1. New to BIS in F3. very kind, team player. Will be split from good friend Jerred. Used to lack confidence but matured now. Lovely family.</t>
  </si>
  <si>
    <t>OH</t>
  </si>
  <si>
    <t>HyoJun (Jake)</t>
  </si>
  <si>
    <t>SUMI</t>
  </si>
  <si>
    <t>Shiori</t>
  </si>
  <si>
    <t>Anne Hill, baby sister in Ftots, lovely parents</t>
  </si>
  <si>
    <t>Glasses since 2.5 years old, vision better now, routine checks in JPN with opthamologist to monitor squint</t>
  </si>
  <si>
    <t>QUINTAOS GOMES</t>
  </si>
  <si>
    <t>Leo An (Leo)</t>
  </si>
  <si>
    <t>Anne Hill transfer</t>
  </si>
  <si>
    <t>GILDROY</t>
  </si>
  <si>
    <t>Mia Jane (Mia)</t>
  </si>
  <si>
    <t>Staff child, Transferred from NAE Abu Dhabi</t>
  </si>
  <si>
    <t>GRACE</t>
  </si>
  <si>
    <t>Theodore Michael (Theodore)</t>
  </si>
  <si>
    <t>US Consulate Family, relocating from USA, baby sister</t>
  </si>
  <si>
    <t>Myles Kai (Myles)</t>
  </si>
  <si>
    <t>TANDON</t>
  </si>
  <si>
    <t>Ahaan</t>
  </si>
  <si>
    <t>Relocating from India, lovely parents</t>
  </si>
  <si>
    <t>Class 1S: Ethan Boss</t>
  </si>
  <si>
    <t>Lok Yu Lyla (Lyla)</t>
  </si>
  <si>
    <t>Sibling in Y1, Emma. No issues.</t>
  </si>
  <si>
    <t>Quiet, smart, able across the curriculum, creative, enjoys role play, need to establish a relationship for her to be less shy, Mum has been in and out of hospital in Hong Kong this year so many months only dad at home (Lyla and Sister not aware of the illness)</t>
  </si>
  <si>
    <t>V young. Took a while to settle in F2.
Good Eng but doesn't always choose to speak.</t>
  </si>
  <si>
    <t>Khanh Ly (Lily)</t>
  </si>
  <si>
    <t>AIS (?)</t>
  </si>
  <si>
    <t>Lovely girl, has made so much progress this year, off EAL, talks with a loud voice, developed her fine motor skills for scissors and pencils, often needs thinking time when asked a question,</t>
  </si>
  <si>
    <t>One to watch. Took a long time to interact
with other children and speak.
Weak core and can sometimes think she 
doesn't understand but then she surprises.</t>
  </si>
  <si>
    <t>RITCHIE</t>
  </si>
  <si>
    <t>Emsley Kristine (Emsley)</t>
  </si>
  <si>
    <t>bossy....worked hard on building friendships, allowing others to lead play- sill work in progress, loves art/creative activities &amp; adult attention</t>
  </si>
  <si>
    <t>bossy with quiet children, creative, helpful</t>
  </si>
  <si>
    <t>THAI</t>
  </si>
  <si>
    <t>Ethan Hoang Chinh (Ethan)</t>
  </si>
  <si>
    <t>quiet BUT so knowldgeable about the world, prefers quieter activites such as reading, building, sometimes a lone ranger but doesn't phase him</t>
  </si>
  <si>
    <t>lovely child, good behaviour, strong language</t>
  </si>
  <si>
    <t>T2 Starter - Conversational (can respond to questions using phrases or simple sentences)</t>
  </si>
  <si>
    <t>SUNARCIA</t>
  </si>
  <si>
    <t>Caleb Conor (Caleb)</t>
  </si>
  <si>
    <t>Lovely, friendly chid.</t>
  </si>
  <si>
    <t>smart, quiet boy BUT in play can get loud &amp; silly.</t>
  </si>
  <si>
    <t>Very active and smart boy. May need reminding at times to play safely with friends. Has great language skills. Parents are very nice.</t>
  </si>
  <si>
    <t>ROBERTSON</t>
  </si>
  <si>
    <t>Emily Vy (Emily)</t>
  </si>
  <si>
    <t>Only mum (Dr Vy), dad sadly passed away NO GO PHOTO</t>
  </si>
  <si>
    <t>Fun, can be silly at times, beginning to widen friendships, Dr Vy is Mum, who travels frequently, friends with Emsley</t>
  </si>
  <si>
    <t>LOWRY</t>
  </si>
  <si>
    <t>Idris</t>
  </si>
  <si>
    <t>STAFF CHILD/ SIBLING: Kingma Y2</t>
  </si>
  <si>
    <t>Lovely boy. can be silly at times, benefits from strong bounderies and given positive praise and responsibility.</t>
  </si>
  <si>
    <t>very smart and outspoken member. Needs support in boundaries and behaviour.</t>
  </si>
  <si>
    <t>repeater- conversational language and is great when sharing stories from home. He also loves making up his own songs and sings it in the tune of familiar nursery rhymes. He is very social and always has funny storis to tell. Idris may find it difficult to talk about his feelings especially when upset about something e.g when Nanny picks him up instead of Mum or Dad.</t>
  </si>
  <si>
    <t>Hoang Son (Maris)</t>
  </si>
  <si>
    <t>lovely boy. EAL but has come out of his shell as the years gone by. Struggled to retain any learning to start but chats with parents he seemed to have fallen into place and he is a lot more confident, tries harder now. play lovely with firneds.</t>
  </si>
  <si>
    <t>very active, very young, EAL, needs to be reminded about routines, expectations, rules</t>
  </si>
  <si>
    <t>Started May, no English but some VN</t>
  </si>
  <si>
    <t>MARTINUZZI</t>
  </si>
  <si>
    <t>Sam Nguyen (Sam)</t>
  </si>
  <si>
    <t>SIBLING: Gordon 4N</t>
  </si>
  <si>
    <t>when starting f3 would come in crying every day, took a while to settle. is fine now. we raised concerns about his gross motor controll and co-ordination. seeing a peidiatrician for this. can be very sill at times and needs very firm bounderies. he will cry when rcieving consequences despite having multiple warnings.</t>
  </si>
  <si>
    <t>Thai Nam</t>
  </si>
  <si>
    <t>LS. EAL. SALT. likes to touch others when on the carpet. sometimes make noises randomly.</t>
  </si>
  <si>
    <t>beginning to communicate, likes to play with other children, needs 1:1 to remind him classroom expectations</t>
  </si>
  <si>
    <t>T1 Starter - Babbling/Words when he wants to speak - Flagged for LS - Teacher to be aware of family set up. Please speak to me (Christine)</t>
  </si>
  <si>
    <t>Minh Phuc (Jon)</t>
  </si>
  <si>
    <t>Never met this child. Sibling Toni Phan 3C</t>
  </si>
  <si>
    <t>EAL. speaks mainly in Vietnamese. lovely child. attendance (late and/or sick). possible SALT.</t>
  </si>
  <si>
    <t xml:space="preserve">Young. Frequently tired (spoken to mum
a lot about this) Brother in Y5.
Reluctant Eng speaker. Answers in Viet.
</t>
  </si>
  <si>
    <t>Huu Bang (Putter)</t>
  </si>
  <si>
    <t>SIBLING: Lamer &amp; Birdie</t>
  </si>
  <si>
    <t>talks A LOT. likes to touch other children especially at carpet. has a bit of a temper (complains and argues with others quite a bit). not very good at looking after his belongings.</t>
  </si>
  <si>
    <t>very boisterous. Has a strong language skills. Needs support in behaviour</t>
  </si>
  <si>
    <t>T1 Starter - Conversational (can be rough. cheeky but lovely. responds well to encouragement and praise)</t>
  </si>
  <si>
    <t>NANJO PROST</t>
  </si>
  <si>
    <t>Mina Violette (Mina)</t>
  </si>
  <si>
    <t>STAFF CHILD</t>
  </si>
  <si>
    <t>Staff child. Very bright, articulate and imaginative. Some self regulation/friendship issues.</t>
  </si>
  <si>
    <t>can get emotional and sensitive over simple things esp at the beginning of the year. Separation from parents during school events can be tricky. Nevertheless, a lovely and chatty girl to have in the class.</t>
  </si>
  <si>
    <t>T1 Starter - Conversational (can respond to questions using simple sentences); very friendly with everyone.</t>
  </si>
  <si>
    <t>LO</t>
  </si>
  <si>
    <t>An Minh (Merriann)</t>
  </si>
  <si>
    <t>Bright, creative child. Can be quite arkward socially but has made a lot of progress in this area. Lovely parents.</t>
  </si>
  <si>
    <t>very mature and clever girl. Parents are lovely</t>
  </si>
  <si>
    <t>T1 starter- Merrian uses EN well in class. She is confident and enjoys being with her friends and teachers. Loves talking about her family. VN Mum and Malysian Dad- both very lovely.</t>
  </si>
  <si>
    <t>Nu Hoang My (Daisy)</t>
  </si>
  <si>
    <t>Wellcom &amp; EAL. Kind, friendly girl. Parents away a lot. Got a new live in nanny in T3. Cried a lot in T1- became unsetled when her parents were away and pushed boundaries at school. Her emotional resilience has gone up a lot since then. May need extra TLC at the start. Started to speak in English in T3. Often given additional support in whole class learning.</t>
  </si>
  <si>
    <t>Lively and sweet. Lazy and easily distracted. EAL boarderline - English is fine but lazy speaker with slower progress. Will smugle contraband into school regularly! Keep an eye out!</t>
  </si>
  <si>
    <t>T1 starter Words. Very charismatic...very verbal in VN and made good progress in speaking Eng. Independently uses words but will repeat longer phrases when modelled. Grandma seems to do most of the child care. Friendly and very playful.</t>
  </si>
  <si>
    <t>JiYoo</t>
  </si>
  <si>
    <t>APSALYAMOVA</t>
  </si>
  <si>
    <t>Sofia</t>
  </si>
  <si>
    <t>Eaton House, very shy on testing day</t>
  </si>
  <si>
    <t>KO</t>
  </si>
  <si>
    <t>Daon</t>
  </si>
  <si>
    <t>EunWoo</t>
  </si>
  <si>
    <t>SeungMin</t>
  </si>
  <si>
    <t>Class 1V: Jude Handscombe</t>
  </si>
  <si>
    <t>Minh Tran Anh (Henry)</t>
  </si>
  <si>
    <t>Quiet, lovely, gentle natured, polite, respectful, becoming increasingly confident, developed a couple of great friendships in class, you will need to develop a relationship with Henry quickly for him to be confident, Mum anxious of Henry getting sick from swimming but is much better these days EAL</t>
  </si>
  <si>
    <t>Quiet, EAL, understanding is growing but speaks very little at school. Uses a lot of gestures. Single word or short phrases when needs help. Gravitates to VN children and chatty with a couple of close friends. Attendence is very low 67%. Mum will keep him off for every sniffle.</t>
  </si>
  <si>
    <t>CHATTERJEE</t>
  </si>
  <si>
    <t>Coming from Aurora since April 2022</t>
  </si>
  <si>
    <t>Lovely, articulate, bright, able to learn, made great progress, funny, developed a small group of strong friendships, can be shy, scared of the school toilets (too big and dark), generally doesn't eat snack and has plain rice at lunchtime (parents trying to develop his palate)</t>
  </si>
  <si>
    <t>JAYANAND JAYASHREE</t>
  </si>
  <si>
    <t>Asrith Krisshmon (Asrith)</t>
  </si>
  <si>
    <t>Coming from India, native language Tamil</t>
  </si>
  <si>
    <t>Vegeterian ( + egg + dairy), but also chicken and seafood are okay. NO PORK NO BEEF</t>
  </si>
  <si>
    <t>Lovely lovely kid, has made some friends, loves transformers, dinosaurs and animal, entry point to school he was like F1, has made good progress across but still working towards across the board, needs reminders of instructions during tasks, POTENTIAL crier for start of year/after holidays, EAL LATENESS in the mornings.</t>
  </si>
  <si>
    <t>FENSKE</t>
  </si>
  <si>
    <t>Anh Ngoc (Alena)</t>
  </si>
  <si>
    <t>SIBLING: FENSKE Dominick F3B</t>
  </si>
  <si>
    <t>quiet lovely girl, love role-play &amp; creative, always tries her best, needs adult reassurance when unsure. supportive parents.</t>
  </si>
  <si>
    <t>lovely, creative, good progress with C&amp;L, SALT Monitor (Claudine will send you more info), friendly</t>
  </si>
  <si>
    <t>T2.2 starter - Sentences - Very lovely girl, active learner and a kind friend. A good guide friend to Irwinns. Plays very nicely with the group of girls. Speaks Vietnamese fluently but her English has made great progress, may sometimes be hard to understand. Dad and mum are very supportive.</t>
  </si>
  <si>
    <t>Dang Minh Hang (Hang)</t>
  </si>
  <si>
    <t>From local kindy, siblings in SC and JC, a bit shy</t>
  </si>
  <si>
    <t>V.fun,smiley girl, always tries her best. lovely supportive mum, very craetive &amp; loves sensory/messy play</t>
  </si>
  <si>
    <t>Gorgeous, funny and tries really hard. Boardline EAL - started with nothing, fantastic progress, so chatty!</t>
  </si>
  <si>
    <t>TRANG</t>
  </si>
  <si>
    <t>Man Nghi (Everly)</t>
  </si>
  <si>
    <t>Very quiet shy and timid. sometimes cries duirng transition times or going to phonics. really sweet. loves dancing.</t>
  </si>
  <si>
    <t>might cry when she can't express what she wants, very shy and takes time to respond to questions</t>
  </si>
  <si>
    <t>T2 Starter - Words/ Simple phrases – very shy; speaks very softly; will repeat what teachers say with encouragement.</t>
  </si>
  <si>
    <t>Hoang Chan Duyen (Suti)</t>
  </si>
  <si>
    <t>SIBLING: Sumi 1I &amp; Suri 5M</t>
  </si>
  <si>
    <t>Lovely girl, started with not much English but is getting better.</t>
  </si>
  <si>
    <t>lovely child, good behaviour, EAL</t>
  </si>
  <si>
    <t>T1 Starter - Words/ Simple phrases - started talking confidently T3</t>
  </si>
  <si>
    <t>BAEK</t>
  </si>
  <si>
    <t>Yulee</t>
  </si>
  <si>
    <t>Silbing: BAEK SeungWoo(Noah) Y3N</t>
  </si>
  <si>
    <t>Does struggle to regulate her emotions. lovely girl, but when she started she would sulk on the carpet as she didnt want to join in. this has stopped now although she does still get emotional during phonics simetimes.</t>
  </si>
  <si>
    <t>Eton House switcher, Sibling in BIS: BAEK Seungwoo (Noah) 3V</t>
  </si>
  <si>
    <t>Xuan Vuong (Nieu)</t>
  </si>
  <si>
    <t>SIBLING: NGUYEN Xuan Nhan (Nethan) 2N</t>
  </si>
  <si>
    <t>EAL. will try to speak in English when reminded. sometimes will make silly cchoices, but generally is showing more maturity.</t>
  </si>
  <si>
    <t>very cheeky, active, EAL, needs to be reminded to make good choices in the classroom</t>
  </si>
  <si>
    <t>T1 Starter - phrases - Very smiley boy but a shy speaker. Needs a lot of encouragement to respond when asked but understanding is good. Usually late and parents are difficult to get in touch with, often away.</t>
  </si>
  <si>
    <t>Greyson</t>
  </si>
  <si>
    <t>Sibling in F1, Parker. No issues.</t>
  </si>
  <si>
    <t>smart child. takes time to warm up to grown ups.</t>
  </si>
  <si>
    <t>Bright and sensible. A little shy but confident in routines and very independent. Parents are lovely but academic focused .</t>
  </si>
  <si>
    <t>Geon</t>
  </si>
  <si>
    <t>Lovely boy, very gentle, loves maths. Has made friends with Liam.</t>
  </si>
  <si>
    <t>Soft spoken but good English, happy boy, WT in building relationships, very young, a bit slow when doing things in the classroom</t>
  </si>
  <si>
    <t>T2 Starter – words/ Phrases</t>
  </si>
  <si>
    <t>THOM</t>
  </si>
  <si>
    <t>Aaron</t>
  </si>
  <si>
    <t>LS - behaviour, gross motor, focus &amp; self regualtion.Welcomm 1 below. Needs firm, clear instructions. "3,2,1, focus" Loves nature- especially crocodiles &amp; snakes. Not yet writing. Good reader.</t>
  </si>
  <si>
    <t>LS for attention, behaviour and independence. Needs a lot of adult intervention. Sweet, energetic and very curious. Staff child - family are very supportive. Struggles to listen and maintain attention but loves stories and will have great ideas in things like T4W. Poor fine motor, does not like to take part in table/creative tasks. Will find this progression tough in F3.</t>
  </si>
  <si>
    <t>T1 Starter - Conversational (can respond to questions using simple sentences); good friends with Erik.</t>
  </si>
  <si>
    <t>BARTOK</t>
  </si>
  <si>
    <t>Liam Ayden (Liam)</t>
  </si>
  <si>
    <t>STAFF CHILD / SIBLING: Isla F3</t>
  </si>
  <si>
    <t>Eczema on backs of knees, requires moisturizing after swimming</t>
  </si>
  <si>
    <t>Bright, good language, loves to cook in role-play. Shy at first but will warm up. Support for gross motor/writing</t>
  </si>
  <si>
    <t>Sweet boy who has grown a lot in confidence. Might be shy to start with but is starting to get cheekier. Imaginative and fun. Staff child to Jen in Admissions. Loves construction and physical play. Needs to build fine motor.</t>
  </si>
  <si>
    <t>T1 starter Short phrases altho can have a conversation when willing/interested. Shy and very sensitive but made good progress in PSED. Will often float around the room observing/daydreaming and often needs to be brought to activities to which he will then happily join in. Mum was anxious at the start of F1 but she has been so happy with how he has progressed.</t>
  </si>
  <si>
    <t>Lija</t>
  </si>
  <si>
    <t>Eaton House Switcher, Amari F1</t>
  </si>
  <si>
    <t>Joined BIS T3. Great character, lovely family. Energetic, v independent, creative. Good friends with Yulee from her old school. Good partner/influence to Aaron</t>
  </si>
  <si>
    <t>Tuong Vu Ny</t>
  </si>
  <si>
    <t>SIBLING: BUI Tuong Vu Nhi F2</t>
  </si>
  <si>
    <t>Delightful, kind friend with a lovely smile. Has a sister in Year above with similar name. Cried a lot in T1 upon arrival to school but stopped once she got in the classroom. Great friendship with Lara. Can gets upset if she thinks she has made a mistake or can't do something but this improved in T3.</t>
  </si>
  <si>
    <t>Sweet and fun. A little shy and emotional at times but so funny once she's settled.</t>
  </si>
  <si>
    <t>T1 starter Words. can sing songs in English and will repeat phrases well when modelled. Made good progress in T3 in regards to no longer continuously crying for an hour after drop off. Can now either separate happily or regulate herself within a few minutes. Might find the return to school tricky. Sister of Vu Nhi in F2 22/23.</t>
  </si>
  <si>
    <t>YEGANEH</t>
  </si>
  <si>
    <t>Lara</t>
  </si>
  <si>
    <t>ISHCMC switcher, sibling Arman Y5</t>
  </si>
  <si>
    <t>No Pork</t>
  </si>
  <si>
    <t>Quiet , kind girl. Great friends with Vu Ny. Potential leaver at end of T1. Worries about getting things wrong but her self confidence went up a lot in T3.</t>
  </si>
  <si>
    <t>GARATTI FORNI</t>
  </si>
  <si>
    <t>Paul Bruno Yves (Paul)</t>
  </si>
  <si>
    <t>Lively &amp; enthusiastic boy. Loves adult attention but needs to spend more time with his classmates to deepen his friendships. Has found phonics (reading &amp; writing) challenging but always tries his best. He needs strong boundaries. Mum is very supportive.</t>
  </si>
  <si>
    <t>Binh Dang Khoa (Khoa)</t>
  </si>
  <si>
    <t>ISHCMC switcher, not conditional offer but parents need to commit to SALT from CMI</t>
  </si>
  <si>
    <t>DoYul</t>
  </si>
  <si>
    <t>Thanh (Kenji)</t>
  </si>
  <si>
    <t>SaigonKids</t>
  </si>
  <si>
    <t>Minh Khoi (Tep)</t>
  </si>
  <si>
    <t xml:space="preserve">AIS switcher, brother VO Minh Triet (Tom) to join Y3 25/26. Lovely family. </t>
  </si>
  <si>
    <t>Allergic to green mussels</t>
  </si>
  <si>
    <t>Class 1N: Becky Knaggs</t>
  </si>
  <si>
    <t>Le Hue Tien (Chuchi)</t>
  </si>
  <si>
    <t>DELIGHTFUL - cheery, helpful, friendly, was great with the new starter mid-year.</t>
  </si>
  <si>
    <t>cheerful and hard working</t>
  </si>
  <si>
    <t>T1 Starter - Phrases - Lovely girl, smiley, loves dancing, singing and reading books. Mum is very hands on with her. Quite sensitive at times, needs to be talked to gently when being told off or will cry.</t>
  </si>
  <si>
    <t>Hoang Hi</t>
  </si>
  <si>
    <t>SIBLING: PHAM Ly A 7H. AP1 Family</t>
  </si>
  <si>
    <t>QUIET, funny, MA across the curriculum, enjoys roleplaying and crafting, small group of strong friendships, you need to develop a relationship with him quickly, a potential crier/frozen like a statue at the beginning of year but hopefully shortlived LATENESS in the mornings</t>
  </si>
  <si>
    <t>Shy and quiet in general. Cried everyday until Christmas. Will likely find it hard to settle but has been positive about the idea of F3. Confidence has grown immensely in Term 3 and he is becoming quite cheeky. EAL boarderline as he has talked so little but his English is ok. Mum is lovely.</t>
  </si>
  <si>
    <t>Hoang Nhat Anh (Julia)</t>
  </si>
  <si>
    <t>ISHCMC switcher</t>
  </si>
  <si>
    <t>Quiet, creative, loves, messy play, sand etc... start of school she was like F1 age, has made so much progress in some areas since, has a couple of friends she enjoys playing with but will choose her own activity over friends, numberwork and phonics good progress, EYE CONTACT and looking at things an issue, spoke with Mum about this she said no problem with friends and family out of school maybe when she is nervous, eye contact with me has improved since she started but needs constant reminding to look, doesn't 'show' listening but when asked questions can answer and explain so deceptive EAL</t>
  </si>
  <si>
    <t>Hoang Hai Long (Leo)</t>
  </si>
  <si>
    <t>V.young, silly, LA but does try hard. Retention issues? Ls flagged. poor attendance doesn't help. But very fun!</t>
  </si>
  <si>
    <t>active, might test some boundaries, needs 1:1 during carpet sessions, no focus, attendance is low</t>
  </si>
  <si>
    <t>Cong Nhat Vuong (Dan)</t>
  </si>
  <si>
    <t>v.fun, hapy playing alone or with friends, can get overwhelemd &amp; holds emotions in, when mum goes away BIG emotions happen, so get mum to warn you</t>
  </si>
  <si>
    <t>Lovely, v. creative.Kinesetic learner, loves to 
explore. Can sometimes think he's not listening
but has absorbed learning and reflects in play.
Always able to express in Eng.</t>
  </si>
  <si>
    <t>T1 Starter - Sentences - Confident speaker, very happy child. Responds very well during circle time,kind and caring friend and very reliable. Afraid of swimming.</t>
  </si>
  <si>
    <t>Ryan Henry (Ryan)</t>
  </si>
  <si>
    <t>Dad US Consulate, Twin sister Aria F3V and younger sister Luna F1, amoxicilin allergy</t>
  </si>
  <si>
    <t>amoxicilin allergy</t>
  </si>
  <si>
    <t>Quiet boy, loner- does go into others play but pretty quickl ychanges, no strong friendships formed. Twin Aria (F3V) seeks her out in playground, VERY FORGETFUL- rubbish at looking after his belongings.</t>
  </si>
  <si>
    <t>Vu Mai Thy (Rieu)</t>
  </si>
  <si>
    <t>Lavelle, lovely, cousins Chuchu Chichi</t>
  </si>
  <si>
    <t>Quietly confident. always late as they live farther away. comes in very tired and takes a while for her to show she is fully engaged. EAL</t>
  </si>
  <si>
    <t>attendance is a bit low due to poor health, EAL, sensible, lovely</t>
  </si>
  <si>
    <t>Nguyen Hoang Ngan (Gao)</t>
  </si>
  <si>
    <t>Lovely girl, just gets on with it. dad is lovely</t>
  </si>
  <si>
    <t>Gorgeous, funny and tries really hard. T3 starter and been a lovely addition. Settled quick and is chatty. No EAL but parents don't speak English.</t>
  </si>
  <si>
    <t>WooJun</t>
  </si>
  <si>
    <t>Came off EAL T1. Broke his arm badly at school, showed amazing resilience. Parents did not turn up to hospital for a while &amp; this is indicative of their communication. Quite poor. Gorgeous kind boy but can get over excited. Needs to slow down.</t>
  </si>
  <si>
    <t>Lovely, bright boy. 
V enthisiastic.</t>
  </si>
  <si>
    <t>Ching Yin (Jacey)</t>
  </si>
  <si>
    <t>Moving from HK.</t>
  </si>
  <si>
    <t>Came off EAl T1. flagged this year with LS &amp; extra PTSC for behaviour - sharing/taking turns. Still very egocentric &amp; takes things literally. Good freinds with Celina who is good influence.</t>
  </si>
  <si>
    <t>Delightful and v lively. Gets excited easily.
Started Term 2 with no Eng. 
Now able to communicate effectively in Eng.
Can cry easily and not use words.</t>
  </si>
  <si>
    <t>Rayul</t>
  </si>
  <si>
    <t>V. bright, speaking doesn't reflect her intellignece. Not EAL as understanding fine. Has needed support to build up friendships as can be critical of others/bossy.</t>
  </si>
  <si>
    <t>Very clever and has strong language skills. Can get self-centered at times and has difficulty at sharing and taking turns.</t>
  </si>
  <si>
    <t>T1 starter- uses simple sentences and can talk about anything and everything. She is an observer and will ask to know more about what is happening around her. In T1&amp;2, she needed a lot of reminding to use her gentle hands when in disagreement with friends (biting and hitting). A really lovely girl with lots of funny stories to tell.</t>
  </si>
  <si>
    <t>Man To (Perseus)</t>
  </si>
  <si>
    <t>JAN starter / SIBLING: Athena Y1</t>
  </si>
  <si>
    <t>Very enthusiastic to learn. SALT for 1 term- came off at the end of T2. Receives LS. Finds self regulation tricky as well as walking safely as easily distracted and doesn't look ahead.</t>
  </si>
  <si>
    <t>low self-regulation, might cry if his needs are not met.</t>
  </si>
  <si>
    <t>Term 2.2 starter - phrases - smiley active boy. May sometimes seem very playful and distracted during focus sessions but firm reminders, will listen and choose to follow instructions. Mum is made aware of some behaviour issues and is very supportive. Rides the bus to school.</t>
  </si>
  <si>
    <t>MADAN</t>
  </si>
  <si>
    <t>Teerth</t>
  </si>
  <si>
    <t>Bright, articulate child but slow in mannaging his belongings and needs to move quicker during transition times.</t>
  </si>
  <si>
    <t>T3 starter, low self management, talkative</t>
  </si>
  <si>
    <t>Mai Minh Khoi (Kiki)</t>
  </si>
  <si>
    <t>Switcher from SmartKids</t>
  </si>
  <si>
    <t>School name is Minh Khoi (Kiki no longer used) and this has been updated with Admissions. Is learning to write his name again due to change. Has really developed friendships this year. Very bright but phonics develoment has been challenging for him. Lovely, kind boy.</t>
  </si>
  <si>
    <t>lovely child, strong language</t>
  </si>
  <si>
    <t>GOTIS</t>
  </si>
  <si>
    <t>Joaquin Ishmael Rada (Joaquin)</t>
  </si>
  <si>
    <t>SIBLINGS Maryam and Inigo</t>
  </si>
  <si>
    <t>Wears Glasses. "His siblings in primary had Febrile convulsions when experiencing high fever. It runs in the family as my husband and I had it when we were their age. Joaquin has never encountered it even with fever reaching 41 degrees celsius."</t>
  </si>
  <si>
    <t>Fun lovely boy, friendly to all, Very creative, enjoys quieter actvities</t>
  </si>
  <si>
    <t>Staff child, good English, quiet, prefers solitary activities</t>
  </si>
  <si>
    <t>Minh Tri (Will)</t>
  </si>
  <si>
    <t>BVIS</t>
  </si>
  <si>
    <t>Nhat Lam Khue (Lia)</t>
  </si>
  <si>
    <t>Doyun</t>
  </si>
  <si>
    <t>THOMAS</t>
  </si>
  <si>
    <t>Ember Idsara Priscilla (Ember)</t>
  </si>
  <si>
    <t>Dad works for Animal Doctors Intl</t>
  </si>
  <si>
    <t>Matteo Yusi (Matteo)</t>
  </si>
  <si>
    <t>BVIS, BVIS Staff child, Sibling Ava F1</t>
  </si>
  <si>
    <t>Augusta Sloane (Sloane)</t>
  </si>
  <si>
    <t>SaigonKids, Siblings Gavilan &amp; Oona</t>
  </si>
  <si>
    <t>MILLER</t>
  </si>
  <si>
    <t>Thien Vuong (Henryk)</t>
  </si>
  <si>
    <t>Saigon Kids transfer, lovely parents</t>
  </si>
  <si>
    <t>Class 1H: Louise Bennington-Little</t>
  </si>
  <si>
    <t>Nhi Uyen (Nhi)</t>
  </si>
  <si>
    <t>Quiet, shy, often anxious/nervous that presents as silent deer in headlights look (other adults think she is being rude and stubborn), very creative, confident with maths, LA phonics</t>
  </si>
  <si>
    <t>Bright, lively and lovely</t>
  </si>
  <si>
    <t>T2 starter- both parents are very concerned about her language and PSED. She uses short EN phrases but only when she is using choosing to talk to her friends and teachers. Easily gets upset over things e.g when a friend is not ready to share a toy she wants. When she is happy, she can play nicely and will engage with friends.</t>
  </si>
  <si>
    <t>DUARTE HO</t>
  </si>
  <si>
    <t>Yanira Alejandra (Yanira)</t>
  </si>
  <si>
    <t>LS agreement in place. First time at school. Must start on half day. Older parents. Difficulties setting and keeping to boundaries (also part of LS agreement between parents and school). Still working on consistent toileting (sometimes in nappies, sometimes not). Tiptoe walking (part of LS agreement is to have this reviewed by Dr if it continues).</t>
  </si>
  <si>
    <t>Creative, energetic, bouncy when excited, tiptoe walker and was diagnosed with flat-feet, social interactions and behaviour much improved, following ALL teacher instructions can be an issue, follows class teacher instructions more readily, needs firm boundaries</t>
  </si>
  <si>
    <t>she's a handful but fun to have. Receiving SALT due to her speech difficulty. Needs really firm boundaries. (Please see class teacher - Grace)</t>
  </si>
  <si>
    <t>Trung Kien (Kien)</t>
  </si>
  <si>
    <t>fun &amp; smiley boy, loves role-play and building, friends with everyone, SALT monitoring</t>
  </si>
  <si>
    <t>lovely child, EAL</t>
  </si>
  <si>
    <t>Phu Hung (Louis)</t>
  </si>
  <si>
    <t>Switcher from AIS</t>
  </si>
  <si>
    <t>SALT - lisp, V.young! can be stuborn and refuse to do tasks and will sit and not move or turn away, bulding relationships key. LOVESSSSSS dinosaurs.</t>
  </si>
  <si>
    <t>happy little boy. Needs a lot of support especially on language and self-care routine.</t>
  </si>
  <si>
    <t>Hoang Long (Bill)</t>
  </si>
  <si>
    <t>SIBLING NGUYEN Hoang Tin (Ben) F3</t>
  </si>
  <si>
    <t>fun but silly boy, great storytelling &amp; loves to build. needs firm boundaries</t>
  </si>
  <si>
    <t>very cheeky, active, EAL, SALT monitor, needs to be reminded of classroom rules &amp; expectations</t>
  </si>
  <si>
    <t>T1 starter- Bill is a lovely boy and enjoys using his EN words in class. He is very social and loves to be in the know about what's going on around him. Lovely parents too.</t>
  </si>
  <si>
    <t>TAKASE</t>
  </si>
  <si>
    <t>Nagisa</t>
  </si>
  <si>
    <t>Lovely girl, sometime quiet. enjoys the comapny of teachers and TAs.</t>
  </si>
  <si>
    <t>lovely girl, independent</t>
  </si>
  <si>
    <t>Gia Huy (Louis)</t>
  </si>
  <si>
    <t>SIBLING: PHAM Kha Han (Paris) 3M</t>
  </si>
  <si>
    <t>Made great progress this year, now has converstations, sponatanious comments. settled well and sits on the carpet and joins in. Lovely boy with very supportve parents. LS</t>
  </si>
  <si>
    <t>LS register. Psychiatrist diagnosis of ASD 
May'24. Receives SALT ouside school. 
Able to read. Does not interact with friends.
Can become overstimulated and scream or stim.
See LS and class teacher.</t>
  </si>
  <si>
    <t>T1 starter Words. Will surprise you by singing compile songs that he's learnt to himself clearly but not too keen on talking. Mum says he talks in Eng to his sister Paris (Y4 at the mo) at home. Just not that keen on talking to me! Can need a push to be independent for dressing.</t>
  </si>
  <si>
    <t>Phuc Anh Minh</t>
  </si>
  <si>
    <t>SIBLING VO Minh Gia Phuc F3</t>
  </si>
  <si>
    <t>Very quiet with teacers, maybe stubborn as doesnt answer questions or particuipate unless a choice/ consequence is mentioned. eg. I will wait for you to answer before you go and choose. mum thinks he has numerous health issues and sometimes misses weeks of swimming although this has gotten better.</t>
  </si>
  <si>
    <t>splash pool participation is poor - mum's always concerned about him getting 'sick' every after swimming. Progress in language is a bit gradual.</t>
  </si>
  <si>
    <t>T1 starter- Anh Minh is a lovely boy but very shy. He refused to talk in T1 and T2 but after consistent encourgement, he started respodning in EN using words and sometime phrases. Anh Minh is very reliant on TAs so we have asked them to speak to him only in EN. He is happy when engaged in play with friends but needing constant reminders to play along side them instead of following TAs</t>
  </si>
  <si>
    <t>LALLOUETTE</t>
  </si>
  <si>
    <t>Rose Nicole</t>
  </si>
  <si>
    <t>lovely girl, enjoys talking to adults but not as confident is social situations. She has a close friend Eli but trying to encourage Rose to play with oithers. mum has complained numerous times abour a rash that Rose has, thinks the school is causing it.</t>
  </si>
  <si>
    <t>very good communication skills, cheerful, likes to draw, a bit slow when doing things in the classroom</t>
  </si>
  <si>
    <t>T1 Starter on Half Days - Conversational - Speaks 3 languages (2 fluently - Cantonese and English) - Quite shy at times but when encouraged, will talk non stop to adults and friends she is comfortable with. Loves being read to and enjoys dress up and imaginative play. A lovely friend.</t>
  </si>
  <si>
    <t>FIDERMAKOVA</t>
  </si>
  <si>
    <t>Eliana Danielle (Eliana)</t>
  </si>
  <si>
    <t>Anne Hill since Jan 2022, sister Annabella Y1</t>
  </si>
  <si>
    <t>lovely girl, very young, struggles to sit still and remain attentive so just needs to be re-focused, sometimes blue tac helps. can be mischievious but tries her best and wants to do well.</t>
  </si>
  <si>
    <t>COLLEY</t>
  </si>
  <si>
    <t>Isabelle</t>
  </si>
  <si>
    <t xml:space="preserve">COP: 1.0 FTE from 4 Jan
STAFF CHILD: Will start on 0.5 FTE but 1.0 FTE
</t>
  </si>
  <si>
    <t>friendly. happy girl. not always confident; seeks reassurance lots.</t>
  </si>
  <si>
    <t>T1 Starter - Conversational - Brilliant speaker and very confident, a gem to have in class. Very inquisitive and likes telling stories from her experiences. Loves stories and volunteering for jobs. A lovely friend.</t>
  </si>
  <si>
    <t>Dan Vy (Victoria)</t>
  </si>
  <si>
    <t>can be sensitive. soft spoken girl usually. a bit shy sometimes. lovely, friendly character.</t>
  </si>
  <si>
    <t>Very talkative, friendly, WT in listening</t>
  </si>
  <si>
    <t>T1 Starter - Conversational (Very chatty and sweet. She easily gets scared of loud noises/new costumes or displays. Will cry for a short time and then she'll be fine.)</t>
  </si>
  <si>
    <t>Gi Gi</t>
  </si>
  <si>
    <t>sweet child. polite and good mannered.</t>
  </si>
  <si>
    <t>Sensible, very good English, WW in all areas</t>
  </si>
  <si>
    <t>T1 Starter - Conversational (Lovely and very sensible. Dad rarely checks his messages. Mum is always away on business trips 0</t>
  </si>
  <si>
    <t>LI</t>
  </si>
  <si>
    <t>Chen Yu (Eden)</t>
  </si>
  <si>
    <t>Cousin Bowen</t>
  </si>
  <si>
    <t>Bright, articulate child. Main focus has been on developing relationships with other children and he has worked on this successfully! Aunt usually picks him up.</t>
  </si>
  <si>
    <t>Good language, sensible during carpet time, can follow routines and instructions very well.</t>
  </si>
  <si>
    <t>YOON</t>
  </si>
  <si>
    <t>Ichan</t>
  </si>
  <si>
    <t>Kind, bright child. Took time to develop his self confidence- tearful in T1. EAL but he has langauge structure- just need to keep working on confidence.</t>
  </si>
  <si>
    <t>SeokYeon (Ryan)</t>
  </si>
  <si>
    <t>Cousin in school</t>
  </si>
  <si>
    <t>Bright, articulate boy. Has begun to make friends and initiate conversations. Needs strong boundaries- parents supported us with this &amp; it helped alot.</t>
  </si>
  <si>
    <t>JANG</t>
  </si>
  <si>
    <t>Woojun</t>
  </si>
  <si>
    <t>Gia Han (Candy)</t>
  </si>
  <si>
    <t>Vinschool, siblings (same dad) Suri (grad) and Henry (joining Y8)</t>
  </si>
  <si>
    <t>Clarice Thao An (Clarice)</t>
  </si>
  <si>
    <t>Lavelle, siblings Callin &amp; Christopher</t>
  </si>
  <si>
    <t>KOLB</t>
  </si>
  <si>
    <t>Zachary (Zach)</t>
  </si>
  <si>
    <t>Aurora, sibling Nathan Y4</t>
  </si>
  <si>
    <t>AHN</t>
  </si>
  <si>
    <t>SiYul</t>
  </si>
  <si>
    <t>has younger sibling which will apply in Term 2 25/26. comiong from korea and first time in int's school</t>
  </si>
  <si>
    <t>DoYul (Yuri)</t>
  </si>
  <si>
    <t>Class 1C: Phoebe Arthur</t>
  </si>
  <si>
    <t>Yiqing</t>
  </si>
  <si>
    <t>SMART boy, very able across the board, reasonably social preferring smaller group play, you need to develop relationship with him for him to talk with you, has a great smile+laugh, TWIN BROTHER YINING</t>
  </si>
  <si>
    <t>good behaviour, good language</t>
  </si>
  <si>
    <t>BARKER</t>
  </si>
  <si>
    <t>Eli Lalrozuala (Eli)</t>
  </si>
  <si>
    <t>EARLY ENROLMENT 21/22/ SIBLING: Wesley Y1</t>
  </si>
  <si>
    <t>FANTASTIC kid, great attitude, wants to learn, fun, enthused, sociable, helpful, polite, happy to be in a group or independent, always follows the rules</t>
  </si>
  <si>
    <t>sensible and smart boy. Loves building and books. May need reminders about boundaries at times</t>
  </si>
  <si>
    <t>repeater- conversational language and is great when sharing stories about his interests. He is very sensible and loves playing with a range of children in class. Eli has such positive attitude towards learning and would often ask questions to know more about what's happening around him. He is very active especially in large play spaces and may need reminding to be gentle when he is being too rough with friends. He has built a very good relationship with Idris and they play so nicely together.</t>
  </si>
  <si>
    <t>Erik Khang</t>
  </si>
  <si>
    <t>EARLY ENROLMENT 21/22</t>
  </si>
  <si>
    <t>Great energy and enthusiasm, able across the curriculum, a love for superheroes and now minecraft, very creative, loves crafting, loves his younger sister Freya, independent in choosing what he wants to do rather than finding friends, was warned about BIG emotional outbursts but only witnessed once when sister stayed at home sick, he can be silly without clear expectations</t>
  </si>
  <si>
    <t>Cheeky and energetic. Can be stubborn and defiant. Fluent speaker. Lovely family. Both VN and Norwegian at home but English is the common family language.</t>
  </si>
  <si>
    <t>EE- conversational. Very good friends with Aaron. Loves to play with anything in the classroom. Loves to play the ukulele to sing the good morning song.</t>
  </si>
  <si>
    <t>Rael</t>
  </si>
  <si>
    <t>sibling in 2V, JuHwan, changed school 2 times alredy, currently in AIS</t>
  </si>
  <si>
    <t>Strong willed, confident girl- can be bossy, loves role-play. V.good listener and follows instructions.</t>
  </si>
  <si>
    <t>smart but may be bossy at times</t>
  </si>
  <si>
    <t>SILLITOE</t>
  </si>
  <si>
    <t>Linh Anh (Linh)</t>
  </si>
  <si>
    <t>SIBLING: Chloe in Y2 STAFF CHILD</t>
  </si>
  <si>
    <t>Pocket Rocket! V.loud &amp; bossy, needs reminding to listen to friends. Great at role-play &amp; craeting--&gt; very imaginative</t>
  </si>
  <si>
    <t>Fluent speaker. Loud, bossy little pocket rocket! Very confident. Never in the right place because she is too busy telling others what they should be doing! Very sweet and funny.</t>
  </si>
  <si>
    <t>T1 Starter - Conversational (Lovely. Very chatty. Has a strong personality. She knows what he wants)</t>
  </si>
  <si>
    <t>Yiling</t>
  </si>
  <si>
    <t>ISHCMC</t>
  </si>
  <si>
    <t>strong character. doesnt always listen especially when it's tidy up time (will continue doing what she's doing). might scowl at friends when she doesn't like something.</t>
  </si>
  <si>
    <t>can be feisty at times especially when another child does something to her that she doesn't like. No English when she started after TET. Biting and hitting incidents reported but could be because she can't verbalise herself. EAL (Chinese)</t>
  </si>
  <si>
    <t>Nuno</t>
  </si>
  <si>
    <t>Sibling in F2 - Amelia / Awaiting FAM</t>
  </si>
  <si>
    <t>friendly and super playful. will follow teacher instructions, but sometimes make silly choices when playing with friends. not very good at looking after his belongings.</t>
  </si>
  <si>
    <t>Funny, imaginative and energetic. Easily influenced and can be silly. Mum and Dad are good at reinforcing at home if you let them know when he's having a period of getting off track with behaviour. Great language.</t>
  </si>
  <si>
    <t>T3 Starter Conversational language. Great addition to the class! Good language skills, independent, plays well. Sister of Amelia who joined F2 recently.</t>
  </si>
  <si>
    <t>Nguyen Nam Phuong (Phuong)</t>
  </si>
  <si>
    <t>Eyes on attendance</t>
  </si>
  <si>
    <t>EAL. speaks mainly in Vietnamese. sweet girl who sometimes pretends she's a cat (she meows in response). very creative, likes junk modeling.</t>
  </si>
  <si>
    <t>CRISTOBAL</t>
  </si>
  <si>
    <t>Kian Isaac (Kian)</t>
  </si>
  <si>
    <t>Coming from HK local school, brother Noah Y2 (no EAL)</t>
  </si>
  <si>
    <t>quietly confident. takes time to warm up to others.</t>
  </si>
  <si>
    <t>Sibling Noah Y2</t>
  </si>
  <si>
    <t>Ngoc An Di (Sun)</t>
  </si>
  <si>
    <t>Great talker, lovely kind nature. Sometimes lacks confidence. Very creative, good friends with Kailyn.</t>
  </si>
  <si>
    <t>Repeated F1 - Conversational - Many Food allergies but she is aware of them (seafood, beef, chicken, cow's milk so no cakes) Brilliant speaker, very friendly and independent. Loves imaginative play, very willing to learn. Draws very well.</t>
  </si>
  <si>
    <t>Gia Hy (Travis)</t>
  </si>
  <si>
    <t>Offered for F1 but wanted to delay till F2 due to child not yet speaking</t>
  </si>
  <si>
    <t>SALT/EAL Sp &amp; L with Mr Quan, mainly for pronunciation. Sweet boy, can lack confidence &amp; cry. But much less so now.</t>
  </si>
  <si>
    <t>THINH</t>
  </si>
  <si>
    <t>Phuc Trong (Niki)</t>
  </si>
  <si>
    <t>EAL, has struggled with phonics. Otherwise bright &amp; good problem solver. Excellent drawer/fine motor skills. Mum needs support to stay connected to school. Will be split from good friend Ben.</t>
  </si>
  <si>
    <t>Tardiness - needs to be looked at and followed up with mum. Progress in language is slow. Mum had an issue with her son being 'bullied' by a particular boy in term 1 and wanted to move his son to a different class. Has apprehension to let him join splash pool sessions because of him getting sick.</t>
  </si>
  <si>
    <t>T1 starter- Niki is very quiet but have started responding in EN when being spoken too. He has limited vocabulary but when spoken to in EN in familiar context he will respond correctly e.g. snack time. He is most happy in large play spaces when he is being active e.g. soft play and garden. He has good fine motor skills and enjoys busy finge activities. Niki has often been coming in late to school. Mum has been reminded several times about this and this has improved a bit this term.</t>
  </si>
  <si>
    <t>KANG</t>
  </si>
  <si>
    <t>Linh Gia (Kailyn)</t>
  </si>
  <si>
    <t>Bright, creative, chatty, mature. Good friends with Sun. Is going to be a big sister,has been a little anxious about this.</t>
  </si>
  <si>
    <t>OMIYA</t>
  </si>
  <si>
    <t>Mirai</t>
  </si>
  <si>
    <t>Good sense of fun! EAL. Dad has had lots of questions re: language development. On school bus and mum doesn't speak much English, so it was tricky to develop a relationship initially- worth trying to get both parents in at the same time at the beginning of the year. Mirai-began engaging more at end of T2. Good friends with SooYeon. We have worked on core skills this year as she finds it hard to sit on the mat comfortably and this has been discussed with parents.</t>
  </si>
  <si>
    <t>CHUN</t>
  </si>
  <si>
    <t>SooYeon</t>
  </si>
  <si>
    <t>Korean kinder only</t>
  </si>
  <si>
    <t>EAL. Good friends with Mirai. Bright and playful. Ocasionally gets upset &amp; won't share her feelings but cries a lot.</t>
  </si>
  <si>
    <t>Dohu</t>
  </si>
  <si>
    <t>OK</t>
  </si>
  <si>
    <t>DoYoon</t>
  </si>
  <si>
    <t>CHAU</t>
  </si>
  <si>
    <t>Olivia Huynh (Olivia)</t>
  </si>
  <si>
    <t>Anne Hill, very confident</t>
  </si>
  <si>
    <t>Pham Gia Minh (Minh)</t>
  </si>
  <si>
    <t>SALT screening on arrival. SmartKids switcher</t>
  </si>
  <si>
    <t>Y Thien</t>
  </si>
  <si>
    <t>ISSP</t>
  </si>
  <si>
    <t>Class 1M: Ellie Woolley</t>
  </si>
  <si>
    <t>Thao Nguyen Anh (Cherry)</t>
  </si>
  <si>
    <t>SIBLING: LE Duc Hung Anh (Tommy) F2V</t>
  </si>
  <si>
    <t>Quiet, social, creative, need to develop a relationship for her to feel confident,</t>
  </si>
  <si>
    <t>attendance is poor due to sickness. Timid personality affects her ability to express herself. Lovely mum.</t>
  </si>
  <si>
    <t>EE- very shy. Words/ Simple phrases - T1 was becoming chatty but often off sick. T2 she came to school more often and answers questions more confidently.</t>
  </si>
  <si>
    <t>Ho Thao Uyen (Grace)</t>
  </si>
  <si>
    <t>SaigonKids, very potential</t>
  </si>
  <si>
    <t>Lovely, bright, able, creative, sociable, enjoys crafting and roleplay, issues after holidays - ANXIETY over food and toilets and terrified to come to school in the morning ASC Saskia worked with Mum, no Dad in the family situation</t>
  </si>
  <si>
    <t>soft spoken but good English, quiet, tendency to rely on teacher esp on T1</t>
  </si>
  <si>
    <t>NGO</t>
  </si>
  <si>
    <t>Nhien Dieu (Nhien)</t>
  </si>
  <si>
    <t>Sakura Montessori</t>
  </si>
  <si>
    <t>Very bright, independent, creative, able across the curriculum, a wide circle of friends and willing to engage with anyone during tasks,</t>
  </si>
  <si>
    <t>Sensible, very good English, a bit sensitive (will cry because of a small scratch or itch)</t>
  </si>
  <si>
    <t>Van Duc (Turi)</t>
  </si>
  <si>
    <t>Lovely child / family. Was supposed to join F1 last year, spent year in NL getting citizenship.</t>
  </si>
  <si>
    <t>Concerns around all of his play revolving around guns, violence and other weapons.</t>
  </si>
  <si>
    <t>might test some boundaries, struggle to understand what others needs/ wants</t>
  </si>
  <si>
    <t>DE SILVA</t>
  </si>
  <si>
    <t>Lokuge Kiyan Dakshitha (Kiyan)</t>
  </si>
  <si>
    <t>Happy and excitable, love;ly boy. Checked with Jade regarding speech but no worries.</t>
  </si>
  <si>
    <t>lovely child, good behaviour</t>
  </si>
  <si>
    <t>T2 Starter Babbling with a few words. Total sweetheart and very endearing. Very young in year group. Started to become interested in playing with others.Loves a hug.</t>
  </si>
  <si>
    <t>Yining</t>
  </si>
  <si>
    <t>struggled with impulses when he started in f3 but is better reglating his emotions now. Doesnt like to loose or be last. loves maths. sometimes complians to parents regarding not wanting to swim or cold lunches but was sorted out.</t>
  </si>
  <si>
    <t>developing behaviour (competitive), good language</t>
  </si>
  <si>
    <t>SUPER chatty. knowledgeable and loves to share. occasionally have trouble being second best.</t>
  </si>
  <si>
    <t>Lively and bright.
Can sometimes take time to recover if
things go wrong.</t>
  </si>
  <si>
    <t>T2 Starter Words. When he started was a snatcher, basher and biter but had never been in a setting before. Now much better.Parents were very supportive. He is good fun and has an excellent memory, especially for staff names!</t>
  </si>
  <si>
    <t>Hyunjun</t>
  </si>
  <si>
    <t>Koren- Enlgish bilingual school. sibling in 2S YunChan, mum will be CCA provider</t>
  </si>
  <si>
    <t>intelligent child. super eager learner. always wants to do right (worries when he doesn't get something correct). gets on well with others.</t>
  </si>
  <si>
    <t>sensible and smart boy. Strong language but can be difficult to understoond (already flagged to SALT)</t>
  </si>
  <si>
    <t>Anh Thu (Sophie)</t>
  </si>
  <si>
    <t>SIBLING: Truong Minh 1S</t>
  </si>
  <si>
    <t>sensitive child. can be quiet, can be loud (depends who she is with). takes time to warm up to grown ups. might just cry or go silent when something is not right.</t>
  </si>
  <si>
    <t>Aria Lorraine (Aria)</t>
  </si>
  <si>
    <t>Dad US Consulate, Twin brother Ryan F3I and younger sister Luna F1, amoxicilin allergy</t>
  </si>
  <si>
    <t>takes time to warm up to grown ups. can be quiet. twins with Ryan F3I.</t>
  </si>
  <si>
    <t>Hieu Minh (MinMin)</t>
  </si>
  <si>
    <t>SIBLING: LE Kha Vy Y2</t>
  </si>
  <si>
    <t>SALT/LS/EAL Welcomm 2/3 levels behind. Sp&amp;L from Mr Quan in class. This should continue next year, parents have agreed. Chooses mostly lone play but can play alongside others on ocassions. Language is limited. Took a while to develop realtionships with teachers. Loves sensory play, still puts things in mouth sometimes. Is a gentle boy &amp; knows what he likes/doesn't like. Will say 'no' and 'yes' clearly to this.</t>
  </si>
  <si>
    <t>needs lots of 1:1, beginning to communicate what he needs/ wants but struggles to access lesson or activity</t>
  </si>
  <si>
    <t>T1 Starter - Words/ Simple phrases - started talking T3 (Grandma is very protective of him. Mum and Dad are worried that he may be on the spectrum but he's one of the youngest in class so too early to tell. He has made progress in CL and PD. PSED - still cries easily and can't express his feelings yet.)</t>
  </si>
  <si>
    <t>Duc Bao Khang (Voi)</t>
  </si>
  <si>
    <t>AIS, lovely, dad is pilot so might work away</t>
  </si>
  <si>
    <t>EAL - not made relationships with teachers. V shy. Can make poor choices, get others in toruble. V immature.</t>
  </si>
  <si>
    <t>LIN</t>
  </si>
  <si>
    <t>Che-Li (Jerred)</t>
  </si>
  <si>
    <t>Allergies, dietary restrictions, noted on iSams. No other issues,</t>
  </si>
  <si>
    <t>G6PD DEFICENCY</t>
  </si>
  <si>
    <t>EAL - bright, lovely, kind, still shy to talk in large groups. Loves building construction.</t>
  </si>
  <si>
    <t>lovely boy, EAL but good progress in speaking</t>
  </si>
  <si>
    <t>LENH</t>
  </si>
  <si>
    <t>Gia Minh (Simon)</t>
  </si>
  <si>
    <t>Quiet and can lack confidence to speak but is capable. Came off EAL at the end of T1. Cpoms. Can test boundaries on occasion.</t>
  </si>
  <si>
    <t>active, might test some boundaries</t>
  </si>
  <si>
    <t>T1 Starter - Conversational (can respond to questions using phrases or simple sentences)</t>
  </si>
  <si>
    <t>Thanh Ha (Sam)</t>
  </si>
  <si>
    <t>EAL/Wellcomm. Has just started speaking in English spontaneously in T3. Speech can be unclear but has been assessed and due to 1st langauge inteference. Often given additional adult support on mat to access whole class learning.</t>
  </si>
  <si>
    <t>Minh Long (Mickey)</t>
  </si>
  <si>
    <t>Lovely boy. EAL. Lacks independence and slow to manage himself &amp; belongings- have spoken to parents and nanny but to no avail. Looked after by grandparents at home. Communication with home has been challenging this year and we have had several meetings. Has found developing friendships tricky. SWimming attendance an issue at times- see Cpoms. Swimming attendance an issue at beginning of year but resolved after meetings.</t>
  </si>
  <si>
    <t>Started in Term 2. Good boy, eager to please.
Fussy mum who doesn't come to school often.</t>
  </si>
  <si>
    <t>SILVA</t>
  </si>
  <si>
    <t>Kiara Marie (Kiara)</t>
  </si>
  <si>
    <t>STAFF CHILD - EARLY ENROLMENT 21/22</t>
  </si>
  <si>
    <t>Fun, articulate, bright child. Very creative and loves dancing. Strong reading &amp; writing skills.</t>
  </si>
  <si>
    <t>Staff child, friendly, very good communication skills, sensible, sometimes needs to be reminded to listen</t>
  </si>
  <si>
    <t>EE Conversational language Excellent language and understanding. Friendship with Emi. Loves imaginative play and dressing up</t>
  </si>
  <si>
    <t>Pham Khanh Diep (Khanh Diep)</t>
  </si>
  <si>
    <t>Ann</t>
  </si>
  <si>
    <t>JEONG</t>
  </si>
  <si>
    <t>Yena</t>
  </si>
  <si>
    <t>Milla Kim (Milla)</t>
  </si>
  <si>
    <t>AIS, younger brother Max F3, dad German mum South Korean, lovely parents</t>
  </si>
  <si>
    <t>PATKIE</t>
  </si>
  <si>
    <t>Anay Upendra (Anay)</t>
  </si>
  <si>
    <t>Sibling Y6, relocating from India</t>
  </si>
  <si>
    <t xml:space="preserve">New Admitted / Offered / </t>
  </si>
  <si>
    <t>Tuyet Ngoc (Katie)</t>
  </si>
  <si>
    <t>Selective mute? bad teeth, can be v.hard to engage when sh eis not interested, and is more an observer during play to begin with.</t>
  </si>
  <si>
    <t>Space cadet but sweet. EAL and gravitates to VN children. T2 starter. Started with no English and is progressing well for a short time but still just words and phrases. Poor listening so needs a lot of reminders.</t>
  </si>
  <si>
    <t>Phuong Y (Vivienne)</t>
  </si>
  <si>
    <t>SIBLING: Bonny Y12 &amp; Katelyn Y9</t>
  </si>
  <si>
    <t>Lovely girl, strugles with attention on the carpet.</t>
  </si>
  <si>
    <t>very chatty but can be demanding towards her peers. Struggles with focus and attention.</t>
  </si>
  <si>
    <t>YEE</t>
  </si>
  <si>
    <t>Celina Nari (Celina)</t>
  </si>
  <si>
    <t>SIBLING: YEE Vivian 2S</t>
  </si>
  <si>
    <t>Very bright, physically active, occasionally 'clumsy' lacking spacial areness. Loves books, fluent chapter reader. Good friends with Jacey.</t>
  </si>
  <si>
    <t>T1 starter Conversational language</t>
  </si>
  <si>
    <t>nn</t>
  </si>
  <si>
    <t>No-Go Photo List</t>
  </si>
  <si>
    <t>Comment 2021/2022</t>
  </si>
  <si>
    <t>Comments 2020/2021</t>
  </si>
  <si>
    <t>Comments 2019/2020</t>
  </si>
  <si>
    <t>Comments Anything which may be of use to following teacher: Parent disclosures, Behavioural issues, etc.</t>
  </si>
  <si>
    <t>Class 2B: Juliette Petrie</t>
  </si>
  <si>
    <t>163952284740</t>
  </si>
  <si>
    <t>008264</t>
  </si>
  <si>
    <t>Tuan Phong (Son)</t>
  </si>
  <si>
    <t>Sibling offered DAO Duc Huy (Win) F1</t>
  </si>
  <si>
    <t>Lovely. Kind. A joy to teach. Lacks confidence in his own abilities.</t>
  </si>
  <si>
    <t>Lovely. Keen learner. Occasionally silly.</t>
  </si>
  <si>
    <t>Lovely boy. very enthusiastic during carpet times. Smart. Likes to do the right thing. Does not like to be told if he has done something wrong. (See me for more info)</t>
  </si>
  <si>
    <t>112223433789</t>
  </si>
  <si>
    <t>007732</t>
  </si>
  <si>
    <t>Dang Khoi (Harry)</t>
  </si>
  <si>
    <t>18-Ap-2022</t>
  </si>
  <si>
    <t>SIBLING: Karol Y2B and Teresa F3H</t>
  </si>
  <si>
    <t>Lovely, happy boy. Very immature for his age. Can struggle to solve everyday problems and can throw tantrums if he doesn't get his own way. these have become rare though.</t>
  </si>
  <si>
    <t>LS/EAL and will start SALT with Jade in Year 1. Needs a lot of support and is anxious about Year 1. Preferes to hold a pencil with a fist grip but will adjust when told to a developing tripod grip.</t>
  </si>
  <si>
    <t>See class teacher</t>
  </si>
  <si>
    <t>T3 starter; very charming boy, loves a cuddle</t>
  </si>
  <si>
    <t>093315129473</t>
  </si>
  <si>
    <t>007484</t>
  </si>
  <si>
    <t>Quang Vinh (Cafe)</t>
  </si>
  <si>
    <t>can be bossy, very strong opinions but can be very sweet. doesn't love writing, maths is stronger. strong boundaries needed</t>
  </si>
  <si>
    <t>V. boistrous. Chatty. Good vocab. Strong boundaries.</t>
  </si>
  <si>
    <t>Really chatty but can be overly boisterous sometimes.</t>
  </si>
  <si>
    <t>113144076841</t>
  </si>
  <si>
    <t>008751</t>
  </si>
  <si>
    <t>JunSeo</t>
  </si>
  <si>
    <t>Silbing in Year 7, Year 5</t>
  </si>
  <si>
    <t>gets distracted easy, always tired, falling asleep on the carpet etc, but lovely</t>
  </si>
  <si>
    <t>094012718159</t>
  </si>
  <si>
    <t>009052</t>
  </si>
  <si>
    <t>Sua</t>
  </si>
  <si>
    <t>Ann Hill 2023 Oct</t>
  </si>
  <si>
    <t>just lovely, does love to be at the front so will push etc for this, but fine overall</t>
  </si>
  <si>
    <t>164018026961</t>
  </si>
  <si>
    <t>008451</t>
  </si>
  <si>
    <t>TRAEMANN</t>
  </si>
  <si>
    <t>Amelie Rosa (Amelie)</t>
  </si>
  <si>
    <t>Sister Anna Y6</t>
  </si>
  <si>
    <t>Made loads of progress in her confidence. Weaker in Phonics and Maths but made steady progress. Lovely.</t>
  </si>
  <si>
    <t>New T2 starter. Very shy (almost selective mute when arrives)</t>
  </si>
  <si>
    <t>094834925879</t>
  </si>
  <si>
    <t>007801</t>
  </si>
  <si>
    <t>Jaeyi (Jay)</t>
  </si>
  <si>
    <t>in Korean kindy here in HCMC</t>
  </si>
  <si>
    <t>Delightful. Hard working, sweet.</t>
  </si>
  <si>
    <t>Jay has worked really hard wih her language this year but was on EAL.</t>
  </si>
  <si>
    <t>language has improved - very clingy to mum</t>
  </si>
  <si>
    <t>very shy but understands simple instructions and questions in EN. She loves mark making and arts and crafts. Often makes a card for her mum and dad.</t>
  </si>
  <si>
    <t>165608122251</t>
  </si>
  <si>
    <t>008197</t>
  </si>
  <si>
    <t>Hoang Ai Vy</t>
  </si>
  <si>
    <t>Huge progress socially this year! SALT assessment hopefully as weak academically</t>
  </si>
  <si>
    <t>AiVy is still very upset as she comes into school. I have recently been meeting her at the gate to support Mum as AiVy is not happy to say goodbye. AiVy has found phonics difficult and has recieved additional support. LS is imvolved. More play experiences would support her. Other children are babying her a little when she is tearful and she responds to this by becoming clingy to them. She finds it very difficult if the friend that she wants to play with wants to play with someone else.</t>
  </si>
  <si>
    <t>LS and EAL. English is better than Vietnamese. Took a long time to settle. V young and had not been outside of home at all before F2. Massive development through F2.</t>
  </si>
  <si>
    <t>112202760559</t>
  </si>
  <si>
    <t>008179</t>
  </si>
  <si>
    <t>Yan An (Alexa)</t>
  </si>
  <si>
    <t>SIBLING Phoebe F1</t>
  </si>
  <si>
    <t>very lovely and imaginiative. Loves drawing and will create all day. Gained so much confidence in her writing ability this year.</t>
  </si>
  <si>
    <t>Super lovely and great enthusiastic energy. Great singer! Very inquisitive, will ask you lots of questions. Appers super confident but actually lacks this underneath with academic work. Use lots of praise. Keep an eye on maybe hidden learning needs??</t>
  </si>
  <si>
    <t>Good English, quiet and loves the creative area, artistic</t>
  </si>
  <si>
    <t>155918882332</t>
  </si>
  <si>
    <t>008249</t>
  </si>
  <si>
    <t>Minh Khai (Khai)</t>
  </si>
  <si>
    <t>Switcher in from AIS</t>
  </si>
  <si>
    <t>Loves maths. V Loud with friends, V quiet talking to teacher. Can be boistress and silly.</t>
  </si>
  <si>
    <t>EAL, very sweet. loves maths</t>
  </si>
  <si>
    <t>EAL, enthusiastic and polite</t>
  </si>
  <si>
    <t>152823592088</t>
  </si>
  <si>
    <t>008309</t>
  </si>
  <si>
    <t>YOUSSEF KAMAL</t>
  </si>
  <si>
    <t>Tia Mostafa Mahmoud (Tia)</t>
  </si>
  <si>
    <t>So much growth this year in the way she treats and speaks to her friends. Mum i svery helpful. Math interventions to support.</t>
  </si>
  <si>
    <t>Can sometimes make silly impulse choices, can mess around with friends. Mums very involved, Tia benefits from extra intervenions for maths.</t>
  </si>
  <si>
    <t>Lovely girl. Started in term 2 and settled easily. Is very confident with most things, but very shy about making new friends. Can be quite demanding of friends and needs support to find her own resources.</t>
  </si>
  <si>
    <t>152808407193</t>
  </si>
  <si>
    <t>009096</t>
  </si>
  <si>
    <t>ELKIN</t>
  </si>
  <si>
    <t>Finnegan Vo (Finn)</t>
  </si>
  <si>
    <t>Saigon Kids since Jan 2021, parents good friends with Olly JNR. Reqq. VN lang and VN culture in VN</t>
  </si>
  <si>
    <t>Lovely boy , great social skills and manners. Lacks concentration and enthusiasm to learn. Needs support in English and Maths. Currently having 3 x intervention a week with LS for maths. Parents are very involved.</t>
  </si>
  <si>
    <t>081419980068</t>
  </si>
  <si>
    <t>007304</t>
  </si>
  <si>
    <t>Lena</t>
  </si>
  <si>
    <t>early ennrolment/FTOTS</t>
  </si>
  <si>
    <t>Great fun. Very creative. Lots of progress in writing made in Term 3. Can be easily distracted by others and enjoys being part of the fun.</t>
  </si>
  <si>
    <t>Loves to chat!!! Very socialable and is always creating</t>
  </si>
  <si>
    <t>Lively, excellent Eng vocab. Lovely</t>
  </si>
  <si>
    <t>Confident, enthusiastic and friendly girl who has so much to offer - will sometimes need reminding to share</t>
  </si>
  <si>
    <t>121206847316</t>
  </si>
  <si>
    <t>007656</t>
  </si>
  <si>
    <t>WILLS</t>
  </si>
  <si>
    <t>Tristan Roland Xing (Tristan)</t>
  </si>
  <si>
    <t>Gareth Wills/ SIBLING IN SCHOOL</t>
  </si>
  <si>
    <t>Larger than life character. Can be boisterous, easily distracted and distracting.</t>
  </si>
  <si>
    <t>Great fun, loves a joke. Needs reminding of his sensible indoor play as can get v.silly with his friends.</t>
  </si>
  <si>
    <t>Lively and great fun. Good vocab. Great improvement in listening through year.</t>
  </si>
  <si>
    <t>Cheerful and energetic boy - please see me</t>
  </si>
  <si>
    <t>Was due to start Ftots Term 1 2020 but was out of the country all year.</t>
  </si>
  <si>
    <t>163854377669</t>
  </si>
  <si>
    <t>007944</t>
  </si>
  <si>
    <t>TSAI</t>
  </si>
  <si>
    <t>Ping-Jen</t>
  </si>
  <si>
    <t>SIBLING Ping Han &amp; Ping Hua twins Y2</t>
  </si>
  <si>
    <t>Sparky, fun and keen to please. A wonderful imagination and made great progress. Mum is parent rep. Has twin brothers ging into Y5</t>
  </si>
  <si>
    <t>Lovely girl and very able.</t>
  </si>
  <si>
    <t>clever and happy</t>
  </si>
  <si>
    <t>090202416192</t>
  </si>
  <si>
    <t>009034</t>
  </si>
  <si>
    <t>Trong Nhan (Bonu)</t>
  </si>
  <si>
    <t>Little Em's switcher</t>
  </si>
  <si>
    <t>Quirky, loveble and kind.</t>
  </si>
  <si>
    <t>153412082296</t>
  </si>
  <si>
    <t>009149</t>
  </si>
  <si>
    <t>ATKINSON</t>
  </si>
  <si>
    <t>Felix Daniel (Felix)</t>
  </si>
  <si>
    <t>Felix struggled with saying the sounds sh" and "ch" so he received a little bit of in-school speech and language therapy."</t>
  </si>
  <si>
    <t>Great general knowledge! Very smart - sometimes needs nudging to apply himself.</t>
  </si>
  <si>
    <t>114324686748</t>
  </si>
  <si>
    <t>007295</t>
  </si>
  <si>
    <t>LOTZ</t>
  </si>
  <si>
    <t>Elise</t>
  </si>
  <si>
    <t>SIBLING Theodore. EARLY ENROLMENT</t>
  </si>
  <si>
    <t>Loves adult-led activities. Can play with others, but will complete any and all task before playing. Good ability, very good speaking and listening.</t>
  </si>
  <si>
    <t>Strong character, has her 'shy' moments but always likes to lead/dominate play- worked on this and beginnign to improve. Brother - Theodore in Yr2.</t>
  </si>
  <si>
    <t>confident speaker, all good</t>
  </si>
  <si>
    <t>Friendly girl who has grown in confidence. Annie' bestfriend. Will lead friends in play. Speaks 3 languages - French, Vietnamese and English</t>
  </si>
  <si>
    <t>142447546719</t>
  </si>
  <si>
    <t>007270</t>
  </si>
  <si>
    <t>WATT</t>
  </si>
  <si>
    <t>Emilia</t>
  </si>
  <si>
    <t>SIBLING William. EARLY ENROLMENT / FTOTS</t>
  </si>
  <si>
    <t>Lovely, but very much a teenager in a little girls body. Knows things and talks like a teenager sometimes, fine at the moment, but a chance she might start being a cheeky teen soon. High speaking skills and these are helping her in other areas of curriculum.</t>
  </si>
  <si>
    <t>Confident, struggls to show she is focused and listening on the carpet.</t>
  </si>
  <si>
    <t>Lovely girl. Very confident. Very good English. Can be quite controlling of friends.</t>
  </si>
  <si>
    <t>142647817871</t>
  </si>
  <si>
    <t>008955</t>
  </si>
  <si>
    <t>HaSung</t>
  </si>
  <si>
    <t>little genius in D7</t>
  </si>
  <si>
    <t>Some great general knowledge. messy writing, always rushing. Good friend to all.</t>
  </si>
  <si>
    <t>134105677216</t>
  </si>
  <si>
    <t>WU</t>
  </si>
  <si>
    <t>Tuan Hao (Henry)</t>
  </si>
  <si>
    <t>EIS then AIS</t>
  </si>
  <si>
    <t>103132286345</t>
  </si>
  <si>
    <t>009344</t>
  </si>
  <si>
    <t>HWANGBO</t>
  </si>
  <si>
    <t>Joon</t>
  </si>
  <si>
    <t>Class 2I: Neil Jones</t>
  </si>
  <si>
    <t>135249166294</t>
  </si>
  <si>
    <t>008361</t>
  </si>
  <si>
    <t>BAE</t>
  </si>
  <si>
    <t>YuSu (Damon)</t>
  </si>
  <si>
    <t>Still quirky! But lovely. Incredibly intellegent but won't shout about it.</t>
  </si>
  <si>
    <t>Very quirky and questionable, lovely boy, anxious in whole class situations.</t>
  </si>
  <si>
    <t>Lovely boy. Started in term 3 and settled easily. Mum said he speaks no English but by day 3, he was using English words and simple phrases. We have just discovered that he can read in English! Confident and happy. Hasn't really made any friends yet. Likes to play with adults.</t>
  </si>
  <si>
    <t>135251336589</t>
  </si>
  <si>
    <t>007429</t>
  </si>
  <si>
    <t>WILSON</t>
  </si>
  <si>
    <t>Albert Andrew Hao (Bertie)</t>
  </si>
  <si>
    <t>EARLY ENROLMENT/FTOTS
SIBLING WILSON Edward F2H</t>
  </si>
  <si>
    <t>Lovely. Quiet. Fun. Needs support with handwriting. Likes toilet humour!</t>
  </si>
  <si>
    <t>Lovely, conscientous boy. Has made lots of progress in his confidence.</t>
  </si>
  <si>
    <t>shy at the beginning but once settled he is okay.</t>
  </si>
  <si>
    <t>Good language. Very interested in animals and nature Was PT</t>
  </si>
  <si>
    <t>Only in school for 3 weeks before closure. Settled well and was happy in class.</t>
  </si>
  <si>
    <t>081306367099</t>
  </si>
  <si>
    <t>007496</t>
  </si>
  <si>
    <t>Anh Minh (Lucas)</t>
  </si>
  <si>
    <t>SIBLING Kin Y5</t>
  </si>
  <si>
    <t>lovely, sweet, can have low level play and never challenges himself. sometimes gets upset over drawing</t>
  </si>
  <si>
    <t>Vloud. Sometimes silly. V sweet and funny.</t>
  </si>
  <si>
    <t>Very chatty.</t>
  </si>
  <si>
    <t>shy at first but playful once he has settled</t>
  </si>
  <si>
    <t>Came to Ftots 3 times a week with mum. Mum very supportive and actively involved with Lucas in all activities. Lucas's favourite thing to do was to be in the Little Tikes car. Lucas also really enjoyed music sessions.</t>
  </si>
  <si>
    <t>093839318823</t>
  </si>
  <si>
    <t>008923</t>
  </si>
  <si>
    <t>Roun</t>
  </si>
  <si>
    <t>AIS since 2022</t>
  </si>
  <si>
    <t>new to BIS this year, can be nasty, has no empthany, canuse unkind hands at times.</t>
  </si>
  <si>
    <t>152836065139</t>
  </si>
  <si>
    <t>007936</t>
  </si>
  <si>
    <t>VOINOVA</t>
  </si>
  <si>
    <t>Aleksandra (Sasha)</t>
  </si>
  <si>
    <t>SIBLING in Y2 Nastiia</t>
  </si>
  <si>
    <t>Fabulous! Strong and opinionated but helpful and hardworking.</t>
  </si>
  <si>
    <t>Excellent progress during the year, no longer EAL. Likes to be a leader. Can be bossy appearing rude sometimes, but with gentle reminder becomes great team player. Plays well with Markus and Tina. Mum very supportive (parent rep)</t>
  </si>
  <si>
    <t>beginning to speak more English</t>
  </si>
  <si>
    <t>123823748798</t>
  </si>
  <si>
    <t>009061</t>
  </si>
  <si>
    <t>HOPWOOD</t>
  </si>
  <si>
    <t>Austin Robertson (Austin)</t>
  </si>
  <si>
    <t>mum Thai - coming from France</t>
  </si>
  <si>
    <t>Bright and interesting. Asks loads of good questions. Can be immature.</t>
  </si>
  <si>
    <t>120524253690</t>
  </si>
  <si>
    <t>009267</t>
  </si>
  <si>
    <t>Matt Bruno E. (Matt)</t>
  </si>
  <si>
    <t>WD end EOY 23/24, went to EIS, returning. Sibling Jack Y3 and Axel F2</t>
  </si>
  <si>
    <t>Gluten &amp; Dairy Free</t>
  </si>
  <si>
    <t>Good progress since coming back. Needs v firm boundaries. Can be violent, hitting and punching. Responds well to humour.</t>
  </si>
  <si>
    <t>behaviour management issue but is bright - needs a lot of TLC, parents are very supportive and lovely</t>
  </si>
  <si>
    <t>160048842620</t>
  </si>
  <si>
    <t>008341</t>
  </si>
  <si>
    <t>Tan Phuc (Louis)</t>
  </si>
  <si>
    <t>SIBLINGS: William 1I &amp; Henry 4N</t>
  </si>
  <si>
    <t>Confidence grown massively. Very sweet boy. Absent alot! More confident in maths then English/ Phonics.</t>
  </si>
  <si>
    <t>Improved so much this year, friends with TaeHa has really helped with confidence &amp; Eng. Loves to draw and be creative. Lovely little boy</t>
  </si>
  <si>
    <t>EAL.T2 starter but had v poor attendance - 38%. Had mum in and much better at end of T2 and T3. V shy and quiet, just starting to make relationships and play with children.</t>
  </si>
  <si>
    <t>154155855538</t>
  </si>
  <si>
    <t>008857</t>
  </si>
  <si>
    <t>Shicheng (Nico)</t>
  </si>
  <si>
    <t>Chinese Consulate family (mum), SSIS since Feb (as F3 was full)</t>
  </si>
  <si>
    <t>New this year. Gained lots of confidence in language and social skills. Strong in maths. Missed lots of school so lacks progress in Phonics in last term. Very neat hand writing!</t>
  </si>
  <si>
    <t>140856419700</t>
  </si>
  <si>
    <t>009180</t>
  </si>
  <si>
    <t>Gabriel</t>
  </si>
  <si>
    <t>Small Wonder Preschool in Singapore. Pending EAL assessment on arrival</t>
  </si>
  <si>
    <t>New T2. Huge attachment issues at start. Settled well. Very quirky. Can be boistress with friends. Loves Ken.</t>
  </si>
  <si>
    <t>105529024515</t>
  </si>
  <si>
    <t>007616</t>
  </si>
  <si>
    <t>AMOS</t>
  </si>
  <si>
    <t>Lillian Jane (Lillian)</t>
  </si>
  <si>
    <t>SIBLING: in F2 - Alanah</t>
  </si>
  <si>
    <t>Allergic to Pineapple</t>
  </si>
  <si>
    <t>A joy, inquisitive, curious and a wonderful imagination. Adores crafting and creating.</t>
  </si>
  <si>
    <t>Lillian is a happy and cheerful member of our class who enjoys making and building</t>
  </si>
  <si>
    <t>mature little girl who loves to chat and tell stories. Very 
independent.</t>
  </si>
  <si>
    <t>Also now alergic to Mango. Loves to chat and do activites alongside adults.</t>
  </si>
  <si>
    <t>Has been coming to ftots since a few weeks old. Since mum went back to work she has been coming to Ftots once a week with nanny on a Friday. Enjoyed all activities. Liked to played with her nanny.</t>
  </si>
  <si>
    <t>162337045359</t>
  </si>
  <si>
    <t>008974</t>
  </si>
  <si>
    <t>SANTOS</t>
  </si>
  <si>
    <t>Ha An (Sophia)</t>
  </si>
  <si>
    <t>WASS switcher</t>
  </si>
  <si>
    <t>Quirky and fun. The kindest and most generous heart. Made steady progress and focus and attention can be hard.</t>
  </si>
  <si>
    <t>133830531519</t>
  </si>
  <si>
    <t>008485</t>
  </si>
  <si>
    <t>Marcus Khai Nguyen (Marcus)</t>
  </si>
  <si>
    <t>Sibling starting F1 in January, Daniel</t>
  </si>
  <si>
    <t>Still lacks maturity. Very playful and kindhearted.</t>
  </si>
  <si>
    <t>Lacks maturity. Made lots of progress this year with his social skills.</t>
  </si>
  <si>
    <t>105140770870</t>
  </si>
  <si>
    <t>007946</t>
  </si>
  <si>
    <t>Hoang Mai Anh (Mia)</t>
  </si>
  <si>
    <t>SIBLING IN SCHOOL</t>
  </si>
  <si>
    <t>Gorgeous! Developed lovely friendships this year. Not a lot of confidence in herself and sometimes needs reassuring.</t>
  </si>
  <si>
    <t>very sweet, prefers adult interactions, doesnt really play with other children</t>
  </si>
  <si>
    <t>lovely and enjoys reading books</t>
  </si>
  <si>
    <t>135113788693</t>
  </si>
  <si>
    <t>009192</t>
  </si>
  <si>
    <t>Rin-A</t>
  </si>
  <si>
    <t>3/19/2019</t>
  </si>
  <si>
    <t>ISHCMC transfer</t>
  </si>
  <si>
    <t>Started in Term 2. Made some good friends. Can be quiet/shy</t>
  </si>
  <si>
    <t>153106369981</t>
  </si>
  <si>
    <t>007641</t>
  </si>
  <si>
    <t>Song Uyen Ngan</t>
  </si>
  <si>
    <t>Totally lovely and awesome. Very quiet, but keen and wants to do well. Her speech is a little funny sometimes, so her spellings match the mistakes she makes when talking.</t>
  </si>
  <si>
    <t>Lovely, quiet but loves to be creative. Personality is really starting to shine, Some missing speech sounds but is improving. Friendly to all.</t>
  </si>
  <si>
    <t>EAL. Initially shy. Plays brillaintly in Vietnamese and sociable.</t>
  </si>
  <si>
    <t>105710799160</t>
  </si>
  <si>
    <t>007498</t>
  </si>
  <si>
    <t>Tuong Vu Nhi (Vu Nhi)</t>
  </si>
  <si>
    <t>SIBLING Vu Ny F1</t>
  </si>
  <si>
    <t>You can't not love her. She is sweet, kind to all and ready to learn anything you throw at her.</t>
  </si>
  <si>
    <t>Absolute Star! great in every way!</t>
  </si>
  <si>
    <t>Eng improved greatly in T3. Lovely independent.</t>
  </si>
  <si>
    <t>Quiet and gentle girl. Will find settling into a new environment a bit tricky. Will still cry sometimes scream when she misses mummy. When in a happy mood, she will respond in English. Likes playing with adults but beginning to join the girls in play.</t>
  </si>
  <si>
    <t>Came to Ftots one a week with mum and younger sister. She also attended another school without mum the other days.</t>
  </si>
  <si>
    <t>182959205745</t>
  </si>
  <si>
    <t>008933</t>
  </si>
  <si>
    <t>Dongyue</t>
  </si>
  <si>
    <t>AIS since Aug 2023, prev school Taiwan</t>
  </si>
  <si>
    <t>So lovely, very kind and patient with friends. Good ability. Loces him.</t>
  </si>
  <si>
    <t>134357862721</t>
  </si>
  <si>
    <t>008956</t>
  </si>
  <si>
    <t>MIN</t>
  </si>
  <si>
    <t>Sia</t>
  </si>
  <si>
    <t>Korean school in Korea</t>
  </si>
  <si>
    <t>No class is complete without a Sia. Kind, hard working - she completed the entirety of phonics levels in less that a year. Willing to do anything, but also tries things she has no clue about. If you don't like her, there is something wrong with you.</t>
  </si>
  <si>
    <t>180846575673</t>
  </si>
  <si>
    <t>009349</t>
  </si>
  <si>
    <t>Bao Hoang (Teddy)</t>
  </si>
  <si>
    <t>Starkid Kindergarten</t>
  </si>
  <si>
    <t>151932375610</t>
  </si>
  <si>
    <t>009393</t>
  </si>
  <si>
    <t>Phuong Linh (Linh)</t>
  </si>
  <si>
    <t>EIS</t>
  </si>
  <si>
    <t>150045485972</t>
  </si>
  <si>
    <t>009342</t>
  </si>
  <si>
    <t>Bao Khang (Khang)</t>
  </si>
  <si>
    <t>131559853290</t>
  </si>
  <si>
    <t>Madeleine Tia (Maddie)</t>
  </si>
  <si>
    <t>BIS Hanoi transfer, sibling Marcus F3</t>
  </si>
  <si>
    <t>Class 2S: Kirstie Stockley</t>
  </si>
  <si>
    <t>092604282776</t>
  </si>
  <si>
    <t>007373</t>
  </si>
  <si>
    <t>VERMAIRE</t>
  </si>
  <si>
    <t>Lucas Nguyen (Lucas)</t>
  </si>
  <si>
    <t>CoP 10/9/21 due to VL</t>
  </si>
  <si>
    <t>Has matured a lot this year. Can get anxious when doing new things. Smart. struggles to focus during carpet time.</t>
  </si>
  <si>
    <t>Wants a lot of the teacher's attention and although he seems very confidence, can have low self esteem. Have met with parents and they are aware. Will need support to settle at the beginning of the year. Very bright.</t>
  </si>
  <si>
    <t>Strong English speaker, friendly, active</t>
  </si>
  <si>
    <t>He is a clever boy and often makes comments about everything. Finds it difficult to talk about his feelings when upset and instead says, "I want to go home now". Very independent.</t>
  </si>
  <si>
    <t>103618429825</t>
  </si>
  <si>
    <t>009199</t>
  </si>
  <si>
    <t>MinChan</t>
  </si>
  <si>
    <t>AIS transfer, 2 siblings in BIS</t>
  </si>
  <si>
    <t>Lovely. Smart. Quietly gets on with things.</t>
  </si>
  <si>
    <t>130608053081</t>
  </si>
  <si>
    <t>007241</t>
  </si>
  <si>
    <t>Mia</t>
  </si>
  <si>
    <t>is capable but sometimes does the bare mimimum and can be 'lazy'</t>
  </si>
  <si>
    <t>Kind and caring. Sometimes needs encouragement to extend her personal learning.</t>
  </si>
  <si>
    <t>language is her strength - lovely parents</t>
  </si>
  <si>
    <t>Very articulate. Attached to adults and loves adult company. good imagination and often gets carried away with her stories of what she has done!</t>
  </si>
  <si>
    <t>Lovely little girl. Excellent vocabulary. Mummy will be back in Vietnam after being in UK for 6 months in July so family anticipating separation issues as Mummy left day after Mia started school. Keen and inquisitive about everything.</t>
  </si>
  <si>
    <t>170251751940</t>
  </si>
  <si>
    <t>008925</t>
  </si>
  <si>
    <t>Quynh Anh (Lily)</t>
  </si>
  <si>
    <t>very quiet, will only speak VN really, has to have a lot of reminders, doesn't really swim</t>
  </si>
  <si>
    <t>133025508990</t>
  </si>
  <si>
    <t>009046</t>
  </si>
  <si>
    <t>SASAKI</t>
  </si>
  <si>
    <t>Reina</t>
  </si>
  <si>
    <t>SIBLING: SASAKI Anna 6S</t>
  </si>
  <si>
    <t>just the BEST girl ever! so sweet, nothing bad here</t>
  </si>
  <si>
    <t>150439773020</t>
  </si>
  <si>
    <t>008950</t>
  </si>
  <si>
    <t>EunYu (Lucia)</t>
  </si>
  <si>
    <t>Korean kindy in HCMC</t>
  </si>
  <si>
    <t>Quirky. Needs strong boundaries. Poor listening skills. Sweet girl.</t>
  </si>
  <si>
    <t>131202747170</t>
  </si>
  <si>
    <t>008970</t>
  </si>
  <si>
    <t>Gia Linh</t>
  </si>
  <si>
    <t>Kindy sibling , Jin in Y4</t>
  </si>
  <si>
    <t>Mature and quiet. Independent learner. Lovely.</t>
  </si>
  <si>
    <t>153205253394</t>
  </si>
  <si>
    <t>007581</t>
  </si>
  <si>
    <t>HOA</t>
  </si>
  <si>
    <t>Sarcha</t>
  </si>
  <si>
    <t>SIBLINGS twin, Quoc Lam 6B</t>
  </si>
  <si>
    <t>Found personality in term 3. Slow progress, can be silly and loud. Needs redirection to use time in class appropriately.</t>
  </si>
  <si>
    <t>quiet, twin sister Sarah. Can have a poor attitude to learn - can be hard</t>
  </si>
  <si>
    <t>EAL, lovely child</t>
  </si>
  <si>
    <t>with support she can use simple sentences in English. Often plays next to an adult but is beginning to play alongside friends in class</t>
  </si>
  <si>
    <t>Came to Ftots 3 times a week with grandma and aunty. Very quiet and shy child but had gained in confidence during his time in Ftots and was starting to slowly play away from grandma. He still needed encouragment at the start of each session and often wasn't keen to come into the room. He did not enjoy muisc sessions and would generally not join in but would play quietly with grandma.</t>
  </si>
  <si>
    <t>114434506039</t>
  </si>
  <si>
    <t>008522</t>
  </si>
  <si>
    <t>SHANG</t>
  </si>
  <si>
    <t>Shanyan (Yola)</t>
  </si>
  <si>
    <t>Yola was very confident. Siblings Yuki / Yoyo. Fist school.</t>
  </si>
  <si>
    <t>Cheeky but great fun. Questions everything. Steady progress. Enjoys arts and crafts.</t>
  </si>
  <si>
    <t>Sassy! Does not like to tidy up! Can wind childrne up but is a lot of fun. Mum is Parent Rep</t>
  </si>
  <si>
    <t>101401216611</t>
  </si>
  <si>
    <t>007552</t>
  </si>
  <si>
    <t>Chau Di (MoMo)</t>
  </si>
  <si>
    <t>COUSIN Truong Giang Y1</t>
  </si>
  <si>
    <t>Mo Mo is keen eagre and a delight. She moderates others behaviour. Enjoys crafting (but not tidying up).</t>
  </si>
  <si>
    <t>Confident and creative. Observed by Jade but any mispronunciation of sounds is due to first langauge and don't require SALT.</t>
  </si>
  <si>
    <t>active but very independent. may need support when sharing to others</t>
  </si>
  <si>
    <t>Loves singing and dancing. Made good progress with English.</t>
  </si>
  <si>
    <t>Came to Ftots once a week with mum. Mum had a baby this year so dad had started to bring her. Very happy child who loved the sessions and joined into every activity. She always cried when the session ended as she did not want to leave.</t>
  </si>
  <si>
    <t>093851931075</t>
  </si>
  <si>
    <t>007534</t>
  </si>
  <si>
    <t>DaYou (Nathan)</t>
  </si>
  <si>
    <t>Fun and enjoys being centre of attention. Can need redirecting as can get silly. Lacks confidence in self espcially writing so will seek support regularly. Enjoys constructing , crafting and drawing. Is a very talented artist.</t>
  </si>
  <si>
    <t>EAL. Short attention span. Took a while to open up but is quite chatty now. Take a while to adjust after being on holiday.</t>
  </si>
  <si>
    <t>EAL- cheerful boy</t>
  </si>
  <si>
    <t>151000435438</t>
  </si>
  <si>
    <t>008782</t>
  </si>
  <si>
    <t>Do (Logan)</t>
  </si>
  <si>
    <t>sibling in 2I LEE San</t>
  </si>
  <si>
    <t>Behaviour - family working with ASC. Main issues arise during play. In lessons, he tries his best.</t>
  </si>
  <si>
    <t>Please see me!</t>
  </si>
  <si>
    <t>143436791909</t>
  </si>
  <si>
    <t>008095</t>
  </si>
  <si>
    <t>CHO</t>
  </si>
  <si>
    <t>Eunsung (Roy)</t>
  </si>
  <si>
    <t>SIBLING Woosung Y3</t>
  </si>
  <si>
    <t>Such a gorgeous boy. Very polite, caring and a good friend. Positive role model.</t>
  </si>
  <si>
    <t>Lovely affectionate boy. Very bright. No longer EAL. Very supportive to Tue Nhi -good friends outside school.</t>
  </si>
  <si>
    <t>EAL, quiet, sensible, beginning to speak some English</t>
  </si>
  <si>
    <t>095144794343</t>
  </si>
  <si>
    <t>008737</t>
  </si>
  <si>
    <t>LOH</t>
  </si>
  <si>
    <t>Steedon Yi Hyeon (Steedon)</t>
  </si>
  <si>
    <t>Teacher has ticked ‘Fair’ for all his character traits. The reports seem a bit more positive.</t>
  </si>
  <si>
    <t>What an absolute gentleman. So polite, good ability, great friend. Everyone needs a Steedon.</t>
  </si>
  <si>
    <t>Lovely kind boy, quiet but loves imaginative play &amp; dancing. All round great to have.</t>
  </si>
  <si>
    <t>141526089013</t>
  </si>
  <si>
    <t>007563</t>
  </si>
  <si>
    <t>HUA</t>
  </si>
  <si>
    <t>Daniel Thien</t>
  </si>
  <si>
    <t>The possessor of a brain full of information, but it does sometimes spill out in an incoherent mess. We love him, though as he always has something to offer. Good friend. Following multiple instructions can be a bit much</t>
  </si>
  <si>
    <t>very energetic and excitable, comes across immature for his age. lovely boy. rushes around and prone to accidents.</t>
  </si>
  <si>
    <t>active and may need some support when following the classroom rules and boundaries</t>
  </si>
  <si>
    <t>Excellent VN language. Some English and he woudl suprise me by suddenly coming out with complex English sentenes, but VN is strong. Self-reg issues at times...running away, refusing to sit down for circle time, talking all thru stories. Would often climb on adults sitting on the carpet and not respond to boundaries. Smart and curious</t>
  </si>
  <si>
    <t>101820911416</t>
  </si>
  <si>
    <t>009182</t>
  </si>
  <si>
    <t>Arwa Ayesha (Arwa)</t>
  </si>
  <si>
    <t>Super cute, looks slightly terrified sometimes. Started in Term 2 and has had a load of time off. Despite this she is doing OK, shies away from group tasks. Funny when you get to know her.</t>
  </si>
  <si>
    <t>145221408888</t>
  </si>
  <si>
    <t>009512</t>
  </si>
  <si>
    <t>Jessica (Cherry)</t>
  </si>
  <si>
    <t>164044053249</t>
  </si>
  <si>
    <t>009391</t>
  </si>
  <si>
    <t>Zhaoxian (ZX)</t>
  </si>
  <si>
    <t>The Grove ELC in Binh Duong</t>
  </si>
  <si>
    <t>111222808825</t>
  </si>
  <si>
    <t>009402</t>
  </si>
  <si>
    <t>Nhat Quan (Leon)</t>
  </si>
  <si>
    <t>160115455363</t>
  </si>
  <si>
    <t>009488</t>
  </si>
  <si>
    <t>Duc Duy (Peter)</t>
  </si>
  <si>
    <t>ABCIS, Sibling Parker joining F2</t>
  </si>
  <si>
    <t>090457241550</t>
  </si>
  <si>
    <t>009385</t>
  </si>
  <si>
    <t>Duc Minh (Minh)</t>
  </si>
  <si>
    <t>AIS</t>
  </si>
  <si>
    <t>Class 2V: Claire Hanson</t>
  </si>
  <si>
    <t>113307591790</t>
  </si>
  <si>
    <t>007619</t>
  </si>
  <si>
    <t>JANEIRO CORREIA</t>
  </si>
  <si>
    <t>Sophia Joana Crabtree (Sophia)</t>
  </si>
  <si>
    <t>SIBLING: Tomas F3</t>
  </si>
  <si>
    <t>Gorgeous! Quite quiet but happy to join in on carpet. Creative, kind and fun. A joy!</t>
  </si>
  <si>
    <t>Encouraged to try a wider range of food at snacktimes and lunchtimes.</t>
  </si>
  <si>
    <t>Very active, chatty and friendly. Good friends with Charlie</t>
  </si>
  <si>
    <t>chatty and lovely. loves dinosaurs. See teacher</t>
  </si>
  <si>
    <t>151852913452</t>
  </si>
  <si>
    <t>008699</t>
  </si>
  <si>
    <t>SIMPSON</t>
  </si>
  <si>
    <t>Charlotte Ha (Charlotte)</t>
  </si>
  <si>
    <t>Lovely child. May be shy to begin with. Was very premature (28 weeks).</t>
  </si>
  <si>
    <t>The kindest child I have ever met. Always giving out compliments. Hardworking. Finds playtimes hard.</t>
  </si>
  <si>
    <t>Flagged for LS. Goes by the name of 'Lottie'. Delightful, enthusiatsic girl. Was premature baby. Finds it hard to organise her belongings and cope with more than one instruction at a time. Will need support at the beginning of the academic year for this. Catches a lot of coughs and colds. Have had many meetings with parents and she now takes vitamins and we monitor that she eats something at every snacktime and mealtime, as well as drink plenty of water.</t>
  </si>
  <si>
    <t>104448240054</t>
  </si>
  <si>
    <t>009155</t>
  </si>
  <si>
    <t>Phuc Minh</t>
  </si>
  <si>
    <t>switcher from EIS, sibling Nhat Minh in Y4 24/25</t>
  </si>
  <si>
    <t>Fun and happy. Parents are often away and he can be disorganised and not ready for school - missing books, wrong uniform. Has been much better in term 3.</t>
  </si>
  <si>
    <t>143459747285</t>
  </si>
  <si>
    <t>008508</t>
  </si>
  <si>
    <t>SiWoo (Shaun)</t>
  </si>
  <si>
    <t>first in living in oversea, currently attending English Kinder</t>
  </si>
  <si>
    <t>Moved into 1B from 1N at the end of term 1 due to behaviour issues. He has been much calmer since moving. Behaviour may be triggered by sensory issues. Asks lots of questions. Has been quite anxious towards the end of term 3 - lots of change happening. Please speak to Becky Knaggs if more information is needed.</t>
  </si>
  <si>
    <t>143447701022</t>
  </si>
  <si>
    <t>008356</t>
  </si>
  <si>
    <t>Hayden Hai (Hayden)</t>
  </si>
  <si>
    <t>Smart, hard-working and mature. Lovely boy!</t>
  </si>
  <si>
    <t>V confident. chatty. strong vocab. Can use hands rather than words.</t>
  </si>
  <si>
    <t>can be a bit clingy at the beginning but lovely little girl</t>
  </si>
  <si>
    <t>094648351369</t>
  </si>
  <si>
    <t>007504</t>
  </si>
  <si>
    <t>Tri Duc (David)</t>
  </si>
  <si>
    <t>SIBLING Nhat Nguyen signed up for Ftots 22/23</t>
  </si>
  <si>
    <t>Sweet and kind. Can need coaxing to soeak in class. Smart. Lovely parents.</t>
  </si>
  <si>
    <t>Very happy in school. Recently left EAL but still needs a little encouragement to talk in large groups although his conversation in his play has become very rich.</t>
  </si>
  <si>
    <t>EAL - but has improved a lot compared when he started in F2.</t>
  </si>
  <si>
    <t>Came to Ftots one a week with mum. Very quiet boy. Mum had a baby earlier this year.</t>
  </si>
  <si>
    <t>133802510245</t>
  </si>
  <si>
    <t>007278</t>
  </si>
  <si>
    <t>STANLEY</t>
  </si>
  <si>
    <t>early enrolment / FTOTS/ TWIN SIBLING ABOVE</t>
  </si>
  <si>
    <t>Separated from his brother. Excellent progress socially this year. Lovely</t>
  </si>
  <si>
    <t>Quiet energy and sometimes 'follows the crowd' in social situations. Loves to chat to teachers &amp; superb Maths knowledge. Likes to play with Trevor.</t>
  </si>
  <si>
    <t>An absolute dream!</t>
  </si>
  <si>
    <t>early enrolment/ Ftots</t>
  </si>
  <si>
    <t>090814683285</t>
  </si>
  <si>
    <t>008678</t>
  </si>
  <si>
    <t>Ngoc Uyen Thu (Tina)</t>
  </si>
  <si>
    <t>Initially shy then becomes more confident and chatty once settled</t>
  </si>
  <si>
    <t>Sweet and hard-working. Can be a follower.</t>
  </si>
  <si>
    <t>Extremely bright and independent. Very creative. Can sometimes be a bit emotional/misses mum. Works well with Sasha but plays well with everyone. Mum needs reminders re school as very busy (but lovely) - recommend TA to develop relationship with mum.</t>
  </si>
  <si>
    <t>154346341628</t>
  </si>
  <si>
    <t>007999</t>
  </si>
  <si>
    <t>NaYoon</t>
  </si>
  <si>
    <t>Quirky. Helpful and caring. Mum is one to watch out forre. lack of engagement and desire to have her exit EAL.</t>
  </si>
  <si>
    <t>V. confident. One to watch for SALT/ LS (see me)</t>
  </si>
  <si>
    <t>EAL - very cheerful member of the class.</t>
  </si>
  <si>
    <t>165215812651</t>
  </si>
  <si>
    <t>008037</t>
  </si>
  <si>
    <t>Cong Minh (Bruno)</t>
  </si>
  <si>
    <t>Very sweet. Can struggle to decipher between Big problem and small problem with friends and will tell the teacher everything.</t>
  </si>
  <si>
    <t>Very bright, lovely in every way. Recommend for Young
Inerpreter. Good friends with Melonie, Summer &amp; Jayden.</t>
  </si>
  <si>
    <t>may still need EAL, developing English</t>
  </si>
  <si>
    <t>155431385284</t>
  </si>
  <si>
    <t>007947</t>
  </si>
  <si>
    <t>GOYAL</t>
  </si>
  <si>
    <t>Amaira</t>
  </si>
  <si>
    <t>Very bright and sweet. Can need emotional support at times. now gets the bus so no lateness which is helping :)</t>
  </si>
  <si>
    <t>Extremely bright and uses sophisticated language. Lacks confidence sometimes &amp; can be a bit emotional if arrives late to school. Need to keep parents on top of this!</t>
  </si>
  <si>
    <t>Strong English speaker, sensible, friendly</t>
  </si>
  <si>
    <t>164407875154</t>
  </si>
  <si>
    <t>009172</t>
  </si>
  <si>
    <t>TRIKHA</t>
  </si>
  <si>
    <t>Lamhaa</t>
  </si>
  <si>
    <t>No beef, pork, or seafood</t>
  </si>
  <si>
    <t>Missed lots of school due to holidays, funerals, weddings etc. Support needed in English and Maths. Nervous swimmer.</t>
  </si>
  <si>
    <t>162058862466</t>
  </si>
  <si>
    <t>008391</t>
  </si>
  <si>
    <t>Ritsuto</t>
  </si>
  <si>
    <t>Sibling apply F1 23/24</t>
  </si>
  <si>
    <t>Ritsuto is cheeky and great fun. Can push boundaries and be very easily distracted and silly.</t>
  </si>
  <si>
    <t>EAL. T3 starter. Lovely boy. Determined and can make himself understood.</t>
  </si>
  <si>
    <t>090551981404</t>
  </si>
  <si>
    <t>009169</t>
  </si>
  <si>
    <t>FRASER</t>
  </si>
  <si>
    <t>Benjamin Alessandro John (Benjamin)</t>
  </si>
  <si>
    <t>SALT with CMI, ISHCMC switcher</t>
  </si>
  <si>
    <t>Charming and fun. Has made great progress espcially in English. On LS for suspected ADHD - medicated at present. Can need firm boundaries and redistraction.</t>
  </si>
  <si>
    <t>152936777110</t>
  </si>
  <si>
    <t>007609</t>
  </si>
  <si>
    <t>Phuc Gia An</t>
  </si>
  <si>
    <t>SIBLING Gia Han F3S</t>
  </si>
  <si>
    <t>Gorgeous girl. Can be quiet but can also come out of her shell. Great role model.</t>
  </si>
  <si>
    <t>Lovely girl.</t>
  </si>
  <si>
    <t>Lovely girl. Missed a lot of splash pool sessions due to eczema.</t>
  </si>
  <si>
    <t>cousin of An An. May look shy but is actually lovely</t>
  </si>
  <si>
    <t>Came to Ftots once a week with mum. Very quiet and liked to play close to her mum. Liked to play in the role play area- especially the kitchen area.</t>
  </si>
  <si>
    <t>092732587309</t>
  </si>
  <si>
    <t>007724</t>
  </si>
  <si>
    <t>Huei-Er (Ivanka)</t>
  </si>
  <si>
    <t>Lovely girl. Made huge progress with social skills and friendships. Struggles academically. Ivanka is on LS and SALT - recent assessment with Dr Vy too.</t>
  </si>
  <si>
    <t>SALT and LS. Is working with Jade &amp; Ms Tu. Started yr as not being able to talk in English coherantly. Now can speak in sentences. Cannot self soothe. Likes affection. Good sense of humour &amp; seeks good relationship with adults &amp; others. good realtionship with Roy.</t>
  </si>
  <si>
    <t>charming girl. sleeps late at night though</t>
  </si>
  <si>
    <t>145145156089</t>
  </si>
  <si>
    <t>007839</t>
  </si>
  <si>
    <t>Olivia Ailan (Olivia)</t>
  </si>
  <si>
    <t>Sibling Charlotte Y1</t>
  </si>
  <si>
    <t>Lovely girl. Very quiet and will follow others.</t>
  </si>
  <si>
    <t>Lovely girl and very close friends with Amilla. V postive friendship. Didn't used to talk to teachers but now very chatty.</t>
  </si>
  <si>
    <t>speaks English, lovely child, lovely parents</t>
  </si>
  <si>
    <t>T3 starter; plays with everyone</t>
  </si>
  <si>
    <t>132129907571</t>
  </si>
  <si>
    <t>008338</t>
  </si>
  <si>
    <t>SeungWoo</t>
  </si>
  <si>
    <t>High ability, but when stuck, literally freezes, stops moving and clamps up. Gets a bit silly with friends from time to time., but loves learning.</t>
  </si>
  <si>
    <t>EAL. New in T2:2. English improved quickly. lovely and friendly.</t>
  </si>
  <si>
    <t>162009250595</t>
  </si>
  <si>
    <t>009070</t>
  </si>
  <si>
    <t>Cin-Heng (Harvie)</t>
  </si>
  <si>
    <t>From Taiwan school</t>
  </si>
  <si>
    <t>Mr Know-it-all, but to be fair, he does often know it all. Full of information, but - a big but - he genuinely believes his opinions are gospel and this naturally irritates his friends and teachers sometimes. High ability though.</t>
  </si>
  <si>
    <t>125349174563</t>
  </si>
  <si>
    <t>009491</t>
  </si>
  <si>
    <t>MATSUBARA</t>
  </si>
  <si>
    <t>Coming from Japan (first move abroad), baby sister, lovely parents - dad good English</t>
  </si>
  <si>
    <t>095309719068</t>
  </si>
  <si>
    <t>009336</t>
  </si>
  <si>
    <t>IHan</t>
  </si>
  <si>
    <t>163605498590</t>
  </si>
  <si>
    <t>Duy Dang (Porter)</t>
  </si>
  <si>
    <t>Anne Hill</t>
  </si>
  <si>
    <t>Class 2N: Hannah Doughty</t>
  </si>
  <si>
    <t>121008844594</t>
  </si>
  <si>
    <t>008548</t>
  </si>
  <si>
    <t>Uyen Trinh (Helena)</t>
  </si>
  <si>
    <t>Works hard but can be shy during carpet times. Is generally a lovely child but does have a mean streak.</t>
  </si>
  <si>
    <t>Lacks confidence in her own ability during carpet times.</t>
  </si>
  <si>
    <t>104612044162</t>
  </si>
  <si>
    <t>007635</t>
  </si>
  <si>
    <t>DIGIACOMO</t>
  </si>
  <si>
    <t>Alexander Khanh Nguyen (Alexander)</t>
  </si>
  <si>
    <t>SIBLING Christine</t>
  </si>
  <si>
    <t>Smart, fun, confident. Mature. Is generally lovely but can seem a little arrogant at times.</t>
  </si>
  <si>
    <t>Great fun. Can be very sensative/ grumpy.</t>
  </si>
  <si>
    <t>Lovely boy. Very friendly and affectionate. Good English. Parents put him in 4 CCAs in term 1 and he was very tired and emotional. he has been much better since only doing 1 club this term.</t>
  </si>
  <si>
    <t>Affectionate and chatty boy. Very enthusiastic about coming to school and talking to his teachers about what he is playing with.</t>
  </si>
  <si>
    <t>Came to Ftots with mum twice a week but did not attend Ftots from term 2 or 3 2020-2021.</t>
  </si>
  <si>
    <t>142412861024</t>
  </si>
  <si>
    <t>008790</t>
  </si>
  <si>
    <t>Awol</t>
  </si>
  <si>
    <t>Brother in F2</t>
  </si>
  <si>
    <t>Interesting character. Has moments of defiance ot just plain silliness. Does show remorse when he has done wrong and tries to make amends. Loves numbers and the Titantic.</t>
  </si>
  <si>
    <t>Strong willed but lovely, confident talker, can be tricky to undrstand due to pronunciation.</t>
  </si>
  <si>
    <t>154920852646</t>
  </si>
  <si>
    <t>008669</t>
  </si>
  <si>
    <t>BATRA</t>
  </si>
  <si>
    <t>Abhay</t>
  </si>
  <si>
    <t>Came in for LS obs due to previous school report. No LS concerns flagged form our side. Working on fine motor skills and independence skills (dressing / feeding). LS report / EAL report available.</t>
  </si>
  <si>
    <t>G6PD deficiency 
No fava bean, no beef, no pork. 
Can eat fish and chicken. 
Ibuprofen and paracetamoll are ok. 
No naphthalene balls.</t>
  </si>
  <si>
    <t>First year in BIS and has taken a long time to adjust. Parents have been very supportive. Is likely to need extra support in the beginning to adjust to routines. Regular chats with parents habve helped.</t>
  </si>
  <si>
    <t>165904924471</t>
  </si>
  <si>
    <t>008476</t>
  </si>
  <si>
    <t>LAWSON</t>
  </si>
  <si>
    <t>Max Archer (Max)</t>
  </si>
  <si>
    <t>Sibling Lily offered</t>
  </si>
  <si>
    <t>found f3-y1 hard and cried everyday outside for aterm. very immature but sweet. I will speak to you at transitsion handover</t>
  </si>
  <si>
    <t>Started just after Tet holiday. Hadn't had any formal education in Australia- day care 3 times a week. Took a while to settle in and I met Dad and him at the gate for a while to bring Max in. Needs strong bounadries.</t>
  </si>
  <si>
    <t>095100199511</t>
  </si>
  <si>
    <t>007363</t>
  </si>
  <si>
    <t>FANG</t>
  </si>
  <si>
    <t>An (An An)</t>
  </si>
  <si>
    <t>COUSIN NGUYEN Phuc Gia An in same class</t>
  </si>
  <si>
    <t>Sweet girl, a follower in class and can 'coast'.</t>
  </si>
  <si>
    <t>She needs reminding to attend school on time. AnAn is always very happy and a great friend to others.</t>
  </si>
  <si>
    <t>attendance is poor. Relies mostly to her cousin Gia An most of the time. Her language is good.</t>
  </si>
  <si>
    <t>shy and lovely</t>
  </si>
  <si>
    <t>132638133924</t>
  </si>
  <si>
    <t>008337</t>
  </si>
  <si>
    <t>JAIN</t>
  </si>
  <si>
    <t>Gyanvi</t>
  </si>
  <si>
    <t>Very hard to motivate to wirk hard. V little progress.</t>
  </si>
  <si>
    <t>Has had lots of sickness/allergies/absence over the year, having an affect on learning. But is bright and exremely creative and good probelm solver. family very supportive. Eats own lunch due to allergies. Still developing frienships but works well with Tina.</t>
  </si>
  <si>
    <t>lovely child</t>
  </si>
  <si>
    <t>163647047394</t>
  </si>
  <si>
    <t>008954</t>
  </si>
  <si>
    <t>Thi Diep Quynh (San San)</t>
  </si>
  <si>
    <t>Wisdomland switcher, can be bossy and dominant</t>
  </si>
  <si>
    <t>Allergic to baby basket clams (hến)</t>
  </si>
  <si>
    <t>Quirky but good fun. Missses lots of swimming - be on it wiith Mum.</t>
  </si>
  <si>
    <t>150924182077</t>
  </si>
  <si>
    <t>009227</t>
  </si>
  <si>
    <t>SeoHa</t>
  </si>
  <si>
    <t>ais transfer, sibling in F2 KIM SeoWoo</t>
  </si>
  <si>
    <t>New after christmas. Found making friedns tricky. Can be domineering and 'bossy'. Academically strong.</t>
  </si>
  <si>
    <t>105748875347</t>
  </si>
  <si>
    <t>007489</t>
  </si>
  <si>
    <t>Xuan Phuc (Ken)</t>
  </si>
  <si>
    <t>SIBLING My Duyen</t>
  </si>
  <si>
    <t>Great start to year but after Christmas he became Very emotional, parents working with ASC team. LS supporting his regulation. Needs lots of nurture. He is OK acedemically but needs someone on him to focus and complete tasks.</t>
  </si>
  <si>
    <t>Lovely sensitive boy, doesn't like to be 'told off' gets emotional, loves to learn but needs someone on him to focus</t>
  </si>
  <si>
    <t>EAL. Finds understanding tricky. LS flagged. Vietnamese is also a little below expected level. Lovely friendly.</t>
  </si>
  <si>
    <t>Joined T3. Happy and smiling. repeats words and phrases back but not alway with understanding.</t>
  </si>
  <si>
    <t>131959788556</t>
  </si>
  <si>
    <t>008400</t>
  </si>
  <si>
    <t>YOO</t>
  </si>
  <si>
    <t>JiHo</t>
  </si>
  <si>
    <t>silbing in BIS Yoo Suho, strong in English, Korean and VN, interested in Language alot, unlike young kid, very calm</t>
  </si>
  <si>
    <t>Lovely boy who once he knows you, is very keen to help and learn. Tries hard in every subject and this year has become less boistress. Working beyond in Maths and English.</t>
  </si>
  <si>
    <t>V. loud &amp; Boistrous. Very confident and tries hard in everything.</t>
  </si>
  <si>
    <t>092435380072</t>
  </si>
  <si>
    <t>007435</t>
  </si>
  <si>
    <t>Ngoc My (Meloni)</t>
  </si>
  <si>
    <t>Mum previously in BVIS. Grandma in charge of fees.</t>
  </si>
  <si>
    <t>Lots of lateness this year. Head of year met with mum. Strongly suggested bus but no success. Sweet girl who loves singing and dancing.</t>
  </si>
  <si>
    <t>Lovely girl, great dancer! Great postive energy. Good friends with Minh. Recommended for Young Interpreter.</t>
  </si>
  <si>
    <t>Potential EAL, can speak in simple English sentences, friendly and cheerful</t>
  </si>
  <si>
    <t>141333453878</t>
  </si>
  <si>
    <t>008647</t>
  </si>
  <si>
    <t>Thomas Pham (Thomas)</t>
  </si>
  <si>
    <t>Kindy City, quite well behaved and shows understanding in listening but low language for other skills</t>
  </si>
  <si>
    <t>Clever and gained lots of confidence this year.</t>
  </si>
  <si>
    <t>very quiet boy, has fluctuated up and down in confidence throughout the year</t>
  </si>
  <si>
    <t>162549333529</t>
  </si>
  <si>
    <t>008791</t>
  </si>
  <si>
    <t>Nhat Hy (Hin)</t>
  </si>
  <si>
    <t>From The American School. F3 EAL required</t>
  </si>
  <si>
    <t>Hin is fun, kind and desperate to please. A child of concern - see CPOMS. LS observations for focus and attention. (fidgits, makes noises and shouts - tools can help)</t>
  </si>
  <si>
    <t>EAL. Flagged to LS. Joined later in T1. Very short attention span and finds it hard to sit still for even short times. Have tried blutack, Multilink, fidgit spinner. Has many different carers involved. Needs strong boundaries.</t>
  </si>
  <si>
    <t>102136995544</t>
  </si>
  <si>
    <t>008921</t>
  </si>
  <si>
    <t>CHAE</t>
  </si>
  <si>
    <t>InJoon</t>
  </si>
  <si>
    <t>some settling in concerns</t>
  </si>
  <si>
    <t>Kind and gentle. Very able especially in Maths. Can be siilly and will moderate others behaviour.</t>
  </si>
  <si>
    <t>153109730968</t>
  </si>
  <si>
    <t>007582</t>
  </si>
  <si>
    <t>Sarah</t>
  </si>
  <si>
    <t>SIBLING twin Sarcha F2, Quoc Lam 6B</t>
  </si>
  <si>
    <t>Lovely girl. Developed lots of confidence this year.</t>
  </si>
  <si>
    <t>Very very shy. Needs lots of patience and nurture.</t>
  </si>
  <si>
    <t>very quiet, gentle girl. Was much livlier in August. Became quite subdued after a long Xmas holiday which extended to Tet. Often needs an adult to help her find an activity. Getting back to her normal self.</t>
  </si>
  <si>
    <t>Very quiet but is able to repeat english words and phrases with support. Still reliant on adults in class but happily play with her sister.</t>
  </si>
  <si>
    <t>Came to Ftots 3 times a week with grandma and aunty. Her confidence had really developed during her time in Fundinotots and was becoming more indepent and was starting to play with other children and fully explore the Ftots room without grandma.</t>
  </si>
  <si>
    <t>145514261455</t>
  </si>
  <si>
    <t>007500</t>
  </si>
  <si>
    <t>Amilla Lam Anh (Amilla)</t>
  </si>
  <si>
    <t>SIBLING in school</t>
  </si>
  <si>
    <t>Very quiet and can lack confidence. Lovely girl.</t>
  </si>
  <si>
    <t>Is shy but joins in with everything. Very good friends with Olivia.</t>
  </si>
  <si>
    <t>took some time to warm up but now, she is able to engage in conversation</t>
  </si>
  <si>
    <t>Joined T3 and initially found it difficult to separate from mum. She is now more settled and enjoys different activities in the classroom. her favourite activities include jigsaw puzzles, sensory play and small world play.</t>
  </si>
  <si>
    <t>Came to Ftots twice a week with mum. Very quiet and shy girl. Would happily play with mum and Annie (PHAM Ngoc Lam An) as they saw each other at other activities outside Ftots.</t>
  </si>
  <si>
    <t>095539890830</t>
  </si>
  <si>
    <t>008090</t>
  </si>
  <si>
    <t>TO</t>
  </si>
  <si>
    <t>Xuan Khang (Toro)</t>
  </si>
  <si>
    <t>SIBLING in F3 TO Xuan An (Tara)</t>
  </si>
  <si>
    <t>Everyone loves Toro. He will not let anything settle and loves asking questions (basically a detective in the making) Super funny.</t>
  </si>
  <si>
    <t>Very Chatty! such a fun character</t>
  </si>
  <si>
    <t>need SALT, chatty, active boy</t>
  </si>
  <si>
    <t>114615321331</t>
  </si>
  <si>
    <t>007458</t>
  </si>
  <si>
    <t>SHINDE</t>
  </si>
  <si>
    <t>Reyan Rahul (Reyan)</t>
  </si>
  <si>
    <t>COP form recieved 28/6/2022</t>
  </si>
  <si>
    <t>Amazing progress with behaviour and attitude. Still can't follow more than one instruction, and will frequently ask a question that has just been answered. However, his a bility is there, it just needs dragging out of him.</t>
  </si>
  <si>
    <t>Reyan finds it difficult to concentrate during carpet times and needs to be reminded to sit next to someone who is a good learning friend. I have asked LS to observe his behaviuor as I feel that he may have other needs.</t>
  </si>
  <si>
    <t>language has improved but needs to work on listening.</t>
  </si>
  <si>
    <t>Emerging langauge. Has impulse to grab/pinch and initially bite chidlren. Parents told and supportive. Loves water play</t>
  </si>
  <si>
    <t>150617678430</t>
  </si>
  <si>
    <t>007982</t>
  </si>
  <si>
    <t>Khue Quyen (Nep)</t>
  </si>
  <si>
    <t>SIBLING Hoai Anh Y6, Quoc Dung Y5, Diep Tue Y3</t>
  </si>
  <si>
    <t>Very kind, a little unsure of herself. Her ability is good, but she is often slow to start work and show her best without being pushed.</t>
  </si>
  <si>
    <t>Very quiet, not much oomph.</t>
  </si>
  <si>
    <t>Lovely, quiet girl. Has missed a lot of school this year due to illness. Prefers to play with adults. She is the youngest of 4 children so can be lazy at times, thinking someone else will do things for her. She is easily motivated though. Mum is very chatty and kind.</t>
  </si>
  <si>
    <t>123144007946</t>
  </si>
  <si>
    <t>009437</t>
  </si>
  <si>
    <t>Hoang Hai Dang (Hai Dang)</t>
  </si>
  <si>
    <t>Hugo House Kindergarten</t>
  </si>
  <si>
    <t>112733570222</t>
  </si>
  <si>
    <t>009466</t>
  </si>
  <si>
    <t>Sebastian Miles (Sebastian)</t>
  </si>
  <si>
    <t>Staff child, sibling Alexander F2</t>
  </si>
  <si>
    <t>150821191305</t>
  </si>
  <si>
    <t>009439</t>
  </si>
  <si>
    <t>RECH</t>
  </si>
  <si>
    <t>Elena</t>
  </si>
  <si>
    <t>Modern Montessori transfer, parents conservative views</t>
  </si>
  <si>
    <t>Dietary - no pork or seafood (fish is okay) Allergic to amoxicillin (all penicillin group)</t>
  </si>
  <si>
    <t>Class 2M: Debbie Wignall</t>
  </si>
  <si>
    <t>102556837065</t>
  </si>
  <si>
    <t>008377</t>
  </si>
  <si>
    <t>Amelia</t>
  </si>
  <si>
    <t>Sibling in F1 - Nuno / Awaiting FAM</t>
  </si>
  <si>
    <t>Lovely. Helpful. Kind. Smart. Was often late but has got better since letters were sent out.</t>
  </si>
  <si>
    <t>V. confident. Parent have 0 screen time policy during week.</t>
  </si>
  <si>
    <t>163734337934</t>
  </si>
  <si>
    <t>007592</t>
  </si>
  <si>
    <t>Hao Phien (Harry)</t>
  </si>
  <si>
    <t>SIBLING Hao Dan</t>
  </si>
  <si>
    <t>Funny. Loves Maths. Finds it hard to focus in all other lessons. Isn't interested in lessons - just wants to play. Often says the opposite of what he thinks or what he thinks you want to hear.</t>
  </si>
  <si>
    <t>lovely boy, attention on carpet not great. very emotional at the start of the year. EAL</t>
  </si>
  <si>
    <t>Very cute boy! Made good progress with his English this year and can have simepl conversations. Good fun. recently moved closer to school - became very emotional for a few months but has settled back in now.</t>
  </si>
  <si>
    <t>Very quiet. Will sometimes cry quietly and without a fuss so can sometimes easy to miss he is upset. Can repeat English phrases and has simple understanding</t>
  </si>
  <si>
    <t>190016267818</t>
  </si>
  <si>
    <t>008231</t>
  </si>
  <si>
    <t>KOOPS</t>
  </si>
  <si>
    <t>Charlie Hoang Minh (Charlie)</t>
  </si>
  <si>
    <t>SIBLING IN SCHOOL Anna 1C</t>
  </si>
  <si>
    <t>Fine. Still sucks his thumb and doesn't use the toilet properly. Often copies other people - he doesn't believe in himself. Loves construction.</t>
  </si>
  <si>
    <t>Enthusiastic chatty child. Loves to talk about his boxing classes. Still has toileting accidents from time to time but got worse 2nd hald of T3. Needed a lot of attention at the beginning from class teacher but this is now ok.</t>
  </si>
  <si>
    <t>Strong english speaker, funny, friendly, active</t>
  </si>
  <si>
    <t>085940582317</t>
  </si>
  <si>
    <t>007308</t>
  </si>
  <si>
    <t>TAN</t>
  </si>
  <si>
    <t>Tri Duc</t>
  </si>
  <si>
    <t>EARLY ENROLMENT/FTOTS</t>
  </si>
  <si>
    <t>Wonderful! Kind, helpful, smart, talkative. Lacks confidence when writing.</t>
  </si>
  <si>
    <t>Bright, able child. Bringing in reading books, etc on the correct days, losing books has been an on-going issue all year.</t>
  </si>
  <si>
    <t>lovely boy</t>
  </si>
  <si>
    <t>repeater - Parents asked if he can move to F2 this year. School said no and also because he is still working towards at some areas then. Needed this year to fully work within the age related expectations.</t>
  </si>
  <si>
    <t>140007812799</t>
  </si>
  <si>
    <t>007499</t>
  </si>
  <si>
    <t>Uyen Nhi (Kate)</t>
  </si>
  <si>
    <t>SIBLING Suzzy</t>
  </si>
  <si>
    <t>sweet girl,can wander when she isn't sure what to do</t>
  </si>
  <si>
    <t>May need support with friendships next year as 2 friends ,eaving her. Should be ok with NICOLE.</t>
  </si>
  <si>
    <t>Lovely girl. Can be a little quiet but once she feels comfortable she is very chatty. Very good English.</t>
  </si>
  <si>
    <t>picky eater - was allowed to bring own lunch in the beginning. Getting better but still needs encouragement to eat her school lunch.</t>
  </si>
  <si>
    <t>Came to Ftots on Friday with nanny. Played independently away from nanny during each session.</t>
  </si>
  <si>
    <t>153213555699</t>
  </si>
  <si>
    <t>008275</t>
  </si>
  <si>
    <t>GERALDINI</t>
  </si>
  <si>
    <t>Samuel (Sam)</t>
  </si>
  <si>
    <t>sam has low attention, all over the place, distracted very easy- I will speak to you at the crossover meeting.</t>
  </si>
  <si>
    <t>Sam has very poor concentration andwe have been working together to improve it. LS have observed him.</t>
  </si>
  <si>
    <t>V bright and lively. V articulate. Finds listening quietly tricky but always understands and can remember what has been said.</t>
  </si>
  <si>
    <t>112209623089</t>
  </si>
  <si>
    <t>007536</t>
  </si>
  <si>
    <t>Gia Y (Audi)</t>
  </si>
  <si>
    <t>very quiet and sweet. gets on with her work, sometimes needs support</t>
  </si>
  <si>
    <t>EAL- hasn't made as much progress as expected. Home life unsettled this year. Quiet but has a cheeky side. Finds independent wriitng very challenging.</t>
  </si>
  <si>
    <t>Shy, quiet and sensible. She can speak English but will choose not to. Needs to be encouraged to use her English words.</t>
  </si>
  <si>
    <t>charming little girl</t>
  </si>
  <si>
    <t>Came to Ftots one a week with dad. Very quiet girl but would join into activities with me. Enjoyed reading and listening to stories.</t>
  </si>
  <si>
    <t>091857684056</t>
  </si>
  <si>
    <t>009145</t>
  </si>
  <si>
    <t>Oona Huynh (Oona)</t>
  </si>
  <si>
    <t>SIBLING IN SCHOOL: PHAM Gavilan 3I. Switcher in from Saigon Kids</t>
  </si>
  <si>
    <t>lovely girl, funny, always late to school, never has book bag etc</t>
  </si>
  <si>
    <t>105539903576</t>
  </si>
  <si>
    <t>007639</t>
  </si>
  <si>
    <t>Ngoc Lam Anh (Annie)</t>
  </si>
  <si>
    <t>SIBLINGS Abby, Duc An</t>
  </si>
  <si>
    <t>Hard working, keen to please and made excellent progress. Very creative.</t>
  </si>
  <si>
    <t>Great creative girl, Great personality. Sister in F1-Ariana and a siste rin JC/SC.</t>
  </si>
  <si>
    <t>Lovely and chatty girl. Elise's bestfriend. Super sensible and will show care towards a younger friend as she is a great big sister at home. A dream!</t>
  </si>
  <si>
    <t>Came to Ftots twice a week with grandma. Very quiet and shy but would happily play with Amilla Lam Anh (Amilla) and Amilla's mum as they did other thing together outside of school. Let's talk more face to face.</t>
  </si>
  <si>
    <t>152559460594</t>
  </si>
  <si>
    <t>007647</t>
  </si>
  <si>
    <t>Hoang Gia Hung (Ken)</t>
  </si>
  <si>
    <t>Model student. Eagre and keen to please. Tactile , kind and made good progress. Some absence due to illness.</t>
  </si>
  <si>
    <t>Ken has had a lot of absence due a dietary problem. He may need support at the begiinning of the year. We have tried to encourage Mum to send him back to school and we will support him.</t>
  </si>
  <si>
    <t>See teacher</t>
  </si>
  <si>
    <t>095813238134</t>
  </si>
  <si>
    <t>008164</t>
  </si>
  <si>
    <t>VUONG</t>
  </si>
  <si>
    <t>Linh Anh (Rosie)</t>
  </si>
  <si>
    <t>Smart, kind and eagre to please. Has made excellent progress in all areas.</t>
  </si>
  <si>
    <t>A lot of progress in T3. Softly spoken girl.</t>
  </si>
  <si>
    <t>happy and cheerful</t>
  </si>
  <si>
    <t>093906796397</t>
  </si>
  <si>
    <t>008924</t>
  </si>
  <si>
    <t>DoWon</t>
  </si>
  <si>
    <t>coming from Korea</t>
  </si>
  <si>
    <t>Very confident and able. Can be opinionated, loud, silly and distracting to others. Have been working on working collaboratively. Needs firm boundaries.</t>
  </si>
  <si>
    <t>093630389567</t>
  </si>
  <si>
    <t>007451</t>
  </si>
  <si>
    <t>Hong Yuan (Austin)</t>
  </si>
  <si>
    <t>Made good progress with his spoken English. Can 'lash out' with hitting, pinching as a response for something he doesn't like. I've met with parents a few times this year.</t>
  </si>
  <si>
    <t>Flagged' child as was an elective mute at start of year. Is talking now but on his terms. Finds transition hard so will need support. Loves numbers and dancing ! Plays well with Eric.</t>
  </si>
  <si>
    <t>EAL, beginning to speak English, takes a while to warm up at times</t>
  </si>
  <si>
    <t>very shy, but once he trusts teachers he will let adults help 
and hold his hand.</t>
  </si>
  <si>
    <t>093256841248</t>
  </si>
  <si>
    <t>008922</t>
  </si>
  <si>
    <t>SeoJoo</t>
  </si>
  <si>
    <t>coming from Tokyo</t>
  </si>
  <si>
    <t>Very confident, chatty and self assured. Needs boundaires.</t>
  </si>
  <si>
    <t>074116697676</t>
  </si>
  <si>
    <t>009174</t>
  </si>
  <si>
    <t>PECELLIN</t>
  </si>
  <si>
    <t>An Nhien (An Nhien)</t>
  </si>
  <si>
    <t>Dad works for Spanish consulate, An Nhien speaks Spanish, VN and Eng</t>
  </si>
  <si>
    <t>Grown so much in confidence this year. Gets involved with everything and has such a wonderful attitude in school.</t>
  </si>
  <si>
    <t>152247489655</t>
  </si>
  <si>
    <t>008004</t>
  </si>
  <si>
    <t>ASHWELL</t>
  </si>
  <si>
    <t>Luca</t>
  </si>
  <si>
    <t>SIBLING Oliver Y2</t>
  </si>
  <si>
    <t>Staff Child. Loves playing. likes structured lessons slightly less. Generally good ability, but Maths skills much lower that other abilities. Parents are amazing at helping at home.</t>
  </si>
  <si>
    <t>Loves to role-play, get creative. New frienship with Saku which has been great to see. Shy to communicate- have to really build a bond or catch him out in play BUT once he speaks he has such fab ideas</t>
  </si>
  <si>
    <t>Good vocab. Understnading shown improvement through year. Focus developing.</t>
  </si>
  <si>
    <t>142426012943</t>
  </si>
  <si>
    <t>008811</t>
  </si>
  <si>
    <t>MATASUSHITA</t>
  </si>
  <si>
    <t>Saku</t>
  </si>
  <si>
    <t>Sister Chise in F1</t>
  </si>
  <si>
    <t>A very nice chap. Loves the idea of being a bit cheeky, but is lovely. Abuility in a few ares is low due to EAL, but he is well on his way to Awesomeland.</t>
  </si>
  <si>
    <t>Learning Eng but picking it up quickly. Very friendly &amp; creative, - friends with Luca. Parents are Drs</t>
  </si>
  <si>
    <t>160526172199</t>
  </si>
  <si>
    <t>007494</t>
  </si>
  <si>
    <t>Tran Khoi Nguyen (Sonic)</t>
  </si>
  <si>
    <t>SIBLINGS Shin, Rio. Emailed parents Cop</t>
  </si>
  <si>
    <t>What a legend. He has gone from almost a mute to piutting his hand up, talking in class. Getting on with work, writing setences and all sorts of other awesomness. Still finds Maths a little too abstract. Making friends. Still requires LS. I would teach him every year if I could.</t>
  </si>
  <si>
    <t>has started spontaniously commenting and asking questions. high needs, is now eating school snack not home snack.</t>
  </si>
  <si>
    <t>LS (see me for more details). Only started speaking in term 2 this year. Speaks in 2 word sentences but is making good progress. Very friendly, fun and affectionate. Can be disruptive during carpet times as he likes to make noises.</t>
  </si>
  <si>
    <t>Not yet talking but started to make noise. Seeing labguage therapist arranged by mum. Finds ways of communicating. Stopped eating school food after he had covid and didnt resume. Mum provided small snacks like crackers so he had someting. See clare for more info</t>
  </si>
  <si>
    <t>Came to Ftots one a week normally with mum. Enjoyed playing with puzzles/blocks and going on slide.</t>
  </si>
  <si>
    <t>161948927332</t>
  </si>
  <si>
    <t>Junil</t>
  </si>
  <si>
    <t>104721808769</t>
  </si>
  <si>
    <t>009328</t>
  </si>
  <si>
    <t>SeoHyun (Clara)</t>
  </si>
  <si>
    <t>162443530823</t>
  </si>
  <si>
    <t>009414</t>
  </si>
  <si>
    <t>Maple Bear</t>
  </si>
  <si>
    <t>Class 2C: Tara Kay</t>
  </si>
  <si>
    <t>133307750329</t>
  </si>
  <si>
    <t>007796</t>
  </si>
  <si>
    <t>Seah</t>
  </si>
  <si>
    <t>Adorable! Such a lovley girl. Very smart, quiet but fun. Can get distracted by friends on caroet.</t>
  </si>
  <si>
    <t>lovely girl</t>
  </si>
  <si>
    <t>Lovely girl. Has good English but hasn't made as much progress due to a Korean friend joining the class this year. Mum often send messages asking for updates on her progress, mainly with English. Lovely family.</t>
  </si>
  <si>
    <t>084748291107</t>
  </si>
  <si>
    <t>008870</t>
  </si>
  <si>
    <t>FRIEDMAN</t>
  </si>
  <si>
    <t>Petra Linh (Petra)</t>
  </si>
  <si>
    <t>Eton House since Feb 2022, friends with Geo Godfrey, leg braces for tiptoeing</t>
  </si>
  <si>
    <t>leg braces for toe-tipping</t>
  </si>
  <si>
    <t>Delightful. Was very timid at the start of the year. Needed supprt to come into school each morning. Has grown so much. Hardworking and fun.</t>
  </si>
  <si>
    <t>124726415658</t>
  </si>
  <si>
    <t>009112</t>
  </si>
  <si>
    <t>BUI-COULBY</t>
  </si>
  <si>
    <t>Tue An Florence (Tue An)</t>
  </si>
  <si>
    <t>Coming from Park City Hanoi, mum lots of questions</t>
  </si>
  <si>
    <t>No high carotene foods</t>
  </si>
  <si>
    <t>Very confident. Natural leader. Kind and helpful. Hardworking. Can shut down when she finds things hard - need a bit of encouragement.</t>
  </si>
  <si>
    <t>161724470053</t>
  </si>
  <si>
    <t>008586</t>
  </si>
  <si>
    <t>WENG</t>
  </si>
  <si>
    <t>Jia Bei (Nicole)</t>
  </si>
  <si>
    <t>Very shy, attached to her sibling below</t>
  </si>
  <si>
    <t>sweet and very quiet, but can be a little monkey if she wants to be. gets distracted easy</t>
  </si>
  <si>
    <t>Sweet but can be a cheeky monkey. Needs encouragement to persavere</t>
  </si>
  <si>
    <t>093856722615</t>
  </si>
  <si>
    <t>009010</t>
  </si>
  <si>
    <t>Zi You Charlotte (Charlotte)</t>
  </si>
  <si>
    <t>Anne Hill since 2022</t>
  </si>
  <si>
    <t>sweet girl, clever and helpful.</t>
  </si>
  <si>
    <t>111435469629</t>
  </si>
  <si>
    <t>008051</t>
  </si>
  <si>
    <t>GODFREY</t>
  </si>
  <si>
    <t>Geo Lee (Geo)</t>
  </si>
  <si>
    <t>Good English, very active, needs to reminded of classroom rules</t>
  </si>
  <si>
    <t>can be hard work, needs strong boundaries, will push buttons, but nice kid, sweet, lacks massive self confidence</t>
  </si>
  <si>
    <t>143713723735</t>
  </si>
  <si>
    <t>009259</t>
  </si>
  <si>
    <t>Tuong Minh (Tonic)</t>
  </si>
  <si>
    <t>new to BIS this year, can be nasty to other friends but is getting better. gets distracted easy</t>
  </si>
  <si>
    <t>082939767949</t>
  </si>
  <si>
    <t>007551</t>
  </si>
  <si>
    <t>William Thanh (William)</t>
  </si>
  <si>
    <t>SIBLING Cognac Y8</t>
  </si>
  <si>
    <t>LS for soicial skills. Finds transitions hard and being out of routine. Dr Vy's details shared with parents.</t>
  </si>
  <si>
    <t>William has certain needs. He finds transistions very challenging and needs to be supported during these times. If he hasn't finished his work he needs to be reassured that he can return to it later. Advanced reading and maths skills.</t>
  </si>
  <si>
    <t>LS. Loves the company of Ion.</t>
  </si>
  <si>
    <t>lovely boy. referred to LS. will listen to 1 teacher only.</t>
  </si>
  <si>
    <t>Came to Ftots once a week with mum. Let's talk face to face about William.</t>
  </si>
  <si>
    <t>133802842373</t>
  </si>
  <si>
    <t>007279</t>
  </si>
  <si>
    <t>Markus</t>
  </si>
  <si>
    <t>early enrolment / FTOTS/ TWIN SIBLING BELOW</t>
  </si>
  <si>
    <t>Separated from his brother for the first time. Can 'sulk' and wind up the other children for attention. Also can be lovely.</t>
  </si>
  <si>
    <t>Fantastic energy &amp; enthusiasm. Great converstaion. Loves to create with boxes! natural team player and leader. Good friends with Sasha but plays with all.</t>
  </si>
  <si>
    <t>Chatty and charming boy - please see me</t>
  </si>
  <si>
    <t>123546150134</t>
  </si>
  <si>
    <t>008951</t>
  </si>
  <si>
    <t>Nguyen Nhat Minh (Henry)</t>
  </si>
  <si>
    <t>Saigon Star since 2022 switcher</t>
  </si>
  <si>
    <t>Quiet and more reserved. Good progress sometimes needs help clarifying his ideas. can be silly with friends.</t>
  </si>
  <si>
    <t>075410469265</t>
  </si>
  <si>
    <t>007399</t>
  </si>
  <si>
    <t>HyeRi</t>
  </si>
  <si>
    <t>Very sweet girl, loves playing with Nhi and Maria (maria is leaving). Can need emotional support. Is learning support acedemically.</t>
  </si>
  <si>
    <t>Built up strong friendships in class, tries so hard during carpet sessions, Eng really developed this year. Weak fine motor</t>
  </si>
  <si>
    <t>LS and EAL Weak Eng and Vietnamese and Korean (home langs are weaker) Gets v attached to friends and emotional if does not get her own way.</t>
  </si>
  <si>
    <t>Has shown great progress with self-regulation but might need support and reminding when too engaged in an activity. Will understand English but still chooses not to speak. Parents are aware about her targets. Will surprise you by saying some words when shes excited. Mum is VN, dad is Korean but she does not speak these languages either. Needs reminding to go to the toilet.</t>
  </si>
  <si>
    <t>161433147386</t>
  </si>
  <si>
    <t>008488</t>
  </si>
  <si>
    <t>Nhi Tran (Nhi)</t>
  </si>
  <si>
    <t>Eton House, mum is alumnus, Confident and expressive, be a wonderful addition to any class</t>
  </si>
  <si>
    <t>Very chatty. Strong minded but extremly effectionate. Helpful and kind to others.</t>
  </si>
  <si>
    <t>V.Chatty!! Part of the girl band. V.creative. Brother Khang F1</t>
  </si>
  <si>
    <t>134443689615</t>
  </si>
  <si>
    <t>007646</t>
  </si>
  <si>
    <t>WEBER</t>
  </si>
  <si>
    <t>Jayden</t>
  </si>
  <si>
    <t>SIBLING: in Year 1 Jolynn</t>
  </si>
  <si>
    <t>Very sweet and confident. Lacks organisation with reading books and swimming bags. Can be young still. Loves music and singing/ playing drums. Mum was class rep.</t>
  </si>
  <si>
    <t>Lovely affectionate boy. Loves nature &amp; animals (altough strangely a bit scared of Percy!) Good friends with Minh &amp; Melonie. Very involved parents (mum was rep)</t>
  </si>
  <si>
    <t>Strong English speaker, kind, friendly</t>
  </si>
  <si>
    <t>Rumored leaver. Really lovely boy and speaks EN very well. He is affectionate and would talk to his teachers about anything and everything. Often asks friends, 'Are you ok?"</t>
  </si>
  <si>
    <t>Came to Ftots one a week with dad. Really enjoyed music sessions. Would happily explore the Fundinotots room independently.</t>
  </si>
  <si>
    <t>084220004627</t>
  </si>
  <si>
    <t>008765</t>
  </si>
  <si>
    <t>Selina Ann</t>
  </si>
  <si>
    <t>Dad American mom Chinese, fluent in English (speaks some Mandarin with mum but not dad).</t>
  </si>
  <si>
    <t>Not at this moment, but she did have three episodes of intussusception from the year 2020-2022. The symptoms to be noticed for this would be severe tummy ache and vomiting.</t>
  </si>
  <si>
    <t>very sweet - mum and dad very involved and supportive. Terrified of storms/ rain.</t>
  </si>
  <si>
    <t>Lovely, chatty, friendly girl.</t>
  </si>
  <si>
    <t>083942807110</t>
  </si>
  <si>
    <t>008978</t>
  </si>
  <si>
    <t>Hoang Vu (Bin)</t>
  </si>
  <si>
    <t>Hunters World Preschool switcher, chip sister in Y3</t>
  </si>
  <si>
    <t>V boistress, energetic loud. Enthusiastic and funny. And can be very sweet. Needs strong, clear, set boundaires. Spoken to mum as he looks exhausted in afternoons and falls asleep. Needs to go to bed earlier - watch out for this.</t>
  </si>
  <si>
    <t>084753195951</t>
  </si>
  <si>
    <t>008418</t>
  </si>
  <si>
    <t>Leeroy</t>
  </si>
  <si>
    <t>Delightful, great fun. Poor attendance in Term 1, but improved and progress made.</t>
  </si>
  <si>
    <t>V.creative- loves to draw. Poor attendance due to illness BUT having Operation in Summer to remove adenoids. Brother Kingsley F1</t>
  </si>
  <si>
    <t>lovely but cheeky child</t>
  </si>
  <si>
    <t>100629557539</t>
  </si>
  <si>
    <t>009266</t>
  </si>
  <si>
    <t>VAN VALKENBURG</t>
  </si>
  <si>
    <t>Sam</t>
  </si>
  <si>
    <t>Fairfield Academy in Jamaica. Speaks English with dad (Dutch) and Viet with mum</t>
  </si>
  <si>
    <t>New after tet. Fun, High energy but keen to please. Speech can sometimes be unclear - S&amp;L suggest good modelling and correction. Needs redirecting as finds it difficult to engage in activities in the classroom. Steady progress.</t>
  </si>
  <si>
    <t>105643951463</t>
  </si>
  <si>
    <t>007579</t>
  </si>
  <si>
    <t>Phan Hai Minh (Paul)</t>
  </si>
  <si>
    <t>Paul is a kind and affectionate child. He likes to comment on everything and anything - implusive!</t>
  </si>
  <si>
    <t>Flagged' as needing extra support socially/with friendships. Very bright but lacks social understanding. Very literal intrepretaions. Can appear rude but is actully very kind. Very good at always following adult instructions immediately.</t>
  </si>
  <si>
    <t>Very chatty, needs to be reminded to focus/listen</t>
  </si>
  <si>
    <t>Came to Ftots one a week. Cam with grandma (mum very occasionally). Enjoyed playing with adults.</t>
  </si>
  <si>
    <t>111719163839</t>
  </si>
  <si>
    <t>008533</t>
  </si>
  <si>
    <t>NOH</t>
  </si>
  <si>
    <t>Kayden Yul (Kayden)</t>
  </si>
  <si>
    <t>Slightly shy individual. Mum works in Admissions. No issues</t>
  </si>
  <si>
    <t>Very polite and kind. Very playful and has a good group of friends.</t>
  </si>
  <si>
    <t>Lovely boy, good friends with Roy. Plays well with everyone. Made excellent progress with EAL.</t>
  </si>
  <si>
    <t>160932896087</t>
  </si>
  <si>
    <t>009122</t>
  </si>
  <si>
    <t>Iona Grace Marie (Iona)</t>
  </si>
  <si>
    <t>Great role model. Lovely, kind and friendly girl.</t>
  </si>
  <si>
    <t>140249264389</t>
  </si>
  <si>
    <t>009374</t>
  </si>
  <si>
    <t>Hyunjun (Henry)</t>
  </si>
  <si>
    <t>Ngoc Thuy Tien</t>
  </si>
  <si>
    <t>Returning</t>
  </si>
  <si>
    <t>Previous class 1I - Tamsyn</t>
  </si>
  <si>
    <t>151128016310</t>
  </si>
  <si>
    <t>LS (sensory processing) - very supportive parents (mum teacher but not working now), sibling Mateo F3</t>
  </si>
  <si>
    <t>Allergic to dustmites (sneezing, itchy eyes)</t>
  </si>
  <si>
    <t>134308320811</t>
  </si>
  <si>
    <t>009518</t>
  </si>
  <si>
    <t>Narin</t>
  </si>
  <si>
    <t>Class 2H: Rebekah Stafford</t>
  </si>
  <si>
    <t>102537987270</t>
  </si>
  <si>
    <t>007456</t>
  </si>
  <si>
    <t>Celine Gia Han (Celine)</t>
  </si>
  <si>
    <t>Epipen - peanuts/egg</t>
  </si>
  <si>
    <t>Very popular. Hard working and has lots of fun. Very creative. Can be chatty if near friends on carpet.</t>
  </si>
  <si>
    <t>active and sometimes needs support when sharing toys</t>
  </si>
  <si>
    <t>Lovely girl and is very social but may find it difficult to talk about her feelings when she is upset.</t>
  </si>
  <si>
    <t>143022947616</t>
  </si>
  <si>
    <t>008295</t>
  </si>
  <si>
    <t>Christina Brielle (Christina)</t>
  </si>
  <si>
    <t>Gorgeous! A natural leader. Hardworking and fun.</t>
  </si>
  <si>
    <t>Summer born and still very young. Strong speaker and enthusiastic.</t>
  </si>
  <si>
    <t>Term 2 starter, needs support during carpet time sessions</t>
  </si>
  <si>
    <t>101810599912</t>
  </si>
  <si>
    <t>007728</t>
  </si>
  <si>
    <t>Pha (Romeo)</t>
  </si>
  <si>
    <t>Romeo has low attention, all over the place, distracted very easy- I will speak to you at the crossover meeting.</t>
  </si>
  <si>
    <t>LS (see me for more info). Great sense of humour. Supportive Dad. tutor. SALT.</t>
  </si>
  <si>
    <t>LS (See me for more details). Sweet boy with a good sense of humour.</t>
  </si>
  <si>
    <t>Joined T3 and then missed alot of school. strated to 'talk' but very hard to understand. More like babble although 4 in Sept. Dad speaks good english and does so at home so needs to be monitored. Can get emotional. Didnt eat much at school</t>
  </si>
  <si>
    <t>163811385074</t>
  </si>
  <si>
    <t>008282</t>
  </si>
  <si>
    <t>Gia Bao Ngoc (Nina)</t>
  </si>
  <si>
    <t>SIBLING: LE Gia Bao 3B</t>
  </si>
  <si>
    <t>EAL. Took a long time to settle in to F3-cried on arrival for T1 but stopped quickly once in classroom. Very supportive mum and grandma. Has made a lot of progress with confidence and relationship building. Is quiet but can communicate her needs well. Goes to bed early but often eeded a nap in the afternoon (summer born).</t>
  </si>
  <si>
    <t>Potential EAL, can speak in simple English sentences, friendly. Might get a bit unsettled during T1</t>
  </si>
  <si>
    <t>134550611403</t>
  </si>
  <si>
    <t>009246</t>
  </si>
  <si>
    <t>Hoang My An (Ivy)</t>
  </si>
  <si>
    <t>Saigon Star switcher. Friend with TRAN Nguyen Nhat Minh (Henry) 1S</t>
  </si>
  <si>
    <t>151646434109</t>
  </si>
  <si>
    <t>008729</t>
  </si>
  <si>
    <t>KHLON</t>
  </si>
  <si>
    <t>Matvii</t>
  </si>
  <si>
    <t>BIS HANOI TRANSFER</t>
  </si>
  <si>
    <t>Can be immature but has made great progress. Smart.</t>
  </si>
  <si>
    <t>Strong boundaries needed. Very Boistrous. Lacks empathy. See me!</t>
  </si>
  <si>
    <t>094427273973</t>
  </si>
  <si>
    <t>008960</t>
  </si>
  <si>
    <t>Sian (Simon)</t>
  </si>
  <si>
    <t>Smart and hard-working. Excellent progress. Can be silly with friends.</t>
  </si>
  <si>
    <t>090433763204</t>
  </si>
  <si>
    <t>007547</t>
  </si>
  <si>
    <t>Zhiwei (Summer)</t>
  </si>
  <si>
    <t>Confidence grown massively but still one to watch. She finds it difficult to start tasks or finish them in time. Needs someone there to encourage her. Flagged to LS but just being monitored at the moment.</t>
  </si>
  <si>
    <t>Flagged' child. Is very quiet. Doesn't offer conversation easily. Needs support in almost all areas. Good friends with Alexa and Amaira.</t>
  </si>
  <si>
    <t>Very quiet and shy. She can speak English but needs to be encouraged</t>
  </si>
  <si>
    <t>Absolute delight! Quite and self-assured. Made good progress with English vocab. Loves songs an books</t>
  </si>
  <si>
    <t>153938922876</t>
  </si>
  <si>
    <t>008996</t>
  </si>
  <si>
    <t>INGRAM</t>
  </si>
  <si>
    <t>Annabelle Terezia (Annabelle)</t>
  </si>
  <si>
    <t>Anne Hill since 2020, sister Eliana F3</t>
  </si>
  <si>
    <t>Ball of energy but can lack confidence. Flagged to LS for her communication as she can struggle to get her ideas across and has big vocab gaps compared to her younger sister in F3. Could be something there so keep an eye out!</t>
  </si>
  <si>
    <t>075316632914</t>
  </si>
  <si>
    <t>009079</t>
  </si>
  <si>
    <t>ATSUKAWA</t>
  </si>
  <si>
    <t>Jo</t>
  </si>
  <si>
    <t>sibling Keito Y4</t>
  </si>
  <si>
    <t>Buckwheat allergy</t>
  </si>
  <si>
    <t>NEW T2. had no language at all. Slowly picking it up. Very smart and a very cheeky.</t>
  </si>
  <si>
    <t>152517403455</t>
  </si>
  <si>
    <t>007800</t>
  </si>
  <si>
    <t>KOJIMA</t>
  </si>
  <si>
    <t>Keinosuke</t>
  </si>
  <si>
    <t>Kei is gentle, kind and caring. Keen to please. Enjoys building and constructing. Progress has been made on fine motor skills. Will continue to benefit from letter formation and handwriting intervention.</t>
  </si>
  <si>
    <t>Called 'Kei'. Fine motor interventions have been in place since T1. Big gap between reading and writing. Always willing to have a try.</t>
  </si>
  <si>
    <t>chatty and enthusiastic</t>
  </si>
  <si>
    <t>A delight! Made good progress with english. Loves animals. Target - to begin toilet training</t>
  </si>
  <si>
    <t>093141673308</t>
  </si>
  <si>
    <t>009019</t>
  </si>
  <si>
    <t>SUNG</t>
  </si>
  <si>
    <t>HyeWon</t>
  </si>
  <si>
    <t>from Korea</t>
  </si>
  <si>
    <t>Exemplary role model. Quiet (shy), kind and caring. HyeWon has made excelent progress completing EAL at the end of term 2. Very able in all curriculum areas.</t>
  </si>
  <si>
    <t>133134127946</t>
  </si>
  <si>
    <t>009087</t>
  </si>
  <si>
    <t>NAKAYAMA</t>
  </si>
  <si>
    <t>Saki</t>
  </si>
  <si>
    <t>Switcher: Sakura Motessori Int school in HCMC</t>
  </si>
  <si>
    <t>Saki is kind, gentle and shy. Difficult first term - refusing to join activities in class, the dining hall and many specialists. Can be reluctant to complete activities in class and unclear if it is an inability or a refusal. Has made steady progress. EAL T1.</t>
  </si>
  <si>
    <t>092451261864</t>
  </si>
  <si>
    <t>009116</t>
  </si>
  <si>
    <t>Naut Ibn Joost (Naut)</t>
  </si>
  <si>
    <t>Boundless energy, great fun and keen and eagre to please. Difficult first term. See CPOMS. Has made excellent progress. LS for behaviour.</t>
  </si>
  <si>
    <t>154741271561</t>
  </si>
  <si>
    <t>008018</t>
  </si>
  <si>
    <t>Orion William (Orion)</t>
  </si>
  <si>
    <t>Lovely boy. Very mature but is also playful with his friends.</t>
  </si>
  <si>
    <t>enthusiastic learner. Staff child.</t>
  </si>
  <si>
    <t>Lovely boy. Very good English. He is very mature and strong for his age. Need to remind yourself that he is one of the youngest in the year group. Loves rules and is very helpful at reminding others to do the right thing. Good fun.</t>
  </si>
  <si>
    <t>161321649773</t>
  </si>
  <si>
    <t>007492</t>
  </si>
  <si>
    <t>Hoang Bach (Eric)</t>
  </si>
  <si>
    <t>SIBLING Hoang Anh Y4</t>
  </si>
  <si>
    <t>A lovely, kindhearted boy. Struggles with focus - fidget tools and his carpet book have massively helped. Very playful, loves construction and craft.</t>
  </si>
  <si>
    <t>Flagged' student as has struggled with issues with big sister relatiosnhsip. Family is seeing ARC. Very affectionate lovely boy and bright. Good progress with language this year. Loves Vietjet aroplanes!</t>
  </si>
  <si>
    <t>EAL, prefers to play on his own</t>
  </si>
  <si>
    <t>Quiet boy but is active when engaged in PD activities. Also sleeps late and often falls asleep before lunch time.</t>
  </si>
  <si>
    <t>Came to Ftots once a week with mum. Very little interaction between mum and Eric during the Ftots session. He enjoyed playing with the water. Quiet child.</t>
  </si>
  <si>
    <t>171005590055</t>
  </si>
  <si>
    <t>008458</t>
  </si>
  <si>
    <t>Finnlay Joseph (Finnlay)</t>
  </si>
  <si>
    <t>"S&amp;L - on waiting list to be seen for Speech Therapy in the UK as cannot make the 'G/C' sounds.
Had an assessment April 2023. ALLERGY: Penicillin Allergy"</t>
  </si>
  <si>
    <t>Allergy: Pennecillin</t>
  </si>
  <si>
    <t>Enthusiastic in class, lots of friends and enjoys playing with them. Listens well and always contributes to lessons.</t>
  </si>
  <si>
    <t>New in T2. Very friendly popular boy. Receiving Welcomm support. Has 'holiday homework' from Ms Jade for setence structure. Can be understood but misses grammar.</t>
  </si>
  <si>
    <t>161655992478</t>
  </si>
  <si>
    <t>008585</t>
  </si>
  <si>
    <t>Jia Yi (Isabel)</t>
  </si>
  <si>
    <t>Friendly, more settled and confident than sibling above but still limited English</t>
  </si>
  <si>
    <t>Lovely girl. Developing her spoken English and improved confidence. Likes to help others.</t>
  </si>
  <si>
    <t>lovely girl, EAL, confident talking</t>
  </si>
  <si>
    <t>110155717409</t>
  </si>
  <si>
    <t>008948</t>
  </si>
  <si>
    <t>Thien Khanh (Ryan)</t>
  </si>
  <si>
    <t>Lavelle switcher</t>
  </si>
  <si>
    <t>Lots of energy and is very implusive. Needs boundaires.</t>
  </si>
  <si>
    <t>190324222967</t>
  </si>
  <si>
    <t>008212</t>
  </si>
  <si>
    <t>Vu Ngoc Han (Amy)</t>
  </si>
  <si>
    <t>So so lovely, very kind and patient with all her friends. Hard working and will always try her best. Good ability all round. Slow to open up to adult sometimes.</t>
  </si>
  <si>
    <t>Amy is a kind and friendly member of or class who has worked really hard to improve her language with success.</t>
  </si>
  <si>
    <t>smart but really shy - works well when in small group or 1-1</t>
  </si>
  <si>
    <t>084352126909</t>
  </si>
  <si>
    <t>007573</t>
  </si>
  <si>
    <t>Thu Thao (Meiji)</t>
  </si>
  <si>
    <t>SIBLING TRUONG Thanh Tien (Subo) 3H</t>
  </si>
  <si>
    <t>She is a Meijing. Very sweet with friends and a good listener despite finding much of school tricky. she wants to do well, but still needs lots of encouragement and talking things through before she can work independently.</t>
  </si>
  <si>
    <t>Meiji needs a lot of encouragement to talk. She has friends but is very quiet within this group. Needs reminding to speak English.</t>
  </si>
  <si>
    <t>EAL. Reluctant Eng speaker, gained confidence in T3. V sociable when playing in Vietnamese.</t>
  </si>
  <si>
    <t>Term 3 starter - shy and very quiet but friendly with the girls in my class.</t>
  </si>
  <si>
    <t>133028864399</t>
  </si>
  <si>
    <t>009431</t>
  </si>
  <si>
    <t>HeeSoo</t>
  </si>
  <si>
    <t>095337241494</t>
  </si>
  <si>
    <t>009337</t>
  </si>
  <si>
    <t>141419876515</t>
  </si>
  <si>
    <t>009426</t>
  </si>
  <si>
    <t>Kiet Minh (Kiet)</t>
  </si>
  <si>
    <t>Vinschool</t>
  </si>
  <si>
    <t>Withdraw at Offer Stage</t>
  </si>
  <si>
    <t>080338228396</t>
  </si>
  <si>
    <t>Ngoc Tung Lam (Lam)</t>
  </si>
  <si>
    <t>sibling Tung Duong Y6 25/26, local school</t>
  </si>
  <si>
    <t>073933555544</t>
  </si>
  <si>
    <t>008777</t>
  </si>
  <si>
    <t>Phuc An (Kay)</t>
  </si>
  <si>
    <t>sibling in Y3 23/24</t>
  </si>
  <si>
    <t>Quite neglegted in terms of being organised at home. SALT recommnended for language but non-payment.</t>
  </si>
  <si>
    <t>SALT. Very gentle, quiet nature. Lots of love and nuture needed.Bus child. See me.</t>
  </si>
  <si>
    <t>007320</t>
  </si>
  <si>
    <t>ANSARI</t>
  </si>
  <si>
    <t>Minna</t>
  </si>
  <si>
    <t>EARLY ENROLMENT/ SIBLING Adina Y8</t>
  </si>
  <si>
    <t>Good ability, but she does sometimes hide this away. She can be slow to start work and get distracted, but is very kind and lovely to have in a classroom.</t>
  </si>
  <si>
    <t>Minna is a chatty and helpful member of our class. Her very close friend is leaving so she may need a little support at the beginning of the year. Her parents want her to change separately for swimming. She currently changes in the toilet</t>
  </si>
  <si>
    <t>Excellent Eng and understanding. V able. Likes to organise.</t>
  </si>
  <si>
    <t>Really lovely girl and speaks EN very well. Will need a chat to parents re sleeptime at home as she is often absent due to getting up late in the mornings. Only did part time in F1.</t>
  </si>
  <si>
    <t>Previous 
Class</t>
  </si>
  <si>
    <t>Class 3B: Lucy Maplestone-Singh</t>
  </si>
  <si>
    <t>171310123629</t>
  </si>
  <si>
    <t>007650</t>
  </si>
  <si>
    <t>Thai Vuong (Ramen)</t>
  </si>
  <si>
    <t>Can be quiet in class. Very capable in maths, doesn't give his wiriting enough focus. Can be easily distracted.</t>
  </si>
  <si>
    <t>Grown in confidence a lot this year. Very smart. Parents are eager for him to move off of EAL support.</t>
  </si>
  <si>
    <t>EAL - He is quite anxious to get things right.</t>
  </si>
  <si>
    <t>He struggled a little bit with boundaries at the beginning
but has changed. He understand the language but needs
encouragement to express himself. He is in the EAL list.</t>
  </si>
  <si>
    <t>Came to Ftots once a week with nanny. Very independent. Liked to play with other children.</t>
  </si>
  <si>
    <t>094637292308</t>
  </si>
  <si>
    <t>007115</t>
  </si>
  <si>
    <t>Vo Thien Hung (Henry)</t>
  </si>
  <si>
    <t>Ftot</t>
  </si>
  <si>
    <t>Capable but doesn't apply himself and puts in very little effort. Been on EAL for a long time. Struggles to mainatin his focus and doesn't give answers when asked. Silly behaviour</t>
  </si>
  <si>
    <t>Immature and silly. Can be very rough during break time. Great at Maths. Been at BIS since F1 but very weak English.</t>
  </si>
  <si>
    <t>Emotionally immature. Very EAL. Little engament from home.</t>
  </si>
  <si>
    <t>Lovely. Can get upset at times because he misses home. Settles quickly though. Likes Duplo and robots.</t>
  </si>
  <si>
    <t>Happy boy, M.Duc's best friend. May be shy to speak but has good understanding. Need encouragement to speak in English.</t>
  </si>
  <si>
    <t>104658580681</t>
  </si>
  <si>
    <t>007716</t>
  </si>
  <si>
    <t>Minh Triet (Martino)</t>
  </si>
  <si>
    <t>Tina 2H sibling</t>
  </si>
  <si>
    <t>Starting to show what he is capable of. Still very quiet but lovely boy. English has improved, needs to be encouraged to talk more.</t>
  </si>
  <si>
    <t>very quiet, come and see me</t>
  </si>
  <si>
    <t>Very quiet and shy boy. often falls asleep during story time (re-iterated the importance of early bed time to parents)</t>
  </si>
  <si>
    <t>very shy and does not talk in school. EAL</t>
  </si>
  <si>
    <t>095539368405</t>
  </si>
  <si>
    <t>008089</t>
  </si>
  <si>
    <t>An Xuan (Tara)</t>
  </si>
  <si>
    <t>Sibling in F2 Toro</t>
  </si>
  <si>
    <t>All rounder. Great attitude to learning. Very creative.</t>
  </si>
  <si>
    <t>Lovely.</t>
  </si>
  <si>
    <t>always late, needs reminding about reaing folder etc, sweet girl. EA</t>
  </si>
  <si>
    <t>074509419719</t>
  </si>
  <si>
    <t>007238</t>
  </si>
  <si>
    <t>LAI</t>
  </si>
  <si>
    <t>Yu Chi (Abbie)</t>
  </si>
  <si>
    <t>sibling: Vianna Lai</t>
  </si>
  <si>
    <t>A fantastic friend and hard worker. Very reliable.</t>
  </si>
  <si>
    <t>A lovely caring girl</t>
  </si>
  <si>
    <t>A complete elight. Very able. Gets on with everyone. Very mature.</t>
  </si>
  <si>
    <t>Good language and understanding. Kind and sensible. Has lots of friends</t>
  </si>
  <si>
    <t>very bubbly and confident</t>
  </si>
  <si>
    <t>140519103862</t>
  </si>
  <si>
    <t>007633</t>
  </si>
  <si>
    <t>My An (Annie)</t>
  </si>
  <si>
    <t>Really artistic! High ability but often lacks confidence in her own abilities ('I'm not good at that'). We worked a lot on it this year.</t>
  </si>
  <si>
    <t>Nice girl, good friend to all classmates</t>
  </si>
  <si>
    <t>Took a while to open up. Tends t o lack confidence at times and copy Gi Gi but this has improves in T3.</t>
  </si>
  <si>
    <t>New in T3, lovely - able and confident, excellent English.</t>
  </si>
  <si>
    <t>113823020290</t>
  </si>
  <si>
    <t>007529</t>
  </si>
  <si>
    <t>Duc Anh (Duri)</t>
  </si>
  <si>
    <t>Finds it tricky to interact with adults will often shy away. Loves maths!</t>
  </si>
  <si>
    <t>Soooo much better, will interact now and does do the work. Can be a tad lazy.</t>
  </si>
  <si>
    <t>Very Quiet boy, will sometimes avoid adult interaction. Currently on the S&amp;L waiting list.</t>
  </si>
  <si>
    <t>may need SALT assessment</t>
  </si>
  <si>
    <t>At times difficult to get Duri to interact with teachers. Often looks sad but this is his expression. Either playing independently or very noisily running with friends. Often needs reminders of class expectations and to follow instructions.</t>
  </si>
  <si>
    <t>Attended Ftots</t>
  </si>
  <si>
    <t>152003879066</t>
  </si>
  <si>
    <t>009242</t>
  </si>
  <si>
    <t>SeoJun</t>
  </si>
  <si>
    <t>English kinder 2023 March- Dec 2024</t>
  </si>
  <si>
    <t>Joined in Term 2. Can be very sensitive. Mum claims 'he doesn't like playing'. He finds it difficult to connect with others.</t>
  </si>
  <si>
    <t>575998682099</t>
  </si>
  <si>
    <t>007087</t>
  </si>
  <si>
    <t>Huynh Anh Minh</t>
  </si>
  <si>
    <t>PHAN Duc Hieu 8V 19-20
PHAN Huynh Anh Ngoc F3I 19-20</t>
  </si>
  <si>
    <t>Lovely, works hard and just gets on with things.</t>
  </si>
  <si>
    <t>Reserved, but lovely, querky in a good way</t>
  </si>
  <si>
    <t>V.arty- great drawer, friends with Cassie &amp; HM, Jeremy,Dilys</t>
  </si>
  <si>
    <t>lfriendly child, makes amazing drawings, good listening understanding but not a confident English speaker, recommended to EAL</t>
  </si>
  <si>
    <t>Eng increasing quickly. V independent and able to complete all tasks independently and help friends. V strong willed but was fantastic by end of year.</t>
  </si>
  <si>
    <t>155756979887</t>
  </si>
  <si>
    <t>009012</t>
  </si>
  <si>
    <t>PHUNG</t>
  </si>
  <si>
    <t>Ngoc Minh Khue (Minh Khue)</t>
  </si>
  <si>
    <t>AIS (Aus) switcher, not in same class with Ly Sara as they will chat in VN</t>
  </si>
  <si>
    <t>A dream! Made so much progress, can be serious. Always works hard.</t>
  </si>
  <si>
    <t>160831130346</t>
  </si>
  <si>
    <t>008271</t>
  </si>
  <si>
    <t>Khai Vinh (Khai)</t>
  </si>
  <si>
    <t>From Sakura Montessori International School. 
SIBLING NGO Nhien Dieu applying to F1</t>
  </si>
  <si>
    <t>Lovely boy, very kind but occassionally needs reminding of rules. Needs pushing.</t>
  </si>
  <si>
    <t>Lovely and sweet boy. Underachieving. Needs high expectations to be set and needs reminders about the importance of actively joining in and producing his best work.</t>
  </si>
  <si>
    <t>lovely boy, v.enthusiastic, loves to build, small world, lacks confindence in writing</t>
  </si>
  <si>
    <t>114657411566</t>
  </si>
  <si>
    <t>008307</t>
  </si>
  <si>
    <t>SiHyeon</t>
  </si>
  <si>
    <t>Very capable, pocket rocket BUT needs reminding about not taking over in a group.</t>
  </si>
  <si>
    <t>Really positive girl, can become overexcited.</t>
  </si>
  <si>
    <t>Started in T2. Bright, fun girl with lots of energy. EAL but I think she will come off quickly.</t>
  </si>
  <si>
    <t>111734719559</t>
  </si>
  <si>
    <t>008629</t>
  </si>
  <si>
    <t>Hue Dinh (Winnie)</t>
  </si>
  <si>
    <t>Anne Hill, SIBLING NGO Choi Minh Duc (Richard)</t>
  </si>
  <si>
    <t>Dad can be tricky. Made so much progress through the year. Exited EAL. Lovely, can be sometimes thoughtless with words but generally a lovely kind friend.</t>
  </si>
  <si>
    <t>T2 starter. Can be loud and confident at times, but also shy and will not repsond to an adult in certain situations.</t>
  </si>
  <si>
    <t>090238691143</t>
  </si>
  <si>
    <t>007209</t>
  </si>
  <si>
    <t>BANSAL</t>
  </si>
  <si>
    <t>Sibling in school</t>
  </si>
  <si>
    <t>LS, lovely, sensitive, can show anxiety. Diet very limited - rice, apples, pho. Better at trying new foods Can we have a chat about him? Likes things organised - visual timetable.</t>
  </si>
  <si>
    <t>Can I keep him. Very analitical, imagination very tricky for him. You know what, lets just have a chat about him.</t>
  </si>
  <si>
    <t>Lovely boy but has a range of needs. Has shown anxiety in different sitiations and doesn't like learning sometimes new. Needs lots of reminders to drink water. Only eats rice at lunchtimes and watermelon (no seeds) at snacktimes. Receiving SALT and OT support from CMI as well as LS. Very supportive mum. Will needs lots of TLC to settle in.</t>
  </si>
  <si>
    <t>LS - has a lot of support. Difficulty with communication, independence and interactions with other children. Shown big improvement in F2.</t>
  </si>
  <si>
    <t>Observed by LS this year. He is mostly interested in numbers, shapes and letters. Has english words but has yet to use them in correct context. Need support in toileting. Happy to speak more about him.</t>
  </si>
  <si>
    <t>145853608146</t>
  </si>
  <si>
    <t>008655</t>
  </si>
  <si>
    <t>Shuhan</t>
  </si>
  <si>
    <t>Very clear classroom rules and boundaries from the first days and weeks of class...At times she displayed erratic behaviour during the interview, and she needed reminders to stay focused..</t>
  </si>
  <si>
    <t>Quirky, great sense of humour.Finds it difficult to work with others at times. Needs help to regulate emotions. Can we have a chat?</t>
  </si>
  <si>
    <t>Very funny, very emotionaly sensitive. Can be reclusive when playing. Happy as a badger though most of the time.</t>
  </si>
  <si>
    <t>151013333114</t>
  </si>
  <si>
    <t>008863</t>
  </si>
  <si>
    <t>MIAO</t>
  </si>
  <si>
    <t>Zhengheng (Andy)</t>
  </si>
  <si>
    <t>See CPOMS record - he has come so far but still lacks awareness of personal space and friendships. Excellent parents - especially dad - get them involved to nip anything in the bud.</t>
  </si>
  <si>
    <t>New in May. Exhausting. very poor behaviour, rough, English reading and writing very weak. Very artistic, loves science. Met with mum in early June who is very supportive of school.</t>
  </si>
  <si>
    <t>074637796367</t>
  </si>
  <si>
    <t>007208</t>
  </si>
  <si>
    <t>RATHORE</t>
  </si>
  <si>
    <t>Kavyansh</t>
  </si>
  <si>
    <t>Sibling Pauravi</t>
  </si>
  <si>
    <t>Delightful. Some attendance issues.</t>
  </si>
  <si>
    <t>Very strong mathematican. Good knowledge of the world. Articulate.</t>
  </si>
  <si>
    <t>Developing in confidence</t>
  </si>
  <si>
    <t>He loves talking as much as he loves singing :) clarity of his 
speech has been discussed with parents and they are on board
with seeing a speech therapist over the summer.</t>
  </si>
  <si>
    <t>Started using words in Term 3. V smiley and charming. Likes to interact with any adults who come into unit.</t>
  </si>
  <si>
    <t>162428149209</t>
  </si>
  <si>
    <t>008872</t>
  </si>
  <si>
    <t>Noah Thomas (Noah)</t>
  </si>
  <si>
    <t>Coming from local HK school, brother Kian F3</t>
  </si>
  <si>
    <t>Delightful, amazing vocabulary. Very loud.</t>
  </si>
  <si>
    <t>145055581933</t>
  </si>
  <si>
    <t>008875</t>
  </si>
  <si>
    <t>NYQUIST</t>
  </si>
  <si>
    <t>Liam Guo (Liam)</t>
  </si>
  <si>
    <t>Coming from China (billingual school), dad Swedish mum Chinese</t>
  </si>
  <si>
    <t>Lovely child - most communication is with Dad.</t>
  </si>
  <si>
    <t>141933398940</t>
  </si>
  <si>
    <t>009405</t>
  </si>
  <si>
    <t>Jay</t>
  </si>
  <si>
    <t>check school report/ recommendation letter. learning to manage her emotions.</t>
  </si>
  <si>
    <t>075445196699</t>
  </si>
  <si>
    <t>009345</t>
  </si>
  <si>
    <t>NAKAJIMA</t>
  </si>
  <si>
    <t>Kano</t>
  </si>
  <si>
    <t>NIST switcher</t>
  </si>
  <si>
    <t>093951568412</t>
  </si>
  <si>
    <t>009362</t>
  </si>
  <si>
    <t>WAKE</t>
  </si>
  <si>
    <t>Rei</t>
  </si>
  <si>
    <t>Moving from Japan</t>
  </si>
  <si>
    <t>112924836904</t>
  </si>
  <si>
    <t>009413</t>
  </si>
  <si>
    <t>Minh Quang (Nin)</t>
  </si>
  <si>
    <t>ISSP switcher, mum can be fussy and has lots of questions</t>
  </si>
  <si>
    <t>Class 3I: Linden Teale</t>
  </si>
  <si>
    <t>135120734813</t>
  </si>
  <si>
    <t>006972</t>
  </si>
  <si>
    <t>Anh Khang (Khang)</t>
  </si>
  <si>
    <t>CoP to 5 FDs from 11/1/2021</t>
  </si>
  <si>
    <t>Very quiet, will only contribute when asked directly. Has shown good progress in writing and maths. Needs to develop friendships quickly to gain confidence. Can find himself distracted easily.</t>
  </si>
  <si>
    <t>Very quiet. Doesn't often initiate conversations. See me for more info.</t>
  </si>
  <si>
    <t>More independent now but flagged to LS. Very spaced out, lack of comprehension. Does not speak much. Does not interact with others.</t>
  </si>
  <si>
    <t>Very sweet boy. Lacks independence at school. Meeting with mum about this to discuss how she can help at home.</t>
  </si>
  <si>
    <t>Khang is quiet and shy but has begun using his words lately especially when activity interests him. Very active and enjoys physical activities. Still in nappy.</t>
  </si>
  <si>
    <t>134405111104</t>
  </si>
  <si>
    <t>008481</t>
  </si>
  <si>
    <t>SCAIFE</t>
  </si>
  <si>
    <t>Hugo Ivor (Hugo)</t>
  </si>
  <si>
    <t>Please come speak with Ash regarding family situation</t>
  </si>
  <si>
    <t>Very capable boy but rushes to finish tasks. Always wants to be first at everything, needs to be noticed. behaviour can be mixed, low level disruptions . Pushes others to get to where he wants to be. Dad away alot, mum lives in Japan. Cared for by Nanny most of the time. Always late to school. Does clubs everyday til very late. See CPOMS</t>
  </si>
  <si>
    <t>Lovely boy, can be silly and hit out, always seems exhausted</t>
  </si>
  <si>
    <t>Started in T3. Lovely boy. Compliacted family history. Please see me.</t>
  </si>
  <si>
    <t>172003463825</t>
  </si>
  <si>
    <t>008733</t>
  </si>
  <si>
    <t>SANCHO</t>
  </si>
  <si>
    <t>Dominic Nabor (Dom)</t>
  </si>
  <si>
    <t>Was in 2B T1 23/24, moved to 1B T2 23/24. Sister in Y6 / Lamech's son / eye check advised</t>
  </si>
  <si>
    <t>needs an assessment in school</t>
  </si>
  <si>
    <t>Full of energy and fun! Needs reminding of the school rules. Struggles with focus. See LS report.</t>
  </si>
  <si>
    <t>Loveable rogue! See me for more info.</t>
  </si>
  <si>
    <t>144026668929</t>
  </si>
  <si>
    <t>007578</t>
  </si>
  <si>
    <t>LIEU</t>
  </si>
  <si>
    <t>Thao My</t>
  </si>
  <si>
    <t>sibling Minh Tam, Thanh Thao</t>
  </si>
  <si>
    <t>Very kind, caring and helpful. On the Mini Council.</t>
  </si>
  <si>
    <t>Really friendly happy girl</t>
  </si>
  <si>
    <t>Extremely well behaved, calm girl. EAL , often needs support with basic comprehension. Only just sarted blending in Phonics. Very good at Maths. Likes to spend time with adults more than other children!</t>
  </si>
  <si>
    <t>Flagged up for EAL. Listens well and joins in with activities but speaks mainly vn</t>
  </si>
  <si>
    <t>115848602875</t>
  </si>
  <si>
    <t>008442</t>
  </si>
  <si>
    <t>BINGOL</t>
  </si>
  <si>
    <t>Ege Derin (Ege)</t>
  </si>
  <si>
    <t>American (Turkish mother tongue). Parents speak English and Turkish. EAL Tier 3.</t>
  </si>
  <si>
    <t>Energetic and often needs remeinding of school rules. See CPOMS.</t>
  </si>
  <si>
    <t>Parents are very emotional, will need early reasurance, they have convinced themselves that he is a sweet emotional boy (he is...sort of) but he is also a renegad and will go rogue if let loose. Late joining, so slightly behing in phonics and stuff.</t>
  </si>
  <si>
    <t>328154137649</t>
  </si>
  <si>
    <t>007760</t>
  </si>
  <si>
    <t>Le Minh (Min)</t>
  </si>
  <si>
    <t>studying at IMA Montessori Academy from 12/10/2020</t>
  </si>
  <si>
    <t>Cannot sit still on carpet, talks over speaker alot! Able, needs constant reminders about respectful behaviour.</t>
  </si>
  <si>
    <t>come and see me</t>
  </si>
  <si>
    <t>very clever bright boy but can be very silly at times and enjoys making his friends laugh. He has a few close friends who Min 'leads' as he is very dominant in his social group.</t>
  </si>
  <si>
    <t>SALT with Jia. may need support in sharing and taking turns</t>
  </si>
  <si>
    <t>100520811019</t>
  </si>
  <si>
    <t>008435</t>
  </si>
  <si>
    <t>DoHeon (Aiden)</t>
  </si>
  <si>
    <t>Lovely, can be quiet. May struggle as his best friend is leaving - may benefit from a 'buddy'.</t>
  </si>
  <si>
    <t>Started after Tet. Has a great knoweldge of the world and enjoys sharing the facts he knows. Hasn't made any close friends yet. Happy to play independently.</t>
  </si>
  <si>
    <t>084209652138</t>
  </si>
  <si>
    <t>009470</t>
  </si>
  <si>
    <t>SAVELEV</t>
  </si>
  <si>
    <t>Artem</t>
  </si>
  <si>
    <t>Sibling Alina in Y7 also newly joined</t>
  </si>
  <si>
    <t>153254453501</t>
  </si>
  <si>
    <t>007519</t>
  </si>
  <si>
    <t>KAM</t>
  </si>
  <si>
    <t>Ho No (Arno)</t>
  </si>
  <si>
    <t>Sibling in Year 1 - Dora</t>
  </si>
  <si>
    <t>Lovely child, very kind. Being referred to LS, takes a little while to grasp concepts. Still working on finger spaces, always tries his best.</t>
  </si>
  <si>
    <t>Really lovely child. Takes him a little while to grasp new concepts. Has extra support/tuition for phonics and maths.</t>
  </si>
  <si>
    <t>Growing in confidence. Can blend but finds recording his work difficult.</t>
  </si>
  <si>
    <t>Settling in was a bit of a struggle but is really enthusiastic
about school. He's very funny.</t>
  </si>
  <si>
    <t>141404021155</t>
  </si>
  <si>
    <t>008648</t>
  </si>
  <si>
    <t>Mathias Pham (Mathias)</t>
  </si>
  <si>
    <t>Kindy City</t>
  </si>
  <si>
    <t>Incredbible progress this year, so much fun and spark. Can get a little silly but a small reminder fixes it.</t>
  </si>
  <si>
    <t>Joined in T2, has lots of energy, can be silly at times</t>
  </si>
  <si>
    <t>134928319280</t>
  </si>
  <si>
    <t>009311</t>
  </si>
  <si>
    <t>Hael</t>
  </si>
  <si>
    <t>sibling in Year 3</t>
  </si>
  <si>
    <t>Joined at the end of T2. Really fun, receptive language far better than expressive. Can get a little silly with friends. Works hard.</t>
  </si>
  <si>
    <t>142237513164</t>
  </si>
  <si>
    <t>007132</t>
  </si>
  <si>
    <t>Hoang Gia Phuc</t>
  </si>
  <si>
    <t>Really flourished this year. Gorgeous, enthusiastic and eager. Still very weak but made some positive progress.</t>
  </si>
  <si>
    <t>Very weak academically. Acts very helpless and needs lots of adult support. Off school quite a lot. Can be very silly with his friends.</t>
  </si>
  <si>
    <t>quiet boy, needs a push to play with firends otherwise lingers around adults, few occasions where he has gone home and made stories up &amp; dad emails.</t>
  </si>
  <si>
    <t>lovely boy but can be quite cheeky at times, speaks in singular vocab, recommended to EAL</t>
  </si>
  <si>
    <t>Youngest. Took a long time to settle in. He still cries int he morning on occasions but settles in quickly when with familiar adult. Very sweet little boy. Loves PD sessions and very confident in splash pool. Uses one word utterances but very good listening skills.</t>
  </si>
  <si>
    <t>115217961142</t>
  </si>
  <si>
    <t>008305</t>
  </si>
  <si>
    <t>Jiho Ella</t>
  </si>
  <si>
    <t>Lovely, sweet but fusses over very small cuts/ bumps. Frequent visitor at the nurse.</t>
  </si>
  <si>
    <t>Really nice friendly girl</t>
  </si>
  <si>
    <t>Lovely girl! very able. We've decided to separate from close Korean friend so she develops her Englsih &amp; other friends.</t>
  </si>
  <si>
    <t>155811011257</t>
  </si>
  <si>
    <t>007165</t>
  </si>
  <si>
    <t>An-Chi (Angie)</t>
  </si>
  <si>
    <t>Sibling in school Anderson</t>
  </si>
  <si>
    <t>Lovely, can get over excited and wears her heart on her sleep, esp when tired.</t>
  </si>
  <si>
    <t>lovely girl. Regularly late but parents have emails from me when this happens.</t>
  </si>
  <si>
    <t>A real character! Lively, fun ,engaging. Used to have difficult behaviour, v emotional &amp; told lies! Huge improvement &amp; fine now. Only reverst back when tired &amp; late to school. Mum knows &amp; must be firm with mum about Angie being on time.</t>
  </si>
  <si>
    <t>Good language and understanding. Very lovely and friendly. Loves to play outdoors and do creative activities</t>
  </si>
  <si>
    <t>Very lovely, chatty and confident girl, a gem to have in the class.</t>
  </si>
  <si>
    <t>133027816173</t>
  </si>
  <si>
    <t>008497</t>
  </si>
  <si>
    <t>AHUJA</t>
  </si>
  <si>
    <t>Ranbir</t>
  </si>
  <si>
    <t>EAL Tier 1 but report notes "has good range of vocabulary"</t>
  </si>
  <si>
    <t>Very shy, knows a lot more than he lets on. Very knowledgeable on the world around him. Diet - needs monitoring. Very slow to complete work</t>
  </si>
  <si>
    <t>Painfully shy but lovely. Issues with eating - very fussy eater. Often tired</t>
  </si>
  <si>
    <t>103359521737</t>
  </si>
  <si>
    <t>007570</t>
  </si>
  <si>
    <t>Shriyan Tim Gowda (Shriyan)</t>
  </si>
  <si>
    <t>Continues to struggle with puntuality - though much better in T3 than in T1. Very quiet and prefers to communicate in grunts than in words. Obsessed with minecraft and with pigs.</t>
  </si>
  <si>
    <t>Punctuality has improved - but still needs chasing for being on time. Very quiet and needs coaxing to spoeak in class discussions. Not very motivated and is underachieving in all areas. Can be really silly with friends.</t>
  </si>
  <si>
    <t>LATE EVERYDAY! does not like sitting on carpet, young boy, loves superheros &amp; small world</t>
  </si>
  <si>
    <t>lovely boy, has been confident in speaking English and engaging with different small groups of chn, always late in the morning</t>
  </si>
  <si>
    <t>Joined Ftots in Term 2 2020-21. Came once a week with Mum. Vietnamese mum/Indian dad. Quiet boy. Very independent in his play. Mum said Ftots was this first time he has been to any school/play groups.</t>
  </si>
  <si>
    <t>145523372678</t>
  </si>
  <si>
    <t>008702</t>
  </si>
  <si>
    <t>SHIM</t>
  </si>
  <si>
    <t>KyuWon (Kai)</t>
  </si>
  <si>
    <t>VIS English Kinder</t>
  </si>
  <si>
    <t>Bright, confident.</t>
  </si>
  <si>
    <t>Confident and smart. Needs help inteacting with the other children. can play roughly in the playground. Mum and Dad a bit needy.</t>
  </si>
  <si>
    <t>090418694610</t>
  </si>
  <si>
    <t>008593</t>
  </si>
  <si>
    <t>Cao Phuong Minh (Yumi)</t>
  </si>
  <si>
    <t>Aurora, Lovely, engaged and well behaved</t>
  </si>
  <si>
    <t>Wonderful. Funny. Smart and kind - needs a lot of language clarification but often asks</t>
  </si>
  <si>
    <t>Wonderful. Funny. Smart and kind.</t>
  </si>
  <si>
    <t>185022451784</t>
  </si>
  <si>
    <t>007899</t>
  </si>
  <si>
    <t>GREEN</t>
  </si>
  <si>
    <t>Kate Ha (Kate)</t>
  </si>
  <si>
    <t>Loads of progress socially - very shy and quiet. Strongly encourage her to join a CCA in Term 1. She was in mine in T2 and T3.</t>
  </si>
  <si>
    <t>Super sweet, benefits from having a friend on hand for confidence, but you can't help but love her.</t>
  </si>
  <si>
    <t>Didn't gain confidence and speak to us until T2. Very shy. Mum is VN. Dad from NZ and lives in Dubai. Will need lots of patience and TLC. Has made good progress given her starting point.</t>
  </si>
  <si>
    <t>New in T3. No English. V reliant on Vietnamese TAs and can be stubborn when asked to do things.</t>
  </si>
  <si>
    <t>142304495259</t>
  </si>
  <si>
    <t>007478</t>
  </si>
  <si>
    <t>Hsin-Yi (Sophia)</t>
  </si>
  <si>
    <t>Sibling Benjamin in Year 2</t>
  </si>
  <si>
    <t>Lovely</t>
  </si>
  <si>
    <t>Frequent absence. EAL but won't be long to move off. Phonics skills are developing but absence had not supported this.</t>
  </si>
  <si>
    <t>955934789887</t>
  </si>
  <si>
    <t>006866</t>
  </si>
  <si>
    <t>Emma Lok Yiu (Emma)</t>
  </si>
  <si>
    <t>Absolutely lovely. Family are very involved... in a good way. Emma works so incredibly hard. Mum has been in Hong Kong for months as she is very unwell.</t>
  </si>
  <si>
    <t>High maintenance parents. Lovely but expect a chat at the end of each week so need to set expectations for them at beginning of year. Emma- gorgeous but can lack confidence. Such a hard worker.</t>
  </si>
  <si>
    <t>Parents love to chat to you. Very sweet girl. and sociable girl. On/ off bus child. Parents message at 1pm whether she is on bus or not.</t>
  </si>
  <si>
    <t>Lovely. Friendly. Loves animals and often plays role play games involvin animals.</t>
  </si>
  <si>
    <t>repeated F1, chatty and lovely child
see teacher</t>
  </si>
  <si>
    <t>130782841216</t>
  </si>
  <si>
    <t>007725</t>
  </si>
  <si>
    <t>Hoang Bao An (Chu Chu)</t>
  </si>
  <si>
    <t>Daydreamer and quiet. I wanted to refer to LS for Maths but parents did not agree.</t>
  </si>
  <si>
    <t>Gorgeous, kind and caring. Very shy, lacks confidence but blossomed in Term 3 and will now contribute willingly on the carpet.</t>
  </si>
  <si>
    <t>Very quiet. Her phonics skills are progressing but she needs a lot of encouragement to demonstrate this knowledge.</t>
  </si>
  <si>
    <t>Very timid but has a great potential - plays very well with 
Shelbe. May take a while to settle in new enviroment.</t>
  </si>
  <si>
    <t>161655105236</t>
  </si>
  <si>
    <t>007532</t>
  </si>
  <si>
    <t>Lan Khue</t>
  </si>
  <si>
    <t>sibling Trong Khiem also gets offer for Y1 20-21</t>
  </si>
  <si>
    <t>Has become much more mature. Home life is chaotic - often doesn't have books etc.</t>
  </si>
  <si>
    <t>Great contributor during class discussions but needs lots of encourgment to complete adult led activities. Confident. Sometimes needs support to solve friendship issues.</t>
  </si>
  <si>
    <t>Lan Khue took a long time to open up. She is now chatty and happy. Parents seperated during the academic year.</t>
  </si>
  <si>
    <t>Lovely girl, confidence speaking English has increased massively in F2 (wouldn't speak in F1) Supportive parents.</t>
  </si>
  <si>
    <t>shy but understands most instructions and needs to be encouraged to talk more</t>
  </si>
  <si>
    <t>082810466752</t>
  </si>
  <si>
    <t>Le Diem Quynh (Quynh)</t>
  </si>
  <si>
    <t>AIS switcher, sibling in Y9 and Y7 25/26</t>
  </si>
  <si>
    <t>Class 3S: Rob Wilson</t>
  </si>
  <si>
    <t>125619058095</t>
  </si>
  <si>
    <t>007630</t>
  </si>
  <si>
    <t>CRAVEDI</t>
  </si>
  <si>
    <t>An An (Ann)</t>
  </si>
  <si>
    <t>Sibling Davide Year 8</t>
  </si>
  <si>
    <t>Lovely girl, steadily grown in confidence.Needs to speak up more.</t>
  </si>
  <si>
    <t>Quiet, sweet and affectionate child. Lower ability but making steady progress.</t>
  </si>
  <si>
    <t>Ann can be very queit and shy in larger groups. Is very close to Lila.</t>
  </si>
  <si>
    <t>talkative and cheerful</t>
  </si>
  <si>
    <t>104635760321</t>
  </si>
  <si>
    <t>007661</t>
  </si>
  <si>
    <t>My Nhu (Cassie)</t>
  </si>
  <si>
    <t>Confidence has varied this year, beginning to show what she is capable of , stayed close with Summer all year but finally making more friends.</t>
  </si>
  <si>
    <t>Amazing, gone from one word speaking and writing to chatty and full of ideas.</t>
  </si>
  <si>
    <t>becoming more confident speaking, loves to role play, firends with Anh Minh but happily play with others, EAL</t>
  </si>
  <si>
    <t>lovely child, able to listen, beginning to understand ,English speaking skills developing -began in term 3 - recommended to EAL</t>
  </si>
  <si>
    <t>153030569819</t>
  </si>
  <si>
    <t>008930</t>
  </si>
  <si>
    <t>MORICE</t>
  </si>
  <si>
    <t>Anaelle</t>
  </si>
  <si>
    <t>EIS switcher</t>
  </si>
  <si>
    <t>Lovely. Returned to BIS this year after a couple of years at EIS. Parents say she lacked confidence there but she's been an absolute star all year. Was chosen to be House Captain.</t>
  </si>
  <si>
    <t>095742782299</t>
  </si>
  <si>
    <t>006416</t>
  </si>
  <si>
    <t>James Arthur Minh (Jimmy)</t>
  </si>
  <si>
    <t>Really helpful and enthusiastic about learning. Will never let you down for an answer! Can be a bit of a chatter box at times and needs reminding of school rules.</t>
  </si>
  <si>
    <t>Confident and bubbly. Needs reminders to use walking feet around school, and an indoor voice. Enjoys receiving praise. Can lose focus easily.</t>
  </si>
  <si>
    <t>Confident and happy</t>
  </si>
  <si>
    <t>Loves talking and follows rules very conscientiously.</t>
  </si>
  <si>
    <t>Lovely little boy. No language at start of F1. Now brilliant. V lively and loves to be active. Understands class expectations.</t>
  </si>
  <si>
    <t>Attended Ftots 2 times a week with mum.</t>
  </si>
  <si>
    <t>153856963626</t>
  </si>
  <si>
    <t>008496</t>
  </si>
  <si>
    <t>JIA</t>
  </si>
  <si>
    <t>YiNuo (Arnold)</t>
  </si>
  <si>
    <t>Returning BIS family, sibling WANG Winny Y3 and Tina Y4 23/24, lovely boy overall</t>
  </si>
  <si>
    <t>Kind and helpful. Loves to write but at speed resulting in small errors.</t>
  </si>
  <si>
    <t>So proud if the progress he has made this year. Is an enthusaictic writer.</t>
  </si>
  <si>
    <t>101808595058</t>
  </si>
  <si>
    <t>007113</t>
  </si>
  <si>
    <t>Anh Quang Dang (Dau Dau)</t>
  </si>
  <si>
    <t>Chatty - struggles to focus on carpet. Needs reminders about school rules.</t>
  </si>
  <si>
    <t>Lovely, kind, quiet. Will become chatty when he is excited about something.</t>
  </si>
  <si>
    <t>So sweet. Lovely kind boy. Likes to play with Duplo and dinosaurs. Parents are really nice.</t>
  </si>
  <si>
    <t>lovely child and supportive parents</t>
  </si>
  <si>
    <t>119387325555</t>
  </si>
  <si>
    <t>006983</t>
  </si>
  <si>
    <t>Duong Minh Phuong (Phoebe)</t>
  </si>
  <si>
    <t>Can be a bit of a loner, lovely sweet girl. Sometimes has own agenda/buts in.</t>
  </si>
  <si>
    <t>Come on a long way in Year 1. A little bit</t>
  </si>
  <si>
    <t>Pheobe has been flagged to LS but not on LS register. She is very sweet, is trying hard to interact with others now. Little comprehension.</t>
  </si>
  <si>
    <t>Sweet girl. Can be a little odd. Loves drawing and is very good at it.</t>
  </si>
  <si>
    <t>Lovely girl. Uses one or two words when communicating. Poor attendance this year and Mum has been spoken to about this. Plays alongside others but has yet to make close friendships.</t>
  </si>
  <si>
    <t>170303380352</t>
  </si>
  <si>
    <t>008590</t>
  </si>
  <si>
    <t>Gia Hoa (Jonathan)</t>
  </si>
  <si>
    <t>ISSP Funny, smiley, chatty and confident, quick learner</t>
  </si>
  <si>
    <t>Often has own agenda - needs reminders about being ready and respectful. Mum and Dad been away alot. Missed alot of swimming this year.</t>
  </si>
  <si>
    <t>Lovely. A few behaviour problems this year but mum very supportive and helping at home as well. Not always honest - tells very flowery stories.</t>
  </si>
  <si>
    <t>090230694185</t>
  </si>
  <si>
    <t>007587</t>
  </si>
  <si>
    <t>Anthony</t>
  </si>
  <si>
    <t>Incredible mathematician. Can be quite serious. Often late but this gets better after a reminder.</t>
  </si>
  <si>
    <t>Lovely. Very strong maths- often late on a Friday</t>
  </si>
  <si>
    <t>He has the language but sometimes is lazy to speak. 
He is Thong's bestfriend - not a good combination at times.</t>
  </si>
  <si>
    <t>160336475205</t>
  </si>
  <si>
    <t>008779</t>
  </si>
  <si>
    <t>Tolha Bin (Tolha)</t>
  </si>
  <si>
    <t>Recent kindergarten in Australia</t>
  </si>
  <si>
    <t>ALLERGIES: Preserved shrimps that is used in cooking soups, stir fries for flavor. Vegetarian, seafood. He can take eggs and cheese. No lard, no pork, no animal gelatin in food, no animal enzymes in yoghurt or cheese. Confirmed via meeting on 7/11 with parents, Sarah and Michael that Tolha can consume our school food items that contain butter, cheese, yoghurt and dairy.</t>
  </si>
  <si>
    <t>Grown in confidence so much this year, parents can be tricky but manageable.</t>
  </si>
  <si>
    <t>Tolha is lovely. Tricky parents. Very high maintenance but seem to have calmed down towards the end of this year. Parents need firm boundaries. Often late although numerous messages have been sent home. Works in the short term then reverts back to old ways. MAde a visual timetable with parents to help at home as he was having tantrums at home. No trouble in school at all.</t>
  </si>
  <si>
    <t>140724891988</t>
  </si>
  <si>
    <t>008074</t>
  </si>
  <si>
    <t>Hoang Tin (Ben)</t>
  </si>
  <si>
    <t>Very quiet, but understands what's going on and being said, will only give one word answers.</t>
  </si>
  <si>
    <t>Quiet. Always follows our school rules. Loves to build.</t>
  </si>
  <si>
    <t>v. quiet, EAL, loves to draw or play small world, enthusiastic with adult led activities. tries his best.</t>
  </si>
  <si>
    <t>104009437694</t>
  </si>
  <si>
    <t>007032</t>
  </si>
  <si>
    <t>COPP</t>
  </si>
  <si>
    <t>James Jonathan Tran (James)</t>
  </si>
  <si>
    <t>Situational mute, Jade is aware. Will talk and join in when he is fully involved, during WCR etc. Excellent sense of humour.</t>
  </si>
  <si>
    <t>Used to be a selective mute. Very quiet when talking to adults but very loud with his friends. Confidence has grown over the year. Needs reminders to 'be respectful' and 'ready'.</t>
  </si>
  <si>
    <t>James will now talk to his friends and teachers but is very quiet.</t>
  </si>
  <si>
    <t>Selective mute - but understands everything. I have alreday spoken 
to Helen about him. Loves the construction
area and jigsaws.</t>
  </si>
  <si>
    <t>lovely parents, James needs support when following instructions immediately, doesn't talk much in school</t>
  </si>
  <si>
    <t>553802935093</t>
  </si>
  <si>
    <t>007124</t>
  </si>
  <si>
    <t>Diep Khanh Ngan (Zoey)</t>
  </si>
  <si>
    <t>TRAN Hoang Gia Bao 11B 19-20</t>
  </si>
  <si>
    <t>Lovely little girl, made some good progress but towards end of year, checked out early.</t>
  </si>
  <si>
    <t>Has made a lot of progress over the year. Kind, caring and affectionate.</t>
  </si>
  <si>
    <t>A lot of absence due to illness. Mum is very supportive but seems to be a lack of boundaries at home. Zoey lacks maturity and can cry very easily. Her speech is quite immature. Short attention span and has trouble staying focused.</t>
  </si>
  <si>
    <t>Has sleep issues, been referred to ASC team. Lacks focus at times and her mind wanders, can give random answers to questions, usually related to princessses.</t>
  </si>
  <si>
    <t>Lovely girl. Lunch time can be challenging with her. May be overnurtured at home.</t>
  </si>
  <si>
    <t>110510826706</t>
  </si>
  <si>
    <t>009103</t>
  </si>
  <si>
    <t>Idam</t>
  </si>
  <si>
    <t>ISHCMC since 2023 Aug</t>
  </si>
  <si>
    <t>Very shy, very creative. Gorgeous little girl.</t>
  </si>
  <si>
    <t>082736717479</t>
  </si>
  <si>
    <t>006356</t>
  </si>
  <si>
    <t>Co Thach (Co Thach)</t>
  </si>
  <si>
    <t>Cousin with Siro same class if possible</t>
  </si>
  <si>
    <t>Got in with a few silly boys this year. Has now been split from them for next year. Bright but can get lost in the class if he doesn't understand something as he won't ask for help. Keep an eye out for his understanding in Maths - especially in multiplication and division.</t>
  </si>
  <si>
    <t>Come and see me</t>
  </si>
  <si>
    <t>Energetic/ fun/ talkative. Lovely family.</t>
  </si>
  <si>
    <t>Lovely boy. Lovely family.</t>
  </si>
  <si>
    <t>Siro's cousin. Lovely boy with great language and sense of humour. Great knowledge of transport and will talk a lot about it.</t>
  </si>
  <si>
    <t>Attended Ftots 4 times a week. Mostly with mum. Sometimes dad.</t>
  </si>
  <si>
    <t>161943914703</t>
  </si>
  <si>
    <t>008804</t>
  </si>
  <si>
    <t>Mia Mae Qi (Mia)</t>
  </si>
  <si>
    <t>2 siblings, Leia F1 Jamie F3</t>
  </si>
  <si>
    <t>See notes in CPOMS. Will need extra care when settling into the JC. Struggled for the first few weeks in Y2 with needing to wash hands a lot and frequent trips to the toilet. Her best friend is moving away so she may struggle with that too. Amazing writer. Tries really hard in maths.</t>
  </si>
  <si>
    <t>Joined in T1, was very shy initially but is much more social now, needs a lot of reassurance</t>
  </si>
  <si>
    <t>145038610660</t>
  </si>
  <si>
    <t>008818</t>
  </si>
  <si>
    <t>HEW</t>
  </si>
  <si>
    <t>Shyn Ee (Heidi)</t>
  </si>
  <si>
    <t>Older sibling Ashton (not at BIS) and younger brother around 1.5 years.</t>
  </si>
  <si>
    <t>Quiet but kind, helpful, hard worker. Creative and loved by everyone in the class.</t>
  </si>
  <si>
    <t>T2 starter. Lovely.</t>
  </si>
  <si>
    <t>215033222957</t>
  </si>
  <si>
    <t>006977</t>
  </si>
  <si>
    <t>KIEU</t>
  </si>
  <si>
    <t>Hoang Minh (Hoang Minh)</t>
  </si>
  <si>
    <t>Kind, helpful, creative, loved by all his teachers and classmates. Will try very hard to get everything right.</t>
  </si>
  <si>
    <t>Lovely chap.</t>
  </si>
  <si>
    <t>V.friendly, lacks confidence sometimes will need reassurance esp reading &amp; writing.</t>
  </si>
  <si>
    <t>lovely child, no worries, no problem</t>
  </si>
  <si>
    <t>Delightful. Good English. Built resilience in T3 to be more independent.</t>
  </si>
  <si>
    <t>131329928154</t>
  </si>
  <si>
    <t>008333</t>
  </si>
  <si>
    <t>Dominick Duong (Dom)</t>
  </si>
  <si>
    <t>SIBLING: FENSKE Alena F1S</t>
  </si>
  <si>
    <t>Has a slight stutter - overall lovely but can become distracted and lose focus</t>
  </si>
  <si>
    <t>Very affectionate. Nice boy. Sometimes stutters.</t>
  </si>
  <si>
    <t>New in T2. Sweet/ affectionate boy. Loves animals especially elephants</t>
  </si>
  <si>
    <t>102754431529</t>
  </si>
  <si>
    <t>008036</t>
  </si>
  <si>
    <t>JeongBin</t>
  </si>
  <si>
    <t>Emotionally immature - needs to develop some resilience - v sensitive. Smart but doesn't show it</t>
  </si>
  <si>
    <t>Lovely boy, very kind and happy</t>
  </si>
  <si>
    <t>Lovely boy and family. Very cuddly and friendly. Bit of a fidget bum on the carpet.</t>
  </si>
  <si>
    <t>142334059508</t>
  </si>
  <si>
    <t>008869</t>
  </si>
  <si>
    <t>MinChae</t>
  </si>
  <si>
    <t>Amazing - loads of progress. Needs encouragement but should fly once English skills improve</t>
  </si>
  <si>
    <t>Joined in T3, very little English</t>
  </si>
  <si>
    <t>104006280503</t>
  </si>
  <si>
    <t>008989</t>
  </si>
  <si>
    <t>Anh Lam (Sara)</t>
  </si>
  <si>
    <t>AIS (Aus) switcher, high phonics</t>
  </si>
  <si>
    <t>Challenging - not sure what boundaries there are at home. Mum and dad are supportive but I think she rules the roost. Struggles with friendships - can be bossy but has a real spark.</t>
  </si>
  <si>
    <t>095529471138</t>
  </si>
  <si>
    <t>009462</t>
  </si>
  <si>
    <t>Vu Minh Khoi (Nate)</t>
  </si>
  <si>
    <t>ISHCMC, sibling in Y4 25/26</t>
  </si>
  <si>
    <t>SEO</t>
  </si>
  <si>
    <t>YeSung</t>
  </si>
  <si>
    <t xml:space="preserve">School report comment: 'he still tends to rush through work, leading to mistakes, and needs help finding the motivation to check his work or put more effort. 
Yesung consistently offers help to peers, and he's also working on showing them respect. He needs reminders to use kind words and avoid comparing others' academic progress to his own.'
</t>
  </si>
  <si>
    <t>Class 3V: Maria Brett</t>
  </si>
  <si>
    <t>164600947933</t>
  </si>
  <si>
    <t>007866</t>
  </si>
  <si>
    <t>WooJoo</t>
  </si>
  <si>
    <t>Lovely. Still growing in confidence, might need to widen her friendship group a little.</t>
  </si>
  <si>
    <t>Lovely, conifdence has really blossomed ove the year.</t>
  </si>
  <si>
    <t>quiet, can seem withdrawn on occasion espeically if there is somehting worrying her e.g. vomitting. Dad Parent Rep- v.supportive parents.</t>
  </si>
  <si>
    <t>lovely child, able to listen, beginning to understand ,English speaking skills developing - began in term 3 - recommended to EAL</t>
  </si>
  <si>
    <t>132314590094</t>
  </si>
  <si>
    <t>007514</t>
  </si>
  <si>
    <t>Isla Elyse (Isla)</t>
  </si>
  <si>
    <t>Kevin Bartok</t>
  </si>
  <si>
    <t>Still lovely. Worked hard this year and growing in confidence.</t>
  </si>
  <si>
    <t>Lovely, kind and gentle girl. Dad workes at Secondary. Independent in her play and activities but sociable when with others. Can be very slow to get things done (going to the toilet, putting her bag away, etc)</t>
  </si>
  <si>
    <t>Lovely little girl, v happy playing on her own, building relationships at end of T3. Can lack resilience to handle minor issues.</t>
  </si>
  <si>
    <t>170933658278</t>
  </si>
  <si>
    <t>008919</t>
  </si>
  <si>
    <t>Benjamin Baek Ho (Benji)</t>
  </si>
  <si>
    <t>Reluctant talker and lacks focus.</t>
  </si>
  <si>
    <t>Late late starter, seems OK, a bit sensitive at drop off sometimes. Parents (can I say weird? probably not, so lets say ...absent (but also weird)) not involved in school.</t>
  </si>
  <si>
    <t>131954224745</t>
  </si>
  <si>
    <t>008961</t>
  </si>
  <si>
    <t>Anh Minh (Liam)</t>
  </si>
  <si>
    <t>from Kindycity, single mum</t>
  </si>
  <si>
    <t>New this year, came to us from more of a kinderschool background. Strugggled with routines for the first term and had an attitude 'I don't read, I don't write'. Has made amazing progress since then. Mum and Dad seperated. Until lately mum picked up everyday, let's Liam wonder around the school after hours as if it's his playground. Not very firm with him, so he needs a bit of structure. Very confident talker.</t>
  </si>
  <si>
    <t>083942399438</t>
  </si>
  <si>
    <t>007973</t>
  </si>
  <si>
    <t>DE QUILLACQ</t>
  </si>
  <si>
    <t>Mayeul Marie Come (Mayeul)</t>
  </si>
  <si>
    <t>Sibling in Y3 Maxcene</t>
  </si>
  <si>
    <t>Energetic. Need reminding of school rules. Often rushes his work.</t>
  </si>
  <si>
    <t>Kind, sweet and engaging. Needs to have adults reminding him of their expectations as he can 'coast' a bit. Can get very silly with friends. Lovely parents.</t>
  </si>
  <si>
    <t>Great imagination, friendly to all, loves to build, supportive parents, sister in JC</t>
  </si>
  <si>
    <t>130024160030</t>
  </si>
  <si>
    <t>006585</t>
  </si>
  <si>
    <t>Ngoc Minh Khue (Gi Gi)</t>
  </si>
  <si>
    <t>CoP to 5 FDs from 7/9/2020 (but still HD)
CoP to 5FDs from 6/1/2021</t>
  </si>
  <si>
    <t>A very hard worker and kind to others. Really mature.</t>
  </si>
  <si>
    <t>Really confident and a great role model</t>
  </si>
  <si>
    <t>Lovely, kind well rounded girl. Beginning of the year- period of vomiting due to anxiety. Stopped after a few weeks but not explained to us by parents.</t>
  </si>
  <si>
    <t>Lovely - able and confident and excellent English.</t>
  </si>
  <si>
    <t>Gigi is such a lovely girl. Very smart and has a very good language. Loves mark-making activities. On occasions, she gets sad and looks for Mum but once comforted, she's fine.</t>
  </si>
  <si>
    <t>Attended Ftots 2 times a week with either mum or ftots.</t>
  </si>
  <si>
    <t>160119343977</t>
  </si>
  <si>
    <t>007881</t>
  </si>
  <si>
    <t>Jie Yu (JJ)</t>
  </si>
  <si>
    <t>Siblings: Beigo Y5, Roland Y4, Shiang Y3</t>
  </si>
  <si>
    <t>A gem! Great worker, picks new concepts up easily and gets on with others.</t>
  </si>
  <si>
    <t>Maverick, he's good at everything, but doesn't need to try, lucky sausage.</t>
  </si>
  <si>
    <t>2 other siblings at BIS- he is the youngest and can lack maturity. Reluctant to speak him, despite a good level of English but getting more consistent.</t>
  </si>
  <si>
    <t>New in T3. Settled quickly. Lively and finds focusing on carpet difficult.</t>
  </si>
  <si>
    <t>112146929439</t>
  </si>
  <si>
    <t>006956</t>
  </si>
  <si>
    <t>Hoang Luu Thuy (Siro)</t>
  </si>
  <si>
    <t>Cousin with Co Thach same class if possible</t>
  </si>
  <si>
    <t>Tricky parent- still ocassionally late. Tries hard and likes to please. Focus has greatly improved this year.</t>
  </si>
  <si>
    <t>Always late! Needs extra support to stay focussed and to complete some work. Loses track of writing and misses out words.</t>
  </si>
  <si>
    <t>Always late to arrive and pick up. Speak to teacher (chloe) about disclosures this year.</t>
  </si>
  <si>
    <t>Very lively. Screams and laughs at almost everything. Learning to share with others. Still snatching toys if she wants them.</t>
  </si>
  <si>
    <t>Thach's cousin. Younger member of the cohort. Cheerful child. Always picked up late.</t>
  </si>
  <si>
    <t>Attended ftots with mum and dad 4 times a week.</t>
  </si>
  <si>
    <t>163504649759</t>
  </si>
  <si>
    <t>008595</t>
  </si>
  <si>
    <t>Quynh Thu (Layla)</t>
  </si>
  <si>
    <t>AIS, some gaps in vocab, friendly and sociable</t>
  </si>
  <si>
    <t>Very anxious and gentle. Sweet but very sensitive and can get upset easily. usually after a holiday.</t>
  </si>
  <si>
    <t>sweet. Quite anxious and doesn't like to make mistakes. Will often not even try if she thinks she might get it wrong.</t>
  </si>
  <si>
    <t>133654034152</t>
  </si>
  <si>
    <t>007820</t>
  </si>
  <si>
    <t>Dohwan (Danny)</t>
  </si>
  <si>
    <t>Very shy but lovely. Grown in confidence through the year.</t>
  </si>
  <si>
    <t>Can be quiet but overall a lovely boy</t>
  </si>
  <si>
    <t>A slow start to engage over the year but now more active. Loves to draw and make. Not Danny - is Dohwan.</t>
  </si>
  <si>
    <t>132124924373</t>
  </si>
  <si>
    <t>007252</t>
  </si>
  <si>
    <t>Bo-An (Bowen)</t>
  </si>
  <si>
    <t>CoP 6/9/2021 - half day due to VL</t>
  </si>
  <si>
    <t>Gorgeous! Very knowledgeable. At the start of the year took a few weeks for him to settle - was a bit whiny.</t>
  </si>
  <si>
    <t>such a joy to have</t>
  </si>
  <si>
    <t>Very able a&amp;bsolutely LOVES books &amp; reading! is shy with new people/lacks confidence/ over worries. Needs 'bigging up' &amp; say 'I can do it'. Auntie is main carer along with mum (dad works a lot but does attend meetings) Aunt is class rep.</t>
  </si>
  <si>
    <t>Needs support with friendships with other children as he was not able to establish it in F2 (he was off for majority of T3) good language and understanding</t>
  </si>
  <si>
    <t>mum and aunt are very anxious and curious but both are lovely. starting to use Eng more but Mandarin is his first language</t>
  </si>
  <si>
    <t>151438741636</t>
  </si>
  <si>
    <t>009319</t>
  </si>
  <si>
    <t>DALMIA</t>
  </si>
  <si>
    <t>Advait</t>
  </si>
  <si>
    <t>Currently in Mynmar</t>
  </si>
  <si>
    <t>ALLERGIES: Leomos, cashews, pollen, dust mites DIETARY: no pork and no beef</t>
  </si>
  <si>
    <t>New just before T3. Confident, loud but delightfully so. Can be a little too bossy with friends at times but on the whole, is gorgeous , friendly and bright.</t>
  </si>
  <si>
    <t>120814023580</t>
  </si>
  <si>
    <t>008176</t>
  </si>
  <si>
    <t>MAJUMDER</t>
  </si>
  <si>
    <t>Yashika</t>
  </si>
  <si>
    <t>Confident, bright, chatty. Only child. Would prefer to twist the truth a little than be in trouble. Loves drama. Very able writer and reader.</t>
  </si>
  <si>
    <t>Confident. Often late, or absent. Conifdent reader and writer but does need reminders to 'be respectful'. Dominate in friendships.</t>
  </si>
  <si>
    <t>Started new in F3. Has missed a lot of swimming sessions and high level of absence due to illness. Parents haveneeded a lot of support. Needs reminders to drink water. Brings in her own packed lunch due to dietry restrictions. Found settling in hard as she gets anxiety and vomits.</t>
  </si>
  <si>
    <t>115818778957</t>
  </si>
  <si>
    <t>007123</t>
  </si>
  <si>
    <t>Xuan Khang (Ben)</t>
  </si>
  <si>
    <t>See CPOMS. His lifelong language disorder affects every element of his life - very vulnerable to being labelled naughty because he can't explain himself clearly. Has lots of extra lessons at home and struggles to focus in class. Has developed a tic. Mum is very lovely.</t>
  </si>
  <si>
    <t>LS and S+L with Jade. Lovely boy but lets chat</t>
  </si>
  <si>
    <t>*Sp &amp; L with Ms Jia, support with Ms Tu. This significantly affects his understanding/behaviour. Needs simple instrcutions. Hard to understand him. Excellent at Maths! Loves Numberblocks. Hasn't developed close friendships but happy to play with all. Parent communication is not good/not much support at home. Mumno English, is main carer, Dad works all the time and not great at reading emails but does speak some English. Advice: get TA to develop close relationship with mum.</t>
  </si>
  <si>
    <t>Flagged up for SALT (speech) but Jia does not have any space. Needs to be reminded to follow rules. Needs support for listening.</t>
  </si>
  <si>
    <t>lovely boy but may need support to follow instrucitons</t>
  </si>
  <si>
    <t>113752550335</t>
  </si>
  <si>
    <t>007084</t>
  </si>
  <si>
    <t>Viet Hien (Pau)</t>
  </si>
  <si>
    <t>sibling Viet Hy F2I</t>
  </si>
  <si>
    <t>He has been a daydreamer all year until the last 3 weeks - he's suddenly woken up and is so focussed and working hard!</t>
  </si>
  <si>
    <t>quiet boy, EAL, is slow at his work but overall a nice boy</t>
  </si>
  <si>
    <t>Very quiet boy , needs support to be more active. Always excellent behaviour, BUT! in last weeks has gone from 0-100: bullying others in the playground! We are separating him from friends as not good influence. Mum knows &amp; is supportive.</t>
  </si>
  <si>
    <t>Sensible, kind and playful. Has good language in F2 but I am worried his language might regress over the summer. Asked EAL to observe</t>
  </si>
  <si>
    <t>Shy but when interested, he will chat. Friendly and cheerful. Loves dinosaurs and animals. Always falls asleep just before lunch time.</t>
  </si>
  <si>
    <t>100810149746</t>
  </si>
  <si>
    <t>007133</t>
  </si>
  <si>
    <t>Duc Nguyen (Justin)</t>
  </si>
  <si>
    <t>Sibling VU Nguyen Ha Anh Y7 20-21 offered</t>
  </si>
  <si>
    <t>Lovely but lacks independence. Has much older siblings who baby him.</t>
  </si>
  <si>
    <t>Lower ability, quirky and sweet. Can need adult support in writing and needs high expectations set. Can be disorganised for school - lots of reminders are sent home.</t>
  </si>
  <si>
    <t>Lovely boy, has resently become great at putting his hand up to contrubute. often needs additional teaching to grasp concepts taught as a whole class.</t>
  </si>
  <si>
    <t>likes singing and dancing.</t>
  </si>
  <si>
    <t>English increasing quickly. Loves dinosaurs. Smiley and joins in activities enthusiastically.</t>
  </si>
  <si>
    <t>100740229122</t>
  </si>
  <si>
    <t>008897</t>
  </si>
  <si>
    <t>IJin</t>
  </si>
  <si>
    <t>Delightful and popular</t>
  </si>
  <si>
    <t>133345044026</t>
  </si>
  <si>
    <t>009184</t>
  </si>
  <si>
    <t>Trang Mi (Kay)</t>
  </si>
  <si>
    <t>Born in UK, relocating back to VN</t>
  </si>
  <si>
    <t>Absolutely delightful and very high ability.</t>
  </si>
  <si>
    <t>133635341974</t>
  </si>
  <si>
    <t>009434</t>
  </si>
  <si>
    <t>JinWoo (Jin U)</t>
  </si>
  <si>
    <t>School report check neede, finds it hard to self manage his behaviour/ was sent hime numerous times due to his inconsobable crying</t>
  </si>
  <si>
    <t>150311264265</t>
  </si>
  <si>
    <t>009505</t>
  </si>
  <si>
    <t>GREGORY</t>
  </si>
  <si>
    <t>Accalia Ember (Accalia)</t>
  </si>
  <si>
    <t>Brothers studied at BIS</t>
  </si>
  <si>
    <t>Louis</t>
  </si>
  <si>
    <t>Class 3N: Paul O'Grady</t>
  </si>
  <si>
    <t>152607632641</t>
  </si>
  <si>
    <t>006349</t>
  </si>
  <si>
    <t>MOLLOY</t>
  </si>
  <si>
    <t>Poppy Rose Uyen (Poppy)</t>
  </si>
  <si>
    <t>Sweet girl, very confident speaker and has a wide vocab. Needs a bit of support in class but tries to be independent. Very friendly towards others and will try to make friends with anyone, but can be a littlet bossy. Struggles with her confidence in maths. Low level phonics, been in the same phonics group for most of the year.</t>
  </si>
  <si>
    <t>Loud, fun and confident. Poor pencil grip - needs support. Disparity between spoken and written ability. Can need reminders to allow other children to have a turn speaking. Needs reminders to focus.</t>
  </si>
  <si>
    <t>Needs suport with fine motor</t>
  </si>
  <si>
    <t>Very confident speaker</t>
  </si>
  <si>
    <t>Such a lovely, sweet, happy and energetic little girl. She is always excited to engage in a variety of activities. Favourites are water and messy play and role-play.</t>
  </si>
  <si>
    <t>Attended Ftots once a week with dad.</t>
  </si>
  <si>
    <t>164611747875</t>
  </si>
  <si>
    <t>007098</t>
  </si>
  <si>
    <t>Hoang Hoi An (Cafe)</t>
  </si>
  <si>
    <t>Nice boy, very capable but doesn't always show his full potential. Easily distracted.</t>
  </si>
  <si>
    <t>Nice boy, has two mums, can be silly if not monitored</t>
  </si>
  <si>
    <t>Has two mummies - female Vietnamese married parents. Recently had baby sister, is loving it. Extremely creative, imaginative,. Needs to develop more spoken English but good understanding. (not EAL)</t>
  </si>
  <si>
    <t>He is very chatty and playful. Needs to be encouraged to speak in english because he can speak english very well but tends to speak in vn when playing</t>
  </si>
  <si>
    <t xml:space="preserve">Summer born, all good
</t>
  </si>
  <si>
    <t>144212711208</t>
  </si>
  <si>
    <t>007228</t>
  </si>
  <si>
    <t>Hiyanshi</t>
  </si>
  <si>
    <t>Superstar! A quieter member of the class but she is always listening and taking it in.</t>
  </si>
  <si>
    <t>Very Quiet</t>
  </si>
  <si>
    <t>She has come a long way with her self-help skills but still needs 
reminding in some tasks. Parents are supporting at home.</t>
  </si>
  <si>
    <t>Swee and lovely little girl. She is mostly quiet but has developing English. Still in nappy but parents said they will toilet train her this summer.</t>
  </si>
  <si>
    <t>161333863231</t>
  </si>
  <si>
    <t>007072</t>
  </si>
  <si>
    <t>Ngoc Van</t>
  </si>
  <si>
    <t>CoP to 5HDs from 18/8/2021</t>
  </si>
  <si>
    <t>Good worker but struggles to ask for help when she needs it. Often sick. Mum thinks there are germs in the pool and tries to avoid swimming lessons.</t>
  </si>
  <si>
    <t>lovely, coming off EAL, can get upset easy</t>
  </si>
  <si>
    <t>Very energetic lively girl. Needs reminders to focus during carpet sesions. very creative, Mom worries about Ngoc Vans health resulting in her missing 2 terms of swimming.</t>
  </si>
  <si>
    <t>Very energetic and excited little girl. Loves physical activities especially running. Needs reminding to slow down and be careful. Has developing English.</t>
  </si>
  <si>
    <t>105112195145</t>
  </si>
  <si>
    <t>007929</t>
  </si>
  <si>
    <t>Taerin</t>
  </si>
  <si>
    <t>Focus can be an issue on the carpet. Works well in small groups.</t>
  </si>
  <si>
    <t>nice girl, can loose focus easy on carpet</t>
  </si>
  <si>
    <t>140046240801</t>
  </si>
  <si>
    <t>008568</t>
  </si>
  <si>
    <t>GeonYul(Matt)</t>
  </si>
  <si>
    <t>Lovely but quite sensitive. Tries to delegate out his work.</t>
  </si>
  <si>
    <t>Gorgeous, funny and very droll. Enjoys being babied and lacks independence. Needs adult support and high expectations to complete work. Mum and Dad are lovely.</t>
  </si>
  <si>
    <t>133411097223</t>
  </si>
  <si>
    <t>009163</t>
  </si>
  <si>
    <t>Nguyen Ha Anh (Ha Anh)</t>
  </si>
  <si>
    <t>ISHCMC Switcher</t>
  </si>
  <si>
    <t>Made huge progress this year. Only knew letter names at the start of the year. Can now read! Can be very sensitive. Perceieves every accident as intentions - 'she hit me' when it was an accidental bump.</t>
  </si>
  <si>
    <t>145953835559</t>
  </si>
  <si>
    <t>009164</t>
  </si>
  <si>
    <t>AMARASINGHE</t>
  </si>
  <si>
    <t>Evana Sheoli (Evana)</t>
  </si>
  <si>
    <t>Sibling Evana Y6</t>
  </si>
  <si>
    <t>Really caring but can be a bit needy. Talks constantly. Finds maths tricky.</t>
  </si>
  <si>
    <t>125359248195</t>
  </si>
  <si>
    <t>007158</t>
  </si>
  <si>
    <t>WINTERS LE</t>
  </si>
  <si>
    <t>Christopher</t>
  </si>
  <si>
    <t>Can lack focus at times but wants to do well. Seperate from Jennie as they're too chatty together.</t>
  </si>
  <si>
    <t>Lovely. Matured a lot this year and worked hard.</t>
  </si>
  <si>
    <t>Very attached to Nanny Gill, last term after Easter came in for about 2 weeks in tears every morning. Settles well when in class. very creative and loves creative activities. can be a fussy eater.</t>
  </si>
  <si>
    <t>chatty and lovely boy</t>
  </si>
  <si>
    <t>lovely nannies and daddy, friendly boy</t>
  </si>
  <si>
    <t>733031970948</t>
  </si>
  <si>
    <t>006877</t>
  </si>
  <si>
    <t>Nguyen An</t>
  </si>
  <si>
    <t>Lovely girl - mini coucil and Young interpreter this year. Chatty with friends.</t>
  </si>
  <si>
    <t>Sweet girl, can be lazy but overall lovely</t>
  </si>
  <si>
    <t>Lovely girl, matured lots this year. Loves crafts.</t>
  </si>
  <si>
    <t>Lovely. So much fun. She spends most of the day giggling with her friends. Loves craft activities. Joins in well with carpet sessions.</t>
  </si>
  <si>
    <t>confident and lovely child, lovely parents as well</t>
  </si>
  <si>
    <t>102419797770</t>
  </si>
  <si>
    <t>008340</t>
  </si>
  <si>
    <t>EunBom (Jennie)</t>
  </si>
  <si>
    <t>So respectful - jut keep away from Chris on carpet/during work. Get on well for Busy Learning etc. and she's a great role model.</t>
  </si>
  <si>
    <t>Gorgeous! Met with parents as she was extremely tired. Made a visual timetable to get her to bed before 9-10pm! Parents lovely and very supportive.</t>
  </si>
  <si>
    <t>Lovely girl! very able. EAL but works extremely hard. Superb drawer, very creative. We've decided to separate from close Korean friend so she develops her Englsih &amp; other friends.</t>
  </si>
  <si>
    <t>150044831087</t>
  </si>
  <si>
    <t>008676</t>
  </si>
  <si>
    <t>TSE</t>
  </si>
  <si>
    <t>Tin Yu (Ethan)</t>
  </si>
  <si>
    <t>Extremely shy. Difficulty joining PT. "Refused to speak for the first 10 minutes". Will find transition difficult.</t>
  </si>
  <si>
    <t>Quick to grasp ideas, great fun. Mum has moved to Canada and he hasn't seen her since October 2024.</t>
  </si>
  <si>
    <t>Really smart. great at explaining things.</t>
  </si>
  <si>
    <t>143354353512</t>
  </si>
  <si>
    <t>008675</t>
  </si>
  <si>
    <t>DAVIES</t>
  </si>
  <si>
    <t>Wyn Anh Viet (Anh)</t>
  </si>
  <si>
    <t>Very shy, obsessed with Dinosaurs, "possibly some support with focus and boundaries"</t>
  </si>
  <si>
    <t>Bright, but can rush things. Sometimes impulsive and silly with the right/wrong people. Mum can be demanding.</t>
  </si>
  <si>
    <t>Cone and see me</t>
  </si>
  <si>
    <t>092030942303</t>
  </si>
  <si>
    <t>008602</t>
  </si>
  <si>
    <t>My Tra (Tra My)</t>
  </si>
  <si>
    <t>Aurora, friend with Yumi below. A bit shy and needed ques to stay focus during EAL</t>
  </si>
  <si>
    <t>Amazing. looks like a rabbit in the headlights/ can be shy at first but gorgeous! Very capable.</t>
  </si>
  <si>
    <t>gorgeous. Excellent knowledge of the world</t>
  </si>
  <si>
    <t>093414275434</t>
  </si>
  <si>
    <t>008579</t>
  </si>
  <si>
    <t>Truong Minh</t>
  </si>
  <si>
    <t>Quiet, kind and mature student for his age</t>
  </si>
  <si>
    <t>Very bright. Has made some good friendships this year. Needs to do everything precisely and struggles with change or inconsistency.</t>
  </si>
  <si>
    <t>Very bright child. Speaks in a very robotic voice, finds it difficult to make friends and talk to other children - he needs lots of support with this. Cannot cope well with open-ended activities and cannot take criticism or challenge. He will 'shut down' and not speak if he feels challenged.</t>
  </si>
  <si>
    <t>151529850260</t>
  </si>
  <si>
    <t>008188</t>
  </si>
  <si>
    <t>DOUGHTY</t>
  </si>
  <si>
    <t>Joshua Rupert (Joshua)</t>
  </si>
  <si>
    <t>Bright, knowledgeable about lots of things - especially plants and natural sciences. Struggles with focus, reading and writing. Much improved in confidence towards school and himself as a learner.</t>
  </si>
  <si>
    <t>Full of knowledge, aproach to book work more...chaotic that we might perhaps like.</t>
  </si>
  <si>
    <t>Mum at EY&amp;I. Gentle, kind boy. Great knowledge of the world. Being supported to build up confidence.</t>
  </si>
  <si>
    <t>103007305270</t>
  </si>
  <si>
    <t>008708</t>
  </si>
  <si>
    <t>Cong Trung Vu (Mita)</t>
  </si>
  <si>
    <t>attending IMA Montessori</t>
  </si>
  <si>
    <t>Quiet, not very focused. Has not made as much progress as expected or he needed to</t>
  </si>
  <si>
    <t>Has made good progress. Quiter in the class but a very sweet child. He is immature and needs some adult support, especially in writing.</t>
  </si>
  <si>
    <t>095208898479</t>
  </si>
  <si>
    <t>007186</t>
  </si>
  <si>
    <t>Thien An (Andy)</t>
  </si>
  <si>
    <t>sibling in school, VU Katie Y3 20-21</t>
  </si>
  <si>
    <t>Easily led but wants to do the right thing. Has been split from Putin and Simon but may find other negative role models. With the right friendship group, he will be a star. V supportive mum</t>
  </si>
  <si>
    <t>Very shy. Lovely but can be rough and silly at break.</t>
  </si>
  <si>
    <t>Very quiet.</t>
  </si>
  <si>
    <t>He is quiet but can be boisterous when he's with his group (Thong
Anthony, Andy Pham). He is in the EAL list.</t>
  </si>
  <si>
    <t>133105142430</t>
  </si>
  <si>
    <t>008358</t>
  </si>
  <si>
    <t>Austin NJ (Austin)</t>
  </si>
  <si>
    <t>Sensitive, fussy - is always bringing things in from home, giving them away and then wanting them back. Very creative - made some amazing models for Exit points</t>
  </si>
  <si>
    <t>Very knowledgeable. Can be fussy and often has problems sharing. Mum is lovely but can be fussy and doesn't always remember what has been said to her in a meeting.</t>
  </si>
  <si>
    <t>New in T3. Extremely creative &amp; confident. great sense of humour. Very able although on big catch up with Phonics as new to RWI. Mum very supportive.</t>
  </si>
  <si>
    <t>100421205910</t>
  </si>
  <si>
    <t>009011</t>
  </si>
  <si>
    <t>Hisa</t>
  </si>
  <si>
    <t>Sibling Chiyo Y2, Japanese Singaporean, coming from Singapore</t>
  </si>
  <si>
    <t>New to BIS in T1 - made loads of progress. Superstar - v supportive parents</t>
  </si>
  <si>
    <t>144117005341</t>
  </si>
  <si>
    <t>009421</t>
  </si>
  <si>
    <t>Junwon</t>
  </si>
  <si>
    <t>094739741689</t>
  </si>
  <si>
    <t>Nakhun</t>
  </si>
  <si>
    <t>Moving from Thailand</t>
  </si>
  <si>
    <t>105321377051</t>
  </si>
  <si>
    <t>KOTTANA</t>
  </si>
  <si>
    <t>Grihith Naidu (Grihith)</t>
  </si>
  <si>
    <t>Moving from India</t>
  </si>
  <si>
    <t>Class 3H: Jonathan Edwards</t>
  </si>
  <si>
    <t>105357954418</t>
  </si>
  <si>
    <t>006790</t>
  </si>
  <si>
    <t>Phuc Minh (Andy)</t>
  </si>
  <si>
    <t>Ftot, sibling PHAM Phuc Huy F2N 19-20
CoP to 5FD from 6/1/2021</t>
  </si>
  <si>
    <t>Struggles with focus and concentration especially on the carpet. Often draws pictures from games which are not age appropriate.</t>
  </si>
  <si>
    <t>Needs reminders to focus on carpet. Loves to draw.</t>
  </si>
  <si>
    <t>EAL. Very quiet but is starting to develop his confidence.</t>
  </si>
  <si>
    <t>He understands the language but is lazy to speak. He is in the 
EAL list.</t>
  </si>
  <si>
    <t>112119084034</t>
  </si>
  <si>
    <t>008945</t>
  </si>
  <si>
    <t>Nishv</t>
  </si>
  <si>
    <t>Coming from BIS Hanoi, sibling Tanish Y8</t>
  </si>
  <si>
    <t>Lovely! Fine motor skills need a bit of work. Very supportive parents.</t>
  </si>
  <si>
    <t>151303216377</t>
  </si>
  <si>
    <t>009215</t>
  </si>
  <si>
    <t>Maxwell Khai Nhan (Max)</t>
  </si>
  <si>
    <t>Sibling Michelle Y5, American, relocating back to VN</t>
  </si>
  <si>
    <t>Hard worker but a little bit quiet. Starting to come out of himself. Joined in Term 2.</t>
  </si>
  <si>
    <t>094651199211</t>
  </si>
  <si>
    <t>008832</t>
  </si>
  <si>
    <t>MOON</t>
  </si>
  <si>
    <t>Seungwoo</t>
  </si>
  <si>
    <t>Referal to LS - see Learner Profile. Very able but struggles, with unkown adults, transitions and socially. Also see CPOMs.</t>
  </si>
  <si>
    <t>Stubborn but I love him. Very knowledgeable. Strong reading and written Engliish, there is a delay with spoken English.</t>
  </si>
  <si>
    <t>081531485012</t>
  </si>
  <si>
    <t>009167</t>
  </si>
  <si>
    <t>Xiao Han (Ryan)</t>
  </si>
  <si>
    <t>Sibling CHEN Xiao Ya (Mia) offered to join F3N</t>
  </si>
  <si>
    <t>Great student. Mature and responsible. Good role model.</t>
  </si>
  <si>
    <t>115712649611</t>
  </si>
  <si>
    <t>008204</t>
  </si>
  <si>
    <t>PARRY</t>
  </si>
  <si>
    <t>Alice Emily (Alice)</t>
  </si>
  <si>
    <t>Articulate and grasps ideas quickly. Can sometimes find friendships tricky and be a little domineering.</t>
  </si>
  <si>
    <t>Kind and sweet child. This year she has only wanted to play with one child in class so needs encouraging to play with other children in the class. Needs reminders to focus and do her own work and do it well.</t>
  </si>
  <si>
    <t>articulate, loves to role play and junk model, friends with Dilys, Anh Minh</t>
  </si>
  <si>
    <t>114429374576</t>
  </si>
  <si>
    <t>008454</t>
  </si>
  <si>
    <t>ABDUL AHAD</t>
  </si>
  <si>
    <t>Eemaan</t>
  </si>
  <si>
    <t>Diet: Muslim diet - no meat, beef, pork, or chicken (muslim family), excellent Englich, no EAL</t>
  </si>
  <si>
    <t>Very outgoing and opinionated. Good fun and helpful.</t>
  </si>
  <si>
    <t>Fabulous. Friendly, outgoing and smart. A fabulous addition to the class. Mum is lovely. late pick up often.</t>
  </si>
  <si>
    <t>085132710189</t>
  </si>
  <si>
    <t>007848</t>
  </si>
  <si>
    <t>Chien-Yun (Sisi)</t>
  </si>
  <si>
    <t>Kind to others, really making progress in lots of areas. Struggles with Maths.</t>
  </si>
  <si>
    <t>lovely girl, come on so much in year 1</t>
  </si>
  <si>
    <t>independent girl who is obsessed withanything 'police'. making good progress.</t>
  </si>
  <si>
    <t>very chatty and independent</t>
  </si>
  <si>
    <t>151448696106</t>
  </si>
  <si>
    <t>009008</t>
  </si>
  <si>
    <t>BeiBei</t>
  </si>
  <si>
    <t>ISHCMC switcher, only child</t>
  </si>
  <si>
    <t>Started at the beginning of Y2 with very limited English. Not making as much progress as hoped for. Very chatty and loves to share.</t>
  </si>
  <si>
    <t>101029582232</t>
  </si>
  <si>
    <t>009208</t>
  </si>
  <si>
    <t>Roah</t>
  </si>
  <si>
    <t>SSIS transfer due to relocate to D7 to D2</t>
  </si>
  <si>
    <t>T2 starter. Quiet but confident. Loves drama. Creative and has made good friendships.</t>
  </si>
  <si>
    <t>163631947627</t>
  </si>
  <si>
    <t>008587</t>
  </si>
  <si>
    <t>Minh Duc (Simon)</t>
  </si>
  <si>
    <t>ISSP, Confident, seems a quick learner and quickly settled, 2 siblings in Secondary</t>
  </si>
  <si>
    <t>A challenge - quirky, interesting, v.smart - can't sit still</t>
  </si>
  <si>
    <t>Weird, wonderful and has made great progress with his behaviour and academically. Needs lots of remiders for behaviour. Parents v supportive. He is very funny and smart.</t>
  </si>
  <si>
    <t>125347768505</t>
  </si>
  <si>
    <t>006584</t>
  </si>
  <si>
    <t>Boi Di</t>
  </si>
  <si>
    <t>Ftot, sibling Ngan San F3I 19-20</t>
  </si>
  <si>
    <t>I would take her with me to my new class if I could. House Captain, Mini Council etc</t>
  </si>
  <si>
    <t>Every class needs a Boi Di. Will make your life easier in almost every way.</t>
  </si>
  <si>
    <t>SALT recommded. Lack of response from mum on SS at times- discussed this with her. Mum doesn't speak English. Not met dad. Recommended SALT.</t>
  </si>
  <si>
    <t>Lovely girl who is always smiling. Tries hard to speak English to class teacher and at circle time but prefers to play in Vietnamese.</t>
  </si>
  <si>
    <t>152506912414</t>
  </si>
  <si>
    <t>007472</t>
  </si>
  <si>
    <t>JiHoo</t>
  </si>
  <si>
    <t>in country</t>
  </si>
  <si>
    <t>Lovely child. High ability but rushes everything.</t>
  </si>
  <si>
    <t>Friendly boy, good friend and good role model</t>
  </si>
  <si>
    <t>Lovely boy. Slight SALT but not LS. Very clever. Loves maths.</t>
  </si>
  <si>
    <t>Very kind and polite. Good fun to play with. Loves building and is very creative with Duplo.</t>
  </si>
  <si>
    <t>074902855724</t>
  </si>
  <si>
    <t>006988</t>
  </si>
  <si>
    <t>Minh Anh (Anna)</t>
  </si>
  <si>
    <t>Was to restart in Term 3. Returned in Term 2 21/02/22. Fully paid for year.</t>
  </si>
  <si>
    <t>Daydreamer and quiet.</t>
  </si>
  <si>
    <t>Lovely. Sweet, VERY shy but confidence has really blossomed this last term and now contributes willingly on the carpet.</t>
  </si>
  <si>
    <t>*Extremely quiet, bit of a loner. at times. No obvious friendships developed. However, can work well with anyone you put her with. Is very vocal at home in English, with sister and mum but not at school. Lacks focus and indpendence, is very slow. Can do more than she shows.</t>
  </si>
  <si>
    <t>She has good language but has a shy personality. It takes a long time for her to settle and get comfortable with the teacher before she starts talking.</t>
  </si>
  <si>
    <t>Anna needs support when following instructions immediately, doesn't talk much in school</t>
  </si>
  <si>
    <t>144904593593</t>
  </si>
  <si>
    <t>007085</t>
  </si>
  <si>
    <t>Yi An (Ian)</t>
  </si>
  <si>
    <t>sibing Nghi-Hoa offered Y2</t>
  </si>
  <si>
    <t>Delightful but loud! Can be silly but will stop with a reflective chat, especially if parents are involved.</t>
  </si>
  <si>
    <t>Has made great progress this year. Very strong mathematician. Slow writer. Really lovely.</t>
  </si>
  <si>
    <t>lovely boy, loves to build, lacks confidence in reading/writing, great with numbers</t>
  </si>
  <si>
    <t>gorgeous boy, though needs minimal support when managing conflicts with other chn occasionally</t>
  </si>
  <si>
    <t>Such a sweet and lovely boy. Loves cuddles. Can use English words but still not clear. Still in nappy but parents have begun toilet training as per last conversation (Talk Time).</t>
  </si>
  <si>
    <t>091446272641</t>
  </si>
  <si>
    <t>009050</t>
  </si>
  <si>
    <t>CHENG</t>
  </si>
  <si>
    <t>Xiyue (Ila)</t>
  </si>
  <si>
    <t>Mum works secondary Mandarin, attended American Intl School prev in Grade 2 but correct age Y2 at BIS</t>
  </si>
  <si>
    <t>Lovely child - Mum likes to know lots of information and has high expectations.</t>
  </si>
  <si>
    <t>113538904003</t>
  </si>
  <si>
    <t>008659</t>
  </si>
  <si>
    <t>Logan Ky Phong (Logan)</t>
  </si>
  <si>
    <t>ISHCMC switcher, sister in Y5 Lina</t>
  </si>
  <si>
    <t>Lots of energy, low ability but works hard and has made good progress. Excellent atittude. Previous issues with Andy Miao grabbing him in the playground.</t>
  </si>
  <si>
    <t>140742831664</t>
  </si>
  <si>
    <t>009388</t>
  </si>
  <si>
    <t>Seowoo</t>
  </si>
  <si>
    <t>AIS transfer</t>
  </si>
  <si>
    <t>095301904439</t>
  </si>
  <si>
    <t>009334</t>
  </si>
  <si>
    <t>Duc Khoi (Brian)</t>
  </si>
  <si>
    <t>NLCS switcher, sibling in Y4 25/26</t>
  </si>
  <si>
    <t>161656791879</t>
  </si>
  <si>
    <t>009329</t>
  </si>
  <si>
    <t>Warren Duy Minh (Warren)</t>
  </si>
  <si>
    <t>NLCS, sibling in Y4</t>
  </si>
  <si>
    <t>wearing hearing aid</t>
  </si>
  <si>
    <t>Minh Triet (Tom)</t>
  </si>
  <si>
    <t>AIS, Sibling Y1 VO Minh Khoi (Tep)</t>
  </si>
  <si>
    <t>Class 3C: Katie Power</t>
  </si>
  <si>
    <t>123641780639</t>
  </si>
  <si>
    <t>008172</t>
  </si>
  <si>
    <t>SINCLAIR</t>
  </si>
  <si>
    <t>Summer Le (Summer)</t>
  </si>
  <si>
    <t>Sibling in Y6</t>
  </si>
  <si>
    <t>Was hoping for better progress this year. Finds herself distracted alot and will distract others. Capable writer but needs to give lessons more focus. Needs to widen her friendship group, can be a bit of a loner.</t>
  </si>
  <si>
    <t>Delicious, imaginative, but can come across as understanding things, when actually she has misunderstood it completly.</t>
  </si>
  <si>
    <t>lovely girl, can be very quiet, can be unaware of her surroundings (in the clouds'</t>
  </si>
  <si>
    <t>092432069937</t>
  </si>
  <si>
    <t>008320</t>
  </si>
  <si>
    <t>TIN</t>
  </si>
  <si>
    <t>Thieu Mai Chi (Mai Chi)</t>
  </si>
  <si>
    <t>Local kindergarten, sibling in Y7, limited language and low phonics</t>
  </si>
  <si>
    <t>Lovely girl, began to see her struggle more in class and can be slow at writing.</t>
  </si>
  <si>
    <t>Quieter and lacking in confidence. Not very independent and will try and avoid work. In writing will often refuse to write if she feels it's too hard.</t>
  </si>
  <si>
    <t>162750640438</t>
  </si>
  <si>
    <t>007349</t>
  </si>
  <si>
    <t>WEKEZER</t>
  </si>
  <si>
    <t>Emily Anandi (Emily)</t>
  </si>
  <si>
    <t>Sibling Felix Year 7, Oliver Year 8</t>
  </si>
  <si>
    <t>Tries hard to be attentive but finds carpet time hard. Mum can be forgetful - older brothers take up alot of time. Writing/phonics a concern.</t>
  </si>
  <si>
    <t>Lovely. Parents can be difficult. Articulate but phonics and written work LA. Met with parents several times through the year and also encouraged reading is done regularly at home as well as school.</t>
  </si>
  <si>
    <t>Mum has been ok this year! Emily is friendly, confident, sassy.</t>
  </si>
  <si>
    <t>Lovely. Very articulate and loves to talk and ask questions. Makes me laugh a lot. Loves role play games.</t>
  </si>
  <si>
    <t>102618772156</t>
  </si>
  <si>
    <t>008738</t>
  </si>
  <si>
    <t>Thanh Vuong (Henry)</t>
  </si>
  <si>
    <t>transferring from CIS Cambodia, siblings in Y6 (Alicia) and Y5 (Edward)</t>
  </si>
  <si>
    <t>Lovely boys, so kind and caring. Developed more friendships this year. Can be loud at times but just enthusiasm!</t>
  </si>
  <si>
    <t>Lives with aunt and uncle. Very enthusiatic, loves school. Can get over excited and loud but wants to do the right things and enjoys recieving praise.</t>
  </si>
  <si>
    <t>111846938082</t>
  </si>
  <si>
    <t>009069</t>
  </si>
  <si>
    <t>VONGVITAYAPIROM</t>
  </si>
  <si>
    <t>Arthitnon (Ray)</t>
  </si>
  <si>
    <t>St Andrews Dussit Thailand (mum Michelin)</t>
  </si>
  <si>
    <t>Started August - full of energy. Struggles to focus. Can shout out/interupt.</t>
  </si>
  <si>
    <t>111659675027</t>
  </si>
  <si>
    <t>009117</t>
  </si>
  <si>
    <t>CARRILLO</t>
  </si>
  <si>
    <t>Branson Cardiel (Branson)</t>
  </si>
  <si>
    <t>Eczema</t>
  </si>
  <si>
    <t>Alot of progress but from very low starting point. Needs specific intructions. S&amp;L/LS - See Learner Profile and EAL. Can be very emotional. Parents are lovely and v supportive but not sure they appreciate all his struggles.</t>
  </si>
  <si>
    <t>093208772564</t>
  </si>
  <si>
    <t>005858</t>
  </si>
  <si>
    <t>Alanah Elizabeth (Alanah)</t>
  </si>
  <si>
    <t>Absolute delight, wary to start with but when she warms up is so much fun. Hard worker. Incredible comphrension and understanding.</t>
  </si>
  <si>
    <t>Lovely, sweet girl- would keep in year 1 if I could :)</t>
  </si>
  <si>
    <t>Lovely girl, very able but sometimes lacks confidence. Also has a phobia/fear of adults in costumes (maskaphobia) and brings in silencer headphones from home when productions occur. Lots of TLC works and humour - don't use 'tough love'.</t>
  </si>
  <si>
    <t>Loves the role play and creative activities. Friends with everyone. Kind and sensible</t>
  </si>
  <si>
    <t>staff</t>
  </si>
  <si>
    <t>103537672719</t>
  </si>
  <si>
    <t>007948</t>
  </si>
  <si>
    <t>RanSeo</t>
  </si>
  <si>
    <t>Hard worker, really lovely. Just gets on with things.</t>
  </si>
  <si>
    <t>Lovely, can be fussy sometimes but ok</t>
  </si>
  <si>
    <t>Appears quiet , shy with new people. Tearful after coming back from holidays "missing mummy". But is a delight to teach, good natured. Very able, good reader &amp; writer. Gets on well with Alanah &amp; is a good support to Dohwan. Loves to draw and make.</t>
  </si>
  <si>
    <t>223349278820</t>
  </si>
  <si>
    <t>006966</t>
  </si>
  <si>
    <t>Vu Chau Anh (Sushi)</t>
  </si>
  <si>
    <t>sibling Phuc Vinh F2V 19-20</t>
  </si>
  <si>
    <t>A delight! So much fun! Always works hard and does the right thing.</t>
  </si>
  <si>
    <t>Epic, love her.</t>
  </si>
  <si>
    <t>Independent girl, not ver active with carpet discussions, enjoys creative activities.</t>
  </si>
  <si>
    <t>very shy but once encouraged she joins her friends</t>
  </si>
  <si>
    <t>very shy, needs support to engage in an activity but eventually settles after a while</t>
  </si>
  <si>
    <t>160108049478</t>
  </si>
  <si>
    <t>008767</t>
  </si>
  <si>
    <t>To Quyen (Cindy)</t>
  </si>
  <si>
    <t>sibling joining Y5 23/24, out of year group age</t>
  </si>
  <si>
    <t>So lovely, kind, thoughtflul. Comes across as quite serious but is fun when she warms up. Out of year group. Tricky home life - Sarah is aware.</t>
  </si>
  <si>
    <t>I would be happy teach her for the rest of her primary years, beutiful. But see iSAMS for more goodies and some sadies.</t>
  </si>
  <si>
    <t>095316735500</t>
  </si>
  <si>
    <t>007648</t>
  </si>
  <si>
    <t>Minh Gia Phuc</t>
  </si>
  <si>
    <t>Lovely, quiet, popular, gets along well with everyone. Mother messaged to say he was not being nice to his brother at home. She thinks it is the friends he has in the class and their negative influence. Surprisingly able in many areas but needs to be pushed a bit.</t>
  </si>
  <si>
    <t>Shy boy but has slowly come out of his shell, english massively improved</t>
  </si>
  <si>
    <t>Low starting point but has made alot of progress. Very shy and didn't start speaking to us until late T2. Mum has just had a baby. Brother going into F2. SALT in VN. Has had a lot of absence due to illness and missed a lot of swimming lessons.</t>
  </si>
  <si>
    <t>Can lack independence. Parents fussy. V weak English and Vietnamese isn't strong. Poor attendance (due to Covid, trip to Canada for visa and Cautious) Try to get him not swim.</t>
  </si>
  <si>
    <t>Came to Fundinotots once a week with younger brother, mum and nanny. I believe his parent own their own school!</t>
  </si>
  <si>
    <t>130305223447</t>
  </si>
  <si>
    <t>008352</t>
  </si>
  <si>
    <t>YANG</t>
  </si>
  <si>
    <t>Zion</t>
  </si>
  <si>
    <t>Very quiet. Prefers to grunt or use gestures rather than words or sentences. Able reader and writer. Can sometimes need support with problem solving in Maths. See notes in CPOMS regarding conversations with parents following being taken off EAL.</t>
  </si>
  <si>
    <t>Nice boy, confidence has improved massively in Term 3 and has had some instances of bad choices</t>
  </si>
  <si>
    <t>Started in T2. Not really speaking in class. Not showing a range of emotions in school yet. Still getting to know him.</t>
  </si>
  <si>
    <t>132245551939</t>
  </si>
  <si>
    <t>007711</t>
  </si>
  <si>
    <t>VU DOWDEN</t>
  </si>
  <si>
    <t>My La (Myla)</t>
  </si>
  <si>
    <t>Oliver Dowden</t>
  </si>
  <si>
    <t>Big personality in the classroom, very sociable, loves to chat - sometimes struggles to focus</t>
  </si>
  <si>
    <t>Lovely, smart. Good leader.</t>
  </si>
  <si>
    <t>Very bubbly and stong character in class. Loves roleplay. Very sociable. Occasionally needs reminding to listen to others ideas also.</t>
  </si>
  <si>
    <t>Lovely girl. Very creative and loves craft activites. Very enthusiastic at carpet times. Really enjoys T4W and RWI.</t>
  </si>
  <si>
    <t>140115763226</t>
  </si>
  <si>
    <t>008569</t>
  </si>
  <si>
    <t>GeonWoo (Mika)</t>
  </si>
  <si>
    <t>Loves his golf and swimming - very polite - hard worker but rushes everything</t>
  </si>
  <si>
    <t>Really nice child. Has great manners. Has matured a lot this year.</t>
  </si>
  <si>
    <t>171059198636</t>
  </si>
  <si>
    <t>008465</t>
  </si>
  <si>
    <t>Ellison (Alan)</t>
  </si>
  <si>
    <t>Currently in speech therapy for "R". Ellison was recently diagnosed with ADHD and sensory seeking.</t>
  </si>
  <si>
    <t>Made lots of progress emotionally, behaviourally and academically but is a long way behind his peers in Maths especially. Behaviour problems at home reported by mum in T3</t>
  </si>
  <si>
    <t>Joined in T2, struggled to settle in, come see me</t>
  </si>
  <si>
    <t>090451476955</t>
  </si>
  <si>
    <t>007168</t>
  </si>
  <si>
    <t>Lam Phong (Putin)</t>
  </si>
  <si>
    <t>siblings DOAN Misu F3 &amp; Misa Y2</t>
  </si>
  <si>
    <t>Needs good role models around him. Very high attaining, especially maths but also a good writer.</t>
  </si>
  <si>
    <t>lovely - but he can be silly if paired with the wrong mix of friends. Parents a bit precious at times</t>
  </si>
  <si>
    <t>Is EAL but good understanding. Active in class. Good reader, Green group. Can be silly and recent reports of playground bullying. But in general is lovely boy with supportive family.</t>
  </si>
  <si>
    <t>Flagged up for EAL. Listens well and joins in activities quite well but needs support for understanding and vocab.</t>
  </si>
  <si>
    <t>has 2 older sisters in our school
can be shy at first but lovely
all good</t>
  </si>
  <si>
    <t>144251432723</t>
  </si>
  <si>
    <t>008695</t>
  </si>
  <si>
    <t>Mia Marjorie (Mia)</t>
  </si>
  <si>
    <t>Confident, expressive girl who will be a good addition to any Year 1 class</t>
  </si>
  <si>
    <t>Can I tell you something?' - get used to that. Very quirky and interesting. Loves to talk - brings a spark to the classroom but needs support</t>
  </si>
  <si>
    <t>Cute as a button, struggles with Maths, but loves trying things and geting it right. What a joy.</t>
  </si>
  <si>
    <t>093407298301</t>
  </si>
  <si>
    <t>009183</t>
  </si>
  <si>
    <t>Khang Minh (Khang)</t>
  </si>
  <si>
    <t>sibling Christy in Y4</t>
  </si>
  <si>
    <t>Tigger! Energy, enthusiasm, never stops talking. Quirky - get him on side and you'll have him eating out the palm of your hand</t>
  </si>
  <si>
    <t>162410239271</t>
  </si>
  <si>
    <t>009423</t>
  </si>
  <si>
    <t>Jiho</t>
  </si>
  <si>
    <t>form ISHCMC, sibling in F3</t>
  </si>
  <si>
    <t>161501456146</t>
  </si>
  <si>
    <t>009350</t>
  </si>
  <si>
    <t>Bao Lam (Bella)</t>
  </si>
  <si>
    <t>NLCS switcher, very shy and quiet</t>
  </si>
  <si>
    <t>103959421901</t>
  </si>
  <si>
    <t>Ian</t>
  </si>
  <si>
    <t>Moving from Binh Duong, SIS</t>
  </si>
  <si>
    <t>110604933720</t>
  </si>
  <si>
    <t>009412</t>
  </si>
  <si>
    <t>ISHCMC Switcher, single mum</t>
  </si>
  <si>
    <t xml:space="preserve">Parents separated, dad had visitations back when they were living in States. </t>
  </si>
  <si>
    <t>Class 3M: Mike Martin</t>
  </si>
  <si>
    <t>155013765928</t>
  </si>
  <si>
    <t>008096</t>
  </si>
  <si>
    <t>EASON</t>
  </si>
  <si>
    <t>Jason Diep</t>
  </si>
  <si>
    <t>Lovely lad, can be a little quiet in class. Needs a push with his writing.</t>
  </si>
  <si>
    <t>Very happy, good friend, can be slow to complete work</t>
  </si>
  <si>
    <t>Lovely. Supportive family. Very laid back child.</t>
  </si>
  <si>
    <t>110307109220</t>
  </si>
  <si>
    <t>008768</t>
  </si>
  <si>
    <t>HERYFRIYADY</t>
  </si>
  <si>
    <t>Muhammad Nazryll Hfiy Bin (Nazryll)</t>
  </si>
  <si>
    <t>**DIETARY** Family is Muslim, therefore no pork, as well as no chicken or beef (not Halal). Please help ensure Nazryll does not select Pork Chicken or Beef. Malaysian Consulate / sister in Y5 / moving from Azerbajan.</t>
  </si>
  <si>
    <t>Lovely boy. Started quite quiet but really starting to come out of his shell. Has some nice friends and puts in lots of effort. Had a fair bit of time off in term 1, has done well to catch up.</t>
  </si>
  <si>
    <t>new to BIS this year, lovely boy</t>
  </si>
  <si>
    <t>153115598691</t>
  </si>
  <si>
    <t>009058</t>
  </si>
  <si>
    <t>THOMPSON</t>
  </si>
  <si>
    <t>Harris Hanan Richard (Harris)</t>
  </si>
  <si>
    <t>UK Primary, first time abroad, sister Anna Y7, mum will be doing supply secondary</t>
  </si>
  <si>
    <t>Nice boy, can sometimes lack a bit of effort if he's not motivated. Good at maths, Writing needs a bit of work.</t>
  </si>
  <si>
    <t>082030034618</t>
  </si>
  <si>
    <t>007524</t>
  </si>
  <si>
    <t>Huong Anh</t>
  </si>
  <si>
    <t>Special Case (visa lady) request for Juliette's class</t>
  </si>
  <si>
    <t>Lovely girl, made some good friendships this year. Can be serious and worry a bit - mature for her age (older siblings).</t>
  </si>
  <si>
    <t>Gentle and kind girl. Needs support with making friends, gravitates to where the adult is. Takes life VERY seriously, Finds open-ended work difficult. Smart but does not know how to have fun or play particularly well.</t>
  </si>
  <si>
    <t>She's very chatty and independent. Likes to complete tasks on 
her own, but will ask for help when really needed.</t>
  </si>
  <si>
    <t>Took a long time to settle in F1V. Doesn't like to mix with other teachers in the unit and can get upset. Lots of absence. V determined and can be stubborn.</t>
  </si>
  <si>
    <t>Attended Ftots with grandma 2 times a week. A quiet and shy child.</t>
  </si>
  <si>
    <t>160856049047</t>
  </si>
  <si>
    <t>007895</t>
  </si>
  <si>
    <t>Phi Ton Uyen (Cherry)</t>
  </si>
  <si>
    <t>Tries hard - some attendance issues but improved alot. Mum anxious and this passes onto Cherry not wanting to get things wrong.</t>
  </si>
  <si>
    <t>Can be very quiet, but loud with friends. Prefers the company of boys. Late most days.</t>
  </si>
  <si>
    <t>gaining more English and becoming confident to speak, in the stage where tell telling all the time, loves to play with Gia Phuc/Shriyan small world or draw</t>
  </si>
  <si>
    <t>150838821569</t>
  </si>
  <si>
    <t>009198</t>
  </si>
  <si>
    <t>TUNCAY</t>
  </si>
  <si>
    <t>Leyla</t>
  </si>
  <si>
    <t>NO PORK Previously attended British School in Cairo (Eng), past year was school in Turkey. EAL remote assessment done with Carys, CAT4 pending on arrival. Lovely girl, parents very kind</t>
  </si>
  <si>
    <t>Came in October - may be shy and quiet at first and nervous of public speaking i.e class assembly but works hard and goes for it! Mum quite anxious especially about trips.</t>
  </si>
  <si>
    <t>180848090157</t>
  </si>
  <si>
    <t>007786</t>
  </si>
  <si>
    <t>ChaeWon</t>
  </si>
  <si>
    <t>A dream! Bright and switched on. Prefers to speak Korean with friends.</t>
  </si>
  <si>
    <t>Has blossomed this year and transformed into a confident and opinionated and fun character. Mum and Dad lovely. Has a lot of potential academically. You'll love her!</t>
  </si>
  <si>
    <t>Painfully quiet and will mostly speak korean during her play. has good understanding although doesnt speak much but will occassionaly put her hand up to offer some contrubutions on the carpet</t>
  </si>
  <si>
    <t>091904989757</t>
  </si>
  <si>
    <t>007759</t>
  </si>
  <si>
    <t>Duc Hung Anh (Tommy)</t>
  </si>
  <si>
    <t>cousins are former BIS student
(LUU Anh Vu DOB 1/5/2001 studied at BIS from F3 to Y11 - studying in UK
TRAN Hieu DOB 4/12/1995 - working in UK)</t>
  </si>
  <si>
    <t>Adorable! Needs quite a bit of reassurance from adults.</t>
  </si>
  <si>
    <t>Lovely boy, can appear lost without direction</t>
  </si>
  <si>
    <t>* Extremely caring, gentle...and cute! Prefers adult company but is beginning to play more with other children. Often takes a while after holidays to get back into school routines -needs support with this. Is EAL but has good understanding and a good reader.</t>
  </si>
  <si>
    <t>092229169812</t>
  </si>
  <si>
    <t>008776</t>
  </si>
  <si>
    <t>Callin Thien (Callin)</t>
  </si>
  <si>
    <t>Lovely kid, sometimes needs reassurance, had quite a few tears at the start of the year.</t>
  </si>
  <si>
    <t>Gorgeous. Was out of year (2N)but been amazing in Year 1. H/A</t>
  </si>
  <si>
    <t>133721385147</t>
  </si>
  <si>
    <t>009026</t>
  </si>
  <si>
    <t>JooWon</t>
  </si>
  <si>
    <t>So much fun! She has a great sense of humour and has made great progress. Life to her is pure joy!</t>
  </si>
  <si>
    <t>105447995449</t>
  </si>
  <si>
    <t>007156</t>
  </si>
  <si>
    <t>Dominic Thanh Danh (Dominic)</t>
  </si>
  <si>
    <t>LS, needs adult support to access curriculum. Working significantly below age related expectations.</t>
  </si>
  <si>
    <t>LS. Very sweet, but is working significantly below age expected levels.</t>
  </si>
  <si>
    <t>loves role play, speaking about home life, loses focus easily and questioning communication/verbal dyspraxia</t>
  </si>
  <si>
    <t>lovely boy, started to be more confident in term 3, mood can dip down and up</t>
  </si>
  <si>
    <t>Sweet, energetic and generally happy. On occasions, finds it dofficult to say goodbye to carers. He is a sensitive little boy. Once attention is called, he gets really upset. Just give him time to cry. Once he is done crying, he responds very well to encouragement and can play happily again.</t>
  </si>
  <si>
    <t>095935574163</t>
  </si>
  <si>
    <t>007700</t>
  </si>
  <si>
    <t>Jeremy Jun Yi (Jeremy)</t>
  </si>
  <si>
    <t>2 siblings in school</t>
  </si>
  <si>
    <t>Gorgeous. Might need watching with writing.</t>
  </si>
  <si>
    <t>lovely boy, friendly to all, fine motor poor, softly spoken.</t>
  </si>
  <si>
    <t>lovely boy no worries no problem</t>
  </si>
  <si>
    <t>172114520895</t>
  </si>
  <si>
    <t>008932</t>
  </si>
  <si>
    <t>NEILL</t>
  </si>
  <si>
    <t>Alistair Kenneth (Alistair)</t>
  </si>
  <si>
    <t>Sister Olivia Y4, prev at Montessori Intl School, shy</t>
  </si>
  <si>
    <t>Lovely, new this year - quietly reserved but happy. Needs a push.Loves football.</t>
  </si>
  <si>
    <t>111047301906</t>
  </si>
  <si>
    <t>006789</t>
  </si>
  <si>
    <t>Huynh Ai Linh (Lila)</t>
  </si>
  <si>
    <t>CoP to F2 5HDs from 18/8/2021
CoP to 5FDs from 6/1/2021
Ftot, cousin Harry F1I 19-20</t>
  </si>
  <si>
    <t>Talkative, confident reader and writer, generally kind to those around her but can enjoy any drama that is happening around her.</t>
  </si>
  <si>
    <t>Just wonderful! Smart and kind and helpful.</t>
  </si>
  <si>
    <t>has one close friend Ann, Can be very bossy but is a lovely girl who enjoys creative activities. made great progress in he phonics learning.</t>
  </si>
  <si>
    <t>cheerful and happy</t>
  </si>
  <si>
    <t>Such a lovely and sweet girl. She gets shy at times but lately, she has begun showing more confidence when in new situations or with new people. Lila is usually quiet but when in the mood and feels comfortable, she gets very chatty. Very good English.</t>
  </si>
  <si>
    <t>143451343529</t>
  </si>
  <si>
    <t>008431</t>
  </si>
  <si>
    <t>Tran Ha An (Ha An)</t>
  </si>
  <si>
    <t>Switcher from SaigonKids. SALT &amp; EAL Tier 3 Lit set</t>
  </si>
  <si>
    <t>Absolutely lovely. Tries SO hard in all subject areas. Loves making things. Can be moody at times and can then be socially isolated.</t>
  </si>
  <si>
    <t>Really sweet. Has SALT. Sometimes get worried about independent work and needs some support to get started.</t>
  </si>
  <si>
    <t>083123351040</t>
  </si>
  <si>
    <t>007530</t>
  </si>
  <si>
    <t>Minh Dan (Minh Dan)</t>
  </si>
  <si>
    <t>CoP to 5 FDs submitted 20/1/2021
CoP to 5 HDs submitted 21/9/2020</t>
  </si>
  <si>
    <t>Bright, knowledgeable, chatty. Can struggle with focus.</t>
  </si>
  <si>
    <t>Chatty and has been able to control volum as the year has gone on. Watchesa alot of YouTube and plays iPad game alot, so knows some stuff thta maybe his age shouldn't.</t>
  </si>
  <si>
    <t>V.LOUD!!, cannot keep still, v.bright, loves to build</t>
  </si>
  <si>
    <t>clever kid, sensitive occasionally, articulate, great imagination, loves construction and small world</t>
  </si>
  <si>
    <t>A lovely and energetic boy. He is very chatty. Has very good English. Spends a lot of time with grandparents but parents are on board. Loves physical activities.</t>
  </si>
  <si>
    <t>115557482979</t>
  </si>
  <si>
    <t>009289</t>
  </si>
  <si>
    <t>Philip Anh-Minh Andre (Philip)</t>
  </si>
  <si>
    <t>Coming from HK, mum French dad Belgian, sibling Elisabeth Y4 Henri F2. Parents mention very shy to start.</t>
  </si>
  <si>
    <t>T3 starter. Thoughtful, kind, good listener, tries hard.</t>
  </si>
  <si>
    <t>143922977092</t>
  </si>
  <si>
    <t>006319</t>
  </si>
  <si>
    <t>Joseph William (Joseph)</t>
  </si>
  <si>
    <t>Challenging - very influential in the classroom both positively and negatiively. Had parents in to discuss his behaviour in Term 3</t>
  </si>
  <si>
    <t>Secondary Parent, can be very silly and make nasty comments, very smart</t>
  </si>
  <si>
    <t>Mum works at Secondary. Very engaged parents. Joseph is bright- lots of ideas and knowledge. Needs strong boundaries. Lunchtime playtimes can be tricky.</t>
  </si>
  <si>
    <t>Lovely boy, can sometimes find it difficult to share. Excellent Eng. vocab</t>
  </si>
  <si>
    <t>Very nice and active boy. Has a very good language. Enjoys physical activities and exploring outdoors.</t>
  </si>
  <si>
    <t>Attended Ftots 2 times a week. Once with dada and once with nanny.</t>
  </si>
  <si>
    <t>114913668879</t>
  </si>
  <si>
    <t>009440</t>
  </si>
  <si>
    <t>NAIR</t>
  </si>
  <si>
    <t>Nivaan Vishnuprasad (Nivaan)</t>
  </si>
  <si>
    <t>Recently moved from India</t>
  </si>
  <si>
    <t>Dietary: No Beef No Pork</t>
  </si>
  <si>
    <t>New in T3 - quirky. Quite poor listening skills - honestly has looked like a fish out of water</t>
  </si>
  <si>
    <t>150105033275</t>
  </si>
  <si>
    <t>008266</t>
  </si>
  <si>
    <t>Dinh Tri</t>
  </si>
  <si>
    <t>Applied for F3 was conditionally offered Y1 - sibling Dinh Thai Y3. No issues.</t>
  </si>
  <si>
    <t>Loud! Shouts out but genuinely can't control it a lot of the time. Very good attitude to learning - wants to do well. Behaviour problems - can struggle to be ready and respectful. Will say your name repeatedly and tap to get your attention! Mum is great and he REALLY cares about what she thinks.</t>
  </si>
  <si>
    <t>Very needy, needs adult validation for everything. Very stubborm and will refuse to do things. He gets very 'fixed' on small things and finds it difficult to get over things. Has underachieved this year and made less progress than he should. Finds it difficult to turn take and listen to peers.</t>
  </si>
  <si>
    <t>095952387073</t>
  </si>
  <si>
    <t>007607</t>
  </si>
  <si>
    <t>Quirky, fun, only child and it shows. Responds well to praise but sometimes struggles with respect on the carpet.</t>
  </si>
  <si>
    <t>Has a unique imagnations, loves zombies, blood, ghosts! Very creative. Needs reminders to 'be respectful'. Not EAL but pronouncation often means she misspells words.</t>
  </si>
  <si>
    <t>Lively and fun- great creative activities. Have spoken to her parents regarding consistent and stronmg boundaries. Attention span is short and dosn't like to tidy up.</t>
  </si>
  <si>
    <t>Determined! Repsonded to teacher instructions but not always TAs and other teachers.</t>
  </si>
  <si>
    <t>144727242780</t>
  </si>
  <si>
    <t>009428</t>
  </si>
  <si>
    <t>DoJun</t>
  </si>
  <si>
    <t>163132934064</t>
  </si>
  <si>
    <t>009398</t>
  </si>
  <si>
    <t>Bao Anh (Anna)</t>
  </si>
  <si>
    <t>AIS switcher, sibling in Y5 25/26</t>
  </si>
  <si>
    <t>New Admitted/ Offered</t>
  </si>
  <si>
    <t>160900456416</t>
  </si>
  <si>
    <t>008256</t>
  </si>
  <si>
    <t>Gabriel Casey (Gabriel)</t>
  </si>
  <si>
    <t>SIBLING LIN Erica in F1</t>
  </si>
  <si>
    <t>Quiet bossy, struggles to make friends. Capable but needs to show more effort.</t>
  </si>
  <si>
    <t>World record holder for latness, maybe once a month he is on time - they live in BP compound! Otherwise, lovely.</t>
  </si>
  <si>
    <t>confident with adults, prefers playing with aults but is not very social with other children. intelligent kind boy. very creative.</t>
  </si>
  <si>
    <t>151324780975</t>
  </si>
  <si>
    <t>008598</t>
  </si>
  <si>
    <t>Nguyen Moc Nhi (Nana)</t>
  </si>
  <si>
    <t>Confident, low phonics, previously Ftots, withdrew F1 before offer</t>
  </si>
  <si>
    <t>So bright but has had 80ish% attendance year after year. Many gaps but with 100% attanedance would be top of the class</t>
  </si>
  <si>
    <t>Redonkydonk levels of progress, no writing, to epic writing. Very driven by her own academic targets. Parents keep her off for outside activites and sometimes swimming, but she sound as a pound.</t>
  </si>
  <si>
    <t>155249710727</t>
  </si>
  <si>
    <t>008498</t>
  </si>
  <si>
    <t>KRASSOVICS</t>
  </si>
  <si>
    <t>Anna (Panni)</t>
  </si>
  <si>
    <t>She has made remarkable progress since the start of the school year - current teacher. Siblings in Y4, Marcell and Y6 Miklos. No issues.</t>
  </si>
  <si>
    <t>Delightful but full on! She talks non stop and it's usually relevant and interesting but still a lot!</t>
  </si>
  <si>
    <t>Fantastic. Has made excellent progress this year. She is incredibel!</t>
  </si>
  <si>
    <t>Medical/ Diet</t>
  </si>
  <si>
    <t>Comments 2018/2019</t>
  </si>
  <si>
    <t>Class 4B: Elaine  Gillan</t>
  </si>
  <si>
    <t>164147391513</t>
  </si>
  <si>
    <t>008822</t>
  </si>
  <si>
    <t>KELLER</t>
  </si>
  <si>
    <t>Alina Thi (Alina)</t>
  </si>
  <si>
    <t>new this year but very lovely. can be shy with new people but will warm to you quickly if you give her the time to chat and share. can sometimes have wobbles with confidence in subjects but is a good allrounder usually.</t>
  </si>
  <si>
    <t>102232086813</t>
  </si>
  <si>
    <t>009224</t>
  </si>
  <si>
    <t>Gyujin</t>
  </si>
  <si>
    <t>new in january and made solid friendships from the get go. very bright and loves his maths. can be a bit mischiveous so keep an eye otherwise will want to please. a reminder here and there and he is easily back on track with his learning.</t>
  </si>
  <si>
    <t>112404844280</t>
  </si>
  <si>
    <t>007762</t>
  </si>
  <si>
    <t>Phuc Minh Quan (Quan)</t>
  </si>
  <si>
    <t>Nice boy, wants to make friends but doesn't know how. Being assessed for Reading fluency issues</t>
  </si>
  <si>
    <t>Please see Aisling. Came out of his shell this year. Really struggles with concentration and focus. T2 EAL</t>
  </si>
  <si>
    <t>See me. He is great but does not follow any whole class activities.</t>
  </si>
  <si>
    <t>New to BIS Term 2. EAL. V.gentle boy and really developing his language. Loves to build and to help remind chn to follow rules. Friends with Minh. Lives with Dad ONLY</t>
  </si>
  <si>
    <t>140832968959</t>
  </si>
  <si>
    <t>007140</t>
  </si>
  <si>
    <t>Viet Bao (Diamond)</t>
  </si>
  <si>
    <t>Sweet, funny and immature, low attaining but showing progress socially, needs LS support with reading and speaking in full sentences</t>
  </si>
  <si>
    <t>Absoloutely hilarious and fills day with joy. Very loud and can find following instructions difficult. Has been working on pace and slowing down to help with understanding. Referred to LS at the end of this term. Very impulsive behaviour. Mum works away so supported at home by Grandma. Twin to Saphire.</t>
  </si>
  <si>
    <t>LA/EAL. Very sweet boy who has made excellent progress this year from his v low starting point.</t>
  </si>
  <si>
    <t>EAL - V. energetic, great sense of humour, loves to play
with messy play. Is good at repeating vocab. Now 
speaking in phrases. Has struggled with 
swimming, getting very upset but better of 
late. Still cannot write his name independently
and slow learning phonics set 1.</t>
  </si>
  <si>
    <t>Very memorable boy. Makes everyone laugh. He cannot stop talking! Only just started speaking in English so may need EAL support in F3. Is being separated from his twin Sapphire for the first time so may struggle initially. He can still be unsettled at the start of the day but settles quickly. Only just learnt to use the toilet - may need reminding/support at the start, especially with the toilets being out of sight.</t>
  </si>
  <si>
    <t>113211069365</t>
  </si>
  <si>
    <t>007603</t>
  </si>
  <si>
    <t>CRABTREE JANERIO CORREIA</t>
  </si>
  <si>
    <t>Tomas John (Tomas)</t>
  </si>
  <si>
    <t>Sibling Sophia F1. Out of year group. See Ian/Sarah B</t>
  </si>
  <si>
    <t>The lovliest and most fun child. LS-Very low literacy and maths, but has a real curiosity about the world. Kind. Top Banter!</t>
  </si>
  <si>
    <t>Please see Aisling. Lovely and kind student. Struggles with concentration.</t>
  </si>
  <si>
    <t>TJ is so so lovely. Lots of enthusiasm!! Please see me.</t>
  </si>
  <si>
    <t>A lovely boy! Please see me for more information.</t>
  </si>
  <si>
    <t>074446953594</t>
  </si>
  <si>
    <t>007075</t>
  </si>
  <si>
    <t>Super kind, caring, hard working, respectful. Does well across all areas</t>
  </si>
  <si>
    <t>An absolute delight, a little bit shy, Mum doesn't speak much English so translation is needed for meetings - perhaps through older brother. Data suggests that she is extremely low in Maths... she is not! She is on the borderline or working towards and meeting... I often have to do a small intevention with her after whole class sessions but then she gets it.</t>
  </si>
  <si>
    <t>Lovely girl. Very kind. Sometimes shy but she is becoming more and more confident.</t>
  </si>
  <si>
    <t>Can be shy when meeting new people, loves role playing &amp; beign creative with Yen Yen/Henry &amp; Eddie. Lovely parents- barely spoken English though. Brother at JC. Came off EAL in Term 3-</t>
  </si>
  <si>
    <t>V.bubbly, great friends with Yen Yen &amp; Kimmi. Love role play &amp; creative activities. Bus child, older brother in JC. Parents english is basic. JiA may need EAL BUT wouldnt be for long if decided.</t>
  </si>
  <si>
    <t>111921977555</t>
  </si>
  <si>
    <t>007415</t>
  </si>
  <si>
    <t>SHIMPO</t>
  </si>
  <si>
    <t>Sibling Nichika Year 3</t>
  </si>
  <si>
    <t>Absolute delight! So sweet, smart, hard working, kind. Just lovely</t>
  </si>
  <si>
    <t>Delightful, helpful, lovely little girl! I suspect she came of EAL a little early so still needs support with grammar and some speech sounds. Will always ask if she doesn't understand. She has huge potential. Lovely family.</t>
  </si>
  <si>
    <t>Gorgeous girl. Came off EAL in Term 2. Always listening, helping others, trying her best. Lovely family too.</t>
  </si>
  <si>
    <t>EAL - New in August. Super supportive parents! The sweetest natured girl. Mature, kind, caring. Huge improvement in c&amp;l she is now able to communicate her thoughts and ideas but structural support is needed.</t>
  </si>
  <si>
    <t>653695445896</t>
  </si>
  <si>
    <t>006286</t>
  </si>
  <si>
    <t>Nha Uyen (Mia)</t>
  </si>
  <si>
    <t>Quirky personality, very sweet, super creative. Quiet at first but has come out of her shell. L-MA.</t>
  </si>
  <si>
    <t>Has grown in confidence but needs pushing out of her comfort zone. Performs really well in Maths in class but poorly on assessments. English skills are probably the issue.</t>
  </si>
  <si>
    <t>Nice girl, very quiet, likes to hang with Vietnamese children.</t>
  </si>
  <si>
    <t>Mia very good friends with Sofia. Very creative-fantastic drawings.</t>
  </si>
  <si>
    <t>Lovely girl. Very easy to get along with. Eager to learn and join in with class discussions. loves art activities. has a special friend in Sofia. The two play nicely together but eed reminding to speak in English. Mia is the dominant one in the friendship.</t>
  </si>
  <si>
    <t>Started using her English words in T3 but needs to be encouraged to use it when playing with her friends. She is lovely and likes playing next to an adult.</t>
  </si>
  <si>
    <t>Comes to ftots 2 times a week with grandama or mum. Very sociable. Likes messy area: sand, water, playdough.</t>
  </si>
  <si>
    <t>135555172797</t>
  </si>
  <si>
    <t>009088</t>
  </si>
  <si>
    <t>Arman</t>
  </si>
  <si>
    <t>Reg Fee Due 19/06</t>
  </si>
  <si>
    <t>Joy to teach- inquisitive, fun, kind. Smart, and knows lots about the world. High in all areas except writing (he does not enjoy) but he is making progress here</t>
  </si>
  <si>
    <t>100447583522</t>
  </si>
  <si>
    <t>006898</t>
  </si>
  <si>
    <t>Phuc Anh</t>
  </si>
  <si>
    <t>Sibling in Y5</t>
  </si>
  <si>
    <t>very sweet, polite and kind, though can be stubborn with other children. LS support with maths, listening and social skills. lots of meetings with mum this year - re.bedtimes, screentime, focus/concentration/tiredness. EAL support for English, and across the week in small groups and 1:1 too. Poor academic progress this year. MA/LA (Maths/English)</t>
  </si>
  <si>
    <t>Please see Aisling. Very quiet and shy but a lovely boy.</t>
  </si>
  <si>
    <t>Please see me.</t>
  </si>
  <si>
    <t>EAL - Has continued to have sporadic absences. Still struggles 
to write his name and blend sounds. 
Needs a lot of support in class. Often appears unsure 
what is going on around him. Sophia Vu is very 
kind and helps him. Also loves to play with Robin.
He is very engaged with maths lessons and loves numbers . 
Needs TLC and can sometimes 
get upset quickly.</t>
  </si>
  <si>
    <t>Sweet boy. Very low attendance. Lacks independence and ability to dress/undress. Still struggles in the morning. has a very close relationship with his nanny, and doesnt like her to leave. Likely to need EAL support in F3. See me for more information on Phuc anh.</t>
  </si>
  <si>
    <t>140133928537</t>
  </si>
  <si>
    <t>008061</t>
  </si>
  <si>
    <t>KUO</t>
  </si>
  <si>
    <t>Chia-Yu (Angela)</t>
  </si>
  <si>
    <t>A star pupil - hardworking, kind, enthusiastic and popular. MA/HA (maths/English)</t>
  </si>
  <si>
    <t>Really lovely and kind student. Works hard, came off of EAL this year. Very supportive parents.</t>
  </si>
  <si>
    <t>Little bundle of energy and smiles! She is EAL Tier 2 but has made great progress since August. Lovely girl, lovely family.</t>
  </si>
  <si>
    <t>153847897369</t>
  </si>
  <si>
    <t>008272</t>
  </si>
  <si>
    <t>Nguyen Quynh Anh (Chip)</t>
  </si>
  <si>
    <t>Switcher in from Hunter's World - Tier 1 EAL</t>
  </si>
  <si>
    <t>Lovely, sweet hard working girl. Cheeky too! She needs a bit of support and encouraging (socially and academically) but has made good progress this year in maths. needs lots of love. MA/LA</t>
  </si>
  <si>
    <t>Low ability, lovely soul who just benefits from extra love and nurture. Very quiet but wants to have those adult moments before school. Lack of confidence is holding her back. EAL T2. Has friends but the quiet one. Was called Quynh Anh last year but chose to be called Chip this year.</t>
  </si>
  <si>
    <t>Started halfway through the year. Never called her Chip. Told her parents it was silly, but she sometimes uses it with friends. Struggles to make friends, though I don't know why, she has a beautiful heart. Started with no phonics, so is currently low, but should get there.</t>
  </si>
  <si>
    <t>220131549557</t>
  </si>
  <si>
    <t>007750</t>
  </si>
  <si>
    <t>HELMOND</t>
  </si>
  <si>
    <t>Gabriella Ariane Papas (Gabriella)</t>
  </si>
  <si>
    <t>Superstar - hardworking, lovely, kind and popular. Supportive parents. good progress. Great!</t>
  </si>
  <si>
    <t>Delightful, always doing the right thing and trying her best. Worries about mistakes.</t>
  </si>
  <si>
    <t>Gorgeous , worrier. Excellent atittude to learning.HA</t>
  </si>
  <si>
    <t>Lovely calm caring nature. Is very capable.
Good motor skills but is very overweight. 
Is doing lunchtime circuit training. 
Sometimes stuggles to get up from carpet. Mum knows but
perhaps a bit in denyal. 
Good friends with Lynn and Sophia Vu.</t>
  </si>
  <si>
    <t>153341064884</t>
  </si>
  <si>
    <t>007712</t>
  </si>
  <si>
    <t>San (Noah)</t>
  </si>
  <si>
    <t>Low level behavioural issues. Some rough play at breakt and lunchtime. Refer to CPOMS. Responds very well to positive behaviour and reflective conversations. He is a high ability studdent when he applies himself. Loves Science and IPC! Handwriting needs to be improved.</t>
  </si>
  <si>
    <t>Please see Aisling. Hard worker and picks up new concepts quickly. Can be very bossy and argumentative particularly during breaktime.</t>
  </si>
  <si>
    <t>See Hannah. Lovely but hard work. HA</t>
  </si>
  <si>
    <t>Very chatty and helpful. Kind.</t>
  </si>
  <si>
    <t>165901183720</t>
  </si>
  <si>
    <t>008599</t>
  </si>
  <si>
    <t>Mai Thanh An (Yamato)</t>
  </si>
  <si>
    <t>AIS, seems bright and attentive during EAL test but low CAT4</t>
  </si>
  <si>
    <t>Has made huge progress. Exited EAL. In T3, he has become more confident. Shares his ideas, is making more friends. Lovely student who listens to advice and applies it well.</t>
  </si>
  <si>
    <t>New at the start of the year. T2. Great writing but speaking holds him back. Often zones out on the carpet - initial worries he wasn't understnading but he definitely does and it's just a case of supporting him to remain focused. Seems quite quiet but lovely and a kind friend. Struggled to made friends initially but finds his perople in EAL and people he can speak VN with. Younger brouther in Y1 woh was also called Yamato but school requested 1 changed their name. His real name is not Yamato but name given by family named after dad's work.</t>
  </si>
  <si>
    <t>082536001949</t>
  </si>
  <si>
    <t>007273</t>
  </si>
  <si>
    <t>HyunJi (Hailey)</t>
  </si>
  <si>
    <t>HA. Outstanding mathematician. Loves to learn and read. Is learning social cues. Worried about friendships next year as Doris is leaving.</t>
  </si>
  <si>
    <t>Very switched on, developing her grammar. Quite serious</t>
  </si>
  <si>
    <t>Very bright. Needs help sometimes in encouraging her to explore all areas of the classroom. Has become more playful and less serious as the year has progressed.</t>
  </si>
  <si>
    <t>Fluent reader- comprehension developing for level of book she can read. Can struggle getting out what she wants to say and can be robotic. Really starting to become more vocal &amp; extraverted in class. Friends with Mei &amp; Yuki.</t>
  </si>
  <si>
    <t>She is a very calm member of the class. She can be very shy but once engaged, she can be really chatty. She was really active during VL and has shared so much activities. I also noticed that she was reading. In class, she is one of the few children who show great understanding of rhymes and alliteration.</t>
  </si>
  <si>
    <t>101943140568</t>
  </si>
  <si>
    <t>009160</t>
  </si>
  <si>
    <t>NAMDARIAN</t>
  </si>
  <si>
    <t>Kai</t>
  </si>
  <si>
    <t>sibling in Y5 24/25 Hazel, Aus consulate</t>
  </si>
  <si>
    <t>New to BIS this year. A delight! Has made some good friends. HA ability. Quiet but listens attentively. Loves football. Parents very supportive and encouraging.</t>
  </si>
  <si>
    <t>144728765204</t>
  </si>
  <si>
    <t>009429</t>
  </si>
  <si>
    <t>DoHeon</t>
  </si>
  <si>
    <t>From ISHCMC, very lively boy, From ISHCMC, parents can be little demanding</t>
  </si>
  <si>
    <t>150653287630</t>
  </si>
  <si>
    <t>009432</t>
  </si>
  <si>
    <t>SUH</t>
  </si>
  <si>
    <t>Jiwoo</t>
  </si>
  <si>
    <t>from Korean school, shy</t>
  </si>
  <si>
    <t>095419720354</t>
  </si>
  <si>
    <t>009436</t>
  </si>
  <si>
    <t>Thien An (Dino)</t>
  </si>
  <si>
    <t>140043886463</t>
  </si>
  <si>
    <t>KANSSEN</t>
  </si>
  <si>
    <t>Alexis</t>
  </si>
  <si>
    <t>Class 4I: Michelle Thom</t>
  </si>
  <si>
    <t>226194765086</t>
  </si>
  <si>
    <t>006293</t>
  </si>
  <si>
    <t>Minh Ha</t>
  </si>
  <si>
    <t>wonderfully behaved, tries hard, a bit shy to begin with but wants to please. knows how to have a joke too.</t>
  </si>
  <si>
    <t>Had a good year, slowly grown in confidence and now chatting more. Wil be quiet to start but lovely.</t>
  </si>
  <si>
    <t>Absolutely gorgeous. Quiet and shy but a hard worker. EAL T3</t>
  </si>
  <si>
    <t>A lovely, kind girl. Can be quite shy but can speak in sentences. Not EAL this year but mentioned it report that it might be a possibility in Y1.</t>
  </si>
  <si>
    <t>Quiet, sensible, independent. Does not engage in virtual learning. Friends with Scarlett and MinChae</t>
  </si>
  <si>
    <t>Brothers are Minh Khanh Yr 1 and Minh Khoi Yr 4. Mum is very nice and approachable. Minh Ha is beginning to speak in sentences in English but still a bit shy at times. Very friendly and is willing to play with a variety of children in the classroom. She loves dancing and singing songs and role-playing.</t>
  </si>
  <si>
    <t>155650975926</t>
  </si>
  <si>
    <t>007757</t>
  </si>
  <si>
    <t>Minh Ngoc (Lisa)</t>
  </si>
  <si>
    <t>sibling Minh Anh 10H, studying AIS from 13/8/2019</t>
  </si>
  <si>
    <t>well behaved, well rounded and just a nice kid. inquisitive but can be siilly and let that side take over. only needs reminding once to stay on tasks. good egg!</t>
  </si>
  <si>
    <t>A great friend and always looks out for others. Tries her best in all subject areas.</t>
  </si>
  <si>
    <t>One of the most likeable humans you could ever want to meet. Kind, caring and understanding of others' differences. Works hard and plays well. Not sure where this 'Lisa' name has come from, her parents asked to change it halfway through the year, I have kept with her Vietnamese name, but she is starting to use Lisa more and more</t>
  </si>
  <si>
    <t>Confidence developing all the time. Still not quite blending.</t>
  </si>
  <si>
    <t>151455056575</t>
  </si>
  <si>
    <t>007249</t>
  </si>
  <si>
    <t>Dang Hoang Yen (Elly Nhi)</t>
  </si>
  <si>
    <t>sibling Robin 3S</t>
  </si>
  <si>
    <t>lovely kid who perseveres with everything. Lian worked closely with her and her english and confidence has benefitted, a bit low in english but good with maths and is better with sharing ideas now</t>
  </si>
  <si>
    <t>Quieter member of the class but works hard. Very kind friend to others. Parents need to be phoned to attend PTSCs. They do not check Seesaw.</t>
  </si>
  <si>
    <t>EAL - Lovely girl. Not very confidence with English speaking and very quiet in class. Possible SALT referral next year? Not much from parents. Always forgets reading book.</t>
  </si>
  <si>
    <t>EAL- Lovely lovely girl. Gained a lot of confidence this year and is becoming a great leader within the class. Improvement in C&amp;L</t>
  </si>
  <si>
    <t>One of the easiest girl to work with. No fuss in transitions or changes in routines. The clarity of her speech is something to
focus on next year. I've only met mum 3x. Not very visible during VL</t>
  </si>
  <si>
    <t>173707271589</t>
  </si>
  <si>
    <t>009031</t>
  </si>
  <si>
    <t>NAGAKI</t>
  </si>
  <si>
    <t>Maino</t>
  </si>
  <si>
    <t>you're lucky to have her. new this year but settled in so well. could win a certificate of excellence every week kind-of-kid</t>
  </si>
  <si>
    <t>132403604605</t>
  </si>
  <si>
    <t>008582</t>
  </si>
  <si>
    <t>Han Thuy My (Ruby)</t>
  </si>
  <si>
    <t>She appeared to have a few minor behavioural issues which need dealing with (interrupting when an adult is asking questions; difficulties keeping still) - single dad family, sibling will join Y5 23/24 (Kua)</t>
  </si>
  <si>
    <t>HA sweet helpful,just lovely. Mum passed due to covid and step mum not close yet.</t>
  </si>
  <si>
    <t>Really switched on. Mum passed away a couple of years ago, she has mentioned it once or twice in class but was not upset talking about it.</t>
  </si>
  <si>
    <t>124842015026</t>
  </si>
  <si>
    <t>007157</t>
  </si>
  <si>
    <t>Benjamin Quoc Bao (Benjamin)</t>
  </si>
  <si>
    <t>delightful, sociable kind. MA/HA</t>
  </si>
  <si>
    <t>Great fun and keen and eagre to please. Can have strong opinions. Has been a wonderful Student council member. Lacks confidence and stamina when writing. Has wonderful knoweldge of the world and extensive vocabulary.</t>
  </si>
  <si>
    <t>Lovely but is a bit like an old man. Does things slowly. MA/HA</t>
  </si>
  <si>
    <t>Wonderful. Smiley. Polite and helpful. Great attitude to learning. Very confident and great c&amp;L. Becoming better at turn taking and regulating his emotions.</t>
  </si>
  <si>
    <t>Friendly, very cheerful, very active during VL. Good friends with Molly and Vikaach. A bit active sometimes. He tends to push for things that he likes/wants to do. Sometimes gets upset when things doesn't go his way but would be fine after you talk to him.</t>
  </si>
  <si>
    <t>164606805401</t>
  </si>
  <si>
    <t>008709</t>
  </si>
  <si>
    <t>JuWon</t>
  </si>
  <si>
    <t>First time move to VN, Roan English play school</t>
  </si>
  <si>
    <t>lovely boy. MA very kind</t>
  </si>
  <si>
    <t>Kind hearted and fun. Has developed in confidence when sharing his personality in class. Is more willing to contribute and share ideas. Benefits from direction from tasks, but loves being an expert and sharing his skillset. Strong mathmatician and will be in English once completing EAL programme. Strong phonological knowledge, continuing to develop understanding of grammar and tenses.</t>
  </si>
  <si>
    <t>586056414892</t>
  </si>
  <si>
    <t>006539</t>
  </si>
  <si>
    <t>Hannah Yen (Hannah)</t>
  </si>
  <si>
    <t>grown in confidence, works slowly and methodically, very fair and kind, works well with everyone</t>
  </si>
  <si>
    <t>Quiet and shy but lovely, caring and fun. Works hard and is very able but takes a long time to finish. Not always as confident or as sure of herself as I would like her to be. Sometimes can feel quite lonely.</t>
  </si>
  <si>
    <t>Gorgeous, funny and delightful to teach. MA/HA (Cousin to Denver)</t>
  </si>
  <si>
    <t>Mature, friendly, sensible and kind. Confidence has grown massively. Cousins with Denver.</t>
  </si>
  <si>
    <t>She's a lovely but shy little girl. Parents are very supportive.</t>
  </si>
  <si>
    <t>Cousin of Denver and Mandy. Quiet child. Loves to play with friends Franco, Shin and Denver. Needs reminding to use her English words.</t>
  </si>
  <si>
    <t>152723304334</t>
  </si>
  <si>
    <t>009282</t>
  </si>
  <si>
    <t>KALRA</t>
  </si>
  <si>
    <t>Meha</t>
  </si>
  <si>
    <t>LA new mid year, struggles with friendship, needs to be put with children who have not shown signs of racism. shy, sweet, slow working</t>
  </si>
  <si>
    <t>110542668667</t>
  </si>
  <si>
    <t>005919</t>
  </si>
  <si>
    <t>EunYu (EunYu)</t>
  </si>
  <si>
    <t>Works hard and loves to read. Can be a little manipluative with friendships. Seems to prefer to work alone when adults allow it.</t>
  </si>
  <si>
    <t>Nice student but gets upset over friendships easily. Has a tendancy to bend the truth.</t>
  </si>
  <si>
    <t>Very confident and sociable. Likes to contribute to class discussions but she talks a lot and goes off topic! Can get emotional over friendships.</t>
  </si>
  <si>
    <t>Lovely, friendly and thoughtful. Very busy home life. Older siblings at JC.</t>
  </si>
  <si>
    <t>sensible child, good in English, before had the tendency to fall asleep in class, now sleeping routine has gotten so much better, youngest, has 3 siblings all in BIS, loves the Sensory tray</t>
  </si>
  <si>
    <t>Attended Ftost on Friday with nanny. Younest child. Has siblings at school.</t>
  </si>
  <si>
    <t>163321145906</t>
  </si>
  <si>
    <t>008300</t>
  </si>
  <si>
    <t>Weixuan (Sean)</t>
  </si>
  <si>
    <t>Brother in Y5, relocaitng from China (first time)</t>
  </si>
  <si>
    <t>Now T3. Very nice student and works hard. Loves Maths and Science. Can be quiet and nervous if he is unsure of the work, but has come out of his shell a lot. Gets worked very hard at home!</t>
  </si>
  <si>
    <t>New in T2 - very little English but hard-worker and keen swimmer. Look forward to seeing him at the end of Y3!</t>
  </si>
  <si>
    <t>103427102886</t>
  </si>
  <si>
    <t>009027</t>
  </si>
  <si>
    <t>TAHRI-LAMTAHRI</t>
  </si>
  <si>
    <t>Youssef</t>
  </si>
  <si>
    <t>New start at beginning of Y3. Could win a prize for enthusiasm! With this comes constant shouting out. Needs firm boundaries. Very supportive family.</t>
  </si>
  <si>
    <t>134900796854</t>
  </si>
  <si>
    <t>009312</t>
  </si>
  <si>
    <t>Harin</t>
  </si>
  <si>
    <t>sibling in Y2: KIm Hael</t>
  </si>
  <si>
    <t>New start in April. Tier 1. Tries incredibly hard and has a good personality!</t>
  </si>
  <si>
    <t>085756936794</t>
  </si>
  <si>
    <t>007005</t>
  </si>
  <si>
    <t>JiWon (Joy)</t>
  </si>
  <si>
    <t>Very involved parents. Talented musician. Shares her ideas very well. Excellent mathematician.</t>
  </si>
  <si>
    <t>Happy and bubbly. Can be bossy with others. Competative. Will always take the easy option and rush. Needs pushing. HA</t>
  </si>
  <si>
    <t>Lovely, friendly and thoughtful. Like an extra TA. HA.</t>
  </si>
  <si>
    <t>sweet and happy member of the class. she likes to play with other children. she is independent. Needs a little support when expressing herself.</t>
  </si>
  <si>
    <t>100419335674</t>
  </si>
  <si>
    <t>005899</t>
  </si>
  <si>
    <t>Thuan Nhien</t>
  </si>
  <si>
    <t>sibling Thong Nguyen in Y2</t>
  </si>
  <si>
    <t>Very supportive parents. She works incredibly hard. Is an outstanding swimmer! Lovely, kind and caring person.</t>
  </si>
  <si>
    <t>Really kind, hardworking and a good friend to others. Very supportive parents.</t>
  </si>
  <si>
    <t>Started the year really quiet and shy, has now turned into some sort of epic talkative, showy ninja. Loves getting up and reading her work out. Does still let more confident girls control her though.</t>
  </si>
  <si>
    <t>Needs support with phonics. Not quite blending</t>
  </si>
  <si>
    <t>sensible memer of the class. she sometimes needs motivation to try a new activity but she is beginning to volunteer during our small group and carpet sessions.</t>
  </si>
  <si>
    <t>172027103725</t>
  </si>
  <si>
    <t>007266</t>
  </si>
  <si>
    <t>Nguyen Phuc Hy (Hy)</t>
  </si>
  <si>
    <t>siblings TRAN Henry 5I
TRAN Harry 3B</t>
  </si>
  <si>
    <t>Full of energy and positivity. Loves coming to school. He is well liked by everyone. T3 EAL</t>
  </si>
  <si>
    <t>MA kid - huge progress this year! Loveable, friendly, genuinely kind human being. Great friend to others and well liked. T3 EAL. Loves magic tricks this year! Delightful and gift to any class.</t>
  </si>
  <si>
    <t>Brand new term 3. Very little English but seems to be picking it up quickly.</t>
  </si>
  <si>
    <t>Term 2 starter, has two older brothers in BIS, parents have no english, lives far away (Dong Nai), though sleeps early, due to early wake up, he falls asleep towards the end of the day, adamant in speaking English, will be recommended for EAL, Mum knows, close with the boys of F2N</t>
  </si>
  <si>
    <t>104836149624</t>
  </si>
  <si>
    <t>007198</t>
  </si>
  <si>
    <t>Ngoc Khue (Sophia)</t>
  </si>
  <si>
    <t>Wonderful personality! Creative and kind. Needs to be pushed to achieve her best.</t>
  </si>
  <si>
    <t>Very creative - talented musician, performer. Dad is very proud of her accomplishments outside of school. Can go under the radar in terms of attainment if not careful</t>
  </si>
  <si>
    <t>Gorgeous little girl. Father is exceptionally rude! Happy to chat if necessary.HA</t>
  </si>
  <si>
    <t>Loves creative activities, singing,
dancing. Likes to help others.
is good friends with Gabriella. Sometimes 
upset in the morning. Parents are busy 
working parents so nanny is left to organise
things for school. Sometimes Librarby folders,
swmming costumes are forgotten.</t>
  </si>
  <si>
    <t>V.bubbly, friends with JiA. Loves role play &amp; creative activities, will play with anyone, take care of new chn, good English--&gt; but can need more time to answer as she clarifies her thoughts.</t>
  </si>
  <si>
    <t>145637203319</t>
  </si>
  <si>
    <t>006831</t>
  </si>
  <si>
    <t>Binh Minh (Carrot)</t>
  </si>
  <si>
    <t>cousin TRUONG Ngoc Bao Anh 1H 19-20</t>
  </si>
  <si>
    <t>Punctuality, attendance and disorganisation are a problem. IB and MB had a meeting with parents in T3 24/25 to discuss. Needs to be monitored in T1 25/26. Contact HOY and HOC for further meetings. Has not made enough progress in Y3. Needs lots of encouragement. Refer to LS and PCAP.</t>
  </si>
  <si>
    <t>Has made little progress in terms 2 and 3. Not prepared for learning, parents are not engaged at all. Conversation needed</t>
  </si>
  <si>
    <t>Sweet boy but lacks drive. School not taken seriously by parents. Significantly late everyday and often falls asleep in school. No English at home. Small steps of progress. LA</t>
  </si>
  <si>
    <t>EAL -No attendance over VL. Made huge improvement in C&amp;L and confidence. Begining to oral blend with pictoral support. Needs support to read CVC words. Knows most of set 1 sounds.</t>
  </si>
  <si>
    <t>Attendance is still an issue. No engagement in VL. Parents are difficult to invite in for PTSCs. Family gives a fuss for every 'accident' that he's involved in (e.g. bump on the head, graze on the knee etc)</t>
  </si>
  <si>
    <t>Attendance is low, comes to school late almost everyday. Just recently started toilet training. Would cry in the morning but would calm down straight after. Finds comfort in dinosaur toys, transport toys and messy play activities. When frustrated, he might hit/push but we are working on this now. Mum and Dad are nice. Carrot is just beginning to learn some english words.</t>
  </si>
  <si>
    <t>143047224604</t>
  </si>
  <si>
    <t>009347</t>
  </si>
  <si>
    <t>IYER</t>
  </si>
  <si>
    <t>Ishita Ashok (Ishita)</t>
  </si>
  <si>
    <t>moving from India, sibling in Y7 25/26</t>
  </si>
  <si>
    <t>115153963094</t>
  </si>
  <si>
    <t>009454</t>
  </si>
  <si>
    <t>LEWIS</t>
  </si>
  <si>
    <t>Kenzo Robin (Kenzo)</t>
  </si>
  <si>
    <t>moving from the UK, sibling in Y8 25/26</t>
  </si>
  <si>
    <t>mild asthma and eczema</t>
  </si>
  <si>
    <t>Class 4S: Andrea Pye</t>
  </si>
  <si>
    <t>111013911991</t>
  </si>
  <si>
    <t>007432</t>
  </si>
  <si>
    <t>DHABALE</t>
  </si>
  <si>
    <t>Shyam</t>
  </si>
  <si>
    <t>sibling in Year 8I</t>
  </si>
  <si>
    <t>Doesn't eat pork or beef</t>
  </si>
  <si>
    <t>he is quirky and does like to share ideas a lot, sometimes too much. he has got better as the year has gone on with regulating himself (he used to take himself away and read a book while we did lessons) so boundaries and rules set early will be helpful for him</t>
  </si>
  <si>
    <t>Very loud, has an external monologue at all times. Really kind and works hard.</t>
  </si>
  <si>
    <t>Very good with numbers. Very loud, needs lots of reminders to use an indoor voice. Loves the construction area but often engages in play that is suitable for outside, not in the classroom.</t>
  </si>
  <si>
    <t>Very good with number. Just developing a friendship with Tommy. Listening skills and response are a continuing target</t>
  </si>
  <si>
    <t>shyam is obsess with numbers. he started term 3 in BIS. he is very enthuastic and might need support to calm him down particularly when you talk to him. often you dont understand what he is saying unless you ask him to pause and calm down. LS was involved with his admission and might need a follow up.</t>
  </si>
  <si>
    <t>082811903596</t>
  </si>
  <si>
    <t>008344</t>
  </si>
  <si>
    <t>Benjamin Duc Khai</t>
  </si>
  <si>
    <t>moving from America</t>
  </si>
  <si>
    <t>Yes SALT</t>
  </si>
  <si>
    <t>likes to share everything with you and will share his every thought out loud. wants to be like his dad and wants opportunities to lead but sometimes doesn't know how to. tries hard in all he does but can be distracted. a very nice boy and usually well behaved and understands boundaries.</t>
  </si>
  <si>
    <t>Quiet at the beginning of the year but has grown in so many ways - socially, academically, emotionally! Very cheeky and asks a lot of questions but does sometimes need reigning in</t>
  </si>
  <si>
    <t>EAL Tier 2. Please see me.</t>
  </si>
  <si>
    <t>165649787311</t>
  </si>
  <si>
    <t>008028</t>
  </si>
  <si>
    <t>Tran Nha Phuong (Pamela)</t>
  </si>
  <si>
    <t>HA either very high or low self esteem. LS support for social issues. super creative, enthusiastic</t>
  </si>
  <si>
    <t>Wonderful! Needs firm boundaries so she knows it's not the Pamela show. So much fun and very quirky. Struggles to lose. Can sometimes say shocking things for a reaction, parents are aware</t>
  </si>
  <si>
    <t>Weird and wonderful. Super bright, articulate and creative. Needs really firm boundaries and humour.</t>
  </si>
  <si>
    <t>153141578504</t>
  </si>
  <si>
    <t>008343</t>
  </si>
  <si>
    <t>COLLINGTON</t>
  </si>
  <si>
    <t>Daniela Claire (Dani)</t>
  </si>
  <si>
    <t>US Consulate Family. Never met in person.</t>
  </si>
  <si>
    <t>Sweet, bright verbally, lacks confidence Maths and will always tell you if you make a mistake.</t>
  </si>
  <si>
    <t>Delightful child! Made great progress,</t>
  </si>
  <si>
    <t>104919653713</t>
  </si>
  <si>
    <t>007181</t>
  </si>
  <si>
    <t>Advika</t>
  </si>
  <si>
    <t>Sibling Ananya</t>
  </si>
  <si>
    <t>Sweet, can be hard working but needs reminders, slow to start and needs support in Maths but made good progress. Get mum on side to support.</t>
  </si>
  <si>
    <t>Good progress this year but still away with the fairies, constant reminders to focus. Catch her out being great - positive affirmations work well with her! August birthday, immature. Parents are very involved - send them a few Seesaw messages... they love it!</t>
  </si>
  <si>
    <t>See Hannah. Sweet little girl. Random, quirky kind, always tired! August birthday and this shows. LA</t>
  </si>
  <si>
    <t>Very affectionate, likes to give lots of 
hugs! Has good English. Still struggling to blend consistently, 
this has been a long work in progress. 
She has matured a lot, manages herself 
well now. No more problems eating. 
Sometimes gets v. tired in the afternoon, becomes teary. 
Just needs a cuddle and TLC then fine.
Is now making good friends with Yoonseo, Lynn 
and Gabriella.</t>
  </si>
  <si>
    <t>Such a sweet girl! She is generally very happy and loving but can become upset easily. She is the boss at home so is still learning to follow instructions rather than give them. Was assesed by Jade for SALT. There are a few issues but Jade thinks she will probably grow out of it. Has made great progres with this since August. Has trouble swallowing food. I spoke with Mum and she is working on this at home and is not concerned about it.</t>
  </si>
  <si>
    <t>081136598455</t>
  </si>
  <si>
    <t>007375</t>
  </si>
  <si>
    <t>Stella Georgina Xuan (Gina)</t>
  </si>
  <si>
    <t>Sibling Athur Year 2</t>
  </si>
  <si>
    <t>Sweet, great friend, hard working, made progress byt needs tupport in Maths.</t>
  </si>
  <si>
    <t>Has made great progress. Great listener, pleasure to teach</t>
  </si>
  <si>
    <t>Great girl, can be silly around Seia but have moved them apart. Ok writer</t>
  </si>
  <si>
    <t>New to BIS this year, lovely confident girl. Great speaker &amp; v.inquisitivie. Friends with Seia &amp; Kimmi. Loves to get stuck in with activities. Great artist v.creative!</t>
  </si>
  <si>
    <t>181329889359</t>
  </si>
  <si>
    <t>007870</t>
  </si>
  <si>
    <t>GIL</t>
  </si>
  <si>
    <t>brother JuWon for Y3</t>
  </si>
  <si>
    <t>Very sweet, respectful. fairly quiet. MA-HA in all subjects</t>
  </si>
  <si>
    <t>Very kind and caring student. Grew in confidence this year.</t>
  </si>
  <si>
    <t>Very shy. Relies a lot on Noah but works well with him. EAL T2</t>
  </si>
  <si>
    <t>Brand new term 3. Very little English but seems to be picking it up quickly. Broke her arm on the climbing frame so had time off as well.</t>
  </si>
  <si>
    <t>120627557079</t>
  </si>
  <si>
    <t>006886</t>
  </si>
  <si>
    <t>Auntie was BIS student</t>
  </si>
  <si>
    <t>Seafood</t>
  </si>
  <si>
    <t>Endlessly entertaining, can be a bit of a handful at times. Very smart but lacks focus. (possible ADHD/AuDHD, though currently undiagnosed). can test the boundaries of 'banter' at times, needs to understand boundaries and rules. But incredibly fun and curious.</t>
  </si>
  <si>
    <t>Very charming. LS is involved (see me). Can get easily distracted by his own learning intentions. Can shout these out and sitract others, but can easily be reminded to consider respect and has been working hard on this. Benefits from sitting close to an adult and occasionally needs a distractive method (fidget toy, elastic band) for extended periods of sitting - e.g assembly times. Needs clear instructions e.g this then this and can be a reluctant writer.</t>
  </si>
  <si>
    <t>Awesome. Has learning needs (see me) but can access the curriculum most of the time without modifications. Obsessed with flags. Takes advantage of new adults, but you can be blunt and have high expectations, he will cope.</t>
  </si>
  <si>
    <t>LS &amp; SALT, needs fidgit toys to stay focused. V.exciteable &amp; can stim alot when excited. Can say 'No' alot when falling ill. Still waiting on Dad to get Dr Orly appointment. Lives with DAD ONLY. V.PICKY eater.</t>
  </si>
  <si>
    <t>SALT &amp; SEN investigation. Liasing with Dad to get a consultation ith Dr Orly due to CL delays/issues, loves cause &amp; effect activities, listening &amp; concentration improving- great with number/sounds, friedns with Eddie</t>
  </si>
  <si>
    <t>134713000955</t>
  </si>
  <si>
    <t>007897</t>
  </si>
  <si>
    <t>Seowoo (Kai)</t>
  </si>
  <si>
    <t>Had some health issues this year which caused him to miss several weeks. Slightly anxious (is seeing Saskia) but has many friends and is popular in the class. Quiet, hard working, smart</t>
  </si>
  <si>
    <t>Has flown this year since his English language has improved. Needs a lot of challenge, particularly in Maths but also a strong writer. Can get a little silly but wants to please</t>
  </si>
  <si>
    <t>Sweet boy can be shy. Gets carried away when excited. Will likely find settling a little tricky. MA (great potential but english barrier gets in the way sometimes).</t>
  </si>
  <si>
    <t>094913118842</t>
  </si>
  <si>
    <t>007558</t>
  </si>
  <si>
    <t>LA</t>
  </si>
  <si>
    <t>Thao Vy</t>
  </si>
  <si>
    <t>Has been working with LS on friendship skills and has made progress/more positive interactions. Has some regular friends who she likes to work/play with. Can still sometimes be unkind or wind people up. Can be very sweet too. Has lots of potential- focus can be an issue at times</t>
  </si>
  <si>
    <t>Struggles socially to fit in. Wants to do the right thing and when caught doing something wring will say anything to deflect blame. Has made slow progress in phonics and writing. Will copy from others. Maths is stronger when she can show you 1 to 1 rather than in paper assessments. Super soft hearted on the inside just used bravado at times to mask it.</t>
  </si>
  <si>
    <t>Weak attainment. Needs firm boundaries and needs support keeping on top of BLC in order to complete them.</t>
  </si>
  <si>
    <t>Thao Vy started at BIS this year. Finds socialising challenging. Mum is main contact.</t>
  </si>
  <si>
    <t>142238979132</t>
  </si>
  <si>
    <t>008953</t>
  </si>
  <si>
    <t>Thai Phong (Ken)</t>
  </si>
  <si>
    <t>EAL tier 2- Fun and lively. Needs clear rules and boundaries but then will (mostly) stick to them.</t>
  </si>
  <si>
    <t>133716001203</t>
  </si>
  <si>
    <t>008613</t>
  </si>
  <si>
    <t>CHICIUC</t>
  </si>
  <si>
    <t>Stefania (Stefa)</t>
  </si>
  <si>
    <t>Complete beginner Eng, sister Liza in Y3</t>
  </si>
  <si>
    <t>EAL Tier 2 Number Sense. Finds Maths difficult. Super kind and friendly. Works very hard. Quiet a few absences this year. Dad very supportive, communicates throiugh Seesaw. Mum too but limited English.</t>
  </si>
  <si>
    <t>Wonderful girl. Always tries her best but needs a lot of guidance. T1 EAL. Please see me.</t>
  </si>
  <si>
    <t>101948874574</t>
  </si>
  <si>
    <t>007361</t>
  </si>
  <si>
    <t>KWAK</t>
  </si>
  <si>
    <t>Delightful, very busy, bright, friendly was our rep on Student Council. Enjoy!</t>
  </si>
  <si>
    <t>Lovely, best friends with Ayano. Absolute joy!</t>
  </si>
  <si>
    <t>Lovely girl. Likes to play with Ayano but is happy to play with other children. MA children</t>
  </si>
  <si>
    <t>A great all rounder shows maturity in 
organising herself. Was a returner in T2. 
Loves to draw. is v. good at maths. Close friends 
with Ayano which has blomsomed into a lovely friendship.</t>
  </si>
  <si>
    <t>Started in term 3 and settled quickly. Really nice girl. Speaks English well. Loves to draw. Sometimes doesn't listen to instructions, especially if she is involved in self-chosen actvities. May need to be a little bit firm with her at the start.</t>
  </si>
  <si>
    <t>828619518288</t>
  </si>
  <si>
    <t>006963</t>
  </si>
  <si>
    <t>Do</t>
  </si>
  <si>
    <t>Nguyen Khanh Ha (Mei)</t>
  </si>
  <si>
    <t>Hardworking, very able, can be sensitive. Always asking questions, a delight.</t>
  </si>
  <si>
    <t>Very sweet, kind and sensitive girl. Can sometimes be difficult to understand because of her quiet voice and speed she speaks at. High ability across all areas of the curriculum. Struggles when left to independent learning, benefits from direction and ideas of tasks to complete. Presentation of work is immaculate. Very small circle of friends (Audrey and Kha Han.) Very supportive parents.</t>
  </si>
  <si>
    <t>Quiet and hard working. Her only friend is leaving this year. High ability. Sweet girl.</t>
  </si>
  <si>
    <t>V. quiet. Can struggle with friendships, bit of a loner and enjoys her own company. But does play with Hailey &amp; Yuki when she does seek others out. Speaking is v.quiet and cna be hard to hear- can come across shy. Mum a teacher (different school) and sister Akemi in Yr5.</t>
  </si>
  <si>
    <t>Very gentle girl, she's easy to have in your class. 
Her mum is very nice and supportive.</t>
  </si>
  <si>
    <t>090255907836</t>
  </si>
  <si>
    <t>009083</t>
  </si>
  <si>
    <t>ORGILL</t>
  </si>
  <si>
    <t>Alyssa Phan (Alyssa)</t>
  </si>
  <si>
    <t>New this year, a delight. Has lots to contribute. Emotionally intelligent and caring, was on Student Council in Term 1. Plays with different chidren, quite sensitive, doesn't seem to have found her group yet.</t>
  </si>
  <si>
    <t>151856780055</t>
  </si>
  <si>
    <t>009274</t>
  </si>
  <si>
    <t>YeonWoo</t>
  </si>
  <si>
    <t>conditional offer</t>
  </si>
  <si>
    <t>New in Term 2. Twin. Very quiet and very low. Lots of interventions going on. EAL Tier 1 and referreed to LS.</t>
  </si>
  <si>
    <t>105403809568</t>
  </si>
  <si>
    <t>008619</t>
  </si>
  <si>
    <t>Huy Dang (Pilsner)</t>
  </si>
  <si>
    <t>Biggest heart, hard working, capable of more with support</t>
  </si>
  <si>
    <t>Great addition to BIS but a pure chatter box! Really kind and understanding of others. Is a bit of a perfectionist when it comes to writing. Really slows him down.</t>
  </si>
  <si>
    <t>140458327836</t>
  </si>
  <si>
    <t>008182</t>
  </si>
  <si>
    <t>Yu-Hung (Aaron)</t>
  </si>
  <si>
    <t>Bright, Able but not performing to his full potenital, works but needs to be challenged as he will sit back.</t>
  </si>
  <si>
    <t>Wonderful, quick sense of humour and fun. Came of EAL term 3 and showing great stamina in writing output is showing his expanding knoweldge. Strong mathmatician. Supportive parents.</t>
  </si>
  <si>
    <t>Less than half of the year at BIS. Has picked up English quickly and this is now feeding into him being able to more fully grasp the curriculum. Behind, but not for long. Very funny.</t>
  </si>
  <si>
    <t>140129365661</t>
  </si>
  <si>
    <t>009501</t>
  </si>
  <si>
    <t>KWON</t>
  </si>
  <si>
    <t>JoonSoo</t>
  </si>
  <si>
    <t>needs to resit NGRT and CAT, from korean school</t>
  </si>
  <si>
    <t>090144705970</t>
  </si>
  <si>
    <t>SeonYul (Melody)</t>
  </si>
  <si>
    <t>Tiger parents who wants to know deep details of school life. lovely girl, chatty</t>
  </si>
  <si>
    <t>135153503992</t>
  </si>
  <si>
    <t>009503</t>
  </si>
  <si>
    <t>Manh Giao (Neygell)</t>
  </si>
  <si>
    <t>local school, sibling joining Y6 and F3 25/26</t>
  </si>
  <si>
    <t>095529993563</t>
  </si>
  <si>
    <t>009461</t>
  </si>
  <si>
    <t>Le Tan An (Chuck)</t>
  </si>
  <si>
    <t>IS HCMC switcher, sibling in Y3 25/26</t>
  </si>
  <si>
    <t>Class 4V: Conor O'Brien</t>
  </si>
  <si>
    <t>094734931133</t>
  </si>
  <si>
    <t>006880</t>
  </si>
  <si>
    <t>Mai Thy (Lavie)</t>
  </si>
  <si>
    <t>Sibling Tin Tin 3H 19-20</t>
  </si>
  <si>
    <t>clever and knows it. can sometimes cross the line with 'banter' but usually tries to please academically. overall a good egg.</t>
  </si>
  <si>
    <t>Lovely. Bit cheeky, quite chatty with her friends. Very capable.</t>
  </si>
  <si>
    <t>Shy, lovely, hard worker. HA</t>
  </si>
  <si>
    <t>Communicates effectively. Fluent reader. Strong writer. Can get into minor dissagreements with her friends. Good sense of humour</t>
  </si>
  <si>
    <t>Showed improvement in terms of listening, attention and speaking. Can speak in sentences. Friends with Shin and Denver. Although they play well and she likes to spend time with them, Lavie often gets into an argument with them</t>
  </si>
  <si>
    <t>153833036113</t>
  </si>
  <si>
    <t>007701</t>
  </si>
  <si>
    <t>Thanh Nhi (Hannah)</t>
  </si>
  <si>
    <t>siblings VO Tina 7B 
VO Anna 5N</t>
  </si>
  <si>
    <t>well behaved and does try hard. can find starting tasks a bit tricky and looks to others but with encouragement she is a good character to have in class.</t>
  </si>
  <si>
    <t>Lovely girl. Sometimes she peaks into other people's work instead of saying she doesn't understand something.</t>
  </si>
  <si>
    <t>Quiet, but confident. Loves working in small groups of girls, but does her best work independently. So lovely.</t>
  </si>
  <si>
    <t>Has made great progress this year. Started no English. Still quiet but joining in more.</t>
  </si>
  <si>
    <t>140141246761</t>
  </si>
  <si>
    <t>007139</t>
  </si>
  <si>
    <t>Hong An (Sapphire)</t>
  </si>
  <si>
    <t>very creative has sometimes gone within herself in the year but then has really come out of her shell and has a big smile on her face. smarter than she lets on sometimes! a nice addition but keep an eye on her wandering round the class!</t>
  </si>
  <si>
    <t>Quirky and likeable - extremely creative but struggles with focus - always has something in her hand that she's found on the floor. Twin Diamond.</t>
  </si>
  <si>
    <t>Hasn't made many friends in clasds, often plays alone in classroom. Very creative, loves drawing and making things using the junk modelling. Doesn't focus on carpet. EAL. Twin brother Diamond.</t>
  </si>
  <si>
    <t>V.quiet. EAL. Loves being creative- painting/making. Can come into school v.sleepy after late nights. Twin brother Diamond.</t>
  </si>
  <si>
    <t>She struggled a lot in settling in and her constant companion 
is her twin brother or a familiar adult in class. Her understanding 
of the language is better than her spoken English.</t>
  </si>
  <si>
    <t>374288202026</t>
  </si>
  <si>
    <t>005416</t>
  </si>
  <si>
    <t>Edward Duong (Eddie)</t>
  </si>
  <si>
    <t>Sibling Bertie F1</t>
  </si>
  <si>
    <t>a nice and charismatic kid. has boundless energy and creativity. does like to take the lead and struggles when others want to do the same in his group. he will want to please and he will want to tell you everything he's doing. might need a couple nudges here and there for staying on task.</t>
  </si>
  <si>
    <t>Really lovely, great general knowledge, very kind and always curious. Has taken a keen interest in reading and making up his own stories</t>
  </si>
  <si>
    <t>Lovely boy. He loves the construction area and making things - he'll always choose this over BLC. Very good at maths - enjoys school and loves playing with his friends.</t>
  </si>
  <si>
    <t>V.chatty,. Worked hard with reading &amp; writing F3 and now loves it! V.good at maths-reasoning too. Friends with Yen Yen, Henry &amp; JiA in class. Dad is Mr Rob (Yr 2) &amp; Thanh (Head TA)</t>
  </si>
  <si>
    <t>Talkative, needs reminding to stop &amp;listen to others, friends with Kimmi &amp; Nicolas &amp; Minh. Loves numbers/sounds--&gt;V.focused during Adult activities</t>
  </si>
  <si>
    <t>Loves role play, singing and books. Independent. Reminders to use gentle hands.</t>
  </si>
  <si>
    <t>100943263042</t>
  </si>
  <si>
    <t>007145</t>
  </si>
  <si>
    <t>Lam Anh (Annie)</t>
  </si>
  <si>
    <t>A delight and very motivated to learn! Is very sensitive and has had some issues with friendships.</t>
  </si>
  <si>
    <t>A lovely student. Helpful and kind to others. Tends to rush her work leading to small mistakes.</t>
  </si>
  <si>
    <t>Very sweet and friendly. Sometimes writes backwards and reverses letters.</t>
  </si>
  <si>
    <t>Lovely, friendly and thoughtful. Needs fine motor support.</t>
  </si>
  <si>
    <t>sweet and lovely member of our class. she is very talkative and always engaged with the activities. needs a little support when sharing toys.</t>
  </si>
  <si>
    <t>100415106046</t>
  </si>
  <si>
    <t>008452</t>
  </si>
  <si>
    <t>MinYeong (Amy)</t>
  </si>
  <si>
    <t>Exited EAL Term 3. Very quiet but has a good sense of humour and works hard. She is being split from her Korean group to try and help her be a little more confident. May need a bit of reassurance at the start of the year.</t>
  </si>
  <si>
    <t>New in T2, really kind child who always works hard.</t>
  </si>
  <si>
    <t>155734039568</t>
  </si>
  <si>
    <t>008552</t>
  </si>
  <si>
    <t>HEBER PERCY</t>
  </si>
  <si>
    <t>Julia Noeli (Julia)</t>
  </si>
  <si>
    <t>Careful placement with teacher (firm) Sibling for Y5 Anabel</t>
  </si>
  <si>
    <t>One of a kind! Great fun and loves praise. Very impulsive and needs a lot of support with learning. Works with LS. Would be great to talk about her more please.</t>
  </si>
  <si>
    <t>Where do I start??? Conversation needed</t>
  </si>
  <si>
    <t>476124703168</t>
  </si>
  <si>
    <t>006325</t>
  </si>
  <si>
    <t>Quoc Minh (Andy)</t>
  </si>
  <si>
    <t>Great fun but shouts out a lot! Is very kind hearted. Needs firm boundaries and can argue back if he thinks he is in the wrong. Sometimes needs reminders to keep his hands to himself. Very likeable!</t>
  </si>
  <si>
    <t>Funny. Bright. Outgoing. Caring. Respectful of others. Talks a lot. Needs firm boundaries.</t>
  </si>
  <si>
    <t>Funny and lively. Needs firm boundaries. Can not stop himself calling out. Loves school. SALT outside school for pronounciation (long battle with mum but happening now). MA</t>
  </si>
  <si>
    <t>Still officially on SALT due to pronunciation 
difficulites but is a bright boy &amp; 
excellent English. Long chats to mum about
Andy needing speech therapy. She is still reluctant 
but working on a consultation. 
Very close friends with Sophia Zhou , outside school 
as well. They can sometimes distract eachother 
and I don't sit them together. 
Is mature and responsible with learning/tidying up 
but then has silly moments.</t>
  </si>
  <si>
    <t>Very confident. Usually loves coming to school and gets involved in many different activities. Speaks English but has SALT needs. Mum doesn't want him to be assessed as she knows he will not cope with the SALT sessions yet. On occasion, Andy has been upset in the mornings and not wanted to come to school. he is able to make himself throw up, thinking he will be alllowed to go home. He can also throw up from coughing too. Quite a vomitty child.</t>
  </si>
  <si>
    <t>Has a sister in Year 1 called Suri. Really lovely boy but may sometimes need reminding of class boundaries. He is being encourage to speak with clarity when using his English words.</t>
  </si>
  <si>
    <t>Comes 2 times a week with mum. Likes to play with the animals and water tray.</t>
  </si>
  <si>
    <t>092651314446</t>
  </si>
  <si>
    <t>008943</t>
  </si>
  <si>
    <t>Minh Phuc</t>
  </si>
  <si>
    <t>New start at start of Y3 from BVIS. Is lovely and works very hard. Can get a little nervous and needy if she is unsure of things and needs reassurance.</t>
  </si>
  <si>
    <t>132009627708</t>
  </si>
  <si>
    <t>008971</t>
  </si>
  <si>
    <t>William</t>
  </si>
  <si>
    <t>New start at beginning of Y3. Sometimes forgets how much bigger than the others he is and can unintentially hurt them. Works really hard but can rush.</t>
  </si>
  <si>
    <t>236755821397</t>
  </si>
  <si>
    <t>006582</t>
  </si>
  <si>
    <t>Hoang Thach (Putin)</t>
  </si>
  <si>
    <t>Sweet, always looks out for friends. MA in most subjects. Always keen to join in</t>
  </si>
  <si>
    <t>Delightful boy, keen and eagre to please. Friend to everyone. Moderates behaviour in the class and really hard working.</t>
  </si>
  <si>
    <t>Low attendance.EAL. Mum often needs support. Sibling - Jennifer (y3 21/22)</t>
  </si>
  <si>
    <t>mum, parents are not as cooperative in terms of school routine and practices, needs to be chased during PTSC season, Putin is usually absent, he usually trips all the time but now he is so much better, he vomits every morning, he has a throat condition, EAL. CL could have developed better but because of absences, no.</t>
  </si>
  <si>
    <t>Had a lot of time off. Has a sister in Year 2 called Jennifer. Strong willed but can be caring towards his friends when he chooses to.</t>
  </si>
  <si>
    <t>080833826320</t>
  </si>
  <si>
    <t>007240</t>
  </si>
  <si>
    <t>Panisara (Claire)</t>
  </si>
  <si>
    <t>She has made SO much progress with her anxiety. She is now chatty and really happy to work with any other student. However, as she settles in to Y4 and a new set of people, she will need some patience and a lot of gentle kindness. LOVELY girl. LA in all subjects but always tries her best</t>
  </si>
  <si>
    <t>Very anxious, expect a challenging transition to Juniors but should be ok by half term - Rebekah can support if needed. Mum can also be anxious so put in a lot of effort to building a good relationship with Mum so that she trusts you and gives positive messages to Claire at home. Can be painfully slow but responds well to positive affirmations... catch her out being fast and praise her, refer back to that one time regularly!</t>
  </si>
  <si>
    <t>Anxious child and mum (but mum is lovely and supportive) Very slow moving and responding. English is very good but very shy and quiet. LA small progress. End Aug birthday and shows.</t>
  </si>
  <si>
    <t>V.YOUNG, anxious parents. Will observe others play rather than exploring herself, confidence and independence is poor. Working hard to support family. Fine motor is poor- still workign on writing name. Friendly with Nhien.</t>
  </si>
  <si>
    <t>Term 3 starter, v.quiet--&gt; buddied up with Nhien &amp; Yen Yen as loves role play, Mum v.hands on and lovely, can be hard to get her in school to begin with, English developing well but will need EAL support.</t>
  </si>
  <si>
    <t>821140243053</t>
  </si>
  <si>
    <t>006016</t>
  </si>
  <si>
    <t>KNAGGS</t>
  </si>
  <si>
    <t>Molly Jean (Molly)</t>
  </si>
  <si>
    <t>sibling Oliver</t>
  </si>
  <si>
    <t>Delightful!! super sweet, friendly and caring. Works hard. has made good progress in her Maths and English. Lacks confidence- needs lots of encouragement. Needs extra time to complete things</t>
  </si>
  <si>
    <t>Hard worker. Loyal friend. Kind, caring, respectful. Works slowly but is very focused on doing her best. Has struggled with phonics and writing.</t>
  </si>
  <si>
    <t>If you don't like this girl, then there must be something wrong with you. Super kind, capable and tries hard. She is, however, sometimes hard on herself as she compares her work to others. Often says 'I made a mistake' and wants to start again. Getting better though.</t>
  </si>
  <si>
    <t>Mature, friendly, sensible and kind. Confidence has grown massively. Good friends with Benjamin and Mia Florence. Loves creating!</t>
  </si>
  <si>
    <t>Sensible, kind, friendly, independent a bit shy at first. Really good communication and listening skills, very creative. Friends with Erin and Elise.</t>
  </si>
  <si>
    <t>F1 repeater this year. Sensible at all times and is always curious about everything that is happening around her</t>
  </si>
  <si>
    <t>125001345656</t>
  </si>
  <si>
    <t>009211</t>
  </si>
  <si>
    <t>Hoang Minh (Sonic)</t>
  </si>
  <si>
    <t>sibling Vu Hien Minh (Lucy) in F1B 24/25</t>
  </si>
  <si>
    <t>EAL tier 2.Joined after xmas. Sweet and excitable. Lots of energy!Needs boundaries setting but will then folliow them. Tries his best. LA (mostly due to EAL).</t>
  </si>
  <si>
    <t>143314433678</t>
  </si>
  <si>
    <t>007893</t>
  </si>
  <si>
    <t>SuHo</t>
  </si>
  <si>
    <t>Great manners friendly, hardworking can sometimes try to finish too quickly and not demonstarte his amzing abilities. HA</t>
  </si>
  <si>
    <t>A little immature but still tries to be respectful and is high ability across the board. One of the younger ones in the class and it sometimes shows.</t>
  </si>
  <si>
    <t>Hard working and smart. Has grown in confidence this year.</t>
  </si>
  <si>
    <t>163325025086</t>
  </si>
  <si>
    <t>008308</t>
  </si>
  <si>
    <t>Duong Thomas Trieu (Thomas)</t>
  </si>
  <si>
    <t>no schooling before, sibling in school TRAN Coco 5N and Jonathan 4C</t>
  </si>
  <si>
    <t>Very kind and friendly but has trouble regulating. LS are aware of him. He's had a whole selection of fiddle toys but prefers blue tac. Sensitive but ditracts others.</t>
  </si>
  <si>
    <t>Absolutely delightful but very high energy, distracts others, impulsive. Carpet time is an issue but he completes work to a high standard. Currently trying to convince parents to allow LS to assess him.</t>
  </si>
  <si>
    <t>Very new to schooling but a sweet child who tries hard. Making good progress.</t>
  </si>
  <si>
    <t>932204454791</t>
  </si>
  <si>
    <t>006587</t>
  </si>
  <si>
    <t>AHMEDI</t>
  </si>
  <si>
    <t>Elias Rizwan (Elias)</t>
  </si>
  <si>
    <t>Hopefully, we can chat. I have some reports that have been completed on him. Also see previous notes. Very literal. Super friendly and tries really hard. Able but needs clariuficatiin and regular check ins. LS aware.</t>
  </si>
  <si>
    <t>Undiagnosed autism which manifests in the most delightful way! Enjoy him and all of his hilarious quirks! He sees a speech and language therapist outside of school - sometimes jumbles words in a sentence. Has made excellent progress this year with creativity and independence in Busy Learning.</t>
  </si>
  <si>
    <t>See Helena. Finds expressive language very hard. Gets sentence starters or person mixed up (eg I am help me). SALT. Stubborn and unable to follow directions that interupt or upset him. Plays independently. Gets very hooked for a while. Change is hard. Works with SEN team. MA</t>
  </si>
  <si>
    <t>See Fiona. LS and SaLT involved - mum and dad aware.</t>
  </si>
  <si>
    <t>mentioned for LS, parents are cooperative when I tell them about how they can help their child at home, rote learner (knows his letter, numbers and the children's names in class), struggles with wh- questions and how.</t>
  </si>
  <si>
    <t>Please come and speak to me</t>
  </si>
  <si>
    <t>511116645014</t>
  </si>
  <si>
    <t>006627</t>
  </si>
  <si>
    <t>Ngoc Thien Thu (Lamer)</t>
  </si>
  <si>
    <t>Sparky, chatty. Works well if had a bit of extra input. Can copy other children (Maths.co.uk). So creative.</t>
  </si>
  <si>
    <t>Often hangs off other students despite being capable herself. Needs support. Has been split from friends</t>
  </si>
  <si>
    <t>Fine, sweet girl</t>
  </si>
  <si>
    <t>Lovely girl but craves attention, needs support with PSED. Sibling - Birdie (y2 21/22)</t>
  </si>
  <si>
    <t>had a history of not being able to manage her emotions but now she is so much better, good comprehension, able to speak English, started using correct tenses occasionally, told Mum of needing of SALT, about to process it and then suddenly VL came, mum cooperative</t>
  </si>
  <si>
    <t>Big brother is Birdie. Sociable and strong willed. Loves a cuddle with her teachers. Uses little English. Mum is currently in US to give birth and Lamer is staying with Grandparents. Nanny drops off/picks up.</t>
  </si>
  <si>
    <t>090550430262</t>
  </si>
  <si>
    <t>009013</t>
  </si>
  <si>
    <t>Ngoc Hoang Nhi (Mia)</t>
  </si>
  <si>
    <t>Happy and friendly. New this year, hardworking. Loves Maths and Eng;lish. Great friends with lamer (usually) but they can get a bit silly together.</t>
  </si>
  <si>
    <t>131818952423</t>
  </si>
  <si>
    <t>008968</t>
  </si>
  <si>
    <t>DoWon (D.O.)</t>
  </si>
  <si>
    <t>New this year, loves football. Great progress but tens to rush, competitive. Check understanding. Exited EAL after one term. Good friends with SuHo. Can get silly.</t>
  </si>
  <si>
    <t>130523909249</t>
  </si>
  <si>
    <t>009409</t>
  </si>
  <si>
    <t>Kun (Daniel)</t>
  </si>
  <si>
    <t>from ISHCMC</t>
  </si>
  <si>
    <t>Class 4N: Jack Swanson</t>
  </si>
  <si>
    <t>095124674708</t>
  </si>
  <si>
    <t>008630</t>
  </si>
  <si>
    <t>HU</t>
  </si>
  <si>
    <t>Yiyi</t>
  </si>
  <si>
    <t>Parents may need firm boundaries. No issues with Yiyi.</t>
  </si>
  <si>
    <t>lovely and well behaved when she understands the expectations. she can sometimes be a bit emotional if she knows she is in 'trouble' however will want to please. struggled with maths at the start but really come on since gaining a tutor, great to see her confident and trying things. really wants to improve in english, needs positive encouragment.</t>
  </si>
  <si>
    <t>Great fun and confident. Strong opinions and strong willed. Needs firm boundaries and expectaions. Can be easily distracted and can distract others. Lacks confidence in Maths.</t>
  </si>
  <si>
    <t>798974741019</t>
  </si>
  <si>
    <t>005901</t>
  </si>
  <si>
    <t>ADITHYA</t>
  </si>
  <si>
    <t>Vikaach Hung</t>
  </si>
  <si>
    <t>Full programme From August 2019</t>
  </si>
  <si>
    <t>you're lucky to have him</t>
  </si>
  <si>
    <t>Pleasure to teach. Great learning behaviours - wish I could teach him again!</t>
  </si>
  <si>
    <t>Lovely boy. Always listening, being kind, enjoys playing with his friends in construction. Absolute gem.</t>
  </si>
  <si>
    <t>A fiendly and happy boy who speaks to everyone nicely. Makes friends easily. Never met dad. Have talked to mum a few times about being organised with bringing library books/reading books back on time. Articulate speaker. Sibling in Y4.</t>
  </si>
  <si>
    <t>Active, good communication skills, friendly and sensible. He is good friends with Theodore. Does not engage much with online learning.</t>
  </si>
  <si>
    <t>Repeated F1 this year. Has a sister in year 2, Tharini. He is a very lovely boy and a confident speaker. He is very friendly and would play with a variety of children. His bestfriend is Kha Han. Mum is very lovely and supportive of him. he is always very excited to be in school. Very sensible boy.</t>
  </si>
  <si>
    <t>080309160549</t>
  </si>
  <si>
    <t>007247</t>
  </si>
  <si>
    <t>An Khiet (Khiet An)</t>
  </si>
  <si>
    <t>I have really enjoyed having him in class. he will cling and want to have you to himself but he just wants to make you proud of him. positive encouragment and boundaries are important at the start and you will have him on side for sure. when he's working, he has a creativity about him that's really lovely.</t>
  </si>
  <si>
    <t>Struggles with phonics and writing. Loves maths. Just starting to engage socially with other children. Little parental engagement.</t>
  </si>
  <si>
    <t>See me. Also very low literacy skills but relatively high maths. Basically see me.</t>
  </si>
  <si>
    <t>EAL - T2 returner. Struggles greatly with 
attention and listening, wanders off a lot! 
But loves to learn, has great sense of humour. 
Possible difficulties with spacial awareness. Is great at Maths. 
Plays alongside everyone well but still to develop close friend</t>
  </si>
  <si>
    <t>Sweet boy, not much involvement from parents, mainly Nanny. Older sister (Teenager) and younger sister (1years old). No boundaries at home worked hard to install them at school and began picking them up more consistently in Term2/3. Poor concentration, needs 1-1 to stay on track</t>
  </si>
  <si>
    <t>103149312744</t>
  </si>
  <si>
    <t>008253</t>
  </si>
  <si>
    <t>Delightful. extremely, kind, sweet girl. academically strong.</t>
  </si>
  <si>
    <t>Absolute legend. Amazing sense of humour so loving, loves school and learning. Was always with SeoYeon but teachers and parents decided best to split classes as they had shown increased independence this year with support.</t>
  </si>
  <si>
    <t>New this year. Very sweet, able but in lower phonics group due to not having done phonics before.</t>
  </si>
  <si>
    <t>140401963306</t>
  </si>
  <si>
    <t>008229</t>
  </si>
  <si>
    <t>Truong Giang</t>
  </si>
  <si>
    <t>delightful funny boy. LA, needs pushing</t>
  </si>
  <si>
    <t>High energy, responds very well to positive affirmations - catch him out being good and he will keep on impressing. EAL is currently holding him back a bit but once he is more confident with English, he will probably be middle ability across the board.</t>
  </si>
  <si>
    <t>New this year. Loud and boisterous but wants to please and do the right thing. Always needs encourgment to complete busy learning challenges. Loves construction area.</t>
  </si>
  <si>
    <t>886676452717</t>
  </si>
  <si>
    <t>006133</t>
  </si>
  <si>
    <t>Wesley Lalringa (Wesley)</t>
  </si>
  <si>
    <t>early enrol from Half term</t>
  </si>
  <si>
    <t>https://www.cdc.gov/kawasaki/index.html
Suffers from Kawasaki Syndrom. Please read link for info.</t>
  </si>
  <si>
    <t>wonderful, sweet boy. needs to work with s/o who does not distract him. lA/Ma</t>
  </si>
  <si>
    <t>A miniature Mr Rhys! Sparky, hardworking, kind, popular. With the wrong set of friends, he will be a bit cheeky but otherwise very respectful etc.</t>
  </si>
  <si>
    <t>Great little lad. Likes to play with JaeHa,MA child</t>
  </si>
  <si>
    <t>Active child, better in PSED, best friends with Tomas, Is beginning to do alliteration and rhyming, parents are cooperative especially when his behaviour gets on and off both in school and at home, has a baby brother named Eli</t>
  </si>
  <si>
    <t>Active child, loves the soft play area and role play. Good langauge, able to ask and answer questions. Recently became a big brother.</t>
  </si>
  <si>
    <t>176391804954</t>
  </si>
  <si>
    <t>005777</t>
  </si>
  <si>
    <t>TRAN PARK</t>
  </si>
  <si>
    <t>Erin</t>
  </si>
  <si>
    <t>sibling Amelie</t>
  </si>
  <si>
    <t>HA ,a delightful child, works hard and values teacher approval</t>
  </si>
  <si>
    <t>High attainer, dedicated swimmer. Needs pushing. Parents can be quite demanding but are easily kept onside. Family runs Snapology</t>
  </si>
  <si>
    <t>A delight. Likes to do all the girls hair in class! Very able, needs to be challenged.</t>
  </si>
  <si>
    <t>Very sensible, independent, great attitude to learning. Strong reader and writer. Very friendly with everyone.</t>
  </si>
  <si>
    <t>Sensible, really good communication skills, independent, friendly. Friends with Molly and Elise.</t>
  </si>
  <si>
    <t>Can be a little bit shy especially in new social situations but is really chatty with familiar adults. She has a sister in Y1 called Amelie.</t>
  </si>
  <si>
    <t>160412821961</t>
  </si>
  <si>
    <t>007311</t>
  </si>
  <si>
    <t>Shanqi (Yuki)</t>
  </si>
  <si>
    <t>Sibling YoYo in 1B</t>
  </si>
  <si>
    <t>high energy, lovely girl MA/HA</t>
  </si>
  <si>
    <t>Super young in the year group and it shows through inability to sit still. Always wants to be moving. Very clever. Kind and caring with others. Needs to be kept on task to finish work to her best standard.</t>
  </si>
  <si>
    <t>Yoyo's sister. Bright child but needs to be kept on task as she will not compete work to a good standard without lots of adult feedback.</t>
  </si>
  <si>
    <t>Lovely, fun girl. Mum was our Class parent in F3I, Eva. Lovely family. sister Yoyo ging into Yr2 and baby Yola. Can be very fidgity on carpet but August baby.</t>
  </si>
  <si>
    <t>Her personality makes you love her! Mum is lovely too.</t>
  </si>
  <si>
    <t>133907893347</t>
  </si>
  <si>
    <t>008390</t>
  </si>
  <si>
    <t>UM</t>
  </si>
  <si>
    <t>Irene</t>
  </si>
  <si>
    <t>Quiet but bright, some friendship issues - she can be controlling in playground.</t>
  </si>
  <si>
    <t>Can be quiet in class, but very chatty with friends. Quite bossy with them. Have had a couple of complaints from parents about how she treats others.</t>
  </si>
  <si>
    <t>New in T3. Sweet but defintiely has a bossy side that is slowly appearing. A bit quiet, needs encouragement. MA</t>
  </si>
  <si>
    <t>604017950071</t>
  </si>
  <si>
    <t>006614</t>
  </si>
  <si>
    <t>Manh Tuong (Ben)</t>
  </si>
  <si>
    <t>Sibling Sam</t>
  </si>
  <si>
    <t>Quick thinker, big reader, will interrupt but needs a challenge to keep him focused. Wears glasses.</t>
  </si>
  <si>
    <t>Absolute legend of a kid. Super knowledgeable and inquisitive. Can find managing frustration hard so can get angry or upset with others - similar behaviours as often seen in childrne on the spectrum (he is not diagnosed). Mum is very engaged this year in a wonderful way. Love of learning has just grown and he's grown as a person. Fantastic human being!</t>
  </si>
  <si>
    <t>HA child with lots of ideas. Pop and see me about behaviour</t>
  </si>
  <si>
    <t>Fluent reader - loves reading! Great range of vocabulary. Still finds building friendships difficult, but he is sweet natured and means well. Careless with his possession.</t>
  </si>
  <si>
    <t>Happy and easy going kid. He can do things independently but most times he needs an encouragement from an adult. Had a hard time building relationship with friends at first but now he is okay. Might need support again with PSED during the beginning of the year but he'll pick up on it quite easily</t>
  </si>
  <si>
    <t>Big brother is Sam. Quiet child. Prefers to play independently. Loves reading books in the reading area.</t>
  </si>
  <si>
    <t>553619167138</t>
  </si>
  <si>
    <t>006636</t>
  </si>
  <si>
    <t>Ba Khai (Kyros)</t>
  </si>
  <si>
    <t>Sweet, kind, able but sometimes goes on a tangent. Can be distracted by others but hard working.</t>
  </si>
  <si>
    <t>Lovely kid, all rounder, might be getting a little too big for his boots. Doesn't always apply himself completely.</t>
  </si>
  <si>
    <t>Potentially very able. Excellent general knowledge. Needs prompts to do ANY BLC. Very domineering. Mum can be a bit 'helicoptor-y'</t>
  </si>
  <si>
    <t>Lovely, chatty and bright.</t>
  </si>
  <si>
    <t>HA/MA ability, good with alliteration, rhyming and Maths, close with the boys of F2N especially Aiden, he is like a big brother to his friends, will have a baby sister soon, parents are lovely</t>
  </si>
  <si>
    <t>He is clever and loves to find out what is going on around him. Asks a lot of questions and enjoys being with his friends. Needs reminding of class boundaries.</t>
  </si>
  <si>
    <t>093055548143</t>
  </si>
  <si>
    <t>008250</t>
  </si>
  <si>
    <t>Hoang Hai An (Hai An)</t>
  </si>
  <si>
    <t>BVIS HCMC transfer, sibling current student Lina in 3N 22/23</t>
  </si>
  <si>
    <t>Fantastic all rounder, really quiet and reluctant to speak but she is high ability and knows a lot.</t>
  </si>
  <si>
    <t>New this year. Has made lots of friends. Generally works hard and is capable across all subject areas.</t>
  </si>
  <si>
    <t>103618855361</t>
  </si>
  <si>
    <t>008895</t>
  </si>
  <si>
    <t>MinJun</t>
  </si>
  <si>
    <t>New this year, great progress.</t>
  </si>
  <si>
    <t>155408681341</t>
  </si>
  <si>
    <t>009255</t>
  </si>
  <si>
    <t>Pham Hoang Anh (Ruby)</t>
  </si>
  <si>
    <t>sibling Beryl to join in Y6</t>
  </si>
  <si>
    <t>New thus year, sweet girl, likes adult attention but has made some friends. Able for all subjects.</t>
  </si>
  <si>
    <t>161635907316</t>
  </si>
  <si>
    <t>008532</t>
  </si>
  <si>
    <t>RUZICKA</t>
  </si>
  <si>
    <t>Jiri (Jura)</t>
  </si>
  <si>
    <t>Complete beginner Eng, LEGO family</t>
  </si>
  <si>
    <t>EAL Tier 2 LS (referral May 2025), Number Sense. Friendly, gets frustrated with reading, needs suppport with writing. Mum great and supportive. Loves football!</t>
  </si>
  <si>
    <t>Joined this year. Kind and hardworking student. T1 EAL.</t>
  </si>
  <si>
    <t>190045745392</t>
  </si>
  <si>
    <t>008230</t>
  </si>
  <si>
    <t>Anna Bich Phuong (Anna)</t>
  </si>
  <si>
    <t>SIBLING IN SCHOOL Charlie F2I</t>
  </si>
  <si>
    <t>Hadworking, friendly. Needs extra explanation for Maths and regular check ins. Spelling - encourage her to use Sound mat and Fred Talk</t>
  </si>
  <si>
    <t>Another legend! Delightful, kind, friendly, great cheeky sense of humour, slightly under MA but works really hard - teacher's dream.</t>
  </si>
  <si>
    <t>Sweet girl, love her!</t>
  </si>
  <si>
    <t>152446666744</t>
  </si>
  <si>
    <t>007143</t>
  </si>
  <si>
    <t>Minh (Robin)</t>
  </si>
  <si>
    <t>See previous notes. Not reaching potential, very easily distracted. Very friendly and loves the social side of school. Mum has been supportive this year and is contact regularly.</t>
  </si>
  <si>
    <t>Very capable but struggles to concentrate. Can be grabby with other children. Mum has the potential to be tricky.</t>
  </si>
  <si>
    <t>Excellent vocab, v chatty talker. LOVES Lego! 
Mum is having a baby girl, he talks 
about having a sister. Says he's excited 
but also worried. We've shared books about
what to expect. Often late by about 5/10 minutes.
Mum can be challenging so worth investing in 
giving her attention at the beginning. She can 
be grumpy and critical but don't take it personally!</t>
  </si>
  <si>
    <t>V.Talkative, great UW. Can be quite bolshy and then sensitive at times. Slowly coming around to liking role play clothes etc. Great imagination loves cars. Split from Eddie in class F3I as they argued too much. Would be great to buddy up with Ayden &amp; Kyler.</t>
  </si>
  <si>
    <t>144017998867</t>
  </si>
  <si>
    <t>007747</t>
  </si>
  <si>
    <t>Hajima</t>
  </si>
  <si>
    <t>Ayano (Ayano)</t>
  </si>
  <si>
    <t>Absolute delight HA. Wonderful....</t>
  </si>
  <si>
    <t>Great kid, best friends with Seojin. Inquisitive child.</t>
  </si>
  <si>
    <t>Lovely little girl. She is amazing! I want 22 of her. HA in Maths and English. She was EAL but now off</t>
  </si>
  <si>
    <t>EAL - Extremely intelligent and fluent in reading 
Japanese. Started in T3 but has picked English 
up rapidly. Is now reading red level books and 
knows set 1 and many set 2 sounds. Can apply 
in her writing. She helps translate for Kaito in class.
Has close friendship with SeoJin. Used to be 
extrememly upset coming to school as older 
brother sometimes stays at home. She is much better now and settles in quicker.</t>
  </si>
  <si>
    <t>504911584668</t>
  </si>
  <si>
    <t>005739</t>
  </si>
  <si>
    <t>Truc Phuong (Teresa)</t>
  </si>
  <si>
    <t>Really lovely and very helpful. Can sometimes need a little push to get started with tasks.</t>
  </si>
  <si>
    <t>Lovely. Has tried hard this year. Needs a little boost in her reading.</t>
  </si>
  <si>
    <t>Lovely girl. Very good friend.</t>
  </si>
  <si>
    <t>Lovely, friendly and thoughtful. Sibling - Karol (y2 221/22)</t>
  </si>
  <si>
    <t>MA ability, lovely child, lovely family, she is Karol's sister (Yr1), active in virtual learning.</t>
  </si>
  <si>
    <t>Big brother is Karol. Very happy and sociable, good English. Confident and independent.</t>
  </si>
  <si>
    <t>Mum due to give birth in July. Comes to ftots once a week. Very quiet. Likes to play in kitchen area.</t>
  </si>
  <si>
    <t>095231382014</t>
  </si>
  <si>
    <t>009456</t>
  </si>
  <si>
    <t>Duc Tung (Sonic)</t>
  </si>
  <si>
    <t>NLCS. sibling TRAN Sofia 6S 24/25, another brother joining Y3 25/26. carefull placement, needs clear boundaries</t>
  </si>
  <si>
    <t>141857420896</t>
  </si>
  <si>
    <t>009356</t>
  </si>
  <si>
    <t>THAN</t>
  </si>
  <si>
    <t>Janet Claire (Janet)</t>
  </si>
  <si>
    <t>moving from America, sibling in  Y7 25/26</t>
  </si>
  <si>
    <t>Class 4H: Tom Harrison</t>
  </si>
  <si>
    <t>154714212337</t>
  </si>
  <si>
    <t>006883</t>
  </si>
  <si>
    <t>Gia An (Mie)</t>
  </si>
  <si>
    <t>Sibling Gia Hy will join Y3 term 2 19-20</t>
  </si>
  <si>
    <t>Very HA extremely able and hardworking. gets frustrated with children who do not work as hard.</t>
  </si>
  <si>
    <t>Fantastic! Helpful, kind, caring. Works well with anyone, great friends with Gavilan. Could do with widening her friendship group.</t>
  </si>
  <si>
    <t>Ridiculously lovely. Will work with anyone despite the fact she knows she is one of the highest abilities. Loves learning a new concept and applying it.</t>
  </si>
  <si>
    <t>Very quiet but academically above expectation. Good level of English but has a very quiet voice. Hasn't got close friends yet. All communication through mum. Haven't met dad.</t>
  </si>
  <si>
    <t>Quiet, independent and shy. Does not engage in Virtual Learning. Good communication skills.</t>
  </si>
  <si>
    <t>104036400389</t>
  </si>
  <si>
    <t>008213</t>
  </si>
  <si>
    <t>Gavilan Quy (Gavilan)</t>
  </si>
  <si>
    <t>kind, friendly, lovely boy. struggles in English and has to work hard in maths but is getting there.</t>
  </si>
  <si>
    <t>Dapper! First word that comes to mind. Very kind, sweet boy. Friends with everyone. Tries hard but needs a little push across the board.</t>
  </si>
  <si>
    <t>Nice boy, Mum can be tricky sometimes but most ofthe time is lovely</t>
  </si>
  <si>
    <t>134755124653</t>
  </si>
  <si>
    <t>007447</t>
  </si>
  <si>
    <t>Michelle Tue Nhi (Olive)</t>
  </si>
  <si>
    <t>Creative and sweet. lacks confidence. can get lost in a dreamworld.</t>
  </si>
  <si>
    <t>Lovely kid, extremely creative, especially in her drawing and this year, sewing! Wonderful arty mind! Can be quite dominating in friendships so often needs reminders to listen to others and stay kind. Often late. Huge progress in maths this year.</t>
  </si>
  <si>
    <t>Made good progress this year. Can need help navigating friendships and reminders to be kind. Always late.</t>
  </si>
  <si>
    <t>Very sparky and chatty. Loves to draw and make handbags!</t>
  </si>
  <si>
    <t>Started in term 3 and settled quickly. Really nice girl. Speaks English quite well. Very independent. Loves to explore all the activities on offer in the classroom. always very busy.</t>
  </si>
  <si>
    <t>studying at Aurora from 1/7/2018</t>
  </si>
  <si>
    <t>081909059267</t>
  </si>
  <si>
    <t>007743</t>
  </si>
  <si>
    <t>Harin (Chloe)</t>
  </si>
  <si>
    <t>Very HA extremely able and hardworking. Has had a few social issues this year but is really working on being kind.</t>
  </si>
  <si>
    <t>HA, quiet but can speak her mind so sometimes needs reminders to be kind and use strategies to manage her emotions when frustrated. Hard working, excellent all round and lovely kid.</t>
  </si>
  <si>
    <t>Has grown in confidence this year. Smart and fun!</t>
  </si>
  <si>
    <t>EAL - New Family. Started Easter. Very shy. Fluent writer but not speaker. Is able to make good friendships. Lacks confidence in swimming pool.</t>
  </si>
  <si>
    <t>140946756969</t>
  </si>
  <si>
    <t>007191</t>
  </si>
  <si>
    <t>Owen Hai-Dang (Owen)</t>
  </si>
  <si>
    <t>LA, super, kind and calm. can work with anyone</t>
  </si>
  <si>
    <t>An absoloute delight. Wonderful sense of humour, great friend to others due to kind and caring personality. Gentle but can share his opinion firmly when necessary. Stamina and output of writing has been developing. Needs reminding to apply phonics. Benefits from using manipulatives during maths, but can make surprising connections. Very supportive parents. Siblings also in school.</t>
  </si>
  <si>
    <t>Increadibly kind. Sensitive about his writing abilities. He is aware they are not where others are. He works hard to get better though. So lovely to teach.</t>
  </si>
  <si>
    <t>Lovely, friendly and thoughtful. Siblings - Evie and Harvey.</t>
  </si>
  <si>
    <t>sensible, lovely child, lovely family, has an older sister and brother (Evie and Harvey), good friends with the F2N boys, loves listening to stories, developing his skills in alliteration and rhyming</t>
  </si>
  <si>
    <t>siblings Genevieve in Y4 &amp; Harvey in Y2</t>
  </si>
  <si>
    <t>095021043945</t>
  </si>
  <si>
    <t>009212</t>
  </si>
  <si>
    <t>Jain (Bella)</t>
  </si>
  <si>
    <t>T1 not very independent, potential LS ssupport needed in future. needs a patient approach</t>
  </si>
  <si>
    <t>113308550838</t>
  </si>
  <si>
    <t>006970</t>
  </si>
  <si>
    <t>Theodore Austin (Theodore)</t>
  </si>
  <si>
    <t>Chatty, needs focus reminders but can do the work.</t>
  </si>
  <si>
    <t>Very enthusiastic, struggles to sit still and contain himself. Will look for distractions. Needs to apply himself more. LA?MA</t>
  </si>
  <si>
    <t>Energetic and cheeky. Needs firm boundaries. Exhausting. Good social skills in play. Parents are supportive. MA/HA</t>
  </si>
  <si>
    <t>A bright, active boy. Finds it hard to stay focused and needs lots of reminders to listen. Very supportive parents.</t>
  </si>
  <si>
    <t>Very active, really good communication skills, sweet, sensible. Friends with Vikaach. Loves pretend play.</t>
  </si>
  <si>
    <t>745551437587</t>
  </si>
  <si>
    <t>005879</t>
  </si>
  <si>
    <t>LIAO</t>
  </si>
  <si>
    <t>Chao-Yu</t>
  </si>
  <si>
    <t>CoP to 5FD fr 6/1/2020
FTOTS early enrolment sibling at school</t>
  </si>
  <si>
    <t>Bright, swim squad - needs a challenge</t>
  </si>
  <si>
    <t>Great addition to any class. Mature sense of humour which he knows he has in comparison to his peers. He knows he's good so can rush and not produce his potential so needs reminder and slowing down.</t>
  </si>
  <si>
    <t>What a gentleman. Very good ability but super humble with it. also does swimming and is one of those 'pretty good at everything he tries in life' kind of chaps.</t>
  </si>
  <si>
    <t>Truly lovely character, kind to everyone. 
A natural leader - putting forward for 
Young Interpreter'. Bright, very
good at Maths. Has a great
sense of humour.</t>
  </si>
  <si>
    <t>Such a nice boy. He is kind and friendly and very well behaved. He is bright with very good English. Can sometimes be late to school. Please see me for more info.</t>
  </si>
  <si>
    <t>Repeated F1 this year. has a brother in Yr 3- Chao Ying. Eldest in my class, very lovely, friendly, kind and friendly towards a variety of children. His language is developing but has a great personality, Very very confident. Please come and speak to me.</t>
  </si>
  <si>
    <t>875953279038</t>
  </si>
  <si>
    <t>006424</t>
  </si>
  <si>
    <t>Phuc Gia Han (Kem)</t>
  </si>
  <si>
    <t>Her very good friend Annie is leaving.</t>
  </si>
  <si>
    <t>Amazing, all rounder, great writer. Needs to edit more. Mum worries but talk with her early.</t>
  </si>
  <si>
    <t>Lovely girl. Mum worries a lot - get in early and build a relationship there so she trusts you.</t>
  </si>
  <si>
    <t>Delightful and fun. Can be moody at times but its kind of cute! MA and works hard.</t>
  </si>
  <si>
    <t>Very happy and social. Mum is pregnant Her very good friend Annie is leaving.</t>
  </si>
  <si>
    <t>MA ability, lovely child, lovely family, has a younger sister, active in virtual learning.</t>
  </si>
  <si>
    <t>Has been unsettled coming into school after the period of home learning. If very upset at the door, Dad prefers to take her home. Very close to Nhien. Beginning to put three words together to form simple sentences. Enjoys role play.</t>
  </si>
  <si>
    <t>Did not attend ftots in term 3. Previosuly attended ftots with grandma.</t>
  </si>
  <si>
    <t>171709656398</t>
  </si>
  <si>
    <t>006814</t>
  </si>
  <si>
    <t>Da Eun Li Ly (Lily)</t>
  </si>
  <si>
    <t>Lovely girl, almost silent in class but will answer once trust built up. Underperforming at the moment, Left EAL but needs teacher/TA support.</t>
  </si>
  <si>
    <t>Quiet. Respectful. Caring to her friends. Has come a long way this year with her self confidence.</t>
  </si>
  <si>
    <t>Please see me. Twin</t>
  </si>
  <si>
    <t>Term 3 rejoiner. Very quiet. Little phonics</t>
  </si>
  <si>
    <t>it takes time for her to adjust. she might need support during the first few weeks of school. when an adult is nearby she is very quiet. but as soon as she feels comfortable, she is playful and sensible.</t>
  </si>
  <si>
    <t>Twin of Coco. See above.</t>
  </si>
  <si>
    <t>145953173200</t>
  </si>
  <si>
    <t>007787</t>
  </si>
  <si>
    <t>Harin (Olivia)</t>
  </si>
  <si>
    <t>left last year due to COVID was in F2B</t>
  </si>
  <si>
    <t>In class, Olivia is good and works hard but doesn't always get it . She can be bossy and there are playground friendhip issues (historical) and this year. Working on her frustrations.</t>
  </si>
  <si>
    <t>On the surface seems to be a gorgeous girl who is caring, kind and respectful. However, there have been many complaints from children and parents about her not always being kind. Plays piano and violin and takes many classes after school.</t>
  </si>
  <si>
    <t>Lovely girl. Had some friendship issues (Olivia being bossy) in term 1 and 2 but nothing recently.</t>
  </si>
  <si>
    <t>Happy and confident. Sometimes needs to remember to be kind.</t>
  </si>
  <si>
    <t>very talkative and active member of the class. she needs support when sharing and taking turns.</t>
  </si>
  <si>
    <t>095853358728</t>
  </si>
  <si>
    <t>008223</t>
  </si>
  <si>
    <t>Martin</t>
  </si>
  <si>
    <t>Very kind, lovely and patient (socially). Gets on with everyone. Had LS this year, mainly for focus and listening at beginning of year. made progress but low writer. loves maths, but does rush. MA/LA (Maths/English)</t>
  </si>
  <si>
    <t>Nice boy. Sometimes takes a bit of time to get going. Works hard in maths, needs a boost in English.</t>
  </si>
  <si>
    <t>Sweet and fun. Started to click recently. Not EAL but language barrier can be hard for him at times. Very loud. LA</t>
  </si>
  <si>
    <t>313983587477</t>
  </si>
  <si>
    <t>006274</t>
  </si>
  <si>
    <t>Michael Pham (Michael)</t>
  </si>
  <si>
    <t>Early Enrolment FTOTS</t>
  </si>
  <si>
    <t>Lovely, gentle, calm boy. MA across the board. Can be quite slow at completing work. Gets on with everyone. Loves art and PE.</t>
  </si>
  <si>
    <t>A 'true gentleman'. Keen to please and worked hard on developing confidence in writing and reading.</t>
  </si>
  <si>
    <t>Lovely, can be easily led. LA/ MA</t>
  </si>
  <si>
    <t>Can be quiet at times but good participation and wants to please. Is able to regulate his emotions effectively and has made good progress in C&amp;L</t>
  </si>
  <si>
    <t>He can be quiet at the beginning but is capable of sharing brilliant ideas when he's fully engaged. He has a solid friendship group with Eric, Franco and Martin. Can be a little emotional when a friend says or does something he doesn't like.</t>
  </si>
  <si>
    <t>Repeated F1 this year. Was not keen to speak to his teachers for over a year but has finally come out of his shell this term. He now speaks in sentences confidently. He is a friendly boy who would invite his friends to play with him. If he cries in the morning, it will only be for a short time and he wiill calm down immediately. Mum is protective of him as he is her only child. Dad is older and he is very nice and easy to talk to. Come see me. :)</t>
  </si>
  <si>
    <t>092421010332</t>
  </si>
  <si>
    <t>009113</t>
  </si>
  <si>
    <t>Ot Karel Johannes (Ot)</t>
  </si>
  <si>
    <t>has had 1:1 all year, but spends majority of time in class now. has sensory room for him. loves maths and art, less enthuisaistic about English. Very sociable and well liked. See CPOMS, iSams and LS files.</t>
  </si>
  <si>
    <t>102644332376</t>
  </si>
  <si>
    <t>009131</t>
  </si>
  <si>
    <t>SURI</t>
  </si>
  <si>
    <t>Sumaer Bhalla (Sumaer)</t>
  </si>
  <si>
    <t>model pupil - good progress since sep. very anxious parents - academically, socially, sporting, everything, but supportive and lovely. very popular boy and very hardworking.</t>
  </si>
  <si>
    <t>165709264886</t>
  </si>
  <si>
    <t>007985</t>
  </si>
  <si>
    <t>Phuong Linh Dan (Juri)</t>
  </si>
  <si>
    <t>Punctuality is a problem. Kind student. Speaks in a baby voice to others, encouraging her to stop this.</t>
  </si>
  <si>
    <t>Often late arriving to school. Really lovely student. Gets upset easily over friendship with Nhien and Hannah.</t>
  </si>
  <si>
    <t>Joined this year. Like a tiny teenager. Very funny but works smart and tries to find shortcuts. You will love her.</t>
  </si>
  <si>
    <t>538690176138</t>
  </si>
  <si>
    <t>005928</t>
  </si>
  <si>
    <t>Duc Thuy Tran (Sofia)</t>
  </si>
  <si>
    <t>sibling Tina</t>
  </si>
  <si>
    <t>Resilient and kind student. Father passed away suddenly on November 18th 2024. Does not chat about him. Have reached to the ASC team. They said she doesn't need support yet as she is coping well at school. Needs lots of encouragement.</t>
  </si>
  <si>
    <t>Delightful! Questioned speech however Jade had a listen and it's likely nothing. Amazing progress.</t>
  </si>
  <si>
    <t>Sofia is a lovely little girl. Likes to play with Ori and Mia</t>
  </si>
  <si>
    <t>Sofia is really shy but lovely girl. Lacks clarity in speech and was recommended to see a VN SALT. EAL. Very good friends with Mia. Very creative.</t>
  </si>
  <si>
    <t>Very happy, independent girl. Has one special friend in Mia. They play nicely together but Mia often controls the play. The two have to be reminded to speak in English at school. Sofia has SALT needs. Her speech has become clearer since August but she is still difficult to understand. Had an assessment with jade who recommended she see a vietnamese SALT specilaist in Vietnamese to determine whether she needs further support.</t>
  </si>
  <si>
    <t>Independent child, happy to explore environment independently. Enters classroom and separates from Mum with ease. Uses little English. Currently focusing on putting two words together, e.g. "red car".</t>
  </si>
  <si>
    <t>Comes to ftots 3 times a week with mum or mum's sister. Loves playing in the role play area. Likes jigsaws and wooden puzzles. Does not always join in with muisc session, prefers to sit back and watch.</t>
  </si>
  <si>
    <t>151103099174</t>
  </si>
  <si>
    <t>007476</t>
  </si>
  <si>
    <t>Zi-Hao (Nathan)</t>
  </si>
  <si>
    <t>Tiredness and punctualiy are ongoing conversations being had with parents. Really enjoys IPC and Science. He is a great student to teach, full of joy and happiness. He is always making his friends laugh!</t>
  </si>
  <si>
    <t>Very quiet, always late, Mum is aware but speaks very little English. Late bed times/is woken up when Dad gets home. Always tired.</t>
  </si>
  <si>
    <t>Very sweet little boy. Very quiet and likes to do his own thing. Mum is lovely but speaks very little English. He always looks tired and like he has just rolled out of bed. Always late to school.</t>
  </si>
  <si>
    <t>EAL - Lovely soft natured boy. C&amp;L has improved, he is able to communicate his ideas and thoughts. Lacks concentration and independece at times</t>
  </si>
  <si>
    <t>T3 starter. Not much information about him. No VL engagement</t>
  </si>
  <si>
    <t>153534899756</t>
  </si>
  <si>
    <t>009450</t>
  </si>
  <si>
    <t>Khoi Cao Dang (Jason)</t>
  </si>
  <si>
    <t>Transfer from BIS Hanoi</t>
  </si>
  <si>
    <t>104653918760</t>
  </si>
  <si>
    <t>009327</t>
  </si>
  <si>
    <t>DaHyun (Anna)</t>
  </si>
  <si>
    <t>from AIS, Lovely girl</t>
  </si>
  <si>
    <t>155651382324</t>
  </si>
  <si>
    <t>009482</t>
  </si>
  <si>
    <t>Bao Khanh Thy (Mini)</t>
  </si>
  <si>
    <t>ISHCMC switcher, sibling in Y8 25/26</t>
  </si>
  <si>
    <t>Class 4C: Sasha Greenwood</t>
  </si>
  <si>
    <t>548531598701</t>
  </si>
  <si>
    <t>006036</t>
  </si>
  <si>
    <t>Sofia Nguyen (Sofia)</t>
  </si>
  <si>
    <t>CoP to 5 FD fr 21/8/19
FTOTS early Enrolment</t>
  </si>
  <si>
    <t>SC rep T1, sweet, hard working bright.</t>
  </si>
  <si>
    <t>Lovely girl. Tries her best and gets on with anyone.</t>
  </si>
  <si>
    <t>Gorgeous girl. So lovely, kind, a good friend. Always tries her best.</t>
  </si>
  <si>
    <t>Very happy , confident person. Very creative.</t>
  </si>
  <si>
    <t>sensible and clever member of the class. she likes drawing pictures and motivated to try new activities</t>
  </si>
  <si>
    <t>Repeated F1 this year. Very very lovely girl who enjoys role playing and drawing pictures. She is a very confident speaker and very kind to her friends. Would sometimes get a bit moody and whiney and would cry easily but will calm down when spoken to. She is a friendly girl. Sofia is beginning to show interest in writing her name. Dad and Mum are very nice. She has a baby brother who goes to Fundinotots.</t>
  </si>
  <si>
    <t>248764430697</t>
  </si>
  <si>
    <t>006683</t>
  </si>
  <si>
    <t>Kim Mi (Kimmi)</t>
  </si>
  <si>
    <t>Sweet, kind, can get distracted but works well with reminders, needs to be challenged more to level up to potential</t>
  </si>
  <si>
    <t>Pleasure to teach - good friends with Gina. Lower self-esteem than you would initially expect. Mum and Dad separated and she doesn't see Dad much. Needs challenge and an arm around her shoulder</t>
  </si>
  <si>
    <t>V confident girl. Likes lots of reasu</t>
  </si>
  <si>
    <t>Friends with Seia &amp; Gina. V. confident- like a mini teacher. Loves getting involved and is very inquisitive. V.independent. Letters/numbers back to front.</t>
  </si>
  <si>
    <t>Confident, great talker, loves adult interaction--&gt; developing relationships with chn, Eddie friend &amp; Lynn, concentrates &amp; sticks to an activity</t>
  </si>
  <si>
    <t>Very sociable, good English. Sometimes struggles to separate from Mum in the mornings. Has eczema, currently has cream applied every day after lunch. Cream is kept in classroom and applied by teacher, Mum is happy for this to happen.</t>
  </si>
  <si>
    <t>657848752499</t>
  </si>
  <si>
    <t>006389</t>
  </si>
  <si>
    <t>Kha Han</t>
  </si>
  <si>
    <t>sibling in F2S</t>
  </si>
  <si>
    <t>She is great! A lovely all rounder who tries hard and has nice friendships.</t>
  </si>
  <si>
    <t>Delightful girl, energetic and keen. MA/ HA. Works extremely hard to achieve and determined to do her best. Mum works away Mon- Friday.</t>
  </si>
  <si>
    <t>Sweet girl. Needs adult support to keep her on task and ensuring she completes work. VERY slow. Lives with Grandma - Mum comes home most weekends.</t>
  </si>
  <si>
    <t>Improvememt in her communication skills this year. Great attitude towards learning. Great sense of humour. Kind and caring friend. Independent.</t>
  </si>
  <si>
    <t>Confident, friendly and sensible. She has enough language to be able to access learning but still needs to improve. Bus child-often tired in the afternoon. Mum said the bus picks her up at 5:30 am</t>
  </si>
  <si>
    <t>has asthma. Repeated F1 this year. Gia Bao's sister. Responsible and sensible girl who listens very well. Very friendly and has a solid friendship with Vikaach. Knows a lot of English words and has a good understanding but would sometimes feel shy to speak to her sister. Needs constant reminding to speak English with her friends. Mum works in Binh Duong so you will rarely see her but she is very responsive in Seesaw. Grandma takes her to school, she is very pleasant.</t>
  </si>
  <si>
    <t>121908865954</t>
  </si>
  <si>
    <t>008346</t>
  </si>
  <si>
    <t>Tue-Yen Gia (Yen Yen)</t>
  </si>
  <si>
    <t>sibling PHAN Gia Linh F2H 19-20</t>
  </si>
  <si>
    <t>Lovely! Works hard and is building confidence. Attends Number Sense sessions. Parents are very busy but very supportive. Can be a litttle possessive over her friendship with Kha Han.</t>
  </si>
  <si>
    <t>Delightful girl. Missed Term 1 and a substantial of number knowledge. Lacks confidence in Maths as a result. Benefits from using manipulatives and extra time/ instructions. Procratinates a lot before beginning tasks, but work is immaculate and considered. Needs reminding to apply phonics when spelling unfamiliar words. Lin Lin's sister.</t>
  </si>
  <si>
    <t>Lovely girl. Often late to school and getting picked up - mentioned to family so many times.</t>
  </si>
  <si>
    <t>Chatty, loves role -play with her firends Eddie, JiA &amp; Henry. Can be away with the fairies some times. Loves stories and joining in. Mum works away a lot, dad is ALWAYS late picking up!</t>
  </si>
  <si>
    <t>Bubbly, talkative-talks fast, loves role play/creative, friends with Nhien/Lynn/Sumi, older sister going into Yr1,</t>
  </si>
  <si>
    <t>195721844866</t>
  </si>
  <si>
    <t>007703</t>
  </si>
  <si>
    <t>Thai Tung Mason</t>
  </si>
  <si>
    <t>Super enthusiastic! Needs reminders to calm down sometimes, but is a great learner and has good general knowledge.</t>
  </si>
  <si>
    <t>Excitable but lovable... very bright, has more general knowledge than me, needs reminders to use inside voice and be kind.</t>
  </si>
  <si>
    <t>Took time to warm to but love teaching him. 
Bright, capable excellent for discussions. 
Can be selfish and needs very firm boundaries. REsponds very well to positive rewards.HA</t>
  </si>
  <si>
    <t>Very chatty. Needs to listen on the carpet</t>
  </si>
  <si>
    <t>151924302481</t>
  </si>
  <si>
    <t>009273</t>
  </si>
  <si>
    <t>EunSeo</t>
  </si>
  <si>
    <t>New start after Tet. Tier 1. Requires quite a lot of support. Definitely some gaps in maths knowledge. Had a few friendship issues at the beginning but more settled now.</t>
  </si>
  <si>
    <t>155621848659</t>
  </si>
  <si>
    <t>006772</t>
  </si>
  <si>
    <t>Tuan Minh (Sam)</t>
  </si>
  <si>
    <t>sweet natured and motivated to do the right thing. good at talking about emotions and feelings. struggles socially. Had 1:1 in Y2. On ADHD meds. autistic. Sometimes forgets meds in the morning or right meds aren't available - very challenging when this happens due to levels of dysregulation. very able mathematician. struggles with writing, and to a lesser extent reading. See Cpoms and Learning support documents/isams. HA/MA (maths/English)</t>
  </si>
  <si>
    <t>Has been diagnosed witrh autism adn ADHD this year by Dr Vy. recieving more support from LS. Been a mixed year for Sam. Struggles to maintain his focus and regulate himself. Started medication in T3, has made a big improvement, although still quite lively. SEE ROB</t>
  </si>
  <si>
    <t>See Fiona. Highlighted to LS. Returned in term 3.</t>
  </si>
  <si>
    <t>He's reading but no awareness of phonics, 
obsessed with maps, countries. He can identify 
and name all the countries in the map even 
without the written names. Needs support when
changes in routines happen.</t>
  </si>
  <si>
    <t>104639521343</t>
  </si>
  <si>
    <t>007280</t>
  </si>
  <si>
    <t>JinWoo</t>
  </si>
  <si>
    <t>incredible mathematician - worked hard on problem solving and reasoning skills this year. Rushes in everything he does, due to super competitive nature. Needs monitoring re.behaviour and isn't always truthful. Mum very High maintenance (overly anxious, he can do no wrong). Did his English GL tests (both of them) in 15 minutes (rushing!). Needs stretching in Maths (GD) but more support in English (though NMM independent writing comes out very high) - tenses, sentence structure, story structure, use of adventurous vocab. HA/HA</t>
  </si>
  <si>
    <t>High ability. Very emotional. Will try to manipulate situations to make himself appear to be the victim but often has had an outburst that has contributed. He shares this view with mum too so mum is concerned he is not happy at school but he is just working on proportional reactions to incidents. Cheerky and fun sense of humour. Loves role play!</t>
  </si>
  <si>
    <t>Very high reading, writing and maths. Super competitive and will try and control friends. Loves a target and achieving a goal.</t>
  </si>
  <si>
    <t>Bright boy. Please come to see me to discuss further.</t>
  </si>
  <si>
    <t>Started in term 2. Very intellegent boy, especially with Maths. Is learning English but may need EAL support next year. He is a fast learner. Very fun - always laughing! Sometimes needs reassuring that mummy will come at the end of the day.</t>
  </si>
  <si>
    <t>115153015927</t>
  </si>
  <si>
    <t>007824</t>
  </si>
  <si>
    <t>Gia Han (Julia)</t>
  </si>
  <si>
    <t>superstar but needs energy channeled and a bit of monitoring - but she will be amazing. Competitive and hard working -works really well with JinWoo and JaeYi. Slightly tricky mum (a bit overly negative with her/ipad use). HA/HA</t>
  </si>
  <si>
    <t>HA, lovely kid. Seems loud but really lacks confidence and easily 'shot down'. Needs extra attention to build her self confidence, careful her voice choice doesn't get nasty but she doesn't mean it. Great kid.</t>
  </si>
  <si>
    <t>Sweet girl, HA child</t>
  </si>
  <si>
    <t>New in term 3. Bright and chatty.</t>
  </si>
  <si>
    <t>135157785900</t>
  </si>
  <si>
    <t>008420</t>
  </si>
  <si>
    <t>Jaeyi</t>
  </si>
  <si>
    <t>Moving from Korea</t>
  </si>
  <si>
    <t>HA across board, but only exited EAL this year. Has struggled socially but very settled now, especially with Ori, JinWoo and Julia who have helped bring her out of her shell. Anxious mum, and she can also be anxious when in new situations.</t>
  </si>
  <si>
    <t>Extremely shy, EAL, often looks lost. We have been promoting independence all year but expect she may go backwards a bit with the transition to Juniors. Keep on pushing her out of her comfort zone. High ability.</t>
  </si>
  <si>
    <t>Started term 3. Very quite and shy but slowly settling in. EAL Tier 1</t>
  </si>
  <si>
    <t>521112825952</t>
  </si>
  <si>
    <t>006285</t>
  </si>
  <si>
    <t>Dinh Minh Quang (Tommy)</t>
  </si>
  <si>
    <t>siblings Jenji and Michu</t>
  </si>
  <si>
    <t>Great child, so well mannered. Loves football!Just come off EAL but needs support during English. Also, addiitonal suppport in Maths. Taking part in Number Sense.</t>
  </si>
  <si>
    <t>Made excellent progress, really quiet with adults but not with friends.</t>
  </si>
  <si>
    <t>Has made really good progress this year, was concerned at start of the year. Tries hard with his learning, Sweet, friendly child who wants to please.</t>
  </si>
  <si>
    <t>Rejoined after online. Very quiet and unwilling to talk although has done a really great job to chat a little bit more this year.</t>
  </si>
  <si>
    <t>it took 1 term for Tommy to speak with adults. He can understand instructions very well but it might take a very long time for him to speak. he is beginning to play with the other children and respond to teachers.</t>
  </si>
  <si>
    <t>Has come out of his shell recently. He now comes into school without tears in the morning. Mum is active on seesaw but parents dont speak English. Would tell you when he need to go to the toilet.Tommy is just beginning to learn some English words and would repeat them when he is encouraged. Is good friends with Michael and is now beginning to reach out to other children with the same interest as his. He loves reading books and playing with transport toys.</t>
  </si>
  <si>
    <t>Comes to Ftots 3 times a week with mum. Can often fall asleep during ftots. Likes to play with the water tray and spends lots of time reading books.</t>
  </si>
  <si>
    <t>590708664056</t>
  </si>
  <si>
    <t>006132</t>
  </si>
  <si>
    <t>Tri Hieu (Harry)</t>
  </si>
  <si>
    <t>Delightful, wonderful child. But you must speak to Heather about him. If I have left Elaine Gillan can fill you in. Safeguarding leads aware. I have received support from Saskia (Counsellor) this year for advice on situations that have arisen. HA, sparky, leader with friends. Loves imaginative play.</t>
  </si>
  <si>
    <t>See iSAMS. Absolutely lovely. Works hard. Tries his best. Inclusive to all children in the class. Polite. Bright. Caring. Respectful.</t>
  </si>
  <si>
    <t>Very close to group of VN boys in class. Wants to do the right thing. Really proud of the progress he has made this year. A lovely child.</t>
  </si>
  <si>
    <t>EAL - prefers playing with VN friends. Returned in term 3.</t>
  </si>
  <si>
    <t>harry is beginning to be confident in class. He needs support when expressing himself. dad has an issue with splashpool.</t>
  </si>
  <si>
    <t>Had a lot of time off from school. Please come and speak to me.</t>
  </si>
  <si>
    <t>Comes to Ftots 2 times a week often with mum and dad. Likes playing in the ride on cars.</t>
  </si>
  <si>
    <t>103915495678</t>
  </si>
  <si>
    <t>007533</t>
  </si>
  <si>
    <t>Tan Dung (William)</t>
  </si>
  <si>
    <t>Great sense of humour, good friend to Harry, respectful and tries his best. Still Tier 3 on EAL as of May 2025. Poor attendance - family go away a lot to Dalat. So he has gaps.</t>
  </si>
  <si>
    <t>Lovely. Caring. Kind. Respectful. Quiet. Works hard but needs support in writing and in maths.</t>
  </si>
  <si>
    <t>Low attendence this year. Mum always communicates in Vietnamese. Very quiet and prefers to play with VN friends in class.</t>
  </si>
  <si>
    <t>low EAL - prefers playing with Harry. Returned in term 3. Family deeply concerned about sickness - missed alot of school.</t>
  </si>
  <si>
    <t>lovely boy but he is often not in school. He needs support in English. He might need a little push in splashpool.</t>
  </si>
  <si>
    <t>091700205806</t>
  </si>
  <si>
    <t>006784</t>
  </si>
  <si>
    <t>Tik (Tik)</t>
  </si>
  <si>
    <t>Returning 04/01/2023</t>
  </si>
  <si>
    <t>Very enthusiastic student. Loves IPC! Attends lots of Maths classes outside of school but needs further explanations from adults. Very young and can be immature.</t>
  </si>
  <si>
    <t>Nice boy but quite immature. Chatty with his friends but quiet in class. Gets confused in maths and just calls out random numbers as answers. Needs to apply his learning more.</t>
  </si>
  <si>
    <t>Lovely little boy. Returned to BIS after 
Christmas 2023. Occasionally needs reminding 
how to share and take turns.</t>
  </si>
  <si>
    <t>Lovely boy with great sense of humour. Very sociable. Coming off EAL at end of F3</t>
  </si>
  <si>
    <t>So cute! Started in term 2 and settled quickly. Learning English so may need EAL support at the start of F3. Has so much fun at school and everyone loves him. Likes to be active so can find it difficult to sit down for carpet sessions and stay focussed.</t>
  </si>
  <si>
    <t>160758873302</t>
  </si>
  <si>
    <t>007223</t>
  </si>
  <si>
    <t>Aiden Phong Kha (Aiden)</t>
  </si>
  <si>
    <t>Can be arrogant. Attends lots of clubs. Argues with friends and adults. Parents are separated. Very creative student.</t>
  </si>
  <si>
    <t>Very confident in his abilities. Doesn't always listen well to others (including adults). Mum and Dad seperated, Dad in America, Aiden hasn't seen him in over a year. Nanny looks after him most of the time, Mum away with work. Very little empathy for other children, often needs reminding of how he treats others. Very capable though.</t>
  </si>
  <si>
    <t>Can be hard work sometimes. He thinks he knows everything, but under neath is a sweet boy. Can be mean to th eother children wth unkind hands etc</t>
  </si>
  <si>
    <t>Chatty and bright. Needs reminders about PSED - waiting for turn, not pushing past people etc. Returned in term 3.</t>
  </si>
  <si>
    <t>HA/MA, loves his vehicles, family came from Hanoi and then later on settled well in HCMC, mum quite tricky at first then once got familiar with BIS, she was much better, good at Maths, putting together and taking away, also good in Phonics, alliteration and rhyming, needs to be reminded to be aware of his actions (quite strong and big but sensible once spoken to).</t>
  </si>
  <si>
    <t>143047374441</t>
  </si>
  <si>
    <t>008260</t>
  </si>
  <si>
    <t>Hei Yu (Athena)</t>
  </si>
  <si>
    <t>SIBLING: Perseus n F1</t>
  </si>
  <si>
    <t>Her confidence has grown so much! She arrived in 3M with no friends from her previous class. Found it tough to go to the playground initally. Has made lots of new friends. MA - do not underestimate her, she has the abilities!</t>
  </si>
  <si>
    <t>Sweet, kind and shy. Lacks confidence when sharing in discussions and sharing work. Will cover work to prevent it from being seen. Benefits from lots of praise and reinformecement. Has been split from Jinni as formed an inclsuive friendship. Placed with Anita.</t>
  </si>
  <si>
    <t>New T2 found it hard to settle. Sweet and cheeky. Can be reluctant to share her work and hides it from adults. Bit of a space cadet at times. Needs encouragement to talk on the carpet. Fine socially. MA</t>
  </si>
  <si>
    <t>467108179965</t>
  </si>
  <si>
    <t>006327</t>
  </si>
  <si>
    <t>Hoang Chan Nhu (Sumi)</t>
  </si>
  <si>
    <t>FTOTS
Siblings in 1B</t>
  </si>
  <si>
    <t>UHT Milk- but eat thngs with milk just no drinking it.</t>
  </si>
  <si>
    <t>Loves coming to school! Enthusiastic and caring. Loves to record her reading in her reading diary. Needs reminders of steps in learning. LA</t>
  </si>
  <si>
    <t>Sweet, happy girl who will always try her best. Often finds learning difficult - doesn't always ask for help though so check in regularly. Mum has been more present this year.</t>
  </si>
  <si>
    <t>LS - T3. Have tried multiple times to meet with mum, so far unsucessful. Has lots of siblings, we think mum may have just given birth. Loves creative activities but lacks focus.</t>
  </si>
  <si>
    <t>Loves Role Play- lots of language being used- new &amp; old. Can be shy at first but once with friends comes out of her shell easily. Friends with Sapphire. Mum is pregnant (due July) this will be baby 11.</t>
  </si>
  <si>
    <t>V.quiet, friends with Nhien, EAL, loves creative and role play activities, parents are lovely and on board, is one of 10 chn, alot are older an dlive away, Suri in JC and baby at home</t>
  </si>
  <si>
    <t>Allergic to cow's milk. Repeated F1 this year. Her sister is Suri in Year 2. Very lovely and sociable but a bit shy around her sister. Understands a lot of English but speaks with a very quiet voice when speaking to her teachers. Has developed a good friendship with Audrey. She has 9 siblings. Mum gave birth recently. Some of her siblings are in Switzerland. Mum and dad are very nice. Grandma usually takes her to school. She enjoys singing and dancing, drawing pictures and role-playing with her friends.</t>
  </si>
  <si>
    <t>131012507622</t>
  </si>
  <si>
    <t>007411</t>
  </si>
  <si>
    <t>SIOW</t>
  </si>
  <si>
    <t>Harlyn Constance (Harlyn)</t>
  </si>
  <si>
    <t>Has made huge progress this year with speech, indpendence and confidence. Made some new friends. Needs lots of support during Maths and English. Parents very supportive.</t>
  </si>
  <si>
    <t>Gorgeous girl but very very immature and toddler like, speech is an issue and Jade is supporting. Participates well in class discussions, sparky. Not very independent. Have split her from her best friend Claire this year so she is going to need a lot of love and support to help her through.</t>
  </si>
  <si>
    <t>Sweet and quiet. Can be a bit wet. SALT. Goes through phases of lazy and motivated. Parents are easy to meet with and responsive but in denial about how much academic support she needs. LA</t>
  </si>
  <si>
    <t>New in August but attended VL from the start (inconsistently thought). LA across all areas. Other children treat her like a baby.</t>
  </si>
  <si>
    <t>160759379928</t>
  </si>
  <si>
    <t>008109</t>
  </si>
  <si>
    <t>Ngoc Anh Duy (Andy)</t>
  </si>
  <si>
    <t>Really wonderful. Very keen and works hard.</t>
  </si>
  <si>
    <t>Quiet student but hard-worker. Excellent listening skills and always does exactly as is asked. Struggles to play and become engaged with areas of the classroom</t>
  </si>
  <si>
    <t>Lovely, gentle. Coming out of his shell. Can be extremely shy! MA/HA</t>
  </si>
  <si>
    <t>125109812220</t>
  </si>
  <si>
    <t>009520</t>
  </si>
  <si>
    <t>WAGIH</t>
  </si>
  <si>
    <t>Adam Ahmed Elsayed Elsayed (Adam)</t>
  </si>
  <si>
    <t>Dubai British School, sibling joining Y7 25/26</t>
  </si>
  <si>
    <t>allergy to walnuts - Asthma - seasonal allergy</t>
  </si>
  <si>
    <t>NA</t>
  </si>
  <si>
    <t>Annie</t>
  </si>
  <si>
    <t>first time in international school</t>
  </si>
  <si>
    <t>Class 4M: Peter Dulborough</t>
  </si>
  <si>
    <t>558219990736</t>
  </si>
  <si>
    <t>006740</t>
  </si>
  <si>
    <t>GOMEZ</t>
  </si>
  <si>
    <t>Franco Vu (Franco)</t>
  </si>
  <si>
    <t>Needs a lot of care and attention from his teacher. Parents very busy. lovely boy. needs help with maths.</t>
  </si>
  <si>
    <t>Huge progress this term! A lovely kid who loves learning! Always ask great questons about His and Geo, and is nicknamed the adjective king. He has found his passion in learning in writing and it's amazing! Can be swept away in silliness, looking for attention in others but easily brought round. Parents are not engaged and need chased for PTSCs and trip permissions.</t>
  </si>
  <si>
    <t>See Hannah. Very loud, boiserous. Needs firm boundaries. Often
struggles to play with friends. MA</t>
  </si>
  <si>
    <t>V.loud boy. I am querying a hearing test as he uses a loud voice and doesn't always listen. Parents not really involved- does not work well with Ken. Watch out during playtimes/lunchtimes. V.active</t>
  </si>
  <si>
    <t>He is really smart and can communicate his thoughts very well. He can be a little arrogant when he doesn't get his way. Parents are almost (non-existent), don't care at all with PTSCs, VL etc.</t>
  </si>
  <si>
    <t>Very active boy. Loves role playing. Speaks good English but prefers to speak in Vietnamese when playing with friends. Has good relationship with Denver, Shin and Hannah. Sometimes needs to be reminded of good and poor choices when playing.</t>
  </si>
  <si>
    <t>155725552526</t>
  </si>
  <si>
    <t>008962</t>
  </si>
  <si>
    <t>Huy Minh Phat (Phil)</t>
  </si>
  <si>
    <t>LA T2, easily distracted, happy sweet boy</t>
  </si>
  <si>
    <t>120552731264</t>
  </si>
  <si>
    <t>009268</t>
  </si>
  <si>
    <t>Jack Bernard F.</t>
  </si>
  <si>
    <t>Previously in 2S, went to EIS for 1 term, returning. Sibling Matt Y1 and Axel F2</t>
  </si>
  <si>
    <t>MA super high energy, can be disruptive, fantastic addition to a class</t>
  </si>
  <si>
    <t>Energetic child. Can need reminders about gentle hands and feet. Good fun. Speak to me about his sleep...</t>
  </si>
  <si>
    <t>172833903148</t>
  </si>
  <si>
    <t>006813</t>
  </si>
  <si>
    <t>Ha Eun Chloe My (Coco)</t>
  </si>
  <si>
    <t>Very quiet and shy. Was relying heavily on the support of Teresa and masking that she was struggling. LS referral has been made.</t>
  </si>
  <si>
    <t>Very shy. making steady progress but needs a boost.</t>
  </si>
  <si>
    <t>Very shy but made huge progress this year, particularly with confidence. LA+ EAL T3</t>
  </si>
  <si>
    <t>EAL. Gaining confidence. Twin - Lily. Returned in term 3.</t>
  </si>
  <si>
    <t>very shy and tends to be quiet when adult is nearby but as soon as she feels comfortable, she is very talkative and playful with others</t>
  </si>
  <si>
    <t>Twin with Li Ly. Mum advised to put girls in separate class, but same unit. Decided to keep them in same class. Very quiet, shy around teachers, Mum says they are loud at home. Spend most of their time toegther. Can speak English, but only speak in single words or phrases when prompted by adult. Enjoy quiet, familiar activities, e.g. pianting, play dough. Very hard to tell apart, most of the time they do not respond to their names. Have asked Mum to put them in different shoes/hairstyles so we can tell them apart.</t>
  </si>
  <si>
    <t>084114972065</t>
  </si>
  <si>
    <t>008837</t>
  </si>
  <si>
    <t>YEON</t>
  </si>
  <si>
    <t>ChaeA</t>
  </si>
  <si>
    <t>Will exit EAL at the end of this term. Hard working and motivated. Likes to be the boss of her friendship group, but is very lovely!</t>
  </si>
  <si>
    <t>New at the end of T2, kind and hardworking developing her English.</t>
  </si>
  <si>
    <t>153818649379</t>
  </si>
  <si>
    <t>007217</t>
  </si>
  <si>
    <t>LEONG</t>
  </si>
  <si>
    <t>Ayden Cao Phong (Ayden)</t>
  </si>
  <si>
    <t>Great student! Very funny and will sometimes come out with obscure things. A keen learner but does have some gaps and needs support to focus at times. Can be easily led by some children.</t>
  </si>
  <si>
    <t>Has a quirky personality. Has had peaks and troughs in terms of progress. Dad v. supportive and wants to help at home</t>
  </si>
  <si>
    <t>Lovley boy, sometimes quite random.</t>
  </si>
  <si>
    <t>T3 returner. Excellent vocab, has a charming manner. 
Very interesting to talk to, quite sophisticated 
talker. Dad very supportive &amp; from Singapore with 
excellent English. Mum Vietnamese with little English.</t>
  </si>
  <si>
    <t>V.Talkative, great UW, Tends to play with the girls as the boys were too dominant in previous class. Be great pairing with Kyler &amp;Robin</t>
  </si>
  <si>
    <t>081614456304</t>
  </si>
  <si>
    <t>008173</t>
  </si>
  <si>
    <t>Minh Triet (Ben)</t>
  </si>
  <si>
    <t>Very likeable but doesn't always make the right choice. Can be silly at times but can also be very hard working. Does have a kind heart. Handwriting needs a lot of work!</t>
  </si>
  <si>
    <t>Seems confident. Calls out on the carpet. Has a very soft heart and cares more than he will admit about everything. Can sometimes use inappropriate language and do silly things. Responds well to the microscript but struggles to admit when he's done something wrong. Try to build a relationship with mum.</t>
  </si>
  <si>
    <t>New this year. Confident but often shouts out on the carpet. Likes to push the boundaries.</t>
  </si>
  <si>
    <t>182514151088</t>
  </si>
  <si>
    <t>007109</t>
  </si>
  <si>
    <t>GULAPA</t>
  </si>
  <si>
    <t>Nya Villapana (Nya)</t>
  </si>
  <si>
    <t>LOVELY child. Comes across as shy at first but can be very sassy and funny. Low maths (number sense), and she has a lot of self doubt, so needs lots of positive encouragement. Always tries her best. delightful</t>
  </si>
  <si>
    <t>An absolute delight, cheeky but well behaved. Lacks confidence in Maths but has developed hugely in her writing confidence this year. Needs to be told regularly that she's great. LS involved for memory. Mum is very happy to support at home.</t>
  </si>
  <si>
    <t>Very sweet, kind friend. LA - really struggles with writing and applying phonics. Doesn't have a lot of confidence in herself in regards to classroom work. Won't ask for help if needed.</t>
  </si>
  <si>
    <t>Young member of the class. Only just developing friendship groups now</t>
  </si>
  <si>
    <t>lovely child, can be cheeky at times, has an older sister in BIS, close friend of Yuko, better in speaking more and has better understanding but needs more support, second to the youngest in class, has a teeth problem</t>
  </si>
  <si>
    <t>126891642693</t>
  </si>
  <si>
    <t>005920</t>
  </si>
  <si>
    <t>JEON</t>
  </si>
  <si>
    <t>YoonSeo</t>
  </si>
  <si>
    <t>Wonderful- responsible, hard working, kind and caring. HA in all areas</t>
  </si>
  <si>
    <t>Joy to teach! Is becoming more confident when speaking in front of others. Encourage this and gently take her out of her comfort zone.</t>
  </si>
  <si>
    <t>Lovely - a delight to teach!</t>
  </si>
  <si>
    <t xml:space="preserve">V. caring, respectful to others. 
Quite shy but is confident in knowing 
what she likes. Good understanding of English.
Gets on well with everyone. 
</t>
  </si>
  <si>
    <t>Lovely girl. Very helpful. Good English and is able to translate for Korean children. Is friendly with everyone but prefers to be with adults. Can sometimes find it dificult to separate from Mummy - loves the class pet so can use this to calm her and get her inside. Often late - we have spoken to mum about this over the past two years!</t>
  </si>
  <si>
    <t>Repeated F1 this year. Mum said that she is allergic to milk now. Often away on holiday, late or absent. Would cry in the morning but would calm down immediately as soon as she enters the classroom. Mum is very nice and easy to speak to. Only child so used to getting what she wants but can be spoken to easily. She speaks in English confidently and is a very lovely girl. She is Chao Yu's bestfriend.</t>
  </si>
  <si>
    <t>194253404221</t>
  </si>
  <si>
    <t>006291</t>
  </si>
  <si>
    <t>Bao Long Nicolas</t>
  </si>
  <si>
    <t>Lovely boy- fun and friendly. Smart but can lack motivation- doesn't always produce the work he is capable of. MA</t>
  </si>
  <si>
    <t>Great to teach - enthusiastic, lively, loves to learn. Will often shout out and does need firm reminders now and again but shows respect when told.</t>
  </si>
  <si>
    <t>Energetic, loud, engaging. Very endearing 
and full of knowledge of the world, loves Science. Needs firm boundaries. Excellent sense of humour but can be a little selfish. MA/HA</t>
  </si>
  <si>
    <t>V.confident, can be loud but easily managed. Loves to role play &amp; build in contruction area. Loves carpet times &amp; stories. Friends with Franco. Speech can be unclear- potentially SALT referral. Mum can be tricky?</t>
  </si>
  <si>
    <t>Talkative, SALT investigation, Attendance has been poor--&gt;Mums apprehensive about Covid, majority of times is late to school. Good friends with Kimmi &amp; Eddie.</t>
  </si>
  <si>
    <t>Has had a lot of time off school in F1, attendence poor. Developing his English language, but shows enthusiasm in learning new words. Independent.</t>
  </si>
  <si>
    <t>Very excitable. Responds well to structure. Loves music time. Enjoys playing with building work bench and tools. Comes to ftots with grandma twice a week (somethimes with mum). Need to meet to talk more about Nicolas.</t>
  </si>
  <si>
    <t>144845255920</t>
  </si>
  <si>
    <t>009142</t>
  </si>
  <si>
    <t>JAKHAR</t>
  </si>
  <si>
    <t>Dahlia</t>
  </si>
  <si>
    <t>Awesome- super responsible, kind, mature, friendly and caring. Smart and hard worker. Lovely. HA</t>
  </si>
  <si>
    <t>390046304604</t>
  </si>
  <si>
    <t>007984</t>
  </si>
  <si>
    <t>Linh Dan (Ori)</t>
  </si>
  <si>
    <t>lovely girl - hardworking but needs monitoring and chanelling. Has had social issues - LS support with social skills. Cheeky and good sense of fun. LA/MA</t>
  </si>
  <si>
    <t>Asks so many questions! Always interested in learning.</t>
  </si>
  <si>
    <t>Confidence coming along, EAL child tier 2, likes to ask questions!</t>
  </si>
  <si>
    <t>133423600356</t>
  </si>
  <si>
    <t>008422</t>
  </si>
  <si>
    <t>Ngoc Thuy Tien (Kate)</t>
  </si>
  <si>
    <t>SALT, best friend TRINH Minh Ngoc (Lisa) 1B 22/23 - 2I 23/24</t>
  </si>
  <si>
    <t>yes- SALT</t>
  </si>
  <si>
    <t>Lovely girl. Hardworking. Supportive parents but absent and need a lot of chasing up. LA in maths and English. EAL. Has had LS for maths, social skills. She can get emotional, but very lovable girl. SALT has stopped, but still hard to understand her sometimes. See CPOMS/Isams.</t>
  </si>
  <si>
    <t>So joyful! Speech has progressed a lot but she can still be tricky to understands. Sometimes becomes frustrated with others and finds communicating hard.</t>
  </si>
  <si>
    <t>722492199315</t>
  </si>
  <si>
    <t>006660</t>
  </si>
  <si>
    <t>Miaflorence</t>
  </si>
  <si>
    <t>made good progress this year, but still needs a bit of a kickstart sometimes to get her going. still working on independence and confidence, but made leaps of progress both academically and socially. See Medical for notes and speak to SLT/Ms Tam regarding in class provision.</t>
  </si>
  <si>
    <t>See medical report. Has made slow progress this year. Working on developing confidence across all areas. Can be very dependent on one friend. Loves crafts and making things. Very creative.</t>
  </si>
  <si>
    <t>See medical. So awesome it upsets me I won't get to teach her next year. Tries hard, was initially embarrassed by her work, but has gained so much confidence. Obsessed with crafts and creating 'stuff'</t>
  </si>
  <si>
    <t>Developing confidence. Medical - coeliac. See Fiona. Also, staff parent.</t>
  </si>
  <si>
    <t>sensible child, has two brothers in F1, a close friend of Annie, loves the creative and mark making area, has celiac disease (allergic to gluten), will have a care plan meeting soon, will need to talk to the next class teacher</t>
  </si>
  <si>
    <t>Quiet child. Plays with familiar friends and adults. Has good relationship with Mira, Molly and Orla. Has Coeliac disease. See her healthcare plan for more information. Please come see Ms Katrina.</t>
  </si>
  <si>
    <t>131116401763</t>
  </si>
  <si>
    <t>009317</t>
  </si>
  <si>
    <t>OHYA</t>
  </si>
  <si>
    <t>Yuko</t>
  </si>
  <si>
    <t>sibling Momoko Y10 24/25, joined BIS in F2 20/21</t>
  </si>
  <si>
    <t>started in march, but was at BIS for F2. demands hugs and there are some underlying emotional/social concerns. see cpoms.</t>
  </si>
  <si>
    <t>152152820788</t>
  </si>
  <si>
    <t>008645</t>
  </si>
  <si>
    <t>Seungwoo Noah (Noah)</t>
  </si>
  <si>
    <t>ISHCMCsince 2022 Aug</t>
  </si>
  <si>
    <t>Very intelligent - especially in Maths and Science. Very good general knowledge. Loves a challenge! A really kind child, very helpful - especially when supporting T1 students. Mum very supportive too.</t>
  </si>
  <si>
    <t>An interesting character - can be stubborn, extremely high ability Maths, some issues with grammar. Mum is lovely - especially when you let her know that you have noticed how good he is at Maths. I</t>
  </si>
  <si>
    <t>103427354836</t>
  </si>
  <si>
    <t>009204</t>
  </si>
  <si>
    <t>HASEGAWA</t>
  </si>
  <si>
    <t>Kazuki</t>
  </si>
  <si>
    <t xml:space="preserve">EAL tier 2. joined after Tet. quiet and slightly anxious child. Can feel overwhelmed or frustrated if another child does something he doesn't like, or he can't make himself understood. But can also be extremely joyful and happy. Will need an eye kept on him at first to ensure he is settled and has some friendships in the class. LA </t>
  </si>
  <si>
    <t>141211756329</t>
  </si>
  <si>
    <t>009325</t>
  </si>
  <si>
    <t>SeoAn (Sean)</t>
  </si>
  <si>
    <t>from Anne Hill</t>
  </si>
  <si>
    <t>084313411639</t>
  </si>
  <si>
    <t>009309</t>
  </si>
  <si>
    <t>Zimo</t>
  </si>
  <si>
    <t>161628269455</t>
  </si>
  <si>
    <t>009330</t>
  </si>
  <si>
    <t>William Gia Huy (William)</t>
  </si>
  <si>
    <t>NLCS, sibling in Y3 25/26</t>
  </si>
  <si>
    <t>Allergy: animal hair/ fur -&gt; runny nose, sneezing</t>
  </si>
  <si>
    <t>091556895209</t>
  </si>
  <si>
    <t>008155</t>
  </si>
  <si>
    <t>WOOD</t>
  </si>
  <si>
    <t>Heidi Dan My (Heidi)</t>
  </si>
  <si>
    <t>Twin in Y1H Matilda</t>
  </si>
  <si>
    <t>clever, respectful and kind. can be a bit shy sometimes but once out of her shell she is lovely. has had some friendship issues with her sis and Hannah but always sorted easily</t>
  </si>
  <si>
    <t>Wonderful! Has worked hard this year. Just the right amount of cheekiness.</t>
  </si>
  <si>
    <t>Joined this year. Initially had no phonics found school hard. She is super delightful. does particularly baddly under test conditions.</t>
  </si>
  <si>
    <t>091556417635</t>
  </si>
  <si>
    <t>008154</t>
  </si>
  <si>
    <t>Matilda Dan Ha (Matilda)</t>
  </si>
  <si>
    <t>Twin in Y1B Heidi</t>
  </si>
  <si>
    <t>amazing year - great progress and turned into a model pupil. enthusiasic and socially good too. Great!</t>
  </si>
  <si>
    <t>Bubbly. Caring. Can work hard. Easy going and can get along with anyone.</t>
  </si>
  <si>
    <t>Sweet and fun. Works hard and is motivated. Started with no reading or writing. Twin with Heidi. MA</t>
  </si>
  <si>
    <t>Class 5B: Kuj Williams</t>
  </si>
  <si>
    <t>111658259899</t>
  </si>
  <si>
    <t>007613</t>
  </si>
  <si>
    <t>Lu Thuy Du (Colisah)</t>
  </si>
  <si>
    <t>orange</t>
  </si>
  <si>
    <t>blue</t>
  </si>
  <si>
    <t>HA Absolurelty delightful. She is a very friendly and postive young person. Very mature in her manner (she is also very tall in height). She has a great sense of humor. She's one of those students who just does the right thing all the time. Always first to line up after every break time. She loves school. Whoever gets her in their class is so lucky.</t>
  </si>
  <si>
    <t>Fantastic student and lovely girl. Maybe gets on better with adults than her peers, but is popular and works well with others. Very bright and able.</t>
  </si>
  <si>
    <t>Seemingly very confident and might initially need reminders of boundaries as can at times show some 'diva' tendencies with teachers, peers and local staff. This appears to cover up for very anxious behaviours, which manifests itself in constant and extensive finger biting. Due to this, she can't use hand sanitiser, only soap. A great little human and hard to see struggle with this so lots of reassurance and gentle reminders. Can cry very quickly when she wants her way but great progress on this - only seem again on sports day when she was hot and wanted her mum to take her home.</t>
  </si>
  <si>
    <t>Loud and enthusiastic. Needs boundaries and reminders to keep focused. Very chatty and bright. Made excellent reading and phonics progress. MA/HA</t>
  </si>
  <si>
    <t>105741961324</t>
  </si>
  <si>
    <t>007815</t>
  </si>
  <si>
    <t>SIM YUN LE</t>
  </si>
  <si>
    <t>Kaia</t>
  </si>
  <si>
    <t>green</t>
  </si>
  <si>
    <t>MA Very polite and hard working. Always focused on her work, although she doesn't make a lot of spoken contributions in class. She has some minor health issues related to her Downs Syndrome. Mostly spinal, feet and posture wise. I recommend you meet with her mother from the outset to talk about these. There have been a couple of occassions where she has been a bit mean to a girl in Year 3. Mum is quite anxious for her to fit in and requested that she is with Sushi P and Colisah in Year 5.</t>
  </si>
  <si>
    <t>See me</t>
  </si>
  <si>
    <t>Great progress in confidence and conversations this term but struggles with focus. Progress in independence and not provoking others to sort problems for her. Watch out for copying others, she can have a good go herself and needs reminder and encouragements in this. She's great friends with ChaeYeon but often relies on her in learning and routines. Mum is very anxious so careful how much you share with her as she will read into every comment.</t>
  </si>
  <si>
    <t>Anxious girl, stuggled to settle (end of T2 start) but is doing better now she has established her friends. Craves adult attention and can be definant. Come and see Helena about parent conversations. MA</t>
  </si>
  <si>
    <t>544116404531</t>
  </si>
  <si>
    <t>005315</t>
  </si>
  <si>
    <t>Phuc Huy (Sushi)</t>
  </si>
  <si>
    <t>yellow</t>
  </si>
  <si>
    <t>red</t>
  </si>
  <si>
    <t>MA He is a boy you will have to watch. I have found him to be a little distant and not really easy to communicate with. I have to remind him to give eye contact. He is regularly very chatty and can be silly (nothing serious) but low level disruption. He was being monitored in Year 3 for ADHD but this year it has been manageable.</t>
  </si>
  <si>
    <t>Really come on a lot in recent months and now achieving very well. He needs monitoring socially as he can get distracted. Loves art and IPC/Science, but good at maths but needs pushing.</t>
  </si>
  <si>
    <t>Confidence has soared this year, keen to share what he knows and answer questions. Very creative and patient. Developing writer, but listens to instructions and reflects his understanding in his work. Supportive parents. Younger sibling in EYFS.</t>
  </si>
  <si>
    <t>Quiet and would do colouring all day if he could! Vocabulary is building. needs to initiate more conversations and mix with the other children more. Good manners and is caring more about is learning recently. LA genrally MA for Maths</t>
  </si>
  <si>
    <t>LA. (Knows set 1 sounds-not blending) Tends to be spaced out and can be disengaged. Finds it hard on Mondays as he is so tired. Several meetings with mum to get her on board, especially with reading. Didn't meet dad. Needs to continue working on fine motor skills. Struggles with writing, specially uisng a consistent tripod grip.</t>
  </si>
  <si>
    <t>LA - Friendly. Short attention span. Low communication skills. Needs to be repetitively reminded when tasks need to be done in school. recommended for EAL. will be recommended for LS.</t>
  </si>
  <si>
    <t>66% attendance this year. Always in Singapore or US. Ian is aware and he sent an email to parents reminding them to arrange holidays properly. Sushi has a good vocabulary but really doesn't engage in any circle session. He needs one to one support at circle session to tune in. He is Support for Understanding and Speaking. Plays alongside friends but hasn't really made close friendships with anyone. Mum doesn't speak English and Dad is not visible in school. Still in nappies and shows no awareness of toileting needs.</t>
  </si>
  <si>
    <t>624845544060</t>
  </si>
  <si>
    <t>005767</t>
  </si>
  <si>
    <t>Jolynn</t>
  </si>
  <si>
    <t>Purple</t>
  </si>
  <si>
    <t>Blue</t>
  </si>
  <si>
    <t>MA, bordering HA in some area - lots of ideas. Has a good friendship group but can clash with her peers when opinions differ. Will get very upset if she is told off. Mum is great, communicative and understanding.</t>
  </si>
  <si>
    <t>Verbally strong but can be MA and HA - not consistent, tri-lingual and ok in all.</t>
  </si>
  <si>
    <t>MA-HA Bold friendly, leader roles, competitive + loves to perform; 3 languages at home: Eng-Ch-German</t>
  </si>
  <si>
    <t>Very motivated and enthusiastic about everything. A very popular friend in the class.</t>
  </si>
  <si>
    <t>HA- Super outgoing, confident, spearky little girl. Great language and attitude. A pleasure to teach and have some banter with!</t>
  </si>
  <si>
    <t>HA- creative and confident girl, might needs some reminder to share and to take turns. please see me</t>
  </si>
  <si>
    <t>has good language and loves the role play area, particularly being a princess. Mum has been in Shanghai for almost a month now as she is giving birth to a baby boy. Jolynn is with her Dad and Grandma at the moment and will join Mum in Shanghai soon.</t>
  </si>
  <si>
    <t>658654240403</t>
  </si>
  <si>
    <t>005800</t>
  </si>
  <si>
    <t>My Duyen (Cali)</t>
  </si>
  <si>
    <t>(early enrol)</t>
  </si>
  <si>
    <t>Red</t>
  </si>
  <si>
    <t>Green</t>
  </si>
  <si>
    <t>Has applied herself more as the year progressed, a little quiet at first. Kind and polite.</t>
  </si>
  <si>
    <t>Caring student and very focused without her trio of friends (Haya, Nethan, Erik). Does try to do her best in all subjects but can be very tired in the mornings.</t>
  </si>
  <si>
    <t>Kind, caring and eagre to please. Model student and working hard on building confidence in use of grammatically correct English and fluency. Interventions for comprehension, pace and fluency have been ongoing.</t>
  </si>
  <si>
    <t>Very sweet and thoughtful. Deferred until T2, has struggled with speaking English but can't go back a tier on EAL. Been working hard on pronounciation and working more independently.</t>
  </si>
  <si>
    <t>LA/MA (higher in maths). quiet but has a great sense of humour. Has grown in confidence this year but still talks in Vietnamese to TA.</t>
  </si>
  <si>
    <t>LA.Creative, friendly, lovely, confident. Language is not as strong as I expected it to be since she repeated F1 already. Flagged for EAL</t>
  </si>
  <si>
    <t>Was an F1 repeater this year. Knows our routine and expectations well. Very creative, a good drawer. Can be quiet.</t>
  </si>
  <si>
    <t>113900992550</t>
  </si>
  <si>
    <t>006786</t>
  </si>
  <si>
    <t>Maelys Kayla Ifetayo (Maelys)</t>
  </si>
  <si>
    <t>Grey</t>
  </si>
  <si>
    <t>Wants to be the best at her work and often is. A good behaviour example for the class and very mature.</t>
  </si>
  <si>
    <t>Kind, funny, hardworking, needs help with applying phonics knowledge, sporty, Involved, helpful parents, older sibling in y5 going to year 6</t>
  </si>
  <si>
    <t>Matter of fact, great ideas and knowledge, appliation of phonics is a weakness, otherwise higher ability.</t>
  </si>
  <si>
    <t>ha- Super sassy little girl with a great attitude towards learning. She is funny, tries hard and has made great progress this year. Very motivated to read and write. A delight to have in the class.</t>
  </si>
  <si>
    <t>HA - lovely girl. she likes helping other children and very confident in class</t>
  </si>
  <si>
    <t>111440837796</t>
  </si>
  <si>
    <t>007823</t>
  </si>
  <si>
    <t>MOULICK</t>
  </si>
  <si>
    <t>Ruhaani</t>
  </si>
  <si>
    <t>Hardworker, definitely struggles with spelling and reading but making progress. Works hard and behaves well.</t>
  </si>
  <si>
    <t>Lovely child. See me.</t>
  </si>
  <si>
    <t>Very sweet girl. Has shown great progress this year but still requires a lot of support. Reading and writing have improved a great deal. Maths is progressing steadily. Can be quiet during class discussions.</t>
  </si>
  <si>
    <t>967958367570</t>
  </si>
  <si>
    <t>006000</t>
  </si>
  <si>
    <t>Phuoc Bao Uyen (Mia)</t>
  </si>
  <si>
    <t>Left EAL due to timeouts, has started SALT. A very nice student who is shy and doesnt enjoy speaking up in class. Kind and friendly.</t>
  </si>
  <si>
    <t>Lots of processing barriers. LS involved. See me.</t>
  </si>
  <si>
    <t>LA and EAL struggles to retain concept and English. Not very motivated by learning but this has improved slightly.</t>
  </si>
  <si>
    <t>LA- found this year hard. Likes to play with Thien My. Starting ti play with other girls in the class. Sometimes struggles with understanding in Maths. Pink group for phonics Book- Red</t>
  </si>
  <si>
    <t>LA/MA- has grown in confidence and supports Thien My with English!</t>
  </si>
  <si>
    <t>LA.Sensible and quiet. Best friends with Millie. Flagged for EAL</t>
  </si>
  <si>
    <t>shy to begin with but friendly; can be quiet when in a crowd she is not used to</t>
  </si>
  <si>
    <t>080722064022</t>
  </si>
  <si>
    <t>007433</t>
  </si>
  <si>
    <t>YuJin</t>
  </si>
  <si>
    <t>Very academic but can also have lots of fun with it. Developing resilience with making mistakes or not achieving what she hopes for. Lovely student. She is smart and enjoys sharing about her culture. Brilliant singer.</t>
  </si>
  <si>
    <t>Confident, resilient and a great leader, very engaged with learning and always wants to try her best!</t>
  </si>
  <si>
    <t>Lovely girl, very kind. Works well and tries her best. Can be quite emotional when things don't go her way. Struggles to build friendships, needs a caring friend. Mum very supportive, class parent rep.</t>
  </si>
  <si>
    <t>New to BIS this year. Kind, creative, works hard. Can be a bit of a loner, but doesnt like to be alone!</t>
  </si>
  <si>
    <t>114401852150</t>
  </si>
  <si>
    <t>008453</t>
  </si>
  <si>
    <t>Muhammad</t>
  </si>
  <si>
    <t>Muslim Diet: no meat, beef, pork or chicken</t>
  </si>
  <si>
    <t>Confident and comes across as very mature. He loves reading and is often in the library. He has done a great job at making new friends this year.</t>
  </si>
  <si>
    <t>Confident, responsible and does love to share with the teacher. He has a lot of integrity but can be constant with wanting to share his knowledge. Has had some friendship issues with some of the boys in the class where he has felt excluded.</t>
  </si>
  <si>
    <t>133158620632</t>
  </si>
  <si>
    <t>007263</t>
  </si>
  <si>
    <t>ROWELL</t>
  </si>
  <si>
    <t>Thomas Robert (Tom)</t>
  </si>
  <si>
    <t>Yellow</t>
  </si>
  <si>
    <t>Confident and friendly. LA-MA English and Maths. Loves sports and is part of loads of clubs.</t>
  </si>
  <si>
    <t>Willing writer now but handwriting an issue - check re eyesight again - works well but could be challenged more</t>
  </si>
  <si>
    <t>Writing is an onoing issue. Is capable and has potential. See me regarding behaviour issues.</t>
  </si>
  <si>
    <t>Didn't engage at all during VL, has made huge progress since being back at school. Really struggles with writing and fine motor skills but he's enthusiastic and tries his best.</t>
  </si>
  <si>
    <t>LA- lack of engagement at home and school. Fine motor skills poor. Is a kind friend to Ismael.</t>
  </si>
  <si>
    <t>MA - Arrived after Christmas. Settled in well no problem. Good languauge skills just needs encouragement to speak louder. prefers to play with small groups children. Fine motor and gross - all good. Lovely parents. Has an older brother. Unfortunately, they weren't able to come back once school opened again after lockdown. Had a chat with mum via online PTSC and said they will come back but just uncertain when.</t>
  </si>
  <si>
    <t>122098619057</t>
  </si>
  <si>
    <t>006034</t>
  </si>
  <si>
    <t>Viet Hy (Hagan)</t>
  </si>
  <si>
    <t>Quiet but friendly. Needs some support to get started with his work. Is making progress with his attention to learning. Please see CPOMS regarding behaviour.</t>
  </si>
  <si>
    <t>Hilarious child. Capable, but always tired!</t>
  </si>
  <si>
    <t>Lovely lad, will try hard when focused. Struggles to get his writing on the page but has got some creative ideas. Needs an encouraging push to get started.</t>
  </si>
  <si>
    <t>L/A M/ALovely boy, tries hard in class, masisve improvement in effort this year.</t>
  </si>
  <si>
    <t>LA- struggles to engage in lessons. Can blend cvc words. Likes to compain about his friends. very disengaged with VSE.</t>
  </si>
  <si>
    <t>MA.Sensible &amp; active in class. Language has gone down after 16 weeks of VL but still uses sentences to communicate. A good kid. Friends with DiO, Roman, Clinton</t>
  </si>
  <si>
    <t>Loves superheroes, especially Spiderman, and incorporates this interest into his play. Enjoys physical activity and constructing.</t>
  </si>
  <si>
    <t>160131882437</t>
  </si>
  <si>
    <t>008701</t>
  </si>
  <si>
    <t>EDWARDS</t>
  </si>
  <si>
    <t>Emmeline Vera Hope (Emme)</t>
  </si>
  <si>
    <t>TWIN / Uk Primary school TF / teacher parents</t>
  </si>
  <si>
    <t>Diet: No Pork</t>
  </si>
  <si>
    <t>Very academic. Has a genuine love of learning and always puts 100% effort into her work. Has made good friendships this year. She is funny and likes crafting.</t>
  </si>
  <si>
    <t>Superstar! Wonderful child. Works hard all the time</t>
  </si>
  <si>
    <t>171128153786</t>
  </si>
  <si>
    <t>008464</t>
  </si>
  <si>
    <t>Eloise Michelle (Eloise)</t>
  </si>
  <si>
    <t>speech therapy noted in 2022 and on Medical record</t>
  </si>
  <si>
    <t>Yes see admission comment</t>
  </si>
  <si>
    <t>Really friendly and kind. New last year, is still catching up with her studies but really loves learning. Has developed her confidence a lot this year.</t>
  </si>
  <si>
    <t>Lovely! New this year, settled in well. Can have anxiety about swimming but always swims</t>
  </si>
  <si>
    <t>564463591991</t>
  </si>
  <si>
    <t>006017</t>
  </si>
  <si>
    <t>Chloe Anh</t>
  </si>
  <si>
    <t>Dad is supportive secondary school teacher. Lovely student and confident speaker. Responds well to feedback and just needs reminding at times of her capability.</t>
  </si>
  <si>
    <t>kind, enthusiastic, HA, lovely girl</t>
  </si>
  <si>
    <t>Fabulous student, always contributes to group discussions! Can be a bit chatty. Dad teaches in secondary.</t>
  </si>
  <si>
    <t>Sweet and funny personality. Delightful to have in the class. Switched on and good sense of humour. Popular friend. Can be chatty at the wrong times. Works hard and perserveres but will need support at times. Good at seeking out resources like sound mats to help herself. MA</t>
  </si>
  <si>
    <t>MA - Such fun, you'll love her. Dad works at secondary. Is a very popular friend in class. Secure with Set1 and some of set 2 (1/3)</t>
  </si>
  <si>
    <t>MA/HA - Lovely, friendly, helpful, lots of fun. Dad works in Secondary. Very supportive parents. New baby due over the summer.</t>
  </si>
  <si>
    <t>very lovely girl and family</t>
  </si>
  <si>
    <t>150616466272</t>
  </si>
  <si>
    <t>008839</t>
  </si>
  <si>
    <t>MISHRA</t>
  </si>
  <si>
    <t>Asmi</t>
  </si>
  <si>
    <t>Joined BIS this year. Has been home schooled since Grade 1, she settled in straigh away. Lovely attititude, kind girl - a real model student. Supportive parents too.</t>
  </si>
  <si>
    <t>105719959893</t>
  </si>
  <si>
    <t>008796</t>
  </si>
  <si>
    <t>Nam Phong (Peter)</t>
  </si>
  <si>
    <t>AIS switcher, sibling in 5M TRAN Candy</t>
  </si>
  <si>
    <t>Hard working and a loittle quiet.</t>
  </si>
  <si>
    <t>New, silly and wonderful! Works hard. Friendly.</t>
  </si>
  <si>
    <t>150220449627</t>
  </si>
  <si>
    <t>008997</t>
  </si>
  <si>
    <t>Tien Khoa (Vivo)</t>
  </si>
  <si>
    <t>New starter has done well but needs to be kept on task and pushed to do his best work. Can be apathetic.</t>
  </si>
  <si>
    <t>115458762479</t>
  </si>
  <si>
    <t>009156</t>
  </si>
  <si>
    <t>Nguyen Nhat Minh (Nhat Minh)</t>
  </si>
  <si>
    <t>Great kid. Can be a little chatty and distracted but doing much better.</t>
  </si>
  <si>
    <t>154525120858</t>
  </si>
  <si>
    <t>009221</t>
  </si>
  <si>
    <t>ZHANG</t>
  </si>
  <si>
    <t>Congrui (Yang Yang)</t>
  </si>
  <si>
    <t>Shrewsbury Int School BKK - City campus</t>
  </si>
  <si>
    <t>DSL connect - see Chris</t>
  </si>
  <si>
    <t>Still learning how to be a student at BIS and has had disruptive schooling in previous years. Has potential to do well.</t>
  </si>
  <si>
    <t>142256889965</t>
  </si>
  <si>
    <t>007505</t>
  </si>
  <si>
    <t>Nguyen Gia Khang (Erik)</t>
  </si>
  <si>
    <t>sibling Chanel</t>
  </si>
  <si>
    <t>Quiet boy, rarely speaks, likes chess</t>
  </si>
  <si>
    <t>Can be slow with tasks but does try his absolute best in everything. Loves Maths and loves completing challenges. Responsible and very well behaved.</t>
  </si>
  <si>
    <t>Finds self-directed time a challenge. Relies on Tien and sometimes finds it difficult when he is not in school. They have been put in different classes because of this. Has made a lot of progress but since moving from T2 to T3, his writing has slightly dipped. Loves sport.</t>
  </si>
  <si>
    <t>Erik joined at the start of Year 1. We were online and he had no idea what was going on due to EAL. This put him behind, hoever, he has work amazingly since his release and has managed to climb through the phonics colours and is all round awesome. sometimes a bit slow in group settings as he relies on others.</t>
  </si>
  <si>
    <t>923105648213</t>
  </si>
  <si>
    <t>006583</t>
  </si>
  <si>
    <t>YAN</t>
  </si>
  <si>
    <t>Zekai</t>
  </si>
  <si>
    <t>Comp</t>
  </si>
  <si>
    <t>Lovely boy, swimmer, musician, mathematician</t>
  </si>
  <si>
    <t>High achiever, tries to engage others, enjoyed being a young interpreter and just enjoys a joke and a good time!</t>
  </si>
  <si>
    <t>Model student. High-achiever - creative. Loves maths and to be challenged. I'd love to teach him again!</t>
  </si>
  <si>
    <t>Good fun and a kind friend, gets on with everyone.</t>
  </si>
  <si>
    <t>MA/HA - Confident speaker, can speak Chinese, loves building and climbing, secure set 2.</t>
  </si>
  <si>
    <t>100219877963</t>
  </si>
  <si>
    <t>008235</t>
  </si>
  <si>
    <t>ZHAO</t>
  </si>
  <si>
    <t>Li-Kai (Benjamin)</t>
  </si>
  <si>
    <t>Sibling Sophia in F3</t>
  </si>
  <si>
    <t>Nice boy, good mathematician, swimmer, occasionally can be lively</t>
  </si>
  <si>
    <t>More focused, Check LS for spelling/reading but very able. Maths gets support initially to understand concepts</t>
  </si>
  <si>
    <t>Returned to BIS after missing whole of Y1. Very suportive parents. Benjamin is very energetic, pushes boundaries and needs reminding of respecting personal space and using kind hands. Has been receiving ongoing interevntion for comprehension, reading and phonics this year. Stronger in Maths.</t>
  </si>
  <si>
    <t>135818054192</t>
  </si>
  <si>
    <t>007855</t>
  </si>
  <si>
    <t>CHAN</t>
  </si>
  <si>
    <t>Noah Zi Kiu (Noah)</t>
  </si>
  <si>
    <t>copenhagen Int school - IB / immunization docs in shipping</t>
  </si>
  <si>
    <t>No (on applcation - physical pending)</t>
  </si>
  <si>
    <t>Excitable, energetic, enthusiastic but lovely</t>
  </si>
  <si>
    <t>Lots of knowledge, wants to share - can still interupt but more aware and worked on it. Needs to be encouraed to apply and share ideas in writing.</t>
  </si>
  <si>
    <t>Smart LA; low-level behaviour concerns in + beyond class throughout the year; LS for social group/games; parents mostly only available via online calls</t>
  </si>
  <si>
    <t>Chatty chap, working on filtering his comments, when calm great ideas and effort.</t>
  </si>
  <si>
    <t>Class 5I: Andy James</t>
  </si>
  <si>
    <t>529701413602</t>
  </si>
  <si>
    <t>006964</t>
  </si>
  <si>
    <t>Ping-Han (Ping-Han)</t>
  </si>
  <si>
    <t>Pink</t>
  </si>
  <si>
    <t>Good. Loves reading. Needs refocusing a lot but not really due to poor behaviour, just very lively and chatty sometimes. Can be a little lazy with his work. Really wants to fit in with the 'cool kids' and tries very hard to impress them. Can be a little sensitive because of this. Mum is supportive.</t>
  </si>
  <si>
    <t>Fabulous - Science, IPC, ICT, Maths. English needs a lot of refocusing. Mum has come in for several meetings regarding behaviour - she has participated in parenting workshops. Twin brother. Fantastic to teach, but needs monitoring.</t>
  </si>
  <si>
    <t>Quirky and full of beans! Emotionally very immature but alot of progress this year e.g. no tears, no running out the classroom. He is capable but extremely reliant so will ask you what to do for anything but can figure it out for himself (so don't be tempted to answer straight away!). Main next steps is calm sitting and managing excitement to ensure it doesn't disrupt learning. Lovely an cheeky. Twin Ping-Hua/</t>
  </si>
  <si>
    <t>Missed the most school of all the class, parents kept him off for months. As a result emotionally, he is more along the lines of an F3. Can let others walk all over him and then goes home to tell mum. He is however, very quircky and funny and creates great imaginative pieces of work.</t>
  </si>
  <si>
    <t>LA - Very energetic and enthusiastic about life! Speaks a mile a minute. Twin brother Hua. Mum and Dad very involved. Secure with set 1 and just beginning to read books with short phonetically decodable sentences. Needs some support to maintain focus but he is capable. Made great progress developing relationships and disagreeing with friends more constructively.</t>
  </si>
  <si>
    <t>110052592259</t>
  </si>
  <si>
    <t>008529</t>
  </si>
  <si>
    <t>SON</t>
  </si>
  <si>
    <t>MinJun(Jayden)</t>
  </si>
  <si>
    <t>Good, MA bordering on HA in some areas. Mum is supportive. He really wants to fit in with the 'cool kids' so can try to impress them with silly comments or jokes.</t>
  </si>
  <si>
    <t>Very bright and able. Has had some anxiety and ticks since moving from Myanmar, but mum seems less anxious now. LS monitoring.</t>
  </si>
  <si>
    <t>625854148559</t>
  </si>
  <si>
    <t>006845</t>
  </si>
  <si>
    <t>Anh Duy (Anh)</t>
  </si>
  <si>
    <t>Orange</t>
  </si>
  <si>
    <t>A nice kid, never involved in anyone's drama. A bit of a daydreamer and says whatever is on his mind so needs reminders to focus/engage.</t>
  </si>
  <si>
    <t>Can be silly and tries to distract others. Needs reminders from adults to focus on task. Has lots of ability. Great support from home.</t>
  </si>
  <si>
    <t>Lovely child, really struggles to listen and maintain focus in a group setting. Habit of picking things from the floor and playing with them but not able to listen at the same time. Not obvious but able mathmatician. Has fun ideas but can find it hard to get this on paper with the same flair.</t>
  </si>
  <si>
    <t>Very sweet, gets super excited and uses frequency that makes dogs howl. He tries very hard, has older brothers and a very supportive Mum.</t>
  </si>
  <si>
    <t>MA/HA - Confident speaker, learnt scripts/rules, EAL, freezes when social problems occur-hard to process, interacts with other children better now, doesn't eat much-will always choose blue-been working on this, secure set 1 and some set 2.</t>
  </si>
  <si>
    <t>LA- (New in Term 2)V.picky eater. Will not eat lunch. Mum packing snacks for him to eat afterwards. Does eat some fruit. Speech a bit mixed up, cannot always tell what he is saying. Needs to develop. No friendships in class yet.</t>
  </si>
  <si>
    <t>172045998469</t>
  </si>
  <si>
    <t>008520</t>
  </si>
  <si>
    <t>Olivia Grace (Olivia)</t>
  </si>
  <si>
    <t>Lovely. Needs support with maths and spelling, but has made good progress. Good friends with Isla, Aria, Bao Tran and Yoyo, but has others outside of class as well. Parents are very supportive.</t>
  </si>
  <si>
    <t>New to BIS 23/24. Has made great progress with reading and phonics this year. Can distract others. Speak to Maria regarding friendships.</t>
  </si>
  <si>
    <t>085005534214</t>
  </si>
  <si>
    <t>008014</t>
  </si>
  <si>
    <t>MURUGAVEL</t>
  </si>
  <si>
    <t>Mithra</t>
  </si>
  <si>
    <t>Sibling in Y7 Ashvath</t>
  </si>
  <si>
    <t>Mithra cannot take Beef or Pork Or Raw fish</t>
  </si>
  <si>
    <t>Model student. Works hard and sets an example of excellence for the others. Gifted.</t>
  </si>
  <si>
    <t>Delightful. Made good progress this year. Becoming more independent.</t>
  </si>
  <si>
    <t>New to BIS this year. Fabulous student! Really kind and a hard woker.</t>
  </si>
  <si>
    <t>101337202698</t>
  </si>
  <si>
    <t>009176</t>
  </si>
  <si>
    <t>KHATTAK</t>
  </si>
  <si>
    <t>Beenish</t>
  </si>
  <si>
    <t>Joined at Christmas, settled in immediately. She has been to lots of international schools and is very smart. Struggled with writing but improved a lot. Kind, funny and popular.</t>
  </si>
  <si>
    <t>114702068690</t>
  </si>
  <si>
    <t>007758</t>
  </si>
  <si>
    <t>Xuan Nhan (Nethan)</t>
  </si>
  <si>
    <t>pink</t>
  </si>
  <si>
    <t>1A</t>
  </si>
  <si>
    <t>Still developing his confidence with speaking English in class. He is T3 EAL, but will hopefully come off next year. Has made significant progress with motivation and readiness this year. He likes art and being creative and is funny.</t>
  </si>
  <si>
    <t>Has gotten more confident but still reluctant with work, avoids tasks and does not seek help. Can have lovely moments (he mended our stuffed crocodile) but someone to watch.</t>
  </si>
  <si>
    <t>Reluctant speaker, very shy but confident, energetic when permitted to speak in home lanagauge. Supportive friendship with Cali. Quick to say 'I don't know', but given time and prompts knows more than he can let on. Can need prompts to deomstrate active listening and focus on tasks. Very creative. Consistently late for school. Parents are difficult to contact.</t>
  </si>
  <si>
    <t>Sweet boy. VERY limited English. Started with zero and now has some simple, single word vocab. Understanding is coming along and he follows instructions well. Doesn't like to talk, really needs to. Vocal in VN. Very attached to Sushi. Seems like a bright boy but struggles to access. Confident with maths once he has neccessary vocab for the topic. Creative, loves colouring and constructing. Parents have no English.</t>
  </si>
  <si>
    <t>104241792097</t>
  </si>
  <si>
    <t>007744</t>
  </si>
  <si>
    <t>CAO</t>
  </si>
  <si>
    <t>Kim Anh (Anna)</t>
  </si>
  <si>
    <t>Great sense of humour, incrdibly friendy. Works hard and is eager to talk with staff.</t>
  </si>
  <si>
    <t>Sweet, enthusiastic, has had some friendship group issues. MA</t>
  </si>
  <si>
    <t>New to BIS this year. Absoloutely delightful, fun, caring (affectionate) and eagre to please. Gives 100% to everything. Keen to asnwer questions and share learning and understanding. Settled into new class tremendously.</t>
  </si>
  <si>
    <t>229640236352</t>
  </si>
  <si>
    <t>006042</t>
  </si>
  <si>
    <t>Ngoc Thien (Mateo)</t>
  </si>
  <si>
    <t>full days from term 2</t>
  </si>
  <si>
    <t>Often distracts himself and pthers. When focused on a task can do brilliant things, and is very focused on things he has an interest in. Good sense of humour but lets himself down at times.</t>
  </si>
  <si>
    <t>When focused and interested - fantastic, but silly choices when distracted and needs reminders about appropriate language, behaviour. Was LS not needed anymore.</t>
  </si>
  <si>
    <t>Cheeky with the most lovely smile and perfect manners! Will love to talk to you in the morning and tell you his stories. Loves helping others and such a kind friend now. Can have behavioural difficulties if he becomes frustrated or angry. Real struggle with focu. LS has been involved but he scored average or above. Potential learned behaviour or nodding along to 'show' listening, but no engagement in learning conversations. Parents have been regularly involved with his lack of progress in learning and moving from T3 in EAL due to focus since F3. See Maria for more info as she was his F3 teacher and has been very involved wit hthe family since.</t>
  </si>
  <si>
    <t>Difficult. He can be likable, but struggles to listen and engage, hard to motivate. Lots of parent meetings.</t>
  </si>
  <si>
    <t>LA- Lack fo engagement at school and at home. Struggles to concentrate in lessons. Let's chat!</t>
  </si>
  <si>
    <t>LA.Loves school so much and he is such a happy boy! He's okay during CIL but will need lots of support during carpet time (attention span/focus) I can discuss this with you in detail</t>
  </si>
  <si>
    <t>needs a reminder during circle time as he is easily distracted. Mateo rides the bus in the morning and after school. That means he is dropped off in the classroom at 8am-ish. a TA always holds his hand during bus times as he tends to run and play. please see teacher.</t>
  </si>
  <si>
    <t>450014605966</t>
  </si>
  <si>
    <t>006365</t>
  </si>
  <si>
    <t>Le Diep Ngan (Misu)</t>
  </si>
  <si>
    <t>sibling in F3V</t>
  </si>
  <si>
    <t>Quiet girl but works hard. Gets on well with her peers, just needs to make sure she focuses on spelling more.</t>
  </si>
  <si>
    <t>Lovely girl, but can be quiet. She has really grown in confidence, academically and socially. Very good friends with Juanna. Lives with gran, rarely see or hear from parents.</t>
  </si>
  <si>
    <t>Really grown in confidence this year. Bright and capable, stronger in maths. Writing needs improvement</t>
  </si>
  <si>
    <t>Very quiet, didn't enagage much during VL. Lives iwth Grandma, Mum and Dad live in countryside. Beginning to form more friendships. Happy to play alone. Very creative.</t>
  </si>
  <si>
    <t>MA/HA - Lovely. Secure set 1 and some of set 2( 1/3). Misu has an older sister and a younger brother in school. Shy with new people at first, but is very confident with her friends. Enjoys additional responsibilities</t>
  </si>
  <si>
    <t>HA - Lovely girl. Quite shy. Has formed good relationships this year but often prefers to be alone. Good English. Very good fine motor skills.</t>
  </si>
  <si>
    <t>Shy personality but will warm up eventually. Great level of English and often talks about her big sister in Yr1. Will amaze you during circle time and is very caring towards her friends. Loves responsibility.</t>
  </si>
  <si>
    <t>082523178679</t>
  </si>
  <si>
    <t>009243</t>
  </si>
  <si>
    <t>An Nhien (Annie)</t>
  </si>
  <si>
    <t>Saigon Star Intl School switcher</t>
  </si>
  <si>
    <t>Joined from Saigon Star today. HA student, incrdibly caring, particularly of Noah, who is LS and came from the same school. Reliable and is pro-active in seeking help when stuck.</t>
  </si>
  <si>
    <t>084036859589</t>
  </si>
  <si>
    <t>009302</t>
  </si>
  <si>
    <t>ANDERSON</t>
  </si>
  <si>
    <t>James Noah Hoang Nam</t>
  </si>
  <si>
    <t>LS, refer to his learner profile. Good to be proactive with Dad to keep him updated with goings on/concerns in school. Can be restless and needs routine. Responds to feedback if delivered clearly. Needs direct explanations if he makes the wrong choices.</t>
  </si>
  <si>
    <t>140426647772</t>
  </si>
  <si>
    <t>007970</t>
  </si>
  <si>
    <t>Olivia Ly (Olivia)</t>
  </si>
  <si>
    <t>Lovely girl willing to work hard.</t>
  </si>
  <si>
    <t>Bookworm - popular, friendly and an all rounder</t>
  </si>
  <si>
    <t>Y2 Mini council president. Never stops talking but is a real spark in the class. Will be missed!</t>
  </si>
  <si>
    <t>160200360012</t>
  </si>
  <si>
    <t>008700</t>
  </si>
  <si>
    <t>Iris Ophelia Zephyr (Iris)</t>
  </si>
  <si>
    <t>Dietary: No Pork</t>
  </si>
  <si>
    <t>Keen and lovely student listens and wants to please.</t>
  </si>
  <si>
    <t>Staff child. New to BIS 23/24. Enthusiastic, engaged and high achiever. A delight to teach! Has a great reading voice.</t>
  </si>
  <si>
    <t>702672250333</t>
  </si>
  <si>
    <t>006003</t>
  </si>
  <si>
    <t>HUR</t>
  </si>
  <si>
    <t>Dan</t>
  </si>
  <si>
    <t>Quiet studious girl, unassuming</t>
  </si>
  <si>
    <t>lovely, HA, friendly,</t>
  </si>
  <si>
    <t>Takes a little while to warm up to new people but once she does she is great fun and a good learner.</t>
  </si>
  <si>
    <t>HA- quiet girl but growing in confidence. Blue group for phonics</t>
  </si>
  <si>
    <t>MA - Quiet, helpful, needs to be more assertive, secure set 1 and some set 2.</t>
  </si>
  <si>
    <t xml:space="preserve">LA/MA- V quiet and cannot hear when she is feeling particularly quiet. Friendships with the girls, loves to draw. Sister of Won (current F3H)
</t>
  </si>
  <si>
    <t>Very shy and needs a lot of help in willingly exploring various areas in the classroom. Mum has many concerns but she has been lovely with me this year. She is Won's (currently F2I) sister. has come out of her shell this year.</t>
  </si>
  <si>
    <t>413743791281</t>
  </si>
  <si>
    <t>006246</t>
  </si>
  <si>
    <t>Yu-Chieh (Vianna)</t>
  </si>
  <si>
    <t>Lovely girl, studious, bubbly cheerful character</t>
  </si>
  <si>
    <t>Kind, outgoing, lovely girl HA</t>
  </si>
  <si>
    <t>MA Bright social + friendly, totally lovely, gymnast</t>
  </si>
  <si>
    <t>She is the mother of the class. Always looking out for what others are doing (good or bad). High ability but not bostful about it.</t>
  </si>
  <si>
    <t>MA - Delightful and happy.</t>
  </si>
  <si>
    <t>HA - very mature girl and speak so confidently. She always feels responsible for YuHeng - would translate everything for him, help him with almost everything.</t>
  </si>
  <si>
    <t>Very social and loves playing with everyone. has good EN language and is very clever. You will adore her!</t>
  </si>
  <si>
    <t>143411267534</t>
  </si>
  <si>
    <t>007290</t>
  </si>
  <si>
    <t>Alyssa</t>
  </si>
  <si>
    <t>sibling</t>
  </si>
  <si>
    <t>Lovely studious girl, very careful but slow, quiet, great potential</t>
  </si>
  <si>
    <t>HA student, polite and friendly.</t>
  </si>
  <si>
    <t>Quite quiet but comes out of her shell with some relationship building. Lovely though! MA sometimes needing a bit more support but she tries. She has developed a habit of a baby voice but responds to smiley 'can y9u speak to me in your beautiful grown up voice?'. Lovely child?</t>
  </si>
  <si>
    <t>Quiet and thiughtful, happy on her own, works at her own pace. Application of phonics is a weakness</t>
  </si>
  <si>
    <t>MA- Returned to BIS in Term 2 after leaving due to covid. Also quiet but has a good understanding of english. Tries her best. Lacks confidence.</t>
  </si>
  <si>
    <t>MA- very shy and responds more during 1:1 sessions. did not go back in term 3.</t>
  </si>
  <si>
    <t>145544242778</t>
  </si>
  <si>
    <t>007041</t>
  </si>
  <si>
    <t>My Linh (My Linh)</t>
  </si>
  <si>
    <t>Special case requested Maria's class</t>
  </si>
  <si>
    <t>gold</t>
  </si>
  <si>
    <t>L&amp;L</t>
  </si>
  <si>
    <t>High achiever, amazing girl</t>
  </si>
  <si>
    <t>Very HA, engaged and fun. Pls see me re some friendship issues</t>
  </si>
  <si>
    <t>HA in Eng+Maths; fun, social, independent</t>
  </si>
  <si>
    <t>Super dupper lovely jubbly. Kind, creative and patient. If you don't like her, send her back to me, I'll take her.</t>
  </si>
  <si>
    <t>HA (Knows set 2 sounds. BB Pink high) New to BIS this year. Lovely, kind girl. Needs to develop deeper friendships. Ready for more formal learning. Mum speaks very good English and is a very engaged parent. Has asked a lot of questions but is very supportive. Dad no English. Older brother gpoing into Y6. Good engagment with VS.</t>
  </si>
  <si>
    <t>134425711479</t>
  </si>
  <si>
    <t>009355</t>
  </si>
  <si>
    <t>Junyeong</t>
  </si>
  <si>
    <t>151449854906</t>
  </si>
  <si>
    <t>009443</t>
  </si>
  <si>
    <t>Minkyo (Max)</t>
  </si>
  <si>
    <t>135043696988</t>
  </si>
  <si>
    <t>009510</t>
  </si>
  <si>
    <t>LIMGENCO</t>
  </si>
  <si>
    <t>Sofia Alessa (Sofia)</t>
  </si>
  <si>
    <t>moving from Belgium, Intelligence diagnosed, sibling joining Y7 25/26</t>
  </si>
  <si>
    <t>114751425933</t>
  </si>
  <si>
    <t>GILIS</t>
  </si>
  <si>
    <t>Lena Victoria (Lena)</t>
  </si>
  <si>
    <t>MUKHERJEE</t>
  </si>
  <si>
    <t>Dimeera</t>
  </si>
  <si>
    <t>Class 5S: Jordan Skinner</t>
  </si>
  <si>
    <t>935055975934</t>
  </si>
  <si>
    <t>006657</t>
  </si>
  <si>
    <t>VAGANAY NGUYEN</t>
  </si>
  <si>
    <t>Enzo</t>
  </si>
  <si>
    <t>Staff Child - LA Very polite and friendly. He is under observation by LS and also currently has EAL support. He has been on EAL for some time and both myself and Nici think there is something else hindering his progress. He struggles with reading, writng and maths. 80's in GL. Can have good general knowledge of factual information related to animals.</t>
  </si>
  <si>
    <t>Definitely means well and is very sweet. Struggles academcially and will need support with tasks. Struggles with expressing himself clearly - will say some very random stuff.</t>
  </si>
  <si>
    <t>LS support see Claire. Has a good general vocabulary but struggles to put this onto the page. Can explain his ideas very well.</t>
  </si>
  <si>
    <t>Enzo speaks 3 languages, this has cassed a little confusion at times. However, with patience he has one of the best imaginations you could ask for. He works increadibly hard, but almost never asks for help, so sometimes ploughs on in the wrong direction. He might switch off if you critique his work.</t>
  </si>
  <si>
    <t>LA - Love him, so charasmatic. Made massive progress with relationships and self help skills. Has been working with Helen LS for motor skills and also phonics. Not retained set 1, but beginning to blend cvc (early stages). Struggles to sit and focus for carpet /story times, needs teacher support. Dad works at secondary, very involved and supportive. Enzo speaks french, vietnamese and english.</t>
  </si>
  <si>
    <t>LA – Has so much energy! Struggles to sit still and focus during carpet times. May need LS in future (ADHD?). Good fun and very sweet. Can get aggressive but is learning to use words rather than his hands when upset. Just starting to speak English – prefers French. Dad is a TA in secondary – very supportive.</t>
  </si>
  <si>
    <t>122039337093</t>
  </si>
  <si>
    <t>007461</t>
  </si>
  <si>
    <t>Long Do Nam (Long)</t>
  </si>
  <si>
    <t>MA but could be HA. Bright boy with much academic potential. Behaviour and focus have been an issue for him this year. He has been in trouble multiple times for poor behaviour on the school bus and must sit near the camera. * Please monitor his fidgeting and restless legs which could be a sign of ADHD.</t>
  </si>
  <si>
    <t>When focused can be real model student. Can test boundaries but with some one on one chats he responds well. Good academically but has the potential to be great - needs push!</t>
  </si>
  <si>
    <t>Without firm boundaries, behaviour dips. Often problems on the bus without the consistency of behaviour management. Has responded very well to me - worth a chat about.</t>
  </si>
  <si>
    <t>New to school this year, settled in really well and picking up new learning and vocab with ease.</t>
  </si>
  <si>
    <t>151731721061</t>
  </si>
  <si>
    <t>008461</t>
  </si>
  <si>
    <t>SeoOn (Kate)</t>
  </si>
  <si>
    <t>HA AKA 'Kate' is very hard-working and nice natured student. She fully involves herself in school life. She is a great mathmetician. Her reading is accurate but comprehension can be weatk. Likewise, her written work can lack detail.</t>
  </si>
  <si>
    <t>New this year and is a polite and thoughtful student. Loves her maths but does want to always finish first so means she can sometimes rush. Similar with English but she has come on very well since joining us in January 2024.</t>
  </si>
  <si>
    <t>121613111239</t>
  </si>
  <si>
    <t>007845</t>
  </si>
  <si>
    <t>Eric Minh Anh (Eric)</t>
  </si>
  <si>
    <t>Sibling NGUYEN Sophia Cat Tien 7M</t>
  </si>
  <si>
    <t>MA*ATTENDANCE HAS BEEN A ISSUE* Very lovely lad. Appears nervous and always wants to please. Have to regularly remind him to relax and not worry about things so much. He had 2 sessions with School Councillor relating to attachment issues with his mother (as did his mother). He was the only student who did not attend the Long Hai Res.</t>
  </si>
  <si>
    <t>Very sweet boy. Has lots of potential but is often late/absent and visibly tired.Kind and caring, can lack confidence sometimes</t>
  </si>
  <si>
    <t>Always late coming to school and being collected. Very happy child. Eager to answer questions but often looses his train of thought.</t>
  </si>
  <si>
    <t>New this year. Great kid! He is starting set one as he came from the USA but his progress is great. Knows all of set 1 and starting set 2. book red</t>
  </si>
  <si>
    <t>112058474207</t>
  </si>
  <si>
    <t>008967</t>
  </si>
  <si>
    <t>Pham Nhu Quynh (Quynh)</t>
  </si>
  <si>
    <t>MA Lovely girl. Nice friendships. She needs a bit more teacher reassurance than most kids. She exited EAL in T1. She gets the job done, but doesn't always fully comprehend the task due to her developing English. Her spelling is quite weak, hence her attending phonics sessions.</t>
  </si>
  <si>
    <t>Arrived May 24 - very quiet but her confidence is growing. Tier 3. She needs supory with spelling and to say aloud her writing before she writes. Still getting to know her but she seems great!</t>
  </si>
  <si>
    <t>195630129113</t>
  </si>
  <si>
    <t>006254</t>
  </si>
  <si>
    <t>Nha Thuyen (Heiley)</t>
  </si>
  <si>
    <t>HA Splendid girl with a calm and mature persona. She has a good sense of humour but you won't see it right away. Very able, great reader and all round academic student. Delightful to teach. She is very quiet and would benefit from developing confidence in projecting her voice.</t>
  </si>
  <si>
    <t>Excellent student with a thirst for knowledge. Shares great ideas with classmates. Has a small group of friends.</t>
  </si>
  <si>
    <t>Fantastic. Has come out of her shell alot the past few months. Talking more in class and sharing her creative ideas. Lovely member of the class.</t>
  </si>
  <si>
    <t>M/A-H/AGorgeous little girl, perseveres, kind, caring, reflective - a dream! :)</t>
  </si>
  <si>
    <t>HA - Friendly, helpful, secure set 2.</t>
  </si>
  <si>
    <t>MA/HA- Lovely girl. So creative, always draawing and making things. Freinds with the girls. Good speaker. Overall lovely girl.</t>
  </si>
  <si>
    <t>Very shy/little language in T1. Confidence and language have developed over the year. May be quiet beginning of the term.</t>
  </si>
  <si>
    <t>840997590287</t>
  </si>
  <si>
    <t>005999</t>
  </si>
  <si>
    <t>LIU</t>
  </si>
  <si>
    <t>Yu-Heng</t>
  </si>
  <si>
    <t>MA Delightful boy. Very quite voice and needs to develp ways to become more assertive. A very unassuming child who is friends with everyone and never gets into mischief. Middle ability and he has greatly improved spelling, writing and handwriting this year.</t>
  </si>
  <si>
    <t>Lovely student. In T2/T3, he has slowly started to make more friends and join in games. Needs lots of support and encouragement when working independently.</t>
  </si>
  <si>
    <t>Lovely but needs a lot of relationship building. He is emotionally immature and unsure of himself so doesn't throw himself into groups or playing like the others, which has led to parent concerns of him having no friends. Very low writing stamina so needs encouragement and reminding.</t>
  </si>
  <si>
    <t>Has done amazingly with EAL and has gained so much new language, but can be reluctant to use it in writing, sticking to simple words. Needs to be more sure of himself as he will get overlooked by his peers.</t>
  </si>
  <si>
    <t>LA - Very young will only be 5 in first week of term. Recieving SALT in chinese. Very positive. Great friends with Vianna.</t>
  </si>
  <si>
    <t>LA- one of the youngest in class. He was assessed by the SALT specialist but mum refused to continue with the programme. He badly needs support in this area and mum is aware. Relies so much from Vianna especially when he is unable to express himself clearly in English.</t>
  </si>
  <si>
    <t>started Term 3. has a sister in Year 2; very clever but shy; needs a lot of support in the pool, refuses to wear his swimming costume; good friends with Vianna</t>
  </si>
  <si>
    <t>104407997832</t>
  </si>
  <si>
    <t>008278</t>
  </si>
  <si>
    <t>Nguyen Khanh Nguyen (Khanh Nguyen)</t>
  </si>
  <si>
    <t>switcher from ISSP (since 2017)</t>
  </si>
  <si>
    <t>HA What a delight! She's a legend. Bright, very able at English. Upper core for maths. She gets fully involved in lessons. Fantasic sense of humor. She has a list of allergens. She copes very well with this and is highly supported at home with her condition. Her skin is very sore and red and she itches a lot. She needs gentle reminders not to itch or to have cream applied by Nurse Tam.</t>
  </si>
  <si>
    <t>Enthusiatic student who has achieved a lot this year. Great sense of humour. Maths - needs some extra instruction/explanation sometimes. Will not stop until she understands everything. Very supportive parents. Speak to Maria/Nurse Tam regarding severe allergies.</t>
  </si>
  <si>
    <t>Started mid-year. Great character - loves a joke. Has struggled in Maths and needs some support with this but keen to improve.</t>
  </si>
  <si>
    <t>104155661846</t>
  </si>
  <si>
    <t>008892</t>
  </si>
  <si>
    <t>Jin A</t>
  </si>
  <si>
    <t>TIER 3 EAL Very lovely and shows lots of potential. She has a great sense of humor when you get to know her better. She's works very hard and wil most likely fly once she's acquired more English. Not afraid to ask questions if she is unsure. Lovely attitude to learning.</t>
  </si>
  <si>
    <t>232164376495</t>
  </si>
  <si>
    <t>006200</t>
  </si>
  <si>
    <t>TANATERMCHAI</t>
  </si>
  <si>
    <t>Dinh Ha Vy (Millie)</t>
  </si>
  <si>
    <t>A delightful student. She struggles academically but tries her best. Loves to do jobs and be helpful, kind to everyone. Might need a bit of a boost in confidence for the academic expectations of Y5. Low scores in assessments. One to watch for possible LS. Millie wants you to know that she love flowers and travel.</t>
  </si>
  <si>
    <t>Struggles academically and can be quiet but is extremely caring and thoughtful of her friends. Needs guidance.</t>
  </si>
  <si>
    <t>Quiet in leraning situations but not on the playground. Has tried very hard this year but made slow progress. Been referred to LS and parents are aware of this.</t>
  </si>
  <si>
    <t>Sweet girl, but will do the minimum. Doens't often volunteer answers and not hugely motivated by learning.</t>
  </si>
  <si>
    <t>LA- delightful. Tries hard but struggles with learning. Lost confidence in the final term (before VSE). Cries before lunch and sometimes refuses to eat. I wasnt able to figure out the reason behind this. Dad supportive.</t>
  </si>
  <si>
    <t>MA Very lovely kid! Very affectionate, articulate, sensible. A bit cheeky at times but she's so caring and affectionate to other children. If someone needs comforting or a little hug, Millie is your go to. :)</t>
  </si>
  <si>
    <t>Very playful!</t>
  </si>
  <si>
    <t>543891447807</t>
  </si>
  <si>
    <t>006573</t>
  </si>
  <si>
    <t>Roman Duy</t>
  </si>
  <si>
    <t>Have high expectations for him in terms of behaviour and he will be fine. A capable student but can be a bit lazy. Has weeks where he is very responsible and mature and then a day when he goes off track. Loves football. Talented in STEAM projects and art. Roman wants you to know that He likes Real Madrid and has an older sister.</t>
  </si>
  <si>
    <t>Works very hard. Can sometimes be inappropriate</t>
  </si>
  <si>
    <t>Knows his own abilities. Will sometimes rush work and make silly mistakes. Excellent sense of humour.</t>
  </si>
  <si>
    <t>Absolute lad. All the cliches of a child that watches way too many action movies. Gets carried away with gun play and other 'boys' games. When he is focused, he is top notch inventive and creative though.</t>
  </si>
  <si>
    <t>MA/HA- loves ninjas and robots and junkmodelling. delightful but can get a little over excited and physical sometimes.</t>
  </si>
  <si>
    <t>MA. Quite a handful, very active but sensible during carpet and small group activities. Likes rough play. Good language</t>
  </si>
  <si>
    <t>113512074549</t>
  </si>
  <si>
    <t>008662</t>
  </si>
  <si>
    <t>MARTIN</t>
  </si>
  <si>
    <t>Tran Joanne (Jo)</t>
  </si>
  <si>
    <t>Staff child -gained a lot of confidence this year. Eager to please. Kind to everyone and hard working. Has a good relationship with Yeonseon. Jo wants you to know that she has ten cousins- 7 in England and 3 in Vietnam, She likes dogs but doesn’t have one.</t>
  </si>
  <si>
    <t>Absoute delight - tries very hard. Sensitive - Mike's daughter.</t>
  </si>
  <si>
    <t>154136349132</t>
  </si>
  <si>
    <t>009104</t>
  </si>
  <si>
    <t>Jesscia Khanh Chi (Jessica)</t>
  </si>
  <si>
    <t>Anne Hill Int school switcher / requesting VN lessons</t>
  </si>
  <si>
    <t>A staff child- dad works For NA. A lovely student, quiet in class but capable. Have high expectations for her and she will work hard. Jessica wants you to know that she likes gymnastics and loves capybaras.</t>
  </si>
  <si>
    <t>085710133829</t>
  </si>
  <si>
    <t>009240</t>
  </si>
  <si>
    <t>CORRADO</t>
  </si>
  <si>
    <t>Alessandro Hai (Aless)</t>
  </si>
  <si>
    <t>Loves a joke, happy at school and has an easy-going approach. Needs reminders to listen attentively and give eye contact. Well behaved. Aless would like you to know that he loves Inter Milan football team because that’s who his dad supports.</t>
  </si>
  <si>
    <t>091152159031</t>
  </si>
  <si>
    <t>009249</t>
  </si>
  <si>
    <t>Yoonseon</t>
  </si>
  <si>
    <t>New student in T3, EAL T1. She has made a lot of progress but sometimes gets overwhelmed and a bit teary. You will need to watch for this or ask Jo to alert you if she thinks Yoonseon is upset. She is a delightful student, eager to please, enjoys a laugh and tries her best. She is used to, and responds well to, Korean students translating for her when needed. She wants you to know that she likes art, especially drawing.</t>
  </si>
  <si>
    <t>115529960553</t>
  </si>
  <si>
    <t>009290</t>
  </si>
  <si>
    <t>Elisabeth Anh-Linh (Elisabeth)</t>
  </si>
  <si>
    <t>New in T3, a great student. Always in the library or reading a book. Eager to please. Good contributions to class discussions, mature. Will fly next year. Work/Art/presentation can be messy. She would like you to know she likes reading and gymnastics.</t>
  </si>
  <si>
    <t>164646155636</t>
  </si>
  <si>
    <t>008788</t>
  </si>
  <si>
    <t>Tri Dung (Bryan)</t>
  </si>
  <si>
    <t>AIS switcher (joined Jan 2022), sibling in school Cong Minh F3V 23/24</t>
  </si>
  <si>
    <t>LA, still on EAL. Will probably graduate in Year 5. Very hardworking and nice to have around.</t>
  </si>
  <si>
    <t>Started in T1. Has had support academically and socially from LS. He's fantastic to teach now and works really hard.</t>
  </si>
  <si>
    <t>162012437129</t>
  </si>
  <si>
    <t>008805</t>
  </si>
  <si>
    <t>Jamie Zi Yang (Jamie)</t>
  </si>
  <si>
    <t>sisters Leia (F1) and Mia (Y1)</t>
  </si>
  <si>
    <t>Allergy: Dustmites (puffy eyes reaction)</t>
  </si>
  <si>
    <t>Progressing well, he has classes with Ms. Nici about being independent and thinking for himself.</t>
  </si>
  <si>
    <t>Started in T1. LS involvement due to personal organisation and social issues. He is very kind and friendly, but takes things very literally and is still working on becoming more independent as well as collaborative. Have had meetings with parents. Often forgets things at home. Lovely parents, but both busy in different ways.</t>
  </si>
  <si>
    <t>637293441762</t>
  </si>
  <si>
    <t>005961</t>
  </si>
  <si>
    <t>Thien An</t>
  </si>
  <si>
    <t>Friendly and popular girl. Very conscientious and always goes above and beyond to help tidy up. She likes cooking and crafting.</t>
  </si>
  <si>
    <t>Super star, challenges herself now, keep encouraging.</t>
  </si>
  <si>
    <t>Has a good work ethic but will not exert herself. Very creative and loves building challenges.</t>
  </si>
  <si>
    <t>Sweet and kind, not super motivated but enjoys activities.</t>
  </si>
  <si>
    <t>HA A quieter member of our class but with good understanding of English.</t>
  </si>
  <si>
    <t>MA - struggled settling in. She has a lot of potential though especially in her language acquisition.</t>
  </si>
  <si>
    <t>Shy but plays well with friends. Still quiet most of the time but joins in at story time and uses her words in phrases when encouraged.</t>
  </si>
  <si>
    <t>160515199323</t>
  </si>
  <si>
    <t>008994</t>
  </si>
  <si>
    <t>Hong Phuong Nghi (Nghi)</t>
  </si>
  <si>
    <t>New this year. Very kind and respectful. EAL T2 but making quick progress. Quiet in English but seems to be much more confident in Vietnamese. Is trying hard to participate in class discussions. Loves drawing and swimming.</t>
  </si>
  <si>
    <t>141926180010</t>
  </si>
  <si>
    <t>008514</t>
  </si>
  <si>
    <t>HUH</t>
  </si>
  <si>
    <t>JiHyuk</t>
  </si>
  <si>
    <t>Can be a little chatty but a great student.</t>
  </si>
  <si>
    <t>New Aug 2023 - very able and enthusiastic, loves school,and learning, very competitive. Rushes so just needs to slow down.</t>
  </si>
  <si>
    <t>084709016925</t>
  </si>
  <si>
    <t>008438</t>
  </si>
  <si>
    <t>Sieon</t>
  </si>
  <si>
    <t>A bit shy but confidence is increasing. Good student overall.</t>
  </si>
  <si>
    <t>New to BIS T2 2024. Can be shy. Has good ability. Encourage her to edit her work frequently as she can spot her grammatical errors. Lovely student overall!</t>
  </si>
  <si>
    <t>164710661824</t>
  </si>
  <si>
    <t>008865</t>
  </si>
  <si>
    <t>KUMAKURA</t>
  </si>
  <si>
    <t>Sumire</t>
  </si>
  <si>
    <t>HA/MA Very lovely student who is very focused academically. She is quite high in English but middle/upper in Maths. Her mother, Tomoko has been my class parent rep, she is very supportive. Sumire speaks with a quite voice but makes lots of verbal contributions despite this. She works well with anyone. Great girl!</t>
  </si>
  <si>
    <t>New in term 3. HA student, delightful, engaged, curious, polite.</t>
  </si>
  <si>
    <t>102847763919</t>
  </si>
  <si>
    <t>009324</t>
  </si>
  <si>
    <t>Gia Phat (Sam)</t>
  </si>
  <si>
    <t>NLCS switcher</t>
  </si>
  <si>
    <t>Class 5V: Gillian Wishart</t>
  </si>
  <si>
    <t>683840306548</t>
  </si>
  <si>
    <t>005912</t>
  </si>
  <si>
    <t>CO</t>
  </si>
  <si>
    <t>Tran Kha Tu (Jenny)</t>
  </si>
  <si>
    <t>MA Very calm and polite student who works very hard. Quiet voice and a little slow to complete written tasks. Lovely.</t>
  </si>
  <si>
    <t>Lovely student and started out quiet but has developed confidence. Engages well but has some confidence issues with Maths.</t>
  </si>
  <si>
    <t>Lovely, sweet and quite quiet but comes out her shell with time. Needs help with focus and a slow, reluctant writer. New friends with Suzzy and they make a lovely team. She is creative and enjoys arty activities.</t>
  </si>
  <si>
    <t>Sweet little girl. Quite quiet but big voice and funny when she decides to get involved. Bit of a space cadet and needs to be kept engaged so she doesn't get lost. Slow working at the table but able enough. Well liked and kind. MA</t>
  </si>
  <si>
    <t>MA - Sensitive, but very sweet. If she's not happy, you will hear from Mum. Softly sopken, seems shy at first. Secure with set 1 and 2 sounds, finds writing task harder.</t>
  </si>
  <si>
    <t>MA - Lovely girl and family. Good English. Can be a little shy but will be very chatty once she is comfortable. Has formed good friendships but doesn’t stand up for herself in conflicts.</t>
  </si>
  <si>
    <t>Quiet. Confidence has developed over the year. Enjoys playing with soft toys.</t>
  </si>
  <si>
    <t>111336809913</t>
  </si>
  <si>
    <t>008002</t>
  </si>
  <si>
    <t>Duy Khang (Sushi)</t>
  </si>
  <si>
    <t>LA He can show glimpses of being stronger, particularly when creative writing. He is immature and lacking in indenpendence, particularly when related to his possessions. He often needs 1-1 encouragement to get any decent work out of him. He has a sqint which his mother is aware of. It is helped when he puts his reading glasses on.</t>
  </si>
  <si>
    <t>sweet, lovely boy, LS support. LA, lack of focus, Mum supportive but also very disorganised</t>
  </si>
  <si>
    <t>New to BIS this year. Frequently forgets class rules but will always admit it. Needs firm boundaries but has a good sense of humor.</t>
  </si>
  <si>
    <t>131138897001</t>
  </si>
  <si>
    <t>008460</t>
  </si>
  <si>
    <t>UPPOOR</t>
  </si>
  <si>
    <t>Sriyansh</t>
  </si>
  <si>
    <t>Diet: Vegetarian</t>
  </si>
  <si>
    <t>MA Motivated, well behaved, lovely boy with a gentle personality. He is a clear and careful public speaker. Written work can lack depth as can aome of his Seesaw posts. Great listener and well-supported from home.</t>
  </si>
  <si>
    <t>Growing in confidence, honest, sweet, MA, needs pushing, needs to develop independence, very responsive parents</t>
  </si>
  <si>
    <t>395210808963</t>
  </si>
  <si>
    <t>005946</t>
  </si>
  <si>
    <t>GENUINI</t>
  </si>
  <si>
    <t>Sonali Shah</t>
  </si>
  <si>
    <t>Very HA Intelligent, avid reader. Will need to be stretched in all things related to languate. Can lack a bit of confidence in herself surprisingly.</t>
  </si>
  <si>
    <t>Very high achieving, lovely girl. Enthusiastic, takes part in all competitions. Very kind</t>
  </si>
  <si>
    <t>Fabulous student, so switched on! Excellent work ethic and loves a challenge. Very kind to others.</t>
  </si>
  <si>
    <t>Kind and considerate, likes to be high acheiveing, good at expressing her opinions and feelings.</t>
  </si>
  <si>
    <t>HA- Super enthusiastic, loves to learn. Mom is very involved and she receives lots of support at home. HA in all areas. Great reader, writer and speaker! Also a lovely polite, respectful, kind child.</t>
  </si>
  <si>
    <t>HA- talkative young girl, she likes talking about anything. needs reminder to finish her job before going to another area. needs reminder to wait for her turn before talking.</t>
  </si>
  <si>
    <t>Good language. Knows the letter names of the letters in her name. Able to recognise numerals to 20. Calls herself 'captain'!</t>
  </si>
  <si>
    <t>122830562633</t>
  </si>
  <si>
    <t>006916</t>
  </si>
  <si>
    <t>ChaeYeon</t>
  </si>
  <si>
    <t>turquoise</t>
  </si>
  <si>
    <t>grey</t>
  </si>
  <si>
    <t>Very HA particularly in Maths. Good at English too. She was SC rep in T1. She is very foucused and has been in the musical showcase as she's musical. Not always very verbal in class and appears a bit sullen but she is actually focused and learning. I think she is just serious. She has quite a select group of friends but is repsectful to everyone.</t>
  </si>
  <si>
    <t>Model pupil. Lovely girl and very helpful and kind. She can struggle a little socially (fallings out), and is worked exceptionally hard outside of school (she's a fabulous violinist).</t>
  </si>
  <si>
    <t>Absolute delightful human. MA-HA, very hard working, resilient and loves a challenge. Fun personailty, curious and loves learning. Kind, friendly helpful and fun. A dream of a child.</t>
  </si>
  <si>
    <t>Bright, funny and hard working. Participates really well and loves completing challenges. Leading character in the room and her friendships. Delightful! HA</t>
  </si>
  <si>
    <t>HA - good sense of humour, confident speaker, joined in F3 term 3, secure set 2.</t>
  </si>
  <si>
    <t>MA- New Term 3. Lovely girl, forming friendships with Dan Anh, Aria, Zoe. She happy to play with anyone. Fun personailty. Bit weary of Swimming.Never been before except F2 Splash Pool sessions. English vocab developing, you can understand her meaning though.</t>
  </si>
  <si>
    <t>276323192344</t>
  </si>
  <si>
    <t>006760</t>
  </si>
  <si>
    <t>Sophia</t>
  </si>
  <si>
    <t>HA Delightful girl. is a model student. Loves studying and will admit, outside of school all she likes to do is sit at her desk and study at home. She's recently moved up in maths to upper core. Her English has progressed well this year. She is an amazingly expressive public speaker.</t>
  </si>
  <si>
    <t>Wonderful - so enthusiatic a delight. Takes part in everything. Enjoy!</t>
  </si>
  <si>
    <t>Only child, very gentle, kind and affectionate. Always keen and eagre to please, help around the classroom and moderates friends behaviour. Has a wonderful relationship with Alfie but may need support managing this at times. Very suportive parents especially Dad.</t>
  </si>
  <si>
    <t>MA- Sweet girl, helpful . Parents liek to be involved. Blue group in phonics- Orange book</t>
  </si>
  <si>
    <t>MA - Very sweet. Has taken a long time to develop relationships with peers, prefers adults. Very involved parents. Secure with Set 1 and half of set 2.</t>
  </si>
  <si>
    <t>LA/MA - Such a sweet girl. Parents are lovely – can be over-protective of Sophia. She has only recently learned to use the toilet and still struggles with dressing. Finds it hard to concentrate during carpet time. Is quite clingy with her teachers. Only just started to make friends. Loves Henry.</t>
  </si>
  <si>
    <t>201985577812</t>
  </si>
  <si>
    <t>006019</t>
  </si>
  <si>
    <t>Huu Anh (Birdie)</t>
  </si>
  <si>
    <t>MA. Rushes his work. Enjoys quizzes and reading on Epic. Chatty near his friends. Good friends with Top but has extended his group. Has a strong sense of what is 'fair' but doesn't always accept blame very well. He can have a poor attitude, but this has improved.</t>
  </si>
  <si>
    <t>Hilarious, more focused, loves TT rockstars, applying himself better.</t>
  </si>
  <si>
    <t>Bit of a chatter box and can get over excited. Needs firm boundaries but has a good sense of humor. Good work ethic (when on task).</t>
  </si>
  <si>
    <t>MA- Very loud boy and loves to talk! Struggling with reading at the moment.Moved down to pink group in Phonics. Family love to be invloved but limited English. Red/yellow books</t>
  </si>
  <si>
    <t>LA - Great verbal language. Needs support with phonics and maths. needs a reminder about how to behave in carpet sessions and to always play kindly.</t>
  </si>
  <si>
    <t>MA - loves reading so much. Can get a bit aggressive towards friends.</t>
  </si>
  <si>
    <t>Really lovely boy but can be rough sometimes- just needs constant reminding</t>
  </si>
  <si>
    <t>153101097377</t>
  </si>
  <si>
    <t>007544</t>
  </si>
  <si>
    <t>Cao Nhan (Furt)</t>
  </si>
  <si>
    <t>sibling Frank</t>
  </si>
  <si>
    <t>Ditty/Red</t>
  </si>
  <si>
    <t>MA, could be HA with more effort. He does want to impress you, but can be easily distracted by his friends - DiO, Kaspe, Takumi.</t>
  </si>
  <si>
    <t>Great progress this year - just left EAL. Delightful, just needs checking in with regularly during learning. Quite easily distracted.</t>
  </si>
  <si>
    <t>Made lots of proress this year. T1 to T2. Grown in confidence and can produce work to a good standard. Has grown out of physical disputes with friends.</t>
  </si>
  <si>
    <t>New to school this year and deferred for online learning. Developing relationships well and benefits from EAL support.</t>
  </si>
  <si>
    <t>125743217489</t>
  </si>
  <si>
    <t>008825</t>
  </si>
  <si>
    <t>GUO</t>
  </si>
  <si>
    <t>Ziyue (Dottie)</t>
  </si>
  <si>
    <t>sister in Y8 / from Shanghai</t>
  </si>
  <si>
    <t>none noted on application</t>
  </si>
  <si>
    <t>MA. Tries hard and loves to share; always wants to show off extra-curricular activities/items from home. Has a good friendship group with the Chinese speakers, but can be part of issues within this group. She is good friends with YaJing and Joy, who often fall out and she is in the middle, but not always completely innocent.</t>
  </si>
  <si>
    <t>New Feb 2024 - Fabulous, so enthusiastic. Her confidence is really growing. Enjoy!</t>
  </si>
  <si>
    <t>132627907572</t>
  </si>
  <si>
    <t>009017</t>
  </si>
  <si>
    <t>JiHu</t>
  </si>
  <si>
    <t>New this year. Very lively. Exited EAL, but still has phonics support. His spelling is great, but struggles with grammar. Can rush his work - has good potential but often lacks effort. Was previously involved in some friendship issues with Jayden (teasing in Korean) but they are good friends. Mum is supportive.</t>
  </si>
  <si>
    <t>133010911271</t>
  </si>
  <si>
    <t>009193</t>
  </si>
  <si>
    <t>BIAN</t>
  </si>
  <si>
    <t>Shuyu (Lily)</t>
  </si>
  <si>
    <t>New after October. Very quiet. Making good progress in her English, but rarely speaks in class even to answer the register. Has formed a good friendship group with the other Chinese speakers and this was useful to help her settle in, but she does still rely on them.</t>
  </si>
  <si>
    <t>143646203382</t>
  </si>
  <si>
    <t>008757</t>
  </si>
  <si>
    <t>MACLEAN</t>
  </si>
  <si>
    <t>Archibald Craig (Archie)</t>
  </si>
  <si>
    <t>Brother in Y6 / NIST BKK TF/ has short term IEP for reading at NIST</t>
  </si>
  <si>
    <t>Had some issues with his eyes which affected his reading ability. Went to Bangkok for corrective surgery, has done much better since. Very active and proud of his sporting achievements.</t>
  </si>
  <si>
    <t>New this year and made himself a very popular character in class. Very confident to share ideas with others and has had his trouble with reading texts (see Ms Nici) but mum and dad extremely supportive and communicate when they have concerns.</t>
  </si>
  <si>
    <t>142522037155</t>
  </si>
  <si>
    <t>008190</t>
  </si>
  <si>
    <t>DEMAZURE</t>
  </si>
  <si>
    <t>Basile Gilles Bernard (Basile)</t>
  </si>
  <si>
    <t>Switching from Boule et Bille</t>
  </si>
  <si>
    <t>Lower ability but excellent speaking and confidence. Musical and athletic.</t>
  </si>
  <si>
    <t>Quite low but improved attitude to learning. Lovely boy who does struggle socially sometimes, and also struggles with concentration and executive fuction. EAL T2 and LS support (maths, social skills, concentration, executive function). Supportive parents, but see me or NH for more info on LS.</t>
  </si>
  <si>
    <t>New this year and very little formal schooling before Year 2 so little-no reading and writing in English. He has made tremendous progress and has worked very hard to be able to independently read and write. He is still behind a typical Year 2 level but has come on in leaps and bounds. He often looks very tired and often does not always give his best and needs reminders. He can push boundaries to begin with but will settle with routines and regular limits. Despite being Tier 1, he understands well and is working on focus and engagement in a bigger group setting.</t>
  </si>
  <si>
    <t>114454071647</t>
  </si>
  <si>
    <t>007510</t>
  </si>
  <si>
    <t>Charlotte Elise (Charlotte)</t>
  </si>
  <si>
    <t>Kind and quiet, and wants to please people. She is gaining confidence in our class. Needs support getting started with work. She is fun and creative.</t>
  </si>
  <si>
    <t>Emotional but made good prpgress, see me/Nici about support</t>
  </si>
  <si>
    <t>LS student. Struggles with memory, concentration and focus. Will peek into friends book for help instead of asking the tecaher. See me for more info.</t>
  </si>
  <si>
    <t>meeting needed.</t>
  </si>
  <si>
    <t>155624966472</t>
  </si>
  <si>
    <t>009134</t>
  </si>
  <si>
    <t>Yinghan (Hannah)</t>
  </si>
  <si>
    <t>New this year. So friendly and caring to others. Made friends and settled in quickly. She works hard and is dedicated to her learning. Very respectful.</t>
  </si>
  <si>
    <t>082918656253</t>
  </si>
  <si>
    <t>009256</t>
  </si>
  <si>
    <t>VASISHT</t>
  </si>
  <si>
    <t>Sanvika</t>
  </si>
  <si>
    <t>Dover Court then Oberoi Intl School in Mumbai</t>
  </si>
  <si>
    <t>New after christmas. Friendly, confident and respectful. Very dedicated student who seems to really enjoy learning - particularly story writing. Loves reading.</t>
  </si>
  <si>
    <t>791526806934</t>
  </si>
  <si>
    <t>005831</t>
  </si>
  <si>
    <t>Early Enrol / will start at new EY&amp;I campus</t>
  </si>
  <si>
    <t>Has potential to be great, has worked hard this year on imporving focus, care and a sense of responsibility.</t>
  </si>
  <si>
    <t>Capable but doesn't show it. Very friendly very helpful. Loves football!</t>
  </si>
  <si>
    <t>Quite bright but needs to work on presentation. Well liked by others. Skilled soccer player but very strong and doesn't understand his strength. Honest and will always say sorry after.</t>
  </si>
  <si>
    <t>M/A - H/A - So much fun, cheeky but lovely. Needs to be reminded to stay focused often. poor fine motor skills</t>
  </si>
  <si>
    <t>HA - confident speaker, English, secure set 1 and most set 2, loves climbing and building, lacks engagement at times.</t>
  </si>
  <si>
    <t>Very friendly boy and loves sharing his experiences. Dad is often away due to work and this affects him especially in the morning. He re-accessed F1 this SY.</t>
  </si>
  <si>
    <t>153601193075</t>
  </si>
  <si>
    <t>007391</t>
  </si>
  <si>
    <t>GUPTA</t>
  </si>
  <si>
    <t>Aayansh Prakash (Aayansh)</t>
  </si>
  <si>
    <t>Mum expects big things from him but he lacks focus and drive to do well. Lovely boy but rests on his laurels. Can get bogged down in minor disagreements.</t>
  </si>
  <si>
    <t>Lovely boy who has grown in confidece. Mum was very anxious earlier in year but since seeing ZP she seems more relaxed. He needs focusing but he is able.</t>
  </si>
  <si>
    <t>Has had a lot of time off school this year. Mum quite anxious about his health and subsequently worries about his progress. Creative student - quite reliant on Nathan but they will be split this year. Needs pushing.</t>
  </si>
  <si>
    <t>M/A Kind, caring and had working. Supportive parents.</t>
  </si>
  <si>
    <t>092229972138</t>
  </si>
  <si>
    <t>008704</t>
  </si>
  <si>
    <t>HASHIMOTO</t>
  </si>
  <si>
    <t>Itsuki</t>
  </si>
  <si>
    <t>local school in Japan, no school reports</t>
  </si>
  <si>
    <t>Has a strong sense of justice, but has worked on how reacts to pupils who do not share the same view. A great student who cares about his work and wants to tbe the best - particularly in Maths.</t>
  </si>
  <si>
    <t>New Aug 2023 - made such great progress. Strong personality and can get himself into scrapes at playtimes and lunchtimes. I've met withn um and dad a couple of times about his big feelings - I'm happy to chat to you further. Mum attending the Positive Behaviour Workshop</t>
  </si>
  <si>
    <t>121908388380</t>
  </si>
  <si>
    <t>008350</t>
  </si>
  <si>
    <t>Linh Gia (Linh Linh)</t>
  </si>
  <si>
    <t>returning BIS student</t>
  </si>
  <si>
    <t>Too much shrimps can cause mild allergies - previous iSams record</t>
  </si>
  <si>
    <t>Will always complete work but doesn't always push herself to reach her potential.</t>
  </si>
  <si>
    <t>eturned to BIS Jan 2024. Delightful, friendly and a hppy child. Late but not as much as last year.</t>
  </si>
  <si>
    <t>Very artistic and happy student. Works well independently. Often late coming to school in the morning.</t>
  </si>
  <si>
    <t>ALWAYS LATE. relcutant to get on with school work - likes silly play. Very vocal.</t>
  </si>
  <si>
    <t>MA - Confident speaker, needs to develop perserverence, reminders about rules/needs of other children, mum works a lot-handle the relationship carefully, secure set 1 and some set 2.</t>
  </si>
  <si>
    <t>HA- V.Confident. Loves to chat. V.good speaker. Needs reminders to say 'please' and not take toys of other children. Mum is funny about girls changing in front of boys during Splash Pool. I have said that children do not notice this etc, but mum was adament that Linh Linh does. Adn about protecting theri bodies in preparation for later life. I just said, we will put Linh Linh on one side of the carpet away from boys.</t>
  </si>
  <si>
    <t>435122228009</t>
  </si>
  <si>
    <t>006817</t>
  </si>
  <si>
    <t>Ha Anh</t>
  </si>
  <si>
    <t>Hard working and often late. Good student.</t>
  </si>
  <si>
    <t>On the verge of understanding saracsm, which makes her a joy to teach. A little quiet sometimes but triesvery hard. Sometimes late.</t>
  </si>
  <si>
    <t>Very funny, but tends to meader off the point frequently. She is worth the persistance as she always comes round to some interesting point eventually.</t>
  </si>
  <si>
    <t>LA/MA - Confident, helpful, EAL, SaLT (poor inference, switches topic when talking), secure set 1 and some set 2</t>
  </si>
  <si>
    <t>LA/MA- V.happy girl. Cannot always understand what she is saying (Vietnamese). Can be stubborn, distractions or a cuddle works well. Doesn't neccessarily play with a particular person. Needs reminding to stay on task. Will spend a long amount of time finishign activities.</t>
  </si>
  <si>
    <t>173736379391</t>
  </si>
  <si>
    <t>006598</t>
  </si>
  <si>
    <t>YaJing</t>
  </si>
  <si>
    <t>1:1 Support - unable yet to read in English or Mandarin</t>
  </si>
  <si>
    <t>Very high LS needs. See me!!!!</t>
  </si>
  <si>
    <t>LS and EAL student. Struggles with memory, concentration and focus. See me for more info.</t>
  </si>
  <si>
    <t>LA- see me for further information. Phonics set 1 and book red</t>
  </si>
  <si>
    <t>LA. (knows set 1 sounds. Not blending) Beginning to blend. YaJing is lively and chatty. Short attention span. She lacks coordination and balance and has been receiving support from LS for fine and gross motor skills. She has friends but does tend to annoy them! I've had regular meetings with mum. She is very supportive. 1st langauge is Chinese, 2nd is Vietanamese and has some English. Takes on our suggestions and supports at home. Initial sctreening for SALT done. Needs to be monitored. Good engagment with VS</t>
  </si>
  <si>
    <t>LA- At the beginning, she was emotional esp being new in the country and school but she settled well later on. Before Covid, her speaking skills were developing and her comprehension for English has been good. She was also increasingly speaking in English phrases. After the lockdown, it went down. Fine and gross motor needs support but the great thing about YaJing is that she is persevering in activities. there are times that mum is a bit iffy on splash pool but she gives medical notes. lovely mum.Recommended for EAL and SALT.</t>
  </si>
  <si>
    <t>132908173478</t>
  </si>
  <si>
    <t>009340</t>
  </si>
  <si>
    <t>Ngoc Phuong My (MyMy)</t>
  </si>
  <si>
    <t>ISSP switcher, sibling joining Y7 25/26</t>
  </si>
  <si>
    <t>Thi Thanh Thao (Maika)</t>
  </si>
  <si>
    <t>Class 5N: Becky Pollitt</t>
  </si>
  <si>
    <t>119168479063</t>
  </si>
  <si>
    <t>007659</t>
  </si>
  <si>
    <t>Nhat Nam</t>
  </si>
  <si>
    <t>LA Slightly low ability. Can be misunderstood by his size (he's a big boy). Often teachers will misjudge him. That said, he can be a bit silly when with certain boys. He generally focuses well with his work and wants to improve. Sometiimes the other kids try to get him into trouble, so watch for this. Doesn't get a lot of home support (affluent neglect). Mother only present at parents meetings and I haven not met his father this year. He gets picked up by a 'basketball teacher/child-minder' who doesn't seem to do much with him. Doesn't read (enough) at home. His spelling and phonics are very weeak, yet he graduated the phonics programme in Year 3. Sporty/well cooridinated he's in swim squad and won broke a school record for shotput in 2024.</t>
  </si>
  <si>
    <t>LA lively, fun, Can be disruptive</t>
  </si>
  <si>
    <t>Great value! Funny and energetic. Loves dance and creative tasks. Born performer. Will make you laugh with his comments. Active contributer in lessons, is starting to push himself more and become more independent. Over eats at lunch. Eats very fast and has many portions, doesn't know how to stop when hes full. Has made himself sick before. MA</t>
  </si>
  <si>
    <t>519574645023</t>
  </si>
  <si>
    <t>006731</t>
  </si>
  <si>
    <t>JuHwan</t>
  </si>
  <si>
    <t>Gold</t>
  </si>
  <si>
    <t>HA Maths MA English School Council Rep. Calm, Polite and gest support from home. Maths stronger than his English - writing and spelling. Loves football and has really solid friendships with a good group of boys.</t>
  </si>
  <si>
    <t>HA student, really lovely. Kind, curious. Can sometimes rush work but is learning to slow down and take more care.</t>
  </si>
  <si>
    <t>Absolutely lovely child, very thoughtful, and kind. Had a few struggles coming in and leaving Mum but is now fine. Very capabale but sometimes struggles to find the English words he needs for his highly complex ideas.</t>
  </si>
  <si>
    <t>Confident, sociable member of the class. Active participant during carpet time.</t>
  </si>
  <si>
    <t>HA - Very kind and sensible.</t>
  </si>
  <si>
    <t>MA/HA - left school in October to go back to Korea and only came back recently. Very active boy and can be quite aggressive towards his peers.</t>
  </si>
  <si>
    <t>114033531250</t>
  </si>
  <si>
    <t>007737</t>
  </si>
  <si>
    <t>Nathan Nikhael (Nathan)</t>
  </si>
  <si>
    <t>Was at the American School in Yangon. Dad US, mum Indian.</t>
  </si>
  <si>
    <t>MA Really nice boy who is into football. He shows good integrity. Parents talk and guide him a lot at home. He's made good academic progress this year. He doesn't always focus when the lesson is being taught. Very pushy mum who sends lots of messages.</t>
  </si>
  <si>
    <t>See me re parent issues! MA student but lacks motivation and engagement.</t>
  </si>
  <si>
    <t>Issues with Mum in Y1 but get her onside and she is fine. Nathan has been great this year but behaviour could be a slight issue if not kept on top of. Build a good relationship with him and you will have a great year. Loves praise.</t>
  </si>
  <si>
    <t>VERY TRICKY PARENT - SPEAK TO GG</t>
  </si>
  <si>
    <t>132857668368</t>
  </si>
  <si>
    <t>007662</t>
  </si>
  <si>
    <t>Haruma</t>
  </si>
  <si>
    <t>waiting for EAL testing Oct/Nov 2021</t>
  </si>
  <si>
    <t>HA Very bright. Lots of friends who play football. Sociable. Good at focus and contribution in class. Has needed a few low level behaviour reminders. Generally a good role model. I've enjoyed teaching him. Really enjoys DT, he's quite creative.</t>
  </si>
  <si>
    <t>fantastic at maths and very able all round. Good friends with Sushi. He is very driven but does need monitoring and stretching. Can be a fantastic role model for the boys.</t>
  </si>
  <si>
    <t>Great fun and keen and eagre to learn. Loves asking questions and share what he knows and understands especially in Maths. His fluency/ speech delivery has been hindered through a brace this year. He becomes frustrated as he wants deseperate to share extended answers, but vocabulary and reposnses can be difficult to understand or transalate. He perserveres though. He is creative and worked extremely hard this year to develop his use of English in speech and writing.</t>
  </si>
  <si>
    <t>LA- See me for further information</t>
  </si>
  <si>
    <t>141443419427</t>
  </si>
  <si>
    <t>008447</t>
  </si>
  <si>
    <t>Chengyu (Leo)</t>
  </si>
  <si>
    <t>Great progress this year and starting to contribute to lessons more. Can be a little lazy and sometimes slow to start his work or take initiative. Has a strong group of Chinese friends so can fall into speaking between themselves rather than engaging with the class.</t>
  </si>
  <si>
    <t>Started with almost zero English. His progress is astounding. HA maths, will be HA all subjects with improved language skills. Can be very rough. Amazingly supportive mum.</t>
  </si>
  <si>
    <t>085432823482</t>
  </si>
  <si>
    <t>007994</t>
  </si>
  <si>
    <t>Amira Tran Dieu Anh</t>
  </si>
  <si>
    <t>She has just started to come out of her shell. A capable student who works well but never really stands out or takes a risk. She is capable of more and with confidence and high expectations will show it. She has a cool sense of humour once you get to know her. Amira wants you to know that she is obsessed with snow. Often late to school.</t>
  </si>
  <si>
    <t>Shy, needs pushing, often late, MA, has been the victim of friendship group issues</t>
  </si>
  <si>
    <t>New to BIS this year. Very supportive Mum (single parent), older sister going into Y5. Has found returning to school after extended breaks difficult. Has a good circle of friends. Weak in Maths, benefits from concrete apparatus and repeptitive application. Strong reader and when encouraged strong writer.</t>
  </si>
  <si>
    <t>580882668572</t>
  </si>
  <si>
    <t>006311</t>
  </si>
  <si>
    <t>Quynh Trang (Xuka)</t>
  </si>
  <si>
    <t>Very quiet in a group but chatty with friends. Her best friend has moved to another school so she may need to make a new one. Always well behaved but very reserved and quiet. Xuka wants you to know that she has a little brother and she is 8 years older than him.</t>
  </si>
  <si>
    <t>Quite shy, MA, gained in confidence this year, sweet, friendly</t>
  </si>
  <si>
    <t>Quiet and quirky. Needs support with writing but loves independently writing mini-books and craft activities. She has a cheeky smile and will be missed.</t>
  </si>
  <si>
    <t>Very chatty, came off EAL end of F3 but needs some support to organise ideas and thoughts, particularly before approaching writing tasks.</t>
  </si>
  <si>
    <t>MA (Knows all set 1 sounds BB Pink) Has come off EAL. Can be sensitive and uncommunicative if upset. Can get upset over small things. Has however, made a lot of progress with her confidence and has become more assertive. Will need extra support to settle in Term 1</t>
  </si>
  <si>
    <t>LA - Before Covid, Xuka was expressing herself more in short phrases and her comprehension for simple instructions have been well. Now, she seems to be back to square one and her confidence in communicating with adults have gone low. She is independent in selecting resources and attending to her hygiene needs and changing her clothes. In terms of physical, she handles the pencil well but she cannot write her name, just the X. Gross motor, no problem. No problem with parents. *recommended for EAL</t>
  </si>
  <si>
    <t>She is quiet but when settled she is a happy girl.She may need help settling in at te start of the SY. Xuka rides the bus after school.</t>
  </si>
  <si>
    <t>799250979817</t>
  </si>
  <si>
    <t>006041</t>
  </si>
  <si>
    <t>Quynh Tram (Anna)</t>
  </si>
  <si>
    <t>Eager to please and likes to be helpful. Please watch her relationship with KhaVy. Anna and she have been family friends for a long time. Anna wants you to know that she loves her hamster and she loves cold climates with snow.</t>
  </si>
  <si>
    <t>Delightful, enthusiastic. Very sociable, always knows what's going on.</t>
  </si>
  <si>
    <t>Lovely girl, very able. Sociable, needs some focussing at times to reach full potential.</t>
  </si>
  <si>
    <t>Lovely, sociable member of the class. Very helpful around the classroom, wants to please. Always tries her best.</t>
  </si>
  <si>
    <t>HA - Lovely girl, very enthusiastic about everything. Mum's nice too.</t>
  </si>
  <si>
    <t>can be shy at the beginning but very friendly and eager to do activities with her peers.</t>
  </si>
  <si>
    <t>478461573443</t>
  </si>
  <si>
    <t>006018</t>
  </si>
  <si>
    <t>Kha Vy</t>
  </si>
  <si>
    <t>A lovely student who is a bit emotionally immature compared to the others. She relies heavily on Anna and I suggest that you work on her independence and self confidence skills next year and then possibly split the girls (Anna and KhaVy) for Y6. She is a great contributor to discussions but has trouble writing her ideas down. She likes anything cute, fluffy, soft or pretty as well as any “cute” animal. KhaVy wants you to know that she loves hamsters and bows.</t>
  </si>
  <si>
    <t>Friendly but quite sensitive with friends. Tries hard but does need support across the curriculum. Usually to get started. Lots of work on handrwiting this year but she still struggles. Dizzy. You'll love her!</t>
  </si>
  <si>
    <t>Lovely although has made little progress this year. I think she able, although little to focus or concentration. An LS concern. Can be quite stubborn and can present as a younger child.</t>
  </si>
  <si>
    <t>Very close to Ruby, I would like to see her begin to form other friendships with children. Can be easily distracted and unfocussed.</t>
  </si>
  <si>
    <t>MA - Quite sensitive.</t>
  </si>
  <si>
    <t>LA - listening skill was her target at the beginning of the year. It has picked up together with her communication. She sometimes can be a bit spaced out and needs a lot of reminding from her teachers on what she's supposed to do.</t>
  </si>
  <si>
    <t>Cried a lot during the first term; often off due to illness; got better towards term 2-no tears even if she had been off for a few days.</t>
  </si>
  <si>
    <t>144648836986</t>
  </si>
  <si>
    <t>008517</t>
  </si>
  <si>
    <t>Hard worker across all subjects. Often has disagreements with other students in the Korean community (Chaeyon mainly) which can distract her. Can dominate conversatoins but she has tried to scale that aspect of her personality back.</t>
  </si>
  <si>
    <t>Sensitive with friends but is a strong character herself. Good worker writing and Maths.</t>
  </si>
  <si>
    <t>142411624616</t>
  </si>
  <si>
    <t>008336</t>
  </si>
  <si>
    <t>SoYoon</t>
  </si>
  <si>
    <t>Great student, can be quiet in class and would be great for her to share more. Can lose concentration sometimes but overall a hard worker.</t>
  </si>
  <si>
    <t>Lovely girl. Tier 3EAL. Made lots of progress in all areas, can daydream so needs refocussing and high expectation. good friends with Liza (T1).</t>
  </si>
  <si>
    <t>T2- New in term 2. Very quiet- LA. Making limited progress hopefully will get better in time.</t>
  </si>
  <si>
    <t>152040012081</t>
  </si>
  <si>
    <t>008005</t>
  </si>
  <si>
    <t>Oliver</t>
  </si>
  <si>
    <t>sibling Luca in f1</t>
  </si>
  <si>
    <t>Supportive Dad who works in secondary. Can be driven if he puts his mind to it. Enjoys conversing wit friends but has worked hard this year to become more focused and push himself wiht writing in particular.</t>
  </si>
  <si>
    <t>Parent at school - very supportive parents. Want him to do really well, and he has grown in confidence this year. Very popular. Needs reminding to wear his glasses.</t>
  </si>
  <si>
    <t>New to BIS - Dad is English teacher in Secondary and very supportive. Targets remain fluency, pace and comprehension in reading and application of phonics in writing. Very quick and eagre to cmplete work, which may not be to the best of his ability. Benefits from positive praise and small scale intrinsic rewards like certificate from Numbots etc. Great fun and settled into BIS tremedously. Younger sibiling going into F3.</t>
  </si>
  <si>
    <t>152742542713</t>
  </si>
  <si>
    <t>007935</t>
  </si>
  <si>
    <t>Anastasiia (Nastiia)</t>
  </si>
  <si>
    <t>Sibling in F2 Sasha</t>
  </si>
  <si>
    <t>Confident girl and works hard. Makes people feel welcome if they are new. Can sometimes forget her place /can be over eager. Wants to do well and looks for praise.</t>
  </si>
  <si>
    <t>Model pupil. Works so hard, is always enthusiastic and fantastic to teach. EAL T3. Class councillor and wants to be a YI.</t>
  </si>
  <si>
    <t>Delightful. Had no english at start of y2, made super progress and will continue to do so. T1</t>
  </si>
  <si>
    <t>133648478777</t>
  </si>
  <si>
    <t>008606</t>
  </si>
  <si>
    <t>Elizaveta (Liza)</t>
  </si>
  <si>
    <t>*conditionally offered / sibling in Y2</t>
  </si>
  <si>
    <t>none on application</t>
  </si>
  <si>
    <t>Very friendly and encouraging. Isn't proactive for asking for help and can day dream. Delightful young girl who is engaging in conversation.</t>
  </si>
  <si>
    <t>T1 EAl. She has made so much progress this year in English, despite very poor attendance! She is lovely, friendly, sociable and has a go at everything. Russian speaker at home so sometimes looks to Nastiia for language support.</t>
  </si>
  <si>
    <t>111517948558</t>
  </si>
  <si>
    <t>007159</t>
  </si>
  <si>
    <t>CHANG</t>
  </si>
  <si>
    <t>Du Long (Leon)</t>
  </si>
  <si>
    <t>siblings (CHANG Joean 7C
CHANG Sakura 4M 19-20)</t>
  </si>
  <si>
    <t>Has progressed so much this year - showed complete lack of care and focus at the bginning. Now he works so well independently and takes on feedback. Hopefully will keep this momentum up next year.</t>
  </si>
  <si>
    <t>Great all rounder. Very enthusiastic, tendency to rush. Hid handwriitng is now minute! No behaviuor issues.</t>
  </si>
  <si>
    <t>LA + EAL T2 - huge social progress - handwriting and hand control issues speak to new teacher Y3</t>
  </si>
  <si>
    <t>Very low ability, not sure if T3 is correct? friendly and sweet. Misses a lot of school.</t>
  </si>
  <si>
    <t>LA. (knows set 1 sounds but not blending yet) Lacks fine motor and gross motor strength. Hasn't be interested in making friends. Quiet and needs a lot of prompting to speak. 2 older sisters at BIS.</t>
  </si>
  <si>
    <t>075249110489</t>
  </si>
  <si>
    <t>009098</t>
  </si>
  <si>
    <t>Keito</t>
  </si>
  <si>
    <t>Tier 1 who joined this year - incredibly lovely young man. Struggled at first with language retention, however now can read well. Next steps would be him using full sentences when talking. Mum was keen to keep Keito away from the other Japanese student in our class.</t>
  </si>
  <si>
    <t>165945524968</t>
  </si>
  <si>
    <t>008966</t>
  </si>
  <si>
    <t>Khanh Minh (Ken)</t>
  </si>
  <si>
    <t>Stated BIS this year. Smiley and full of energy, very curious and kind. Keen to please. Spends a lot of time with his brother who is in Year 6 during lunchtimes. Struggled to make friendships at the beginning and might feel lonely next year when his brother goes.</t>
  </si>
  <si>
    <t>170103772012</t>
  </si>
  <si>
    <t>007977</t>
  </si>
  <si>
    <t>MALCOLM</t>
  </si>
  <si>
    <t>Bethany Dinh (Bethany)</t>
  </si>
  <si>
    <t>Very caring and hard working.</t>
  </si>
  <si>
    <t>Delightful, very friendly., helpful. Respnds well to praise. Big feelings needs a bit of TLC</t>
  </si>
  <si>
    <t>New to BIS this year. Can be a bit emotional. Motivated and has a good sense of humor. Has made a lot of friends.</t>
  </si>
  <si>
    <t>773355520352</t>
  </si>
  <si>
    <t>005889</t>
  </si>
  <si>
    <t>Serim</t>
  </si>
  <si>
    <t>sibling in Y8 JeeMin</t>
  </si>
  <si>
    <t>Great student keen and high ability.</t>
  </si>
  <si>
    <t>HA student who excels at every task. Challenge her in all tasks - she responds well to a challenge and never gives up. She has a great sense of humour. Parents have very high expectations of her.</t>
  </si>
  <si>
    <t>Model student. HA across the board. Targets on her report are to be more creative. Can handle high levels of challenge and needs it!</t>
  </si>
  <si>
    <t>Wonderful, conscientious and bright. A little shy but very funny and chatty once you get her going. Can take a back seat and let others lead so is working on showing she knows the answer (she always does!) and making herself heard. Will take on board anything you say or challenge her with. HA</t>
  </si>
  <si>
    <t>HA Very involved mum in a good way.</t>
  </si>
  <si>
    <t>HA - timid girl at the beginning, but is very bright. Her chatty and lovely character shine through by the end of term. Mum can be a bit demanding.</t>
  </si>
  <si>
    <t>093338775876</t>
  </si>
  <si>
    <t>009179</t>
  </si>
  <si>
    <t>Phuong Minh (Christy)</t>
  </si>
  <si>
    <t>Extreme anxiety has impacted progress and lacks self confidence.</t>
  </si>
  <si>
    <t>125314213700</t>
  </si>
  <si>
    <t>007416</t>
  </si>
  <si>
    <t>KOK HE</t>
  </si>
  <si>
    <t>Self-control issues, constant calling out &amp; disruptions to lessons, clever but upsets others, processing issues</t>
  </si>
  <si>
    <t>See Maria regarding behaviour. Responds well to firm, calm and fair sets of expectations. Parents have been very supportive this year. Has extensive vocbaulary and knowledge. Struggles to get ideas onto paper.</t>
  </si>
  <si>
    <t>Loves documentaries and has a great knowledge of Science, Geography and History. Very immature and little awareness of the impact of his noise levels and movements on others. Very touchy and intimate which other children find uncomfortable. Often too familiar with the TA. Loves sharing stories and ideas, very creative, confident and loves role play. Reluctant writer. Parents involved but defensive.</t>
  </si>
  <si>
    <t>New to school this year. Desperate to be friends with everyone, craves attention but doesn't always go about it the right way. Developing self management - waiting for turns and listening to others. Lots of interesting Scientific knowledge that he loves to share.</t>
  </si>
  <si>
    <t>161349890881</t>
  </si>
  <si>
    <t>009366</t>
  </si>
  <si>
    <t>EunSeol</t>
  </si>
  <si>
    <t>163201456489</t>
  </si>
  <si>
    <t>009397</t>
  </si>
  <si>
    <t>Nha Uyen (Vani)</t>
  </si>
  <si>
    <t>AIS switcher, sibling joining Y3 25/26</t>
  </si>
  <si>
    <t>QIU</t>
  </si>
  <si>
    <t>Tian</t>
  </si>
  <si>
    <t>Class 5H: Josh Dale</t>
  </si>
  <si>
    <t>401649161511</t>
  </si>
  <si>
    <t>005839</t>
  </si>
  <si>
    <t>MALING</t>
  </si>
  <si>
    <t>Aria</t>
  </si>
  <si>
    <t>(Early Enrol) with lunch / FTOT</t>
  </si>
  <si>
    <t>Wondeful! HA/MA and tries hard. Very close with Bao Tran and Yoyo, but can work well with anyone.</t>
  </si>
  <si>
    <t>Kind, caring, wonderful friend, enthusiastic, needs support with maths</t>
  </si>
  <si>
    <t>Very kind and caring student. A super friend. Excellent work ethic and is very creative! Mum teaches in EYs and dad works in secondary.</t>
  </si>
  <si>
    <t>Wonderful! Loves learning and works hard at everything. Vocal in discussions and has a good imagination. Wide friendship circle and good at integrating others into play. MA</t>
  </si>
  <si>
    <t>MA - Confident, bubbly, helpful, secure set 1 and some set 2.</t>
  </si>
  <si>
    <t>MA/HA- V.popular, strong friendships with most girls. Lovely girl</t>
  </si>
  <si>
    <t>Very good language. Close with JaeLinh.</t>
  </si>
  <si>
    <t>144703056932</t>
  </si>
  <si>
    <t>008049</t>
  </si>
  <si>
    <t>Bao Tran</t>
  </si>
  <si>
    <t>Great! HA and hard worker. Always asks questions and wants to get involved. Very close with Yoyo and Aria, but works well with most children. Previous involvement in bullying in Y3, has potential to make sly comments/digs but this hasn't surfaced in Y4.</t>
  </si>
  <si>
    <t>Enthusiastic, HA, has had some friendship group issues</t>
  </si>
  <si>
    <t>New to BIS this year. Older brother going into Year 5. High attainer, confident, keen and eagre. Wonderful understanding of the world around her. Vety creative, patient and kind. Model student. Very cariing and suportive parents, they occasionally work away but hsa not unsettled Boa Tran.</t>
  </si>
  <si>
    <t>083542933840</t>
  </si>
  <si>
    <t>007709</t>
  </si>
  <si>
    <t>Anh Thien (Top)</t>
  </si>
  <si>
    <t>Quiet and self-conscious, but improved confidence and good progress in English this year. Good friends with Birdie and JiHu. Doesn't contribute much to class or group activities.</t>
  </si>
  <si>
    <t>Great progress, more willing to speak, needs to be challenged to open up, excellent TT rocker</t>
  </si>
  <si>
    <t>Finishing Tier 1 and has made incredible progress in his reading and writing. He understands well but is building his confidence in his speaking, trying and making mistakes. He is very quiet so needs some time and nurture to come out of his shell. Good friends with Mateo. A lovely child with a fun personality. Quite an able mathmatician but doesn't share his ideas in a group settling so not obvious. Lack of parental engagement in school events or helping Top getting ready for school so never has any extra equipment or own clothes which impacts Top.</t>
  </si>
  <si>
    <t>Top joined late in Term 2. Has and needs EAL support. He is pretty good at Maths which suprised me, because he offers very little up in class discussions. Children also don't want to be his partner for the sole reason that he does not even look at them or attempt to communicate most of the time. I am hoping, that with time and increased English, he will open up.</t>
  </si>
  <si>
    <t>160402299536</t>
  </si>
  <si>
    <t>007428</t>
  </si>
  <si>
    <t>Shansi (Yoyo)</t>
  </si>
  <si>
    <t>Sibling Yuki F3</t>
  </si>
  <si>
    <t>Amazing! HA. Good friends with Aria and Bao Tran, but has lots of friends and works well with everyone. Participates in everything; sport, music etc.</t>
  </si>
  <si>
    <t>Super star, all rounder - reluctant to shine but should be celebrated</t>
  </si>
  <si>
    <t>HA all round top student leadership roles</t>
  </si>
  <si>
    <t>Yoyo Yoyo, where would I be without my Yoyo? Well, sadder. She is awesome, high ability and always aware of her surroundings. Enjoys her own company but far from unsocial. If I could have a PA, she would be it.</t>
  </si>
  <si>
    <t>405372677516</t>
  </si>
  <si>
    <t>006037</t>
  </si>
  <si>
    <t>Nguyen Khoi (DiO)</t>
  </si>
  <si>
    <t>Great. MA/HA when he puts in the effort. Chatty, but he does want to impress you and do well so can easily be redirected when he loses focus with his friends - Kaspe, Furt, Takumi.</t>
  </si>
  <si>
    <t>Wonderful student! Works extrememly hard. Still need to monitor his spoken and written English (verbs and suffixes). HA Math. Parents have very high expectations for him.</t>
  </si>
  <si>
    <t>MA lovely kid, v social, v competitive, v kind - incorrect spoken + written English structures</t>
  </si>
  <si>
    <t>A wonderful child, always enthusiastic to learn, cheeky character</t>
  </si>
  <si>
    <t>MA- Delightful! Just gratuated from EAL. Loves to learn and is just wonderful!</t>
  </si>
  <si>
    <t>LA.Very sweet and sensible boy. His main target for next year is communication and language. He can speak very simple sentences but still needs support. Flagged for EAL. Friends with Hagan, Mia, Cali</t>
  </si>
  <si>
    <t>DiO has had a lot of time off over the year, which can cause him to be unsettled when he comes into school. He is 'S' for speaking. He has made progress throughout the year, however is only just beginning to put two words toegther. DiO has been working 1:1 with an adult over the past two terms, using the ICAN resources.</t>
  </si>
  <si>
    <t>848984177914</t>
  </si>
  <si>
    <t>006054</t>
  </si>
  <si>
    <t>Hy Dinh (Kaspe)</t>
  </si>
  <si>
    <t>MA/HA when he puts in more effort. Easily distracted by his friends - DiO, Furt, Takumi - and often rushes his work. He does want to do well, but doesn't always see the value in presentation and proof-reading.</t>
  </si>
  <si>
    <t>Has lots of friends. Loves to write stories. MA across all subjects. Can be shy initally with teacher and other students. Parents are quite strict at home.</t>
  </si>
  <si>
    <t>Very able across the board. Has matured a lot this year. Can sometimes say silly comments.</t>
  </si>
  <si>
    <t>HA- Highablity across all areas but can be lazy. He knows it but needs to be reminded etc to do Busy Learning Challenges. In Grey group for Phonics book Purple</t>
  </si>
  <si>
    <t>HA (Knows all set 2 sounds BB Red) Older sister called Theia going into Y3. Mum just had a baby. Has a good sense of humour. Took time to make friends and engage in activities in a meaningful way.</t>
  </si>
  <si>
    <t>HA - Independent and confident. Very good languauge. High engagement in adult-led sessions. Needs support in writing his name, he is beginning to. Fine motor and gross motor, very good. No problem with parents. Just double check on him every now and then when he has accidents.</t>
  </si>
  <si>
    <t>Very unsettled at the beginning of the year. This term has started full time sessions and coped well with new routine. Loves construction. Can need support to join in during our carpet time sessions.</t>
  </si>
  <si>
    <t>483506579232</t>
  </si>
  <si>
    <t>005269</t>
  </si>
  <si>
    <t>FORT</t>
  </si>
  <si>
    <t>Alfie Tuc Mach (Alfie)</t>
  </si>
  <si>
    <t>(early enrol) FTOT</t>
  </si>
  <si>
    <t>See CPOMS</t>
  </si>
  <si>
    <t>LS - Emotional and behaviour - we'll meet. Great maturity this year.</t>
  </si>
  <si>
    <t>See me. Sister in Juniors- Year 5</t>
  </si>
  <si>
    <t>HA-See me for further information Phonjcs group blue an dbook Tuquoise</t>
  </si>
  <si>
    <t>HA- particular interest in numbers. Alfie came to F3 with difficulty with friendships and behaviour. Other parents complained a lot at the begining of the year about Alfie 'bullying'/ purposely hurting others which was not always true- (he would knock into someone and children would say he had hit them) but was sometimes true. This has got much better and it rarely happens now. He has made massive progress in friendships and is a sensitive soul. Does not respond to consquences but repsonds well to positive relationships. Mom completely absent all year and not much seesaw contact with dad either. Mom and dad seperated. Please lets chat about him.</t>
  </si>
  <si>
    <t>MA -has no personal space, always bumps to children. sometimes needs support in sharing and taking turns. he is obsess with maths and alphabets. doesn't like splashpool/ swimming.</t>
  </si>
  <si>
    <t>Lovely boy but will need to meet with you about him; has a sister in Year 1 in August; very famous parents.</t>
  </si>
  <si>
    <t>934882811437</t>
  </si>
  <si>
    <t>006822</t>
  </si>
  <si>
    <t>Vu Phuc Vinh (Subeo)</t>
  </si>
  <si>
    <t>Have high expectations of him, he is a bright student who will do well when challenged. When things are too easy for him, he can be off task and chatty. Sometimes immature but can also be great if he’s a leader. Swimmer. Subeo would like you to know that he likes maths and is curious about science.</t>
  </si>
  <si>
    <t>Wonderful - so enthusiatic. Very able across the curriculum. Calls out a lot!</t>
  </si>
  <si>
    <t>HA -fun, friendly lovely</t>
  </si>
  <si>
    <t>H/A Lovely boy, works hard and tries his best. Can get involved in silly behaviour, but is able to stop and re-direct himself.</t>
  </si>
  <si>
    <t>MA - A honey! Eager to please friends and teachers. Peers love him. Has sibblings in school. Working on pronounciation - may need SALT assessment? Secure with set 1 and set 2.</t>
  </si>
  <si>
    <t>LA – So much fun! Very friendly, kind and helpful. Gets very tired towards the end of term and struggles in the morning to say goodbye to mum. Will throw up if he cries! Good English but will seek out other Vietnamese children to play with.</t>
  </si>
  <si>
    <t>102430632113</t>
  </si>
  <si>
    <t>008478</t>
  </si>
  <si>
    <t>Siyoon</t>
  </si>
  <si>
    <t>Likes a chat, likes to raise his hand, likes to worry about everyone else BUT all in a nice and enthusiastic way. A swimmer. He would like you to know that he loves swimming and that he is good at it.</t>
  </si>
  <si>
    <t>New Aug 2023 - very enthusisiatic. Working with Nici on summarising. Worked on handwriting as it is very large (still can be). Finds it hard to focus and can distract others and get into playtime disagreements.</t>
  </si>
  <si>
    <t>966441872767</t>
  </si>
  <si>
    <t>006011</t>
  </si>
  <si>
    <t>Bao Nhi (Suzzy)</t>
  </si>
  <si>
    <t>Model student. Extremely polite, kind and hardworking. A model of excellence for the class.</t>
  </si>
  <si>
    <t>Incredible student. Very kind and very funny. Would encourage her to be a leader in any capacity possible!</t>
  </si>
  <si>
    <t>An absolute dream of a human being. HA but sometimes needs encouragement to really challenge herself and not give up. Needs a bit of nurture as seems like she has a bit of low self esteem. Loves gymnastic. Good friends with Amaranta and Vivian but there can be friendship issues betwen the 3 of them, as 1 often feels pushed out, especially Suzzy or Amaranta. She has spent time bonding with Jenny C to spread her friendship. A fantastic and wonderful human being. Loves Arty, creative activities.</t>
  </si>
  <si>
    <t>Delightful, all round.</t>
  </si>
  <si>
    <t>MA- delightful, loves to draw and sing. Close friends with Ellie and struggles to be without Ellie and play with other friends. This needs to be encouraged for Suzzy to become a little more independent.</t>
  </si>
  <si>
    <t>MA. It took a while to gain Suzzy's trust. She's just shy with adults but if you listen to her conversation with other kids, her language is really good. She's not really keen to join in small groups. You'll have to work really hard to gain her trust. Friends with Annabelle, Iniya, YunChan</t>
  </si>
  <si>
    <t>Did not speak to anyone from T1-T2. Met with parents and they are not too concerned as they feel that it's only because of her personality. This term, she has begun expressing herself in phrases and simple sentences to familiar adults. Keep asking her questions/talking to her and never give up! She'll warm up -may take a long time though. =)</t>
  </si>
  <si>
    <t>165022567732</t>
  </si>
  <si>
    <t>007790</t>
  </si>
  <si>
    <t>Gia An</t>
  </si>
  <si>
    <t>Has academically improved a great deal and is now a HA student. Kind, polite and popular.</t>
  </si>
  <si>
    <t>Artistic, creative, LA, needs pushing, often ill or tired. Some primary concerns logged about language use and friendship group issues. Brother has been involved in fights. Mum a little defensive.</t>
  </si>
  <si>
    <t>The progress made this year is huge. Started T1 and conversations have been had about moving off EAL. Very hard-worker. If you build a good relationship with her early on, she will fly again!</t>
  </si>
  <si>
    <t>133251885135</t>
  </si>
  <si>
    <t>008463</t>
  </si>
  <si>
    <t>Wenxuan (George)</t>
  </si>
  <si>
    <t>Has become very active and outspoken in a positive way, lots of friends and can get distracted.</t>
  </si>
  <si>
    <t>New, quiet but lovely. Capable but doesn't always show it</t>
  </si>
  <si>
    <t>729496309180</t>
  </si>
  <si>
    <t>006622</t>
  </si>
  <si>
    <t>Phuong Mai</t>
  </si>
  <si>
    <t>Funny, smart and kind. Mature and a good example for others.</t>
  </si>
  <si>
    <t>Funny, kind, can doubt herself. Needs reasurrance even though she appears confident. MA</t>
  </si>
  <si>
    <t>MA kind lovely cute happy - star student works hard/loves to learn- a little dipsy and off tract at times</t>
  </si>
  <si>
    <t>Good quality, intersting ideas, floats along in a happy world.</t>
  </si>
  <si>
    <t>EAL- LA/MA Phuong Mai is a happy sweet child who strives to make good chocies. She is quiet reserved however and didnt form any 'close' relationships with her classmates this year (I put this on her report as a target and also have spoken to mom about playdates outside of school. Mom works so it is mostly Phuong Mai's sister that has been supporting her during online learning.</t>
  </si>
  <si>
    <t>LA- very quiet and shy. needs a little direction where to go and what to do.</t>
  </si>
  <si>
    <t>112833581478</t>
  </si>
  <si>
    <t>007457</t>
  </si>
  <si>
    <t>Dinh Thai</t>
  </si>
  <si>
    <t>Really friendly and fun student. Difficulty with focus and starting a task. Can rush his writing because he has so many ideas and needs to take time planning. He loves reading - mostly comics.</t>
  </si>
  <si>
    <t>Lovely boy. Issues with focus and can be slow to complete work but has made ok progress.
Continue to monitor for LS</t>
  </si>
  <si>
    <t>Struggles with focus and concentration. Needs guidance for busy learning. He will happily wander and watch others work. He is well liked by peers.</t>
  </si>
  <si>
    <t>New to BIS this year. Was previously at a Montissori nursery, has struggled with working independently. Needs a lot of support and encouragment, mum is aware. He is very confident and has a great imagination.</t>
  </si>
  <si>
    <t>/</t>
  </si>
  <si>
    <t>154016802928</t>
  </si>
  <si>
    <t>008980</t>
  </si>
  <si>
    <t>Ze Yu (Evan)</t>
  </si>
  <si>
    <t>New this year, but was at BIS HCMC in F2. Really friendly and caring student. Intelligent and dedicated to his learning. Exited EAL earlier this year. Needs some encouragement to share in class discussions. Loves cooking and swimming. Brilliant pianist.</t>
  </si>
  <si>
    <t>110828069834</t>
  </si>
  <si>
    <t>008813</t>
  </si>
  <si>
    <t>SeonYul</t>
  </si>
  <si>
    <t>When focus has lots of potential. No formal diagnois of ADHD given to school however when he is on medication (Dr in Korea) he is much better.</t>
  </si>
  <si>
    <t>Wants to please, huge improvement in behaviour, I'm still concerned about his social skills and lack of friends. Super supportive Mum.</t>
  </si>
  <si>
    <t>142422027169</t>
  </si>
  <si>
    <t>007715</t>
  </si>
  <si>
    <t>JUN</t>
  </si>
  <si>
    <t>SoEun (Sophia)</t>
  </si>
  <si>
    <t>Amazing student.</t>
  </si>
  <si>
    <t>Superstar! Love her! You will have a great time with her :) loves football</t>
  </si>
  <si>
    <t>Lovely, very bright and capable across the board.</t>
  </si>
  <si>
    <t>583279199117</t>
  </si>
  <si>
    <t>006965</t>
  </si>
  <si>
    <t>Ping-Hua (Ping-Hua)</t>
  </si>
  <si>
    <t>Easily distracted but a lovely boy. Needs to focus on writing.</t>
  </si>
  <si>
    <t>Twin. Excitable student who is eager to learn. Prefers practical activities. Loves IPC and Science, researches and shares facts. Has learned how to handle his emotions better.</t>
  </si>
  <si>
    <t>Twin. Takes a lot of time to complete tasks independently, doesn't like to make mistakes. Can be quite immature at times and quick to tears if he feels hard done by. Struggles to sit on the carpet for more than 2 minutes before wiggling about. Lots of creative ideas but takes a long time to get them on to paper.</t>
  </si>
  <si>
    <t>Missed most of T2. Takes a long time to complete work independently. Doesn't join in much during carpet time. Confident communicator but often goes off topic. Has a great imagination. I have had additional meetings with mum.</t>
  </si>
  <si>
    <t>LA- The twin of Ping Han. Has made good progress in all areas this year but still requires support. Mom is very involved and tries to support them at home as much as possible. Very energetic, talks very fast (speech something to watch) and can be very sensitive if he makes a 'poor choice'.</t>
  </si>
  <si>
    <t>084656274408</t>
  </si>
  <si>
    <t>007393</t>
  </si>
  <si>
    <t>Vivian Rina (Vivian)</t>
  </si>
  <si>
    <t>High achiever, becoming more vocal and confident.</t>
  </si>
  <si>
    <t>Great writer and very engaged. Tries her best and has become more confident. Mum and Dad very engaged and will message if there are issues.</t>
  </si>
  <si>
    <t>Lovely child, but needs a lot of time to open up to adults. Not shy around friend but very quiet around adults. HA and tries really hard. A lovely and fun person. Good friends with Amaranta and Suzzy but there can be friendship issues betwen the 3 of them, as 1 often feels pushed out, especially Suzzy or Amaranta.</t>
  </si>
  <si>
    <t>New to school this year. Settled in with ease, quieter around adults, but not shy with friends.</t>
  </si>
  <si>
    <t>814107824823</t>
  </si>
  <si>
    <t>006420</t>
  </si>
  <si>
    <t>Ting-Hsuan (Emily)</t>
  </si>
  <si>
    <t>Lovely gir, hard worker, struggles with Maths and reading</t>
  </si>
  <si>
    <t>Shy, sweet, LA, needs pushing, artistic</t>
  </si>
  <si>
    <t>LA Slow to process - works hard, social, close friendships, gymnast + competitions</t>
  </si>
  <si>
    <t>Like someone bottled a bit of sunshine. If you don't love her, then stop being a teacher. She will listen to anything you say and try her best, but currently, maths is something she really struggles with and will need all the support you can throw at her.</t>
  </si>
  <si>
    <t>MA Phonics skills developing. Speaking skills developing.</t>
  </si>
  <si>
    <t>LA/MA - very gentle girl. Sometimes gets lazy to use her English vocabulary properly when she talks, but has potential. She might struggle not having a 'quiet time' in the afternoon.</t>
  </si>
  <si>
    <t>727189323227</t>
  </si>
  <si>
    <t>005838</t>
  </si>
  <si>
    <t>Ellie Ngoc (Ellie)</t>
  </si>
  <si>
    <t>White</t>
  </si>
  <si>
    <t>High achiever across the board, great writer &amp; performer</t>
  </si>
  <si>
    <t>Great. Hard-working, capable.</t>
  </si>
  <si>
    <t>Delightful, keen eagre, sparky and confident. HA child in all areas of the curriculum. Very supportive and keen parents. Was Student Council Rep this year and took role very seriosuly. Ideal role model for any new students. Only child.</t>
  </si>
  <si>
    <t>Lovely, very driven and tries hard. HA in Eng, MA maths</t>
  </si>
  <si>
    <t>HA/MA (lower in maths). delightful, lots of friends, loves to draw and make books.</t>
  </si>
  <si>
    <t>HA.Great kid. Sensible but gets a bit physical at times with friends especially when she is excited. Friends with YunChan, Milin, Olivia</t>
  </si>
  <si>
    <t>Can cling to dad in the morning but very settled in general. Best friends with Milin.</t>
  </si>
  <si>
    <t>094930732260</t>
  </si>
  <si>
    <t>007466</t>
  </si>
  <si>
    <t>Ain</t>
  </si>
  <si>
    <t>High achiever, FOBISIA Maths, lovely girl</t>
  </si>
  <si>
    <t>Great. Hard-working, capable. Performer!</t>
  </si>
  <si>
    <t>Creative, kind and caring. Worked extrememly hard on developing confidence as a writer. Easily pleased. Supportive parents. Sibling in Juniors</t>
  </si>
  <si>
    <t>New to school this year, delightfully mischevious. Can't not love her! Strength in Maths, slower to approach written tasks.</t>
  </si>
  <si>
    <t>141622478834</t>
  </si>
  <si>
    <t>008139</t>
  </si>
  <si>
    <t>JiYoon(Leah)</t>
  </si>
  <si>
    <t>Lovely girl, making great progress, flute player</t>
  </si>
  <si>
    <t>Lovely girl. Can daydream so needs refocusing. Made a lot of progress with maths, but needs support to maintain it. great reader, and very creative.</t>
  </si>
  <si>
    <t>New this year. Is capable and has potential. Sometimes is very secure in concepts and flies other times understanding can be very patchy depends on topic/concept. Concentration and focus are issues.</t>
  </si>
  <si>
    <t>170811978914</t>
  </si>
  <si>
    <t>009301</t>
  </si>
  <si>
    <t>TianRan (Emma)</t>
  </si>
  <si>
    <t>SIS Binh Duong</t>
  </si>
  <si>
    <t>Class 5C: Erica  Barthorpe</t>
  </si>
  <si>
    <t>085858893766</t>
  </si>
  <si>
    <t>009035</t>
  </si>
  <si>
    <t>MALVE</t>
  </si>
  <si>
    <t>Parami Pawan (Parami)</t>
  </si>
  <si>
    <t>New this year. Absolutely wonderful! Tries very hard and always contributes. Sometimes needs reminding to focus because she just wants to tell you stories or have a chat with you, but has got a better understanding of appropriate times now. She will tell you if she is upset about anything. Mum is supportive. Good friends with Sakura, but works well with most people.</t>
  </si>
  <si>
    <t>140221299856</t>
  </si>
  <si>
    <t>009130</t>
  </si>
  <si>
    <t>OHISHI</t>
  </si>
  <si>
    <t>Sakura</t>
  </si>
  <si>
    <t>New this year. Amazing progress! She tries so hard and is such a lovely girl. She contributes to lessons but may still need differentiated questioning in GR/English. Good friends with Parami. Supportive parents.</t>
  </si>
  <si>
    <t>131628758908</t>
  </si>
  <si>
    <t>006355</t>
  </si>
  <si>
    <t>DANH</t>
  </si>
  <si>
    <t>Chi Khiem</t>
  </si>
  <si>
    <t>Turquoise</t>
  </si>
  <si>
    <t>Loves a laugh and a joke. A kind student who has fun at school. Has a relaxed and carefree attitude. Monitor appropriate use of the iPad. Is especially good at IPC and science. Chi Khiem wants you to know that he loves science and that he is an only child.</t>
  </si>
  <si>
    <t>Friendly, can seem like he is not focused but he doesn get work completed. Needs a push.</t>
  </si>
  <si>
    <t>Nice lad, works well with others. Quite bright but needs to work on presentation.</t>
  </si>
  <si>
    <t>Sociable member of the class, enjoys playing on Construction Area, needs prompting to do BLC each week.</t>
  </si>
  <si>
    <t>MA - Very playful, great sense of humour! Mum lovely and very supportive of school. Secure with set 1 and 2 sounds. Developing sentence structue and pronounciation when speaking. Good comprehension.</t>
  </si>
  <si>
    <t>MA - Sweet little boy with a good sense of humour. Progressing well with English. Has struggled to say goodbye to mum in the mornings this term, but will settle very quickly once she has gone. Loves Maths, particularly numbers and counting.</t>
  </si>
  <si>
    <t>Came to Ftots with mum. Ddi not attend ftots in term 3.</t>
  </si>
  <si>
    <t>103206382747</t>
  </si>
  <si>
    <t>007224</t>
  </si>
  <si>
    <t>YueNing</t>
  </si>
  <si>
    <t>A bright student, thoughtful and kind. Has a relaxed and playful attitude but also works hard. Excellent manners. A swimmer. Talented in STEAM tasks. Ning wants you to know that when he was younger he LOVED playing with toy cars.</t>
  </si>
  <si>
    <t>Lots of potential and works hard, can be distracted but improving ways to ignore others and complete tasks.</t>
  </si>
  <si>
    <t>Lovely boy. Handwriting and presentation is an issue. Tries hard, can sometimes become distracted by friends</t>
  </si>
  <si>
    <t>An absolute delight. He needs some help re modelling sentences and working on pronounciation, but not on EAL.</t>
  </si>
  <si>
    <t>New to BIS in f3. Quiet but a really popular member of the class. Always tries his best. Lacks confidence sometimes, especially in speaking and expressing himself. Always tries to make good chocies.</t>
  </si>
  <si>
    <t>153855031239</t>
  </si>
  <si>
    <t>008494</t>
  </si>
  <si>
    <t>Jing Wen (Winny)</t>
  </si>
  <si>
    <t>A lovely girl who comes across as shy but you should have high expectations for her. Please give her opportunities to shine and she will raise to the occasion. Very well behaved, diligent and will hang on your every word. Winny wants you to know that she likes gymnastics club school club.</t>
  </si>
  <si>
    <t>T3 now, improved greatly, seems quiet but is confident enough - hangs out with sister</t>
  </si>
  <si>
    <t>154923811362</t>
  </si>
  <si>
    <t>008786</t>
  </si>
  <si>
    <t>KOTTMEYER</t>
  </si>
  <si>
    <t>Homeschooled in Teipai</t>
  </si>
  <si>
    <t>A model student. Can come across as shy but does have a good sense of humour. She’s more than ready for the challenges of Y5. High achiever in all areas. Dad will be in touch with you at some stage. He is lovely but has high expectations. Olivia wants you to know that she is quiet but highly intelligent and loves maths.</t>
  </si>
  <si>
    <t>Arrived in Y3, lacks confidence but is a great worker. Will fly next year! See me re previous schooling</t>
  </si>
  <si>
    <t>505670993088</t>
  </si>
  <si>
    <t>006776</t>
  </si>
  <si>
    <t>Junyi</t>
  </si>
  <si>
    <t>A great academic student who can get distracted but in a cheeky/playful way. A nice friend.</t>
  </si>
  <si>
    <t>1 year younger than the others. Very energetic, HA</t>
  </si>
  <si>
    <t>Sometimes quiet silly and immature. Think the step up to Y3 will be good for him. Understands the routines of the classroom but chooses to ignore them sometimes. Have spoken to parents on occassion, both very supportive. Quite bright but overly confident, can come across a little lazy.</t>
  </si>
  <si>
    <t>Very cheerful and soacible member of the class. Youngest in the class. Can be silly and need reminding about making good choices.</t>
  </si>
  <si>
    <t>MA - Is only 5 in the first week of term. Has made amazing progress this year. Super supportive mum. He has been put in different class to his friend Mohi as they are not positive influences on each other. May need a gentle hand to make new friends.</t>
  </si>
  <si>
    <t>LA - very smiley boy, tends to follow and copy one friend in class.</t>
  </si>
  <si>
    <t>114134368673</t>
  </si>
  <si>
    <t>007894</t>
  </si>
  <si>
    <t>GHOSH</t>
  </si>
  <si>
    <t>Shauryaa</t>
  </si>
  <si>
    <t>HA, hardworking. Does his best everytime and has worked hard to join more sporting things.</t>
  </si>
  <si>
    <t>Kind, HA, honest and hardworking</t>
  </si>
  <si>
    <t>Very nice lad. Works very well and keen to impress. Likes to be right all the time and can impose himself on others. Very good friends with Atharv, but not many others. Needs to be a little more encouraging of others and widen his friendship group.</t>
  </si>
  <si>
    <t>Bright, energatic boy. Mid term 3 start - learning how school works! Dad is very involved (not in a bad way just has questions, nice guy). Moved from India, handwriting is cursive and hard to read, have given Dad RWInc formations and he will work on this at home too. Gross motor control is poor (never done stairs), needs to bend his knees more and practise running. Never swum before joining (mid term 3) and is scared of the pool. MA/HA</t>
  </si>
  <si>
    <t>170219973823</t>
  </si>
  <si>
    <t>007515</t>
  </si>
  <si>
    <t>VALLIS</t>
  </si>
  <si>
    <t>Emily Kim Ngan (Emily)</t>
  </si>
  <si>
    <t>Very polite and kind. Popular with her friends. Struggles slightly with spelling, maths, etc but improving.</t>
  </si>
  <si>
    <t>Lovely. Struggles with confidence. Needs reassurance and is getting number fluency support from LS. Has made great progress with being independent this year but will always doubt herself. Super sweet, engaged and polite.</t>
  </si>
  <si>
    <t>LA Confident, contributes, enjoys learning, friendly + great friendships</t>
  </si>
  <si>
    <t>An English rose. She joined in Year 1 and has had some integrating to do. She is loved by all, but can be very quiet. She considers herself very shy, so sometimes does not want to be put on the spot. With encouragement she will however, and her sense of accomplishment is epic.</t>
  </si>
  <si>
    <t>093209195734</t>
  </si>
  <si>
    <t>009018</t>
  </si>
  <si>
    <t>ChaeWon (Cherry)</t>
  </si>
  <si>
    <t>New to the school. Settled in well. She is academically strong, kind and funny. She can be a little hard to motivate but always finishes her work.</t>
  </si>
  <si>
    <t>091952159364</t>
  </si>
  <si>
    <t>008421</t>
  </si>
  <si>
    <t>Teri</t>
  </si>
  <si>
    <t>Model student. Studious and always putting in 100%. Has a very clear understanding of boundaries and respect. Generally brilliant all round. Teri wants you to know she likes ot draw comics and is good at making people laugh.</t>
  </si>
  <si>
    <t>Lovely!!! Very kind, genuine and amazing progress with English. Awesome.</t>
  </si>
  <si>
    <t>Joined for just over a week in April and then went back to Korea. Started to grow in confidence and has been placed in a class with Dan and Shayna for next year.</t>
  </si>
  <si>
    <t>532515103854</t>
  </si>
  <si>
    <t>005764</t>
  </si>
  <si>
    <t>HUGHES</t>
  </si>
  <si>
    <t>Alan Hy Vong (Alan)</t>
  </si>
  <si>
    <t>Fairly quiet at first and has a small circle of friends, but a genuinely lovely boy. Has made great progress this year with his attitude to learning. He likes football. Brilliant guitarist.</t>
  </si>
  <si>
    <t>Lovely, sweet, quiet- dealt with a loss - needs support to start work but has improved</t>
  </si>
  <si>
    <t>No news of dad this year. Mum is supportive and always present. He is a very quiet and a kind student. Well liked by others and is happy to get on with his work.</t>
  </si>
  <si>
    <t>No news of dad this year, all communication is with Mum. Alan was very confident online, this is not refelcted in class. He is quite quiet and shy. Popular and socaible member of the class. Won't ask for help if needed.</t>
  </si>
  <si>
    <t>MA Dad is very unwell. Come and chat to me. Spends much of his time with Vietnamese mum which is reflected in his speech. Some parents meeting have been done with his uncle in France,</t>
  </si>
  <si>
    <t>MA/HA - gentle boy and is very outspoken during conversations. Both parents are very nice and supportive. Dad has a health condition , his Uncle Francis comes in regularly to check on him.</t>
  </si>
  <si>
    <t>Very lovely boy. He has been chatting a lot in English in mid term 2. he spends his time after school with Uncle (from the UK) who comes to visit him for a few months. See teacher for more info.</t>
  </si>
  <si>
    <t>135951550890</t>
  </si>
  <si>
    <t>008528</t>
  </si>
  <si>
    <t>Fuhua (George)</t>
  </si>
  <si>
    <t>YI. Very funny and enthusiastic, but can sometimes get distracted. Intelligent and often brings up interesting points in our class discussions. Likes football and making people laugh.</t>
  </si>
  <si>
    <t>New this year. THE BEST! Funny, suuuuper enthusiastic and engaged. EAL but HA. Sometimes gets too excited and needs reminding to calm down :-)</t>
  </si>
  <si>
    <t>535127694427</t>
  </si>
  <si>
    <t>005774</t>
  </si>
  <si>
    <t>Pauravi</t>
  </si>
  <si>
    <t>Very academic and dedicated student. Always puts 100% effort in her work. Has had some friendship issues towards the end of this year which we are working on. Loves reading and performing.</t>
  </si>
  <si>
    <t>Model pupil. Bright, enthusiastic and confident. Has had some online issues with messenger earlier in year, rarely see parents but they seem lovely and very supportive.</t>
  </si>
  <si>
    <t>Model student. Hard-worker and has a playful sense of humour but very sensible, knows when to take a joke and when it is time for learning. Will be sad to see her go!</t>
  </si>
  <si>
    <t>H/A but struggles with practical and creative tasks. Likes to procrastinate! Good sense of humour.</t>
  </si>
  <si>
    <t>HA. (Knows set 2 sounds-high BB Pink. Needs to learn red words to progress) Very independent, confident and active learner. Younger brother in F2. Mum was class rep. Good engagement in Virtual School.</t>
  </si>
  <si>
    <t>HA - Confident and independent. communication skills are high. Maths, she is in a high level too. She is getting on well with listening games. Usually plays with Isla and Vian. gross motor and fine motor - high too. Comes in late in the morning and sometimes collected late too. Nice parents.</t>
  </si>
  <si>
    <t>Very articulate. Sometimes gets bossy but friendly otherwise. Repeated F1. Mum always picks her up late. Needs to be reminded on time. Pauravi is vegetarian but can eat eggs.</t>
  </si>
  <si>
    <t>976743483391</t>
  </si>
  <si>
    <t>005781</t>
  </si>
  <si>
    <t>Kingma Tai</t>
  </si>
  <si>
    <t>Great student has made amazing progress this year.</t>
  </si>
  <si>
    <t>HA enthusiastic, great sense of humour, needs pushing to reach potential</t>
  </si>
  <si>
    <t>Bright student. Loves to share facts with the class. Excellent work ethic however finds it difficult to manage time. Can spend long periods on one task. Mum teaches in secondary.</t>
  </si>
  <si>
    <t>Great value! Brings a lot of humour and imagination to lessons. Sensitive but good at explaining his feelings and needs. Can need support to be resilient and move on from mistakes or challenges he can't do (usually drawing or art based). HA</t>
  </si>
  <si>
    <t>HA - Confident, chatty, good sense of humour, reading blue/green ORT books</t>
  </si>
  <si>
    <t>HA- Confident, energetic boy. Great speaker. Loves trains. Can be very emotional and throw tantrums if he doesn't get his own way--&gt; mainly during CIL and sharing toys. Lots of talk in Term 3 about managing our feelings. Plays with Felix &amp; William.</t>
  </si>
  <si>
    <t>129584337000</t>
  </si>
  <si>
    <t>006544</t>
  </si>
  <si>
    <t>Phan Lan Anh (Hana)</t>
  </si>
  <si>
    <t>Made lots of progress with her confidence but is weak and English. She needs to build on her confidence and speak more. Must be gentle when teaching her or all her progress will go back. Mum is worried and she has had quite a bit of time off.</t>
  </si>
  <si>
    <t>Very quiet. Attendance poor. See me</t>
  </si>
  <si>
    <t>Attendance issues over the last 3 years - conversation needed.</t>
  </si>
  <si>
    <t>VERY LOW talk to GG - misses a lot of school.</t>
  </si>
  <si>
    <t>LA - inconsistent attendance (mum needs boundaries for attendance) which makes her anxious, took a long time to get her to go swimming, eats very little food, EAL</t>
  </si>
  <si>
    <t>LA- Quiet girl. Some English words. Will need EAL support and PSED help. Has 2 nannies and they do everything for her. Slowly beginnign to build up her independence skills. Mum is aware of how important this is and has started to help. Sticks to an adult mostly. Building friendships with Dan Anh.</t>
  </si>
  <si>
    <t>839793611105</t>
  </si>
  <si>
    <t>005914</t>
  </si>
  <si>
    <t>VAN</t>
  </si>
  <si>
    <t>Natalie</t>
  </si>
  <si>
    <t>Hard working but easily hides in class and needs support to ensure she is doing the right thing in her book</t>
  </si>
  <si>
    <t>2 brothers (1 in BIS Secondary and 1 in San Fran). Very artistic student. Engages well in learning and all activities. Monitor friendships.</t>
  </si>
  <si>
    <t>Great ideas and loves to share them (and anything else in her head). Works well but is easily distracted. Has a brother aboard who she misses a lot and not a huge amount of home support.</t>
  </si>
  <si>
    <t>Will do the minumum. Very sweet, would always rather be playing. Not EAL, but needs better spoken sentence structure.</t>
  </si>
  <si>
    <t>MA - Has great support form her brother as Mum and dad don't speak English. Needs encouragement to write.</t>
  </si>
  <si>
    <t>HA - lovely girl and speaks confidently.</t>
  </si>
  <si>
    <t>Has been very unsettled at times over the year, can become very upset and struggles to calm down. May be unsettled at the beginning of the year.</t>
  </si>
  <si>
    <t>151631687713</t>
  </si>
  <si>
    <t>008963</t>
  </si>
  <si>
    <t>Nguyen Hanh (Mimi)</t>
  </si>
  <si>
    <t>New this year and still weak at spoken english.</t>
  </si>
  <si>
    <t>160903767133</t>
  </si>
  <si>
    <t>009123</t>
  </si>
  <si>
    <t>Stafford James (Stafford)</t>
  </si>
  <si>
    <t>ASD with lots of potential needs extra time to process and get out what he wants to say. reliant of text to speech. Handwriting stamina is very low.</t>
  </si>
  <si>
    <t>189765970426</t>
  </si>
  <si>
    <t>005361</t>
  </si>
  <si>
    <t>Thien Huong (Haya)</t>
  </si>
  <si>
    <t>Bullying YaJing - not to be in same class next year. Absent/rarely there mum - little home support.</t>
  </si>
  <si>
    <t>Was student rep in the second half of the year and didn't take the opportunity. Can be helpful and thoughtful but has her struggles academically.</t>
  </si>
  <si>
    <t>Lovely but easily distracted. Mum wants her off EAL and she has made excellent progress but still struggles to retain English.</t>
  </si>
  <si>
    <t>Good level of everything really, but short attention span. So very easily distracted.</t>
  </si>
  <si>
    <t>MA (Knows set 1 sounds BB Pink-early ones) Can be insecure and try to control play and her friends but this was an issue in the first half of the year only. Only child, mum and dad are divorced. Dad doesn't speak English. Mum speaks some English and has her own business. Comes in for meetings but lack of communication can be frustrating. Haya has made good progress in reading and writing and is very enthusiastic. No engagment with VS.</t>
  </si>
  <si>
    <t>LA - Independent and confident child. In terms of languauge, before Covid, she has been able to speak more pharses and recall some parts of stories. After Covid, it has gone down. She is able to understand English but needs support in expressing herself. Cna usually be seen with Xuka but not she has not been as possessive as before and she has been playing with more children. Mum does not reply to messages so calls sometimes are necessaary. recommended for EAL.</t>
  </si>
  <si>
    <t>Beginning to use her words in phrases and simple sentences. Just need to be supported in how she pronounces words.</t>
  </si>
  <si>
    <t>788081401114</t>
  </si>
  <si>
    <t>006687</t>
  </si>
  <si>
    <t>Florence Dan Anh</t>
  </si>
  <si>
    <t>EAL very quiet, unassuming, little home support</t>
  </si>
  <si>
    <t>Quiet but coming out of her shell. Capable</t>
  </si>
  <si>
    <t>Very quiet and reserved. Needs a bit of nurturing - will gravitate to the TA and English language communication skills are quite low. Needs a push</t>
  </si>
  <si>
    <t>Very quiet, shy girl. Needs to talk more to keep developing her English. Loves learning and will always ask for more to do, especially in Maths. Very caring and polite. No English at home. LA/MA</t>
  </si>
  <si>
    <t>LA/MA - Quiet, loves Hello Kitty and Minnie Mouse, EAL, translate important messages into VN for mum, secure set 1 and some set 2.</t>
  </si>
  <si>
    <t>LA- Doesn't speak (Vietnamese), relationship with adults building. Friendships with ChaeYeon, Hana beginnign to form. When she does speak/laugh she is delightful. Eager to take part in adult led activities. Still needs support to use environment. Family supportive (Parents no English), Older brother Yr10? speaks English and will translate</t>
  </si>
  <si>
    <t>804884131729</t>
  </si>
  <si>
    <t>006118</t>
  </si>
  <si>
    <t>HUY</t>
  </si>
  <si>
    <t>Khang (Pat)</t>
  </si>
  <si>
    <t>Nice charismatic boy, funny, good writer</t>
  </si>
  <si>
    <t>MA student. Has potential but can be silly and immature sometimes.</t>
  </si>
  <si>
    <t>Lovely child and smile! Best friends with My Anh so need separating or they could chat all day. Can go under the radar as seems quite 'switched on' but needs encouragement with focus and support at times so watch out as he won't ask for help necessarily. Lovely child.</t>
  </si>
  <si>
    <t>Nice chap, funny and kind, floats around the middle, always happy to have a go.</t>
  </si>
  <si>
    <t>MA. (knows all set 1 sounds BB Pink) Took a long time to get to know him but kind and sensible. Can be very unresponsive in one to one conversations with adults. Chatty with friends. Needs a lot of 'thinking' time. Has a brother called Aka going into Y3. Has a good sense of humour.</t>
  </si>
  <si>
    <t>MA - Speaks more complete sentences. Just needs encouragement to speak louder. Has good comprehension. Is able to play with different groups of children. He is independent in selecting resources and attending to her hygiene needs and changing his clothes. In terms of physical, fine motor, he needs support with the tripod grip. Gross motor, no problem. No problem with parents. has a brother named Aka.</t>
  </si>
  <si>
    <t>Very quiet but will engage in play with encouragement from an adult; has a brother in Year 1; lovely parents</t>
  </si>
  <si>
    <t>366230961440</t>
  </si>
  <si>
    <t>005738</t>
  </si>
  <si>
    <t>Dang Quoc Tien</t>
  </si>
  <si>
    <t>EAL very quiet</t>
  </si>
  <si>
    <t>EAL- made great progress this year. Lovely boy, can be quiet.</t>
  </si>
  <si>
    <t>Has some speech issues - not yet assessed by SALT. Often needs a lot of adult support when working independently. Quite sensitive but has lots of enthusiasm.</t>
  </si>
  <si>
    <t>Gentle giant Tien. Despite EAL, he and his family have work tierlessly to get him reading and the pay off is increadible. He may not always understand the words, but he won't stop trying. He does sometimes say words incorectly which affects how he writes them and how others understand him.</t>
  </si>
  <si>
    <t>LA - Quiet, can speak some English, EAL, support from home during VL, some set 1 sounds.</t>
  </si>
  <si>
    <t>LA- Quiet and shy boy. Will need EAL support. Friends with Kin &amp; Hoang. Only speaks Vietnamses, even after 2 years in BIS.</t>
  </si>
  <si>
    <t>Shy but lovely. Needs constant reminding to use his EN words.</t>
  </si>
  <si>
    <t>150742858836</t>
  </si>
  <si>
    <t>008616</t>
  </si>
  <si>
    <t>HyeonSeo</t>
  </si>
  <si>
    <t>Lovely, great swimmer, sporty</t>
  </si>
  <si>
    <t>New this year. Fun. Very HA. Needs pushing to think deeper or to slow down. Loves to rush and make mistakes.</t>
  </si>
  <si>
    <t>Class 5M: Nick Townsend</t>
  </si>
  <si>
    <t>163202591754</t>
  </si>
  <si>
    <t>009253</t>
  </si>
  <si>
    <t>Khac Viet</t>
  </si>
  <si>
    <t>MA New in Term 2. Behaviour has been an issue. Viet shows tendencies towards autism. Has needed many behaviour reminders and interventions. He's a bright boy who learns in a creative way. Parents want to help but don't always know how to mamage him at home (in my opinion). Had extra meetings with both mother and father seperately. I suspect them might be separated but not sure. He came from Saigon Star. Bus Behavior has been an issue relateding to him using his i-pad on the bus journey. CM dealt with these issues.</t>
  </si>
  <si>
    <t>699281712408</t>
  </si>
  <si>
    <t>006459</t>
  </si>
  <si>
    <t>Hoang Minh Anh</t>
  </si>
  <si>
    <t>Quiet, but can be chatty with people on her table. Confidence has improved this year. Doesn't have a 'best friend' in class, but she does ask to join in with groups and will contribute to group activities. MA.</t>
  </si>
  <si>
    <t>Great worker, can be reluctant to speak up but more confident in general</t>
  </si>
  <si>
    <t>Very kind but reserved. You will see her personality shine through in small group situations.</t>
  </si>
  <si>
    <t>Won't talk much, but generally understands. Loves a giggle. Strong in Maths.</t>
  </si>
  <si>
    <t>LA / MA was a selective mute for the first term. Very low level of spoken english. Needs a lot of support with confidence.</t>
  </si>
  <si>
    <t>LA - selective mute. Struggled settling in the class. She prefers being around adults. Needs support in the splash pool.</t>
  </si>
  <si>
    <t>Comes to ftots once a week with grandama. Has visited F2 in June once a week as part of transisition. Very quiet. Likes to play with baby dolls.</t>
  </si>
  <si>
    <t>134011362710</t>
  </si>
  <si>
    <t>008457</t>
  </si>
  <si>
    <t>XU</t>
  </si>
  <si>
    <t>Jiayi (Joy)</t>
  </si>
  <si>
    <t>Some progress this year but will need continued support. She does understand a lot but doesn't often contribute to lessons or group activities. She has a strong group of Chinese friends so can fall into speaking between themselves rather than engaging with the class. Some issues with arguing/causing problems between YaJing and Dottie.</t>
  </si>
  <si>
    <t>New in term 2. Tier 1 EAL. Needs support to access curriculum but is making good progress.</t>
  </si>
  <si>
    <t>104258470211</t>
  </si>
  <si>
    <t>006874</t>
  </si>
  <si>
    <t>Chuhao (Leo)</t>
  </si>
  <si>
    <t>Sibling in Y1 Camille</t>
  </si>
  <si>
    <t>Best buddies with Jasmine but I would not seat them together if you want them to work. He tends to think out loud and sometimes to himself- in a confident chatty way. A lovely student. Leo wants you to know that he likes tennis and he attends tournamnets</t>
  </si>
  <si>
    <t>Amazing child! Bubbly, fun, enthusiastic. Lovely family</t>
  </si>
  <si>
    <t>MA lovely kid; easily distracted and slow processor - very social well liked</t>
  </si>
  <si>
    <t>Lovely chap, takes things steadily. Good grasp across the curriculum.</t>
  </si>
  <si>
    <t>LA Had difficulty settling at the beginning of the year. Very happy now but plays at the edge of others play. He is very young and will only turn 5 in the first week of term</t>
  </si>
  <si>
    <t>LA - started during TET, needed a familiar adult to welcome him in the classroom. After the virtual learning, he's very confident. Mum is lovely.</t>
  </si>
  <si>
    <t>532690448587</t>
  </si>
  <si>
    <t>006692</t>
  </si>
  <si>
    <t>Jasmine</t>
  </si>
  <si>
    <t>Best buddies with Leo but it’s probably best not to sit them together. A fun, relaxed attitude to school. Eager to please. Jasmine wants you to know that she likes football and Ronaldo, favourite team Manchester United.</t>
  </si>
  <si>
    <t>Truly delightful! Keen, eagre to please and complete work to the best of her ability. Very supportive parents who are keen to ensure that she succeeds. Makes friendships easily and would be a wonderful Student Council rep/ Young interpreter for new class friends.</t>
  </si>
  <si>
    <t>HA- Highablity across all areas. Great girl, lovely family. You will have no problems. Grey group for phonics. Blue group for phonics book Tur</t>
  </si>
  <si>
    <t>HA- Loves to talk. Very motivated to read and write. Likes to please. Works hard and always strives to make good choices. A kind friend.</t>
  </si>
  <si>
    <t>HA - very smart, needs reminder to wait for her turn before talking.</t>
  </si>
  <si>
    <t>104455139421</t>
  </si>
  <si>
    <t>008894</t>
  </si>
  <si>
    <t>Jeongwoo</t>
  </si>
  <si>
    <t>Has made a lot of progress with his great attitude to learning. Student council Rep. T2 EAL so he still requires a lot of support but understands most spoken language and will ask questions. His written work can be very messy but he is actually quite good at it if he tries. Jeongwoo wants you to know that he would like to have poodle and his may says maybe next year!</t>
  </si>
  <si>
    <t>183840084030</t>
  </si>
  <si>
    <t>008734</t>
  </si>
  <si>
    <t>FAN</t>
  </si>
  <si>
    <t>Max Z L (Lang Lang)</t>
  </si>
  <si>
    <t>allergic to raw egg shells and ginger - rash</t>
  </si>
  <si>
    <t>Though Max can be harder to motivate he has worked hard on this and has made great improvements to his ATL. Loves Science. Discuss some concerns with Chris or Mr. Jordan or check CpOMS.</t>
  </si>
  <si>
    <t>Hard to motivate, has social issues</t>
  </si>
  <si>
    <t>142955146633</t>
  </si>
  <si>
    <t>008027</t>
  </si>
  <si>
    <t>SAHNI</t>
  </si>
  <si>
    <t>Prisha</t>
  </si>
  <si>
    <t>A friendly girl, but she does not have many firneds and this worries me. Her mum is demanding for extra work and things but means well.</t>
  </si>
  <si>
    <t>Made super progress in Maths. Slow to write in English, scared of making mistakes. Just come off EAL. Mum can be a bit intense, always wanting extra 'homework'. Watch out for friendship/pairing issues. Prisha can be left out sometimes.</t>
  </si>
  <si>
    <t>EAL new to BIS this year. Has very eager parents. Poor concentration and focus. Needs a lot of one to one support.</t>
  </si>
  <si>
    <t>092858284685</t>
  </si>
  <si>
    <t>008975</t>
  </si>
  <si>
    <t>Jun (Jay)</t>
  </si>
  <si>
    <t>New to the school. Had some troubles with Jihu in another class (speak to me). He is great, though he can be a little slow and distracted he is smart and kind.</t>
  </si>
  <si>
    <t>141958242346</t>
  </si>
  <si>
    <t>009152</t>
  </si>
  <si>
    <t>HANLON</t>
  </si>
  <si>
    <t>Ash Gregory</t>
  </si>
  <si>
    <t>New to the school, his parents are teachers. Settled in brilliantly. He was a little shy at first but has really come out of his shell. A lovely student to have and he enjoys learning. Loves sports.</t>
  </si>
  <si>
    <t>102111877261</t>
  </si>
  <si>
    <t>009195</t>
  </si>
  <si>
    <t>YingZhu (Jessie)</t>
  </si>
  <si>
    <t>Joined after TET. Did well to get straight off EAL. She can be a little quiet but is changing that and has made more friends.</t>
  </si>
  <si>
    <t>103550340844</t>
  </si>
  <si>
    <t>007730</t>
  </si>
  <si>
    <t>Minh Quang (Titan)</t>
  </si>
  <si>
    <t>Friendly student. Loves Science and Maths. Has made progress with his attention to learning. Likes basketball. Please see CPOMs regarding behaviour.</t>
  </si>
  <si>
    <t>Capable but EAL barriers. Friendly and sweet</t>
  </si>
  <si>
    <t>EAL made fantastic progress this year. Good work ethic. Struggles with verbally forming some sounds. S&amp;L have been involved.</t>
  </si>
  <si>
    <t>LA- has made great progress with his English and writing but still needs support. Maths he enjoys. Set 1 sounds/red group for phonics.book red</t>
  </si>
  <si>
    <t>165605141002</t>
  </si>
  <si>
    <t>007096</t>
  </si>
  <si>
    <t>Tu Lynh (Jenny)</t>
  </si>
  <si>
    <t>Quiet and kind student. Academic and always tries her best. Very responsible and mature - will often be crocheting at the end of the day. She likes swimming and badminton. Great pianist.</t>
  </si>
  <si>
    <t>HA but super quiet, hard to get to know her personality.</t>
  </si>
  <si>
    <t>Nice hild, come off of EAL at the end of term 2 so good progress there. Likes to talk about herself but conversation can sometimes be about her family wealth which she seems very aware of. Focus can be an issue so lots of encouragement.</t>
  </si>
  <si>
    <t>Fantastic child, super logical and practical, loves Minecraft.</t>
  </si>
  <si>
    <t>EAL- quiet child. Also didnt make any 'close' friendships this year however she is happy at school. Tries hard but lacks confidence in speaking. Mom responsive to messages home/supporting her where possible.</t>
  </si>
  <si>
    <t>123556593456</t>
  </si>
  <si>
    <t>006861</t>
  </si>
  <si>
    <t>KyuMin</t>
  </si>
  <si>
    <t>Very intelligent and confident student. Really funny and sociable, but this can sometimes lead to getting distracted by others. Dedicated to learning both inside and out of school. Great violinist.</t>
  </si>
  <si>
    <t>Amazing student. Very HA, lots of fun, polite, respectful. Lovely boy. Mum delightful too, and has been class rep.</t>
  </si>
  <si>
    <t>Delightful, fun and just an absolute joy to have in the class. Great ideas and execution of them! Mum is very supportive and helps other parents with translations.</t>
  </si>
  <si>
    <t>Lovely, support mum (currently class parent). Confident and sociable. Wants to please and do the right thing.</t>
  </si>
  <si>
    <t>MA- Had some difficulty seperating from mom at the beginning of the year. A super sweet, polite child, always trys to make good choices. Very quiet. Has made tons of progress with his fms and phonics this year. Works hard and has lots of support at home. Egg allergy.</t>
  </si>
  <si>
    <t>MA - lovely boy. eager to learn and join activities. He needs some support with his speech. he has one kidney and needs to drink plenty of water.</t>
  </si>
  <si>
    <t>712481144566</t>
  </si>
  <si>
    <t>006282</t>
  </si>
  <si>
    <t>BAJAJ</t>
  </si>
  <si>
    <t>Ishani Ravindra (Ishani)</t>
  </si>
  <si>
    <t>full days for F2</t>
  </si>
  <si>
    <t>Kind and confident student. Has a real love of learning. Can get distracted, but easy to guide back on task. Very sociable. Loves crafts and being creative.</t>
  </si>
  <si>
    <t>YI. Fantastic to teach, though she needs stretching. Very enthusiastic and very sociable. Very confident!</t>
  </si>
  <si>
    <t>Very confident and vocal. Loves to share her ideas and creative. Often needs reminders to work as an equal with friends as can appear to 'boss' other children. Loves to be first in line and ahead of others. Fairly able but rushes. Very fun.</t>
  </si>
  <si>
    <t>Vocal and enthusiastic. Still calls out a lot. Can struggle to articulate herself in a concise way. Very competative (think first in the line). Caring and polite. Sensitive / needs attention for every little bump / unwanted interaction. MA/HA</t>
  </si>
  <si>
    <t>HA - Very confident, likes to lead. Secure with set 1 and 2 sounds.</t>
  </si>
  <si>
    <t>HA - Very good English. Loves to talk and always joins in with carpet time. Good friends with Jenny, Pari and Chloe but is easily annoyed by them. Can be a bit over powering at the start of term, but once she settles, she is very sweet and caring</t>
  </si>
  <si>
    <t>237923395692</t>
  </si>
  <si>
    <t>006393</t>
  </si>
  <si>
    <t>Vu Vuong Nghi (Ruby)</t>
  </si>
  <si>
    <t>Grown in confidence, took a while for her to come out of her shell. Can get distracted easily.</t>
  </si>
  <si>
    <t>Making progress academically, had friendship control issues but working on it with Nici.</t>
  </si>
  <si>
    <t>Easily distracted and finds it difficult to focus during whole class discussions, usually hides away from answering questions. Very close to Gia Han, but has made other friends in the class. Will copy from others instead of trying to solve something independently. Shows promise in her writing but needs to gain more confidence in herself. Speaks in Vietnamese to her friends in class when she can. Can be quite manipulative of her friends.</t>
  </si>
  <si>
    <t>Very close to Kha Vy, would like to see her develop other friendships. Confidence is developing but prefers to problem solve independently and not ask for an adult's support. Confident reader, but doesn't always undertsand the langauge, and will not ask if she does not know the meaning of a word.</t>
  </si>
  <si>
    <t>LA Had a problem with her leg and has been working with Ms Helen. Finds phonics chanlleging.</t>
  </si>
  <si>
    <t>LA/MA - settled really quickly into the class. Very friendly towards everyone.</t>
  </si>
  <si>
    <t>Comes to Ftots twice a week with grandma. Has visited F2 once a week during June as part of transition. Likes to play with puzzles and enjoys art activities. Enjoys music session.</t>
  </si>
  <si>
    <t>836766392257</t>
  </si>
  <si>
    <t>006803</t>
  </si>
  <si>
    <t>Do Thien My</t>
  </si>
  <si>
    <t>Incredibly quiet and introverted. Writing has improved a lot but can go missing a bit in lessons if not paying direct attention to her as she doesn't offer suggestions or seek help if she is stuck.</t>
  </si>
  <si>
    <t>Has come out of her shell this year and made some good friends (An Dang, Athena and Heiley). Has worked reallly hard to improve her writing (ideas and handwriting). Needs lots of encouragement to participate in class dicussions.</t>
  </si>
  <si>
    <t>Very, very quiet. Was best friends with Mia but they have been split this year to allow Thien My to come out of her shell. Lots going on in her head but she does not share unless heavily prompted.</t>
  </si>
  <si>
    <t>LA- Very quiet and likes to play with Mia. She struggles playing without Mia. Maths is her stronger point. Pink group for phonics. Book - Yellow book</t>
  </si>
  <si>
    <t>LA- very quiet but close friends with Mia. Loves to draw. often needs clarification in Vietnamese from TA.</t>
  </si>
  <si>
    <t>LA.She's been away from school for a long time (entire january plus the 16 weeks). Language has improved as she was tutored at home. She would depend on an adult or child to lead her to an activity. She will not choose her own activity and sometimes would just stand around</t>
  </si>
  <si>
    <t>535000918996</t>
  </si>
  <si>
    <t>006310</t>
  </si>
  <si>
    <t>An Gia</t>
  </si>
  <si>
    <t>LA, mum is reluctant to get Education Pysch help. An has been attending extra classes outside of school to help boost writing, which is helping. Incredibly well mannered girl and very kind.</t>
  </si>
  <si>
    <t>LA student with poor confidence. Good friends with Heiley, Thien My and Haya. Speak to Nici and Maria regarding progress.</t>
  </si>
  <si>
    <t>A real character! LA and was identified by LS this year. Very low reader and writer but has made a lot of maths progress this year. Can be a bit controlling within her group of friends. Always brings in bits and bobs that she doesn't need in school!</t>
  </si>
  <si>
    <t>Goes by Gia An. Delightful little girl. Speech can be hard to understand - very poor teeth and masks don't help. Therefore struggles with pronounciation which filters into her phonics. LA but tries really hard. So caring and likeable.</t>
  </si>
  <si>
    <t>LA Has some speech difficulties due to teeth. Finds phonics very challenging. A very happy and bubbly member of our class</t>
  </si>
  <si>
    <t>MA - always comes to school late. Has a tendency to boss around her friends.</t>
  </si>
  <si>
    <t>quite vocal and often asks 'where are we going?'; good friends with Anna and the other girls in the class.</t>
  </si>
  <si>
    <t>880719145174</t>
  </si>
  <si>
    <t>005852</t>
  </si>
  <si>
    <t>YunChan</t>
  </si>
  <si>
    <t>Hard working and a good student</t>
  </si>
  <si>
    <t>Wonderful all rounder- great swimmer Baraccuda. Very able especially Maths.</t>
  </si>
  <si>
    <t>Delightful child, HA esepcially in Maths, loves challenge, helpful, conscientious, fun, toes the line well and is genreally your dream student. Has made incredible progress with his presentation. Great friends with JiHu.</t>
  </si>
  <si>
    <t>Very capable, but got stuck in Korea for a while so there are some gaps in his learning that trip him up and irritate him as he is used to being HA.</t>
  </si>
  <si>
    <t>HA- maths is especially high. lovely!</t>
  </si>
  <si>
    <t>MA/HA.He's been away from school since before Oct half term 2019 because mum gave birth. Did not have any problems when he came back. He's more mature and more confident. Language has gone back a bit but not as much as I thought it would. Plays with Milin, Olivia, AhSeom, Ellie</t>
  </si>
  <si>
    <t>Re-accessed F1 this year. Plays with Milin and Mia. Mum is pregnant at the moment and will give birth in Korea in October or November, leaving YunChan with Grandma here in HCMC. Grandma only speaks in Korean. Mum speaks well in English.</t>
  </si>
  <si>
    <t>513760369673</t>
  </si>
  <si>
    <t>006004</t>
  </si>
  <si>
    <t>Phuc Tram An (Cherry)</t>
  </si>
  <si>
    <t>EAL very quiet, very artistic &amp; creative</t>
  </si>
  <si>
    <t>low academically and needs a lot of 1:1 support. She has grown in confidence and is happier at school now. Very hard to get hold of dad who is always very busy. Dad didn't respond to messages regarding Cherry's LS needs. See me for more info.</t>
  </si>
  <si>
    <t>T2 Little to no progress made this year. Very quiet, concerned about her and LS will have much more involvement in Y3</t>
  </si>
  <si>
    <t>LA/MA- Confidence has grown throughout the year. English is stronger then Maths but still needs support. Quiet member of the class. Pnk group in phonics book-red</t>
  </si>
  <si>
    <t>LA/MA (Knows set 1 BB Pink-early ones) It has been challenging getting to know Cherry. Very quiet and unresponsive for a long time. Good engagement in VS. Can blend and read at a steady pace. Struggles with maths. Has a brother called Tony going into Y3.</t>
  </si>
  <si>
    <t>LA - Whilst settling, she can get emotional and there were teary days but she can be easily distracted through play and a bit of comfort from an adult. At the beginning until pre-Covid, I would best describe her as a selective mute. She understands and responds to instructions but needed to be one-on-one when speaking with her and most of the time, I will only get a whisper. Now, she has been speaking more phrases and 'yes' or 'no' in a clear, loud manner. Khang Bao is her best friend but she has been increasingly playing with more children. Independent in terms of hygiene and changing her clothes. Parents are unable to speak in English, quite quiet but easy. Needs support with fine motor. recommended for EAL and SALT</t>
  </si>
  <si>
    <t>She cried a lot in term 1 but eventually settled in class. She needs TLC and an adult who can help her settle and once confident she will go and play with her peers. She started communicating with her peers in Term 3. Please see teacher.</t>
  </si>
  <si>
    <t>133252147962</t>
  </si>
  <si>
    <t>009384</t>
  </si>
  <si>
    <t>HALL</t>
  </si>
  <si>
    <t>Spencer James (Spencer)</t>
  </si>
  <si>
    <t>Sibling Jojo in Y6 24/25</t>
  </si>
  <si>
    <t>Lively ecletic footballer NEW in T3, young, missed 2 terms of Y4 in move from Australia</t>
  </si>
  <si>
    <t>144801865129</t>
  </si>
  <si>
    <t>009473</t>
  </si>
  <si>
    <t>145639741839</t>
  </si>
  <si>
    <t>009485</t>
  </si>
  <si>
    <t>Queenie En Xi (Queenie)</t>
  </si>
  <si>
    <t>moving from Singapore, sibling joining F3 25/26</t>
  </si>
  <si>
    <t>151946633028</t>
  </si>
  <si>
    <t>O'NEILL</t>
  </si>
  <si>
    <t>Patricia Caoimhe Kimora (Caoimhe)</t>
  </si>
  <si>
    <t>140937487270</t>
  </si>
  <si>
    <t>007070</t>
  </si>
  <si>
    <t>SOGANI</t>
  </si>
  <si>
    <t>Mireya</t>
  </si>
  <si>
    <t>Leaving</t>
  </si>
  <si>
    <t>Wonderful child. Sweet, caring, quirky</t>
  </si>
  <si>
    <t>Wonderful role model! Reads non-stop. Loves writing. You will love her!</t>
  </si>
  <si>
    <t>Always busy! She is very kind and works well with anyone but often chooses to enjoy her own company over that of others. Also deferred until T2 and had a lot of time off with covid related isolations.</t>
  </si>
  <si>
    <t>HA (knows set 2 sounds BB Pink high)Mireya has great langauge skills. Needs strong boundaries. Medical condition that means she needs to go to the toilet (to urinate) frequently and we check her clothes at the end of each day as she is not always honest if she's wet herself. Helen is aware and we have passed on Kuma's contact details to the parents (Kuma is an OT) Needs reminders to drink enough water.</t>
  </si>
  <si>
    <t>160858633128</t>
  </si>
  <si>
    <t>007810</t>
  </si>
  <si>
    <t>JunWon</t>
  </si>
  <si>
    <t>Leader in the class, helpful with new students and can be mature when he wants to be. Has a silly side but it rarely boils over. Very honest.</t>
  </si>
  <si>
    <t>JJ can be great, sometimes silly but reat Kpop mover, has lots of potential - great at Maths</t>
  </si>
  <si>
    <t>Only child, and content in own company. Finds it difficult to seek learning independently unless directed to complete a task. Tasks can be rushed. Preferred learning preference is the ipad. Occasionally can use his size to assert himself (number of issues on the bus). Parents are very supportive, but he benefits from firm boundaries. Ha a great sense of humour!</t>
  </si>
  <si>
    <t>Energetic and funny. New starter still learning the boundaries and when to stop and listen. Can struggle with understanding in English. Speaking in broken sentences. Gravitates to other Korean children. MA</t>
  </si>
  <si>
    <t>074002033120</t>
  </si>
  <si>
    <t>008770</t>
  </si>
  <si>
    <t>Phuc Khang (Kent)</t>
  </si>
  <si>
    <t>ABC IS switcher</t>
  </si>
  <si>
    <t>Eczema &amp; concentration problems, weak writer but bookworm</t>
  </si>
  <si>
    <t>New this year and has settled in. Does like to mumble and wonder around the class. Give him space and he is okay. Does lose interest in things he doesn't care about so does need reminding. Loves Science, IPC and anything tangible.</t>
  </si>
  <si>
    <t>094133104076</t>
  </si>
  <si>
    <t>006842</t>
  </si>
  <si>
    <t>AhSeom</t>
  </si>
  <si>
    <t>was in F3B 20/21</t>
  </si>
  <si>
    <t>Great mathematician. Can be cocky in other areas, or really helpful - depends on his mood. Has real potential to be a leader but often rests on his laurels.</t>
  </si>
  <si>
    <t>SC rep but needs to be challenged re quality and quantity of work - has potenital but sits back</t>
  </si>
  <si>
    <t>A little too confident in his abilities sometimes, beginning to show better progress. M/A but needs to focus more on his writing. Was quite silly earlier in the year, starting to show more maturity. Ready for Y3 but needs to step up to the challenge.</t>
  </si>
  <si>
    <t>M/A - avoids school work if he can, loves the iPad. can be very silly.</t>
  </si>
  <si>
    <t>Medical / Diet</t>
  </si>
  <si>
    <t>Comments 2017/2018</t>
  </si>
  <si>
    <t>Class 6B: Liz Eaton</t>
  </si>
  <si>
    <t>160423446020</t>
  </si>
  <si>
    <t>007628</t>
  </si>
  <si>
    <t>SKALICKA</t>
  </si>
  <si>
    <t>Marie</t>
  </si>
  <si>
    <t>Sibling Matyus Y5</t>
  </si>
  <si>
    <t>Mum still heads up PTG and is very supportive. A great student though a little reticent.</t>
  </si>
  <si>
    <t>Gorgeous girl with a gentle and friendly disposition. She has impeccable manners. Strong with English but needs to develop mental maths and number skills. Her mum is Petra from PTG - super supportive.</t>
  </si>
  <si>
    <t>Mum is head of PTG - very supportive. Marie is capable in all areas, showing good flair in writing in particular. Her Maths has been a little inconsistent this year but seems ot have stablised. She is kind, helpful, hardworking and a great laugh - very happy. Towards the end of the year she was more emotional, esaily frustrated, quite tearful, but spoke with home and agreed to monitor.</t>
  </si>
  <si>
    <t>Delightful! Loves learning, works hard. Sometimes needs a nudge for her confidence. Is working on rereading her work. Very thoughtful, kind and caring. So much fun, understands humour! Mum is also great and on the PTG.</t>
  </si>
  <si>
    <t>114425593816</t>
  </si>
  <si>
    <t>008132</t>
  </si>
  <si>
    <t>HOFFMAN</t>
  </si>
  <si>
    <t>Amelie</t>
  </si>
  <si>
    <t>Northbridge Public school Sydney /brother in Y6</t>
  </si>
  <si>
    <t>Beyond Phonics T2</t>
  </si>
  <si>
    <t>Wonderful student with very supportive dad. Mum works. Super gymnast! Strong at music/ performing and sports too. Great to have in our class.</t>
  </si>
  <si>
    <t>Delightful girl who works very hard. Loves anything involving acting or performing for others.</t>
  </si>
  <si>
    <t>Wonderful, bright and hard working. Made super progress this year, had support in Maths due to Austalian/Vietnam school terms differing - caught up really well.</t>
  </si>
  <si>
    <t>588523759034</t>
  </si>
  <si>
    <t>005729</t>
  </si>
  <si>
    <t>Chinh Long</t>
  </si>
  <si>
    <t>Brown</t>
  </si>
  <si>
    <t>See PCAP. Also known as CL. Football is everything to him. There have been a few football incidents but CL is resilient and bounces back very quickly. Not so motivated in academics. Has needed support with basics. Very charismatic and has super relationships with other kids.</t>
  </si>
  <si>
    <t>Can work well during independent time, but often chatty and distracted with his friends. No major behaviour incidents but constant low level if he is near them. Has made progress with his spelling this year, but very little progress in English generally as he struggles with capital letters, full stops and basic sentence structure. Mum often supports CL and believes his story.</t>
  </si>
  <si>
    <t>Very friendly and socaible. Off EAL now but needs support across the curriculum. Daydreamer. parents have recently separated. Gold reader</t>
  </si>
  <si>
    <t>Extremely polite and lovely child, easily distracted, not reaching his potential.</t>
  </si>
  <si>
    <t>Distracted, fantastic at copying other childrens work, using their answers. Discussed with mum and improvment since.</t>
  </si>
  <si>
    <t>Needs some support with attention however he returned from VS with a much more mature attitude towards learning and play. Has developed a close relationship with Elian and this is a good influence!</t>
  </si>
  <si>
    <t>Has made progress with his CL but still needs support in speaking. Plays a lot with Sebby but needs to keep an eye on their behaviour towards each other.</t>
  </si>
  <si>
    <t>081733177968</t>
  </si>
  <si>
    <t>008608</t>
  </si>
  <si>
    <t>CHEUNG</t>
  </si>
  <si>
    <t>Aivan</t>
  </si>
  <si>
    <t>A wonderful student. So patient and respectful. Able student with excellent attitude.</t>
  </si>
  <si>
    <t>Bright, popular, ambitious.</t>
  </si>
  <si>
    <t>313123116165</t>
  </si>
  <si>
    <t>004869</t>
  </si>
  <si>
    <t>Bonnie</t>
  </si>
  <si>
    <t>Lime</t>
  </si>
  <si>
    <t>Lit + Lang</t>
  </si>
  <si>
    <t>A wonderful student, always smiling and very positive outlook. Brings good energy to everything she does.</t>
  </si>
  <si>
    <t>Popular, fun, great sense of humour. Occasionally needs pushing to fulfil potential.</t>
  </si>
  <si>
    <t>Gorgeous. Cheeky, fun and hard-working,</t>
  </si>
  <si>
    <t>Great character / Needs pushing because she doesn't always challenge herself</t>
  </si>
  <si>
    <t>Everyone loves Bonnie! Cheeky smile and always willing to try anything. Very bright and creative. Loves anything with rainbows or glitter! Sister two years older. Dad is secondary Maths teacher.</t>
  </si>
  <si>
    <t>Able and always keen to learn. Bonnie can sometimes be a little bossy with her friends however this has gotten much better since we returned from VS.</t>
  </si>
  <si>
    <t>GSH, confident when speaking one to one but shy in big groups, can be bossy during play, has sister in Adriana Year 1</t>
  </si>
  <si>
    <t>ftot</t>
  </si>
  <si>
    <t>533981334553</t>
  </si>
  <si>
    <t>005816</t>
  </si>
  <si>
    <t>BANG</t>
  </si>
  <si>
    <t>Noah</t>
  </si>
  <si>
    <t>will start at EY&amp; I campus on 29/1</t>
  </si>
  <si>
    <t>A good allrounder. Usually has good attitude.</t>
  </si>
  <si>
    <t>Wonderful all round. Justin Lee and him are very close and need encouragement to work with other people. Justin relies heavily on him and is very attached.</t>
  </si>
  <si>
    <t>Very good at Maths and problem solving. Top set Maths material. He's a great boy and will work like a Trojan. Develop his confidence in presenting his ideas verbally though.</t>
  </si>
  <si>
    <t>Excellent across the curriculum. So polite and just delightful.</t>
  </si>
  <si>
    <t>Delightful. Very caring. Mum used to work for school - does some interpreting for BVIS.</t>
  </si>
  <si>
    <t>Has not been able to return to school. In Korea and expected to return as soon as flights commence. Shoulders dislocate easily. Arms shouldn't be pulled but didn't happen.</t>
  </si>
  <si>
    <t>Shoulder easily dislocates, never happened in school, so far. *Mum works in admissions; active in PTG.</t>
  </si>
  <si>
    <t>Mum used to work at the school as Korean liasion officer.</t>
  </si>
  <si>
    <t>610721194806</t>
  </si>
  <si>
    <t>005419</t>
  </si>
  <si>
    <t>CHEW</t>
  </si>
  <si>
    <t>Nguyen Antoine</t>
  </si>
  <si>
    <t>See LS; SeePCAP doc. Antoine needs support to participate. He has a good sense of humour and some friends.</t>
  </si>
  <si>
    <t>LS - See Nici/Paul M for more details. Lovely lovely boy. Loves space and the colour green. Needs constant adult reminders to start/maintain tasks. Gets lost in a bigger group but can work in a duo/trio with people who are on it. Amazing timestables progress. TICS: Term 1+3, virtually none. Term 2 - verbal and facial.</t>
  </si>
  <si>
    <t>See Mary/Nici for elaboration.
Struggles to listen during whole class input, finds v difficult to work independently. Often daydreaming/distracted. Can be fixated on certain things and becomes hard to get/hold his attention on the lesson if so. Doens't interact much with peers apart from Sam. Sensitive to being laughed at. Has transcient tics (see Claire). Great sense of humour, very sweet, supportive family.</t>
  </si>
  <si>
    <t>Latest fascination is Pacman. Has really developed his charaacter this year and is much more likely to interact with adults and occasionally Sam. Finds listening as a whole class tricky but very willing to work 121 and in a small group. Heavily invovled in self-directed activities.</t>
  </si>
  <si>
    <t>Crazy good fine motor skills. Becomes obsessed with random creatures (at the moment blow fish) use this as a way into his glorious world.</t>
  </si>
  <si>
    <t>I recommended SALT - parents declined. I recommended an end of year PTSC - parents declined. Nice child, compulsively creative (excellent fine motor) lacks social skills, motivation. Parents share videos from home of him doing things but he does not show his ability in school</t>
  </si>
  <si>
    <t>Learning Support and EAL. Struggles with following routines and making interaction with other peers. Has tendency to walk away from the class.</t>
  </si>
  <si>
    <t>112101271770</t>
  </si>
  <si>
    <t>006980</t>
  </si>
  <si>
    <t>ESTAUGH</t>
  </si>
  <si>
    <t>Isla</t>
  </si>
  <si>
    <t>UK/NZ Family moving from Auckland. Sibling in Y3</t>
  </si>
  <si>
    <t>Beyond Phonics</t>
  </si>
  <si>
    <t>Staff child - energetic and full of fun. Isla is always enthusiastic. She likes to talk and communicates well. Has some creative ideas. Kind and helpful.</t>
  </si>
  <si>
    <t>STAFF CHILD . A real all rounder and model student. Tries her best, eager to please. Kind to others and excellent behaviour. Helpful to the teacher, likes a chat and hangs on your every word.</t>
  </si>
  <si>
    <t>Enthusiastic, engaged learner and sweet caring personality. Very sporty too. Concern re spelling - referred to LS to assess</t>
  </si>
  <si>
    <t>Absoloutely delightful. Enthusiastic, keen to please. Amazing ideas and has worked hard applying phonics when spelling. Demonstrated wonderful leadership skills as Class Rep. Would be great to see position of responsibility continue.</t>
  </si>
  <si>
    <t>If you want to chat about anything, anythang at all, this is your lady. She is super lovely and loves acting, dancing and showing what she's made of to the class (and she is made of deliciousness)</t>
  </si>
  <si>
    <t>Yet to return from Australia after lockdown. Previously very enthusiastic, has worked hard on being gentle with friends. HA in maths and reading /writing. Oral language developing.</t>
  </si>
  <si>
    <t>847772511561</t>
  </si>
  <si>
    <t>005875</t>
  </si>
  <si>
    <t>Tony</t>
  </si>
  <si>
    <t>Literacy and Language Group</t>
  </si>
  <si>
    <t>Quick thinking. Fast to complete work and understand new concpets. A v capable student. Can be immature though. Watch his iPad use in class.</t>
  </si>
  <si>
    <t>A student to watch. Academic and generally interested in the world around him. A good writer and a great mathmetician. Can be a bit lazy and daydreamy at times, especailly when he feels tasks are below or not suited to him. Doesn't really like group work, prefers to get on with things by himself. Has has isuues with internet safety and use of iPad. Has also had times when he has been dismissive of girls in the class- he can appear superiour. Mum is highly supportive and likes to be kept updated on his behaviour. Watch is behaviour in specialist lessons and Vietnamese classes.</t>
  </si>
  <si>
    <t>Very able - can be over confident. Rushes to be finished. Great general knowledge. can get silly with friends. Free Reader. Left handed.</t>
  </si>
  <si>
    <t>Great general knowledge and interest in the world and history. Amazing numeracy but needs a lot of the reasoning practice in Maths to explain his thinking e.g. can do the numbers but not tell you why. Rather unusual and at times immature. Had a lot of time off for VL so benefits from social. Very into technology and money.</t>
  </si>
  <si>
    <t>Here be a unique fellow. High academic ability, but suprises you sometimes by being prpperly silly.</t>
  </si>
  <si>
    <t>V. excitable. Needs to remember kind hands and to share. Loves letters and construction toys.</t>
  </si>
  <si>
    <t>080838076030</t>
  </si>
  <si>
    <t>007374</t>
  </si>
  <si>
    <t>Vinh Arthur George (Arthur)</t>
  </si>
  <si>
    <t>EAL on arrival</t>
  </si>
  <si>
    <t>&lt;&lt;&lt;Red book</t>
  </si>
  <si>
    <t>Had a super year. LS profile. See PCAP. Broadened his friendship group over the year. Impresses with his tech ability. Gentle natured. Kind and helpful. We advised his parents not to take him out of school next yr.</t>
  </si>
  <si>
    <t>PLEASE SEE NICOLE a lovely boy who learns differently to most.</t>
  </si>
  <si>
    <t>Lots of infor here, please arrange a meeting with Heather, Nici and Sarah Battersby. Orange Phonics group. Orange/ Turquiose reding books</t>
  </si>
  <si>
    <t>Lovely, very mannerly and charming. Loves anything eco and has lots of experiences to share. Initially started in Year 3 to match his age but, as he had never attended school before (from Scandinavia where they don't start until age 7), he really struggled. He has worked hard this year at letter formation, reading and phonics which has come along way from scratch, but still needs a phonics card to keep him right. Struggles with numbers and sequencing still but great improvements in adding and subtracting to 20. Clever at distracting from writing or doing tasks, especially indepedently. Has been working on getting started and asking for help when needed. Struggles socialising with children and prefers to stay with an adult, but has been encouraged to play in and outside.</t>
  </si>
  <si>
    <t>114726933990</t>
  </si>
  <si>
    <t>008262</t>
  </si>
  <si>
    <t>Allergy to Peanut, Cat</t>
  </si>
  <si>
    <t>No Phonics Intervention</t>
  </si>
  <si>
    <t>Likes to be dramatic, but still works well! Quick thinking. Kind to everyone. Very positive outlook.</t>
  </si>
  <si>
    <t>He is so funny! Great personality, can be silly but overall he works hard and shows a good understanding of the learning. Has had a couple of friendship issues with other Korean boys this year but things seem to be okay now.</t>
  </si>
  <si>
    <t>New in T2. Delightful. He's a great student and friend. Very well liked, hard worker and listents well. Very bright. Possible candidate for SC rep in the future.</t>
  </si>
  <si>
    <t>140149345821</t>
  </si>
  <si>
    <t>007093</t>
  </si>
  <si>
    <t>Vu Gia An (Anna)</t>
  </si>
  <si>
    <t>A quieter girl. Loves gymanstics. Very neat and organised. Strong student in terms of focus and compliance. Twins with Hannah.</t>
  </si>
  <si>
    <t>Quiet, good understanding, friendly, creative. Agree she needs pushin at times. Overall, a delight!</t>
  </si>
  <si>
    <t>Twin. Happy, needs a push</t>
  </si>
  <si>
    <t>Twin - very energetic. Rushes through writing and needs to slow down. Good friends with Clara.</t>
  </si>
  <si>
    <t>Twin. Fantastic progress in using English.</t>
  </si>
  <si>
    <t>103049643305</t>
  </si>
  <si>
    <t>007362</t>
  </si>
  <si>
    <t>HaJun (Aaron)</t>
  </si>
  <si>
    <t>Very polite and friendly. Left EAL in Year 3, but has language needs and requires support- listening, reading and writing especially.</t>
  </si>
  <si>
    <t>A nice boy but needs reminders about listening and concentration. He moved down Maths set in Term 3 due to slow work rate. He doesn't enjoy writing and works very slowly. Doesn't engage as much in class discussions as his peers.</t>
  </si>
  <si>
    <t>Has been on EAL for a long time - struggles greatly with English. Good in Maths. Popular and kind to others. Has worked out some tricky dynamics with other korean boys in the class. Great sense of humour and a lovely positive presence in the classroom.</t>
  </si>
  <si>
    <t>Lovely and kind. Very considerate towards others and polite. Loves to have a giggle. Hardworking, Tier 3 and struggles with sentence structure. Friends with KwanKyu and Siho - helpful to encourage other friendships. Could do with practising English more - often reverts to Korean with his friends.</t>
  </si>
  <si>
    <t>Only started in term 3, lots of online learning.</t>
  </si>
  <si>
    <t>084608926206</t>
  </si>
  <si>
    <t>008556</t>
  </si>
  <si>
    <t>Van Minh</t>
  </si>
  <si>
    <t>Extremely intelligent and knowledgeable. Has problems with motivation and following expectations. Improvement on the friendship issues this year.</t>
  </si>
  <si>
    <t>Very clever but can appear to be apathetic and ofetn distracted. Has had some friendship issues this year.</t>
  </si>
  <si>
    <t>843289549604</t>
  </si>
  <si>
    <t>005304</t>
  </si>
  <si>
    <t>Thanh Vinh (Ben)</t>
  </si>
  <si>
    <t>See LS profile. Very positive and friendly, and becoming more motivated. Has gaps in knowledge and can have issues with listening and reading comprehension.</t>
  </si>
  <si>
    <t>See Pete/Nici</t>
  </si>
  <si>
    <t>Need a conversation about him</t>
  </si>
  <si>
    <t>Does not always pay attention to what is happening. He will look the other way during lessons. Speech also a bit odd at times, but could be due to teeth.</t>
  </si>
  <si>
    <t>Needs a lot of support . Come and see me.</t>
  </si>
  <si>
    <t>LA- Does not chew properly, will avoid foods that he needs to chew. Parents know. Will follow Chi around and needs reminding to use kind hands. Has been a part of I can interventions.</t>
  </si>
  <si>
    <t>113415228247</t>
  </si>
  <si>
    <t>005610</t>
  </si>
  <si>
    <t>Tu Quynh</t>
  </si>
  <si>
    <t>Dark Blue</t>
  </si>
  <si>
    <t>Imaginative, creative and a star in performance, but misses details and mistakes in her writing. Confident and speaks well. A little unmotivated in Maths and Science.</t>
  </si>
  <si>
    <t>Nice girl, bubbly personality - wants to do well, but can be easily distracted and lose focus - particularly in writing, she writes a lot but doesn't always include learned skills or pay attention to what she is writing or her punc/grammar. She is excitable - can be loud and silly with her friends; sometimes overdramatic especially when injured. Likes to share what she has done outside of school, e.g. tennis or gymnastics competitions.</t>
  </si>
  <si>
    <t>A cool kid but can sometimes distract herself from tasks. English is great and enjoys writing Maths is her big struggle thou she does try when she feels supported.</t>
  </si>
  <si>
    <t>Had a lot of support at home during VL - didn't retain what was learnt during VL. Can go off topic during English. Finds Maths challenging but guesses and moves on, rather than trying to work it out.</t>
  </si>
  <si>
    <t>Needs lots of support, difficulty concentratng in whole class inputs.</t>
  </si>
  <si>
    <t>Would advise that she has EAL support. Little engagement with VS</t>
  </si>
  <si>
    <t>Language and confidence have come a long way since T1. May be a bit timid at the beginning but is such a happy girl.</t>
  </si>
  <si>
    <t>153211795179</t>
  </si>
  <si>
    <t>007799</t>
  </si>
  <si>
    <t>Emily</t>
  </si>
  <si>
    <t>Extremely outgoing, talks, writes and thinks at a hundred miles an our. Great progress academically and socially!</t>
  </si>
  <si>
    <t>Confident, bubbly, happy, loves to talk to you and ask random questions! Home life is a bit chaotic, so needs adult attention/care. Dad is supportive and will join meetings but often travelling so can be slow to respond - never met mum. Tries so hard and is making great progress. Exited from EAL - was referred to LS as she still needs phonics support for her spelling and reading, but EAL are doing this with their phonics groups rather than LS so not sure if that will change next year.</t>
  </si>
  <si>
    <t>Sweet and caring. Can have her difficult moments when she doesn't want to learn. Concern over affluent neglect... Been recorded and SLT aware. Tries hard when focused and in her good routines</t>
  </si>
  <si>
    <t>Started BIS at the end of Term 2. Hasn't been in a school for 2 years prior. Might find expectations of Yr 3 learning a challenge. Often asks to play after completing tasks. She has a great sense of humour and is a lovely child. Sometimes needs to be given boundaries, very chatty and confident. She has a strong personality and can take over conversations if allowed. Very low phonics but good comprehension.</t>
  </si>
  <si>
    <t>482449666949</t>
  </si>
  <si>
    <t>005944</t>
  </si>
  <si>
    <t>HSU</t>
  </si>
  <si>
    <t>Mei</t>
  </si>
  <si>
    <t>Dark Red</t>
  </si>
  <si>
    <t>Very intelligent, doing well academically. Bubbly and friendly, but can have friendship issues, and working on issues with impulse management</t>
  </si>
  <si>
    <t>Looks sweet and innocent, fairly academic (but lazy), always polite at home time in front of mum, but is very sly and sneaky - see me for specific examples. Likes to be the boss of her friends and get her own way - attention seeking; has an 'I'm better than you and can do what I want' attitude. Parents are responsive, but not much changes.</t>
  </si>
  <si>
    <t>Looks and acts very sweet but this can be deceptive, will try to bring in toys or things from home &amp; lacks integrity. Focuses more on her friendships than learning so needs more focus in lessons. Mum is aware and supportive.</t>
  </si>
  <si>
    <t>Had a whole year off doing online learning. Didn't return to school until Term 3 even though she could have returned in Term 2. She's an able child but has suffered socially and a few of the previous issues she had have been exacerbated by the long absence from school - really needs firm boundaries and has had a few friendship issues as she likes to be in control of things. More infomation on the recording.</t>
  </si>
  <si>
    <t>Loves to be in charge. Great fun. Needs firm boundaries.</t>
  </si>
  <si>
    <t>Sometimes needs support to take turns and share.</t>
  </si>
  <si>
    <t>Sweet and funny</t>
  </si>
  <si>
    <t>447815929793</t>
  </si>
  <si>
    <t>006823</t>
  </si>
  <si>
    <t>WEN</t>
  </si>
  <si>
    <t>Yue (Lac Lac)</t>
  </si>
  <si>
    <t>Lovely, kind and intelligent. Involved with many extra curricular activities. Has some friendship issues at times.</t>
  </si>
  <si>
    <t>Has had some emotional ups and downs this year. A strong swimmer and runner. At times she is bubbly and hilarious and at other times seem tired and sad. On and off friendships with girls in the class. Excellent behaviour and a bright girl.</t>
  </si>
  <si>
    <t>Awesome. Very bright and a hardworker and even better - humble. Works well with others just needs to gain confidence to speak confidently.</t>
  </si>
  <si>
    <t>Returned to school in Term 3. Nice girl. Parents seem very involved, pushy and put pressure on her 'to be better than average'. Maths calculation is strong but struggles with vocab and problem solving.</t>
  </si>
  <si>
    <t>Sweet girl who cares about learning. Can be shy and stubborn, does not like being called upon when she has not raised her hand. Gets a LOT of pressure from home. Worked a lot on things not being perfect and positive mistakes this year. Parents are pushy and demanding. Often late arriving and picking up. Have asked mum to put her on the bus like she was in F3 to help with time managment.</t>
  </si>
  <si>
    <t>Joined October, nice girl but quiet and lacks confidence, good at number, can seem standoffish, doesnt like to get messy</t>
  </si>
  <si>
    <t>102812154539</t>
  </si>
  <si>
    <t>008477</t>
  </si>
  <si>
    <t>Great improvement with language. Becoming more confident and sharing more. Driven to do well. Can get frustrated with friends.</t>
  </si>
  <si>
    <t>New this year, what a pleasure she is. A delightful student, self motivated and eager to please. The model student!</t>
  </si>
  <si>
    <t>165932402046</t>
  </si>
  <si>
    <t>008469</t>
  </si>
  <si>
    <t>Lily Harper (Lily)</t>
  </si>
  <si>
    <t>sibling in F3</t>
  </si>
  <si>
    <t>Diligent, hardworking and keen to follow expectations. Loves sports. Can be difficult to draw out of her shell</t>
  </si>
  <si>
    <t>132009582857</t>
  </si>
  <si>
    <t>008973</t>
  </si>
  <si>
    <t>Harry</t>
  </si>
  <si>
    <t>New in Y5. Funny and knowledgeable about Science. Can participate well in group discussions. Immature and distracted easily by others. Some issues in the playground.</t>
  </si>
  <si>
    <t>161527749163</t>
  </si>
  <si>
    <t>009084</t>
  </si>
  <si>
    <t>Connor Phan (Connor)</t>
  </si>
  <si>
    <t>New in Y5. Very high attaining, knowledgable. Great writer. Positive and friendly. Can struggle with anxiety and emotions- will use daily check-ins proactively.</t>
  </si>
  <si>
    <t>153916360310</t>
  </si>
  <si>
    <t>009472</t>
  </si>
  <si>
    <t>Nghi Hieu (John)</t>
  </si>
  <si>
    <t>local school</t>
  </si>
  <si>
    <t>Class 6I: Lauren Selby</t>
  </si>
  <si>
    <t>082354604484</t>
  </si>
  <si>
    <t>007564</t>
  </si>
  <si>
    <t>Zhao Yuan (Zy)</t>
  </si>
  <si>
    <t>Sibling at ISHCMC</t>
  </si>
  <si>
    <t>Very, very quiet boy who is reluctant to speak in class.</t>
  </si>
  <si>
    <t>Gained confidence this year and is more vocal within group settings but doesn't always contribute to lessons unless asked to. Exited EAL and has made good progress with his writing/reading, but can rely heavily on model texts and copying phrases from the internet (non-fiction particularly). Good progress in Maths. Can be distracted by his friends, but generally not disruptive.</t>
  </si>
  <si>
    <t>Lovely. Very shy and quiet. Just come off EAL and neds support with english and regular check ins with Maths. Gold/ White reader. Left handed</t>
  </si>
  <si>
    <t>Very polite, quiet and introverted in group/teaching situations but confident and energetic with friends sociably. Great reader, needs encouragement to speak in sentences to support his English.</t>
  </si>
  <si>
    <t>197993189027</t>
  </si>
  <si>
    <t>006180</t>
  </si>
  <si>
    <t>Gia An (Bella)</t>
  </si>
  <si>
    <t>Absolutely lovely girl. Mature and articulate. Excels in reading and gaining confidence in writing.</t>
  </si>
  <si>
    <t>Started the year well, but progress has stalled and she is very easily distracted by her friends or day dreaming, but she can't really afford to be. Mum is supportive and will help at home - mostly struggled in Maths this term.</t>
  </si>
  <si>
    <t>Started out shy but really come into her own and enjoys learning. Improved focus too and definitely takes on feedback for English and Maths (Maths being her weaker subject)</t>
  </si>
  <si>
    <t>Lovely family! Has very little confidence in Maths - especially with new concepts. Defers straight to 'I don't know' once you break it down, and she knows she can have a go, she will. Much more confident writing- needs reminding about presentation.</t>
  </si>
  <si>
    <t>Gorgeous. Big change in leanring attitude this year. Can still be reluctant to write sometimes and might need a break to be productive. Previous notes say mum is away a lot - no longer true. Mum picks up everyday. Mum does not want a tutor or to be like other BIS parents and wants Bella to be well rounded so she does lots of activties otuside school.</t>
  </si>
  <si>
    <t>Mum away a lot. Grandma helps - needs translator. Fairly quiet but gets chattier.</t>
  </si>
  <si>
    <t>132222404036</t>
  </si>
  <si>
    <t>008088</t>
  </si>
  <si>
    <t>Minh Khang (Jin)</t>
  </si>
  <si>
    <t>BVIS HCMC for 2 years</t>
  </si>
  <si>
    <t>Lively, popular with all the different genders, needs calming down.</t>
  </si>
  <si>
    <t>Is very tactile and 'needy'. Will discuss reasons in person. Be vigilant with iiPad use.</t>
  </si>
  <si>
    <t>Funny but can be silly and act as 'class clown'. Excellent recall though and uses impressive vocabulary in many subjects. Grown up a lot over Y3.</t>
  </si>
  <si>
    <t>178743386811</t>
  </si>
  <si>
    <t>005715</t>
  </si>
  <si>
    <t>Dien Khanh Ngoc</t>
  </si>
  <si>
    <t>Beyond Phonics T3</t>
  </si>
  <si>
    <t>Very sensible and mature girl. Can be a little bossy with others. Doesn't suffer fools.</t>
  </si>
  <si>
    <t>A lovely student who has a long standing and caring relationship with Javie. Wants to please, works hard and likes a laugh.</t>
  </si>
  <si>
    <t>Sweet, caring girl who works extremenly hard Good progress being made. I would love to see her be a class rep next year- may need encouragement.</t>
  </si>
  <si>
    <t>Keen to please. Presentation and attention to detail is admirable - but she can need reminding that whilst important quantity is still important.</t>
  </si>
  <si>
    <t>Likes to be the leader. Helpful around the classroom. Needs reminders to speak English in the classroom.</t>
  </si>
  <si>
    <t>Lazy eye - dr said to take no action with it during F3. Needs support sharing.</t>
  </si>
  <si>
    <t xml:space="preserve">Very creative and likes doing art activities
Needs support on tidying and sitting on the carpet
</t>
  </si>
  <si>
    <t>637671778560</t>
  </si>
  <si>
    <t>006145</t>
  </si>
  <si>
    <t>DELA CRUZ</t>
  </si>
  <si>
    <t>Javie</t>
  </si>
  <si>
    <t>twin</t>
  </si>
  <si>
    <t>Staff Child</t>
  </si>
  <si>
    <t>STAFF CHILD Twin brother (Jacob) Lovely but very shy. Loves football and is very close with Sophia and Khnah Ngoc ( maybe relying on them too much?) Lacks a bit of confidence but applies himself and is delightlly well behaved. Came out of his shell in Long HAi and during role play/acting sessions.</t>
  </si>
  <si>
    <t>Confidence has increased and he now contributes more in whole class. Good in small groups with friends. See me for more specificis.</t>
  </si>
  <si>
    <t>Shy and endearing. Javie is keen and eagre to please. He will not contribute verablly in a class group, but will in small group discussions. He has a wonderful sense of mischief and fun and a wonderful circle of friends.</t>
  </si>
  <si>
    <t>Goregeous. Loves learning and tries hard. Parents don't speak English. A lot of communication goes through older brother Ken at JC. SALT.</t>
  </si>
  <si>
    <t>Quiet and can get overwhelmed or emotional. Made good progress with feelings and confidence this year (Twin Jacob, mum Joanne F2)</t>
  </si>
  <si>
    <t>Needs time to warm up to people. May refuse to talk/respond to an unfamiliar person but can be chatty to his friends and teachers.</t>
  </si>
  <si>
    <t>He's one of the youngest in the cohort.</t>
  </si>
  <si>
    <t>743338745619</t>
  </si>
  <si>
    <t>005913</t>
  </si>
  <si>
    <t>Song Lam (Sophia)</t>
  </si>
  <si>
    <t>white</t>
  </si>
  <si>
    <t>Excellent child, bright, mature, works really hard, loves being challenged, gets on with everybody.</t>
  </si>
  <si>
    <t>Lovely, quiet and bright. Kind and caring. It would be wonderful to see her come out of her shell a bit more, take some more risks as she has a lot to offer.</t>
  </si>
  <si>
    <t>Sweet, good partner, hard worker, can be shy but very able and capable. Needs encouragement to shine but has potential.</t>
  </si>
  <si>
    <t>Model student and exemplary role model. Always eagre to please and patricpate. Has worked extremely hard in Writing and maths and outcomes exemplify this. Really supportive parents.</t>
  </si>
  <si>
    <t>Has gained a lot of confidence over the year. Shows enthusiasm towards learning. Needs reminders to speak in English in the classroom.</t>
  </si>
  <si>
    <t>highly motivated and independent, grown lots in confidence, kind girl. lots of engagament and prgress in elearning but still lacks ability to express all that she knows.</t>
  </si>
  <si>
    <t>GSH, charming girl, fun and lively, bright. Has brother, Seven, in Juniors.</t>
  </si>
  <si>
    <t>153828508813</t>
  </si>
  <si>
    <t>008495</t>
  </si>
  <si>
    <t>Jing Ya (Tina)</t>
  </si>
  <si>
    <t>Exited Phonics Term 2</t>
  </si>
  <si>
    <t>Wonderful girl, bubbly funny and mature. A real asset to the class. Gets on with everyone and never stops smiling.</t>
  </si>
  <si>
    <t>Great personality, very friendly, gets on with all the class. Her understanding needs checking at times but she works hard. Enjoys creative activities.</t>
  </si>
  <si>
    <t>094221250385</t>
  </si>
  <si>
    <t>007842</t>
  </si>
  <si>
    <t>JiYool (Olivia)</t>
  </si>
  <si>
    <t>Mandarin MFL option</t>
  </si>
  <si>
    <t>No Phonics intervention</t>
  </si>
  <si>
    <t>Highly determined girl. Excels in Maths, swimming, sport and playing music. Lovely girl, lovely family.</t>
  </si>
  <si>
    <t>An all rounder! Very funny, friendly and she works hard, but needs encouragement to extend her learning further as will settle for the required amount. A great musician.</t>
  </si>
  <si>
    <t>New this year. HA. Needs more independence.</t>
  </si>
  <si>
    <t>092200692237</t>
  </si>
  <si>
    <t>008834</t>
  </si>
  <si>
    <t>Christopher Tri</t>
  </si>
  <si>
    <t>Joined BIS last year. Struggles acadmeically, under investigation by sevral departments. Lovely, polite lad.</t>
  </si>
  <si>
    <t>102011445997</t>
  </si>
  <si>
    <t>009161</t>
  </si>
  <si>
    <t>Hazel</t>
  </si>
  <si>
    <t>sibling Kai in Y3 24/25, Aus consulate family</t>
  </si>
  <si>
    <t>Quiet girl, hyper sensitive. Mum can change with the weather. Has really struggled to make friends this year.</t>
  </si>
  <si>
    <t>142443383450</t>
  </si>
  <si>
    <t>008403</t>
  </si>
  <si>
    <t>PATEL</t>
  </si>
  <si>
    <t>Aaran</t>
  </si>
  <si>
    <t>from Alice Smith KL</t>
  </si>
  <si>
    <t>Very kind, just struggles to sit still or focus all the time. Needs to be kept with children who are a good influence. Mum is very engaged and receptive to feedback. Keep mum informed about progress and what he needs to improve on. He has made good progress this year.</t>
  </si>
  <si>
    <t>Very talkative and needs to be sat with sensible children.</t>
  </si>
  <si>
    <t>105554741573</t>
  </si>
  <si>
    <t>007292</t>
  </si>
  <si>
    <t>DaEun (Ally)</t>
  </si>
  <si>
    <t>Changed English name Sofia to Ally</t>
  </si>
  <si>
    <t>Lovely and creative but very distracted. Can appear in her own world at times and needs reminders to stay focused or to find resources. Rushes her writing, this is a target we are working on. Loves group tasks and anything where she can add her creative flair. Parents are receptive and engaged. Very musical - in a band.</t>
  </si>
  <si>
    <t>Made good progress with ENglish and no off EAL. Will rush work without reading it.</t>
  </si>
  <si>
    <t>Friendly, kind boy. Bit of aloner and can be a worrier about school, has quite a lot of time off and late ref-=gularly. Daydreamer and needs a reminder of tasks and a check in with regularly. LIME books</t>
  </si>
  <si>
    <t>Very creative and loves Arty activities. Lovely child, very good friends with one child from her country so needs encouragement to spread out sometimes. Has good ideas but sometimes needs help listening.</t>
  </si>
  <si>
    <t>Started in T2. Lovely, confident child who settled quickly into class. Can be hard to understand speech.</t>
  </si>
  <si>
    <t>100006478008</t>
  </si>
  <si>
    <t>007952</t>
  </si>
  <si>
    <t>Dung Philip</t>
  </si>
  <si>
    <t>NAE Poland</t>
  </si>
  <si>
    <t>See CPOMS for a better understanding of his profile both in school and at home. Is a kind and considerate person but is easily distracted and can be disruptive to learning. Follows his impulses. Speak to Chris before contacting parents. Great in sport and PE - this is where he shines. Works with ASC team weekly - Speak to Mr Albert if necessary.</t>
  </si>
  <si>
    <t>Poor motivation, loves football</t>
  </si>
  <si>
    <t>New this year. Needs reminding about manners with other teachers.</t>
  </si>
  <si>
    <t>105127622554</t>
  </si>
  <si>
    <t>007727</t>
  </si>
  <si>
    <t>Hoang Thien (Hoang Thien)</t>
  </si>
  <si>
    <t>Ditty</t>
  </si>
  <si>
    <t>See CPOMs for a better understanding of him. LS profile pending. EAL- check PCAP and ISAMs. He is a lovely child, who wants to do well. Should work near an adult. Very attached to adults. Wants to help a lot and best learning near an adult. Parents are very difficult to contact. Does not complete reading diary. Works with ASC team weekly - Speak to Mr Albert if necessary.</t>
  </si>
  <si>
    <t>Coming on. Aim to come off EAL. Good Maths</t>
  </si>
  <si>
    <t>Often very late this year. Spoke to mum twice and then it got better in the second half of the year. Thien needs a lot of academic support in the classroom and his understanding/command of English is low.</t>
  </si>
  <si>
    <t>Lovely lad. Has very limited English, needs lots of support to complete tasks. Full of energy</t>
  </si>
  <si>
    <t>113900396153</t>
  </si>
  <si>
    <t>008189</t>
  </si>
  <si>
    <t>CHUNG</t>
  </si>
  <si>
    <t>Jui Yu (Isa)</t>
  </si>
  <si>
    <t>Is a very enthusiastic person. Likes to be on the move and has a lot of energy. Best learning with others who get on with their work and will be a good influence. Loves to chat to people and can get distracted. Check PCAP.</t>
  </si>
  <si>
    <t>Poor attitude, sneaky. Mum often away</t>
  </si>
  <si>
    <t>Comes across as a bit mischeivious but she's actually lovely. Lots of friends and confident socially. Needs reminders to put her full effort into tasks as she can rush her written work.</t>
  </si>
  <si>
    <t>143510434077</t>
  </si>
  <si>
    <t>008387</t>
  </si>
  <si>
    <t>RoHee</t>
  </si>
  <si>
    <t>A leader in class. She is confident and very inquisitive. She loves learning and will do extra at home. She is a great influence in group tasks and individual tasks. Her work is always beautifully presented. Can be more worried during English - she is very competent but may need reassurance and positive praise. Very musical - good at drums</t>
  </si>
  <si>
    <t>838616863810</t>
  </si>
  <si>
    <t>005295</t>
  </si>
  <si>
    <t>Si Nguyen (Lochlan)</t>
  </si>
  <si>
    <t>Lit&amp;lang</t>
  </si>
  <si>
    <t>A leader in class, he is well liked and a good role model. He is always doing the right thing. May be reluctant to do his reading diary. Very determined to do well in maths which can cause some anxiety. Can write very logically so may need guidance on expanding ideas. Works well in groups and alone.</t>
  </si>
  <si>
    <t>Amazing boy</t>
  </si>
  <si>
    <t>Polite, lovely, hardworking, loves helping out and taking on additonal responsibilities. Loves to please! Independance needs to be encouraged.</t>
  </si>
  <si>
    <t>Lovely boy. Needs to focus a bit more on his presentation. Tries his best most of the time and fully knows when he hasn't.</t>
  </si>
  <si>
    <t>Loud and fun. Needs reminding to slow down when he is speaking to ensure he is accurate and understood. Older sister in Year 2.</t>
  </si>
  <si>
    <t>Quite sensitive, gets very excited (loud).</t>
  </si>
  <si>
    <t>Has gained a lot of confidence over the last 2 terms in F2. Has 2 older sisters. Quite young even if he is physically bigger than his peers.</t>
  </si>
  <si>
    <t>085458646972</t>
  </si>
  <si>
    <t>008780</t>
  </si>
  <si>
    <t>COPE</t>
  </si>
  <si>
    <t>Imogen Ruby (Imogen)</t>
  </si>
  <si>
    <t>Australian Consulate family / brother in Secondary</t>
  </si>
  <si>
    <t>A brilliant learner. Strong leader, great public speaker, excellent writer. Puts a lot of effort into every task. Finds maths a little more challenging and can be reluctant to share ideas in front of class or tasks involving iPads. Loves reading and book recommendations. Will just get on with work and isn't distracted. Won speech competition. All round good learner.</t>
  </si>
  <si>
    <t>Utterly amazing. A real delight. Friendly, caring, polite. Amazing reading/writing. Struggles to get passed a question she doesn't understand during tests. Joined in November.</t>
  </si>
  <si>
    <t>142334749511</t>
  </si>
  <si>
    <t>005266</t>
  </si>
  <si>
    <t>PAINE</t>
  </si>
  <si>
    <t>Mayumi (Yumi)</t>
  </si>
  <si>
    <t>A lovely person who is very creative and confident in herself. Slower pace of working, but doesn't affect the quality of her work, just may need more time to complete tasks/encouragement. Isn't distracted by others and generally stays on task no matter who is around her. Can be reluctant to share ideas in class. May need more support in lessons like science in terms of content understanding.</t>
  </si>
  <si>
    <t>Lovely girl. Friendly, chatty, funny. Enthusiastic in class to contribute ideas. Great in roleplays. Good working in small groups. Fantastic progress with timestables.</t>
  </si>
  <si>
    <t>Polite, kind and well-liked in the class. Very articulate in the way she explains things. Would be a good candidate for SC rep.</t>
  </si>
  <si>
    <t>Yumi always has great ideas and is wonderful in class discussions. A delight and a great role model for the other children as she is so friendly and enthusiastic always. Phonics boost will enable her to write her wonderful ideas down and reach her potential.</t>
  </si>
  <si>
    <t>Sweet, confident and sociable. Loves to talk!</t>
  </si>
  <si>
    <t>Very happy and good friends with Aanya from F3H</t>
  </si>
  <si>
    <t>asthma</t>
  </si>
  <si>
    <t>402069368143</t>
  </si>
  <si>
    <t>005584</t>
  </si>
  <si>
    <t>Hoang Nam (Sam)</t>
  </si>
  <si>
    <t>Sam is very smart and a hard worker. Very dedicated to learning. Very inquisitive. Mum is very involved and receptive. She knows what Sam is like. Sam needs gentle reminders. Loves working independently, finds group work challeneging. Is still working on building friendships and often prefers reading than going out to break. Needs encouragement or supervision when working with others. Can come across blunt, but is just what he is like. If you get him talking about an interest, he will chat away forever. Excellent with ICT. Can be performative in front of new adults. Can be silly at times.</t>
  </si>
  <si>
    <t>Sam is very smart, can be very silly and very loud. He has an excellent understanding but gets distracted very easily if not engaged with a certain task, mostly writing tasks. Loves iPad tasks. He has had friendship issues with other children but has finally built relationships with Jason and Morris.</t>
  </si>
  <si>
    <t>High ability, need to get him on side and set boundaries.</t>
  </si>
  <si>
    <t>High attainer and knows it. Often makes whole class discussions about himself.</t>
  </si>
  <si>
    <t>Very bright boy academically. Loves to share knowledge. Has no awareness of others during carpet discussions, shouts out a lot and doesn't listen to others. can be v silly and needs time to calm down at times.</t>
  </si>
  <si>
    <t>Needed a lot of help to develop relationships. Struggles with turn taking and listening, HA</t>
  </si>
  <si>
    <t>Good English speaker, tries to dominate discussions &amp; circle times, needs to listen to others during play. Has one baby brother at home. Can be shy in big groups with adults</t>
  </si>
  <si>
    <t>103618483755</t>
  </si>
  <si>
    <t>008984</t>
  </si>
  <si>
    <t>MinSeo</t>
  </si>
  <si>
    <t>spanish</t>
  </si>
  <si>
    <t>A brilliant learner. Just left EAL. Is such a happy and joyful presence and works exceptionally hard. Can be harsh on herself at home when she isn't meeting the standard of her friends. Has been upset to mum this year at points. Mum always contacts if this happens. Lots of positive praise and works best near an adult where she can get support or with friends who can give her guidance. Check PCAP and iSams</t>
  </si>
  <si>
    <t>095200173606</t>
  </si>
  <si>
    <t>009099</t>
  </si>
  <si>
    <t>Minh Thanh (Thomas)</t>
  </si>
  <si>
    <t>Very funny, a good sense of humour and generally likes to make people laugh. Can be silly and need reminders, but is receptive to this. Works well, is a slower pace but tries very hard. Likes to boast, may need distractions or encouragement to move on the conversation. His work is very neat and organised and he takes his time so that it is correct. Might need motivation to keep working. Check CPOMs for a wider picture. Works with ASC team - speak to Mr Albert.</t>
  </si>
  <si>
    <t>125555219211</t>
  </si>
  <si>
    <t>009299</t>
  </si>
  <si>
    <t>BORIVENPAISAL</t>
  </si>
  <si>
    <t>Gia Huy (Jonathan)</t>
  </si>
  <si>
    <t>FOSCO switcher, LS screening during entrance assessments</t>
  </si>
  <si>
    <t>Allergy to shimp and crab</t>
  </si>
  <si>
    <t>104150899476</t>
  </si>
  <si>
    <t>FRIBAULT PHAM</t>
  </si>
  <si>
    <t>Noah Thien Long (Noah)</t>
  </si>
  <si>
    <t>Class 6S: James Quantrill (YGL)</t>
  </si>
  <si>
    <t>115643839331</t>
  </si>
  <si>
    <t>008224</t>
  </si>
  <si>
    <t>dad Chris Parry at Secondary / sibling at EY</t>
  </si>
  <si>
    <t>rushes work, had a lot of issues outside of class with impulse control, saw both Clare and Albert once a week for support. Can ben sneaky but will participate in class discussions</t>
  </si>
  <si>
    <t>A very bright boy with lots of potentatial. He can be very immature and is still learning to deal with competitive emotions.</t>
  </si>
  <si>
    <t>Bright, chatty and easily distracted. Needs reminders to settle and handwriting needs work. Not showing all he knows currently.</t>
  </si>
  <si>
    <t>114646406177</t>
  </si>
  <si>
    <t>007571</t>
  </si>
  <si>
    <t>The Gia</t>
  </si>
  <si>
    <t>siblings The Anh 6H, Nghi Van 9B</t>
  </si>
  <si>
    <t>ADHD diagnosis, a few hygiene issues (nose blowing), rushes work, needs TA /small group support, supportive mom.</t>
  </si>
  <si>
    <t>Can be challeging and is likley to have an ASD/ADHD diagnosis soon into Year 5. Has difficutlies wit relationships in the class and maintinaing focus.</t>
  </si>
  <si>
    <t>A bright one but often doesn't seem interested in learning and has some low level behaviour problems and social problems with some students. Can sometimes laugh when he is being spoken to by an adult</t>
  </si>
  <si>
    <t>New to BIS this year. EAL T2, reads well - very poor comprehension. Transfers to maths - calculations great - vocab and problem solving really struggles. Struggles in social situations and making friends. Is starting to speak more. Very poor concentration and attention. Talk to Zoe</t>
  </si>
  <si>
    <t>495134614266</t>
  </si>
  <si>
    <t>005068</t>
  </si>
  <si>
    <t>Linh Anh (Harper)</t>
  </si>
  <si>
    <t>nice girl, needs a bit of support in class (small group)</t>
  </si>
  <si>
    <t>Gets extra support for Maths</t>
  </si>
  <si>
    <t>Needs some support and encouragement with maths. Has been in a intervention group all year and is making progress but still lacks confidence. Lovely and kind, always tries to make good choices.</t>
  </si>
  <si>
    <t>Can be a little shy at times. If anywhere near Audi will do no work at all. Starting to show more progress in both English and Maths. Needs a bit more of a confidence boost.</t>
  </si>
  <si>
    <t>Can be very shy and quiet to begin with. When asked a question would sit staring at you twisting hair around a finger. A lot of improvement throughout the year in all areas of learning and general attitude. Likes princesses, nail polish and pink.</t>
  </si>
  <si>
    <t>Zero engagement in elearning, lots of gaps, lacks confidence</t>
  </si>
  <si>
    <t>Already made progress in CL since Term 1 but still needs support in speaking. Always comes to school late in the morning.</t>
  </si>
  <si>
    <t>789437737940</t>
  </si>
  <si>
    <t>005792</t>
  </si>
  <si>
    <t>Paris</t>
  </si>
  <si>
    <t>nice girl, has had some friendship issues, very slow worker, needs small group support when available</t>
  </si>
  <si>
    <t>Weak, had poor Term 3 as disruptions at home</t>
  </si>
  <si>
    <t>Needs some support and encouragement with her learning. Is making steady progress bowbut often needs reminding to get started and to get a move on! Big improvements in this in the second half of the term but still needs constant reminders. Nanny reports that she acts very baby like at home. Kind, polite and loves to help around the classroom.</t>
  </si>
  <si>
    <t>Spent most of lockdown in a hotel in Nha Trang where nanny did everything for her. Has become a bit more indeppendent since returning to school. Takes ages to start and produce any form of writing. Think she is quite capable, just a slow starter and needs a confidence boost. Mum often away on business but quite supportive.</t>
  </si>
  <si>
    <t>Had a new Nanny that spoke English and made incredible progress. Would be quiet after the holidays and take a while to confidently speak in English again but this improved over the year. Often comes in late. Not sure how much Mum is around.</t>
  </si>
  <si>
    <t>Very quiet, auntie/grandma look after her mostly - needs translator. Needs a lot of English support.</t>
  </si>
  <si>
    <t>LS?--&gt;Might need, not yet recommended</t>
  </si>
  <si>
    <t>528205391828</t>
  </si>
  <si>
    <t>006441</t>
  </si>
  <si>
    <t>MAYER</t>
  </si>
  <si>
    <t>Isabella</t>
  </si>
  <si>
    <t>Triplet</t>
  </si>
  <si>
    <t>wonderful student, eager to take on leadership roles, kind, works well - wonderful!</t>
  </si>
  <si>
    <t>Lovely &amp; tries hard. Very quiet, will contribute willingly and confidently but doesn't often put herself forward to join other groups or TYP - likes to wait until she is invited (just shy). *triplet with Sam &amp; Lara.</t>
  </si>
  <si>
    <t>Wonderful, very able - great progress this year.Free reader.</t>
  </si>
  <si>
    <t>Absolutle DELIGHT. Can seem quiet but tries so hard and is just lovely.</t>
  </si>
  <si>
    <t>Lovely, lovely, lovely. Really shy at first but became more confident throughout the year. Will be loud in small groups or when thinking noone is watching. Quiet in whole class scenarios but sit in uncomfortable silence eventually she'll pipe up. Beautiful smile and laugh!</t>
  </si>
  <si>
    <t>Extremely shy- didn't start to speak until after we got back from Virtual School. Very happy now- talking (albeit softly) and making friends. Have contacted parents and spoken to Sarah B about SALT as her speech is unclear. No response from the parents yet.</t>
  </si>
  <si>
    <t xml:space="preserve">
Needs encouragement in speaking but can respond to 1:1 activities
</t>
  </si>
  <si>
    <t>100421979351</t>
  </si>
  <si>
    <t>007053</t>
  </si>
  <si>
    <t>JeongHyun (JeongHyun)</t>
  </si>
  <si>
    <t>super! strong student, sense of humor, hard worker, all round musician, athlete and student - awesome</t>
  </si>
  <si>
    <t>Great in every way! Academic, musical, sporty... Likes to hang around with Ms Trang before school/break times - try to make clear boundaries for this (to give TAs a break too!)</t>
  </si>
  <si>
    <t>Lovely girl and great all rounder. Many strings to her bow. Can be trusted and presents well.</t>
  </si>
  <si>
    <t>Lovely girl! High achieving and always tries her best.</t>
  </si>
  <si>
    <t>Delightful, fun, very accepting of feedback on how to improve her work and is able to laugh at her mistakes.</t>
  </si>
  <si>
    <t>144756490871</t>
  </si>
  <si>
    <t>007626</t>
  </si>
  <si>
    <t>YOSHIDA</t>
  </si>
  <si>
    <t>Sayaka</t>
  </si>
  <si>
    <t>Sibling Kimika Y5</t>
  </si>
  <si>
    <t>confident, funny, needs small reminders about socializing during class time, supportive parents, good student</t>
  </si>
  <si>
    <t>Lovely girl. Very organised, loves taking on responsibility. She has been a class helper all year. Great with times tables but struggles with maths and spelling.</t>
  </si>
  <si>
    <t>Fantastic girl. She has been a Young Interpreter. Very organized and a happy and friendly disposition. A pleasure to be around on any day.</t>
  </si>
  <si>
    <t>New this year. Caring, friendly, well-liked by her peers. Very outgoing. An excellent student. Just needs a phonics boost to improve her reading and writing. This would enable her to fully reach her potential.</t>
  </si>
  <si>
    <t>875351521150</t>
  </si>
  <si>
    <t>005439</t>
  </si>
  <si>
    <t>THWAITES</t>
  </si>
  <si>
    <t>Callum Vu John</t>
  </si>
  <si>
    <t>great kid - participates well, funny, good friend, small motor skills (any art or handwriting is weak - mum and dad aware)</t>
  </si>
  <si>
    <t>Lovely, friendly boy - polite and caring. Tries hard and perseveres. Enjoys cricket and formula 1. Messy handwriting/drawing - practising 1:1 with class TA.</t>
  </si>
  <si>
    <t>Very poor fine motor skills at the beginning of the year. Has made a lot of improvment in writing but still needs a lof of support. Sometimes can zone out during whole class learning inputs so ensure he is actively listening by calling on his to comment on what is being discussed/offer his opinions. Lacks some confidence in learning but tries so hard!</t>
  </si>
  <si>
    <t>Very poor fine motor skills, handwriting is a mess. Lovely lad . Doing okay in maths, needs support in English.</t>
  </si>
  <si>
    <t>LS concerns over fine motor control. Holds him back with writing. Can read on sight but can't write words he can read very easily at all. This makes him v slow and then self-conscious. Such a lovely boy. V quiet. Mum and Dad lovely and supportive.</t>
  </si>
  <si>
    <t>Was very shy at the start of the year. Struggles with fine motor activities.</t>
  </si>
  <si>
    <t>GSH, delightful boy, lively very supportive family, loves to sing, Brother Joshua in Year 1.</t>
  </si>
  <si>
    <t>628579239336</t>
  </si>
  <si>
    <t>006094</t>
  </si>
  <si>
    <t>Gia Bao (Ben)</t>
  </si>
  <si>
    <t>nice boy, can be a little silly but with a reminder he's back on track, needs to be pushed to do a "good job" on work. Good friend</t>
  </si>
  <si>
    <t>Ben's confidence and work ethic has improved throughout the year. Has worked really with with Jacob in the classroom and they both focus each other. Emotionally, he finds some situations difficult but these incidents are not as common as at the beginning of the year. He may need a short time out to compose himself. He is so polite and always says hello and goodbye. Very sweet.</t>
  </si>
  <si>
    <t>See me.</t>
  </si>
  <si>
    <t>Gets distracted easily, needs to listen more to instructions, disorganised. August born. Sweet boy, supportive family. Wants to do well.</t>
  </si>
  <si>
    <t>Needs encouragement to write</t>
  </si>
  <si>
    <t>One of the youngest in the cohort. Has a baby sister coming.</t>
  </si>
  <si>
    <t>Mum is very kind and lovely but is also too busy with the business so Grandma is the one who is more visible.</t>
  </si>
  <si>
    <t>109597467639</t>
  </si>
  <si>
    <t>006566</t>
  </si>
  <si>
    <t>JaeJun (JJ)</t>
  </si>
  <si>
    <t>good athlete, strong understanding but sometimes can be a little "dramatic" or solemn</t>
  </si>
  <si>
    <t>JJ is really smart but can get easily distracted. He is sometimes silly, sometimes sensitive and sometimes he does not know why he made a poor choice. Have had a couple of iPad misuse issues during the year. Parents supportive. He is very funny and a character. He shows care towards close friends. Great swimmer!</t>
  </si>
  <si>
    <t>Sensitive, can quickly get down if something happens. Good integrity and a good helper in class.</t>
  </si>
  <si>
    <t>Kind and sensitive boy! Able but can get distracted easily. Also gets upset quite easily.</t>
  </si>
  <si>
    <t>Very able but doesn't always apply himself. Gets distracted easily, needs to listen more to instructions, disorganised. Often tired - stays up late with older siblings plus 2 little ones in the house. Very cute and cuddly. Left handed.</t>
  </si>
  <si>
    <t>Quite quiet and needs reminding to move his mouth when he talks! JaeJun is able, caring and always tries to make good choices. Needs some encouragement to play with others and involve himself in group play.</t>
  </si>
  <si>
    <t>154123148723</t>
  </si>
  <si>
    <t>007357</t>
  </si>
  <si>
    <t>ABE</t>
  </si>
  <si>
    <t>Kei</t>
  </si>
  <si>
    <t>BIS Hanoi tranfer</t>
  </si>
  <si>
    <t>High energy, like a coiled spring. Needs constant engagement - responds best to challenges, achievable stretch targets. Highly impulsive, prone to distraction. Justice sensitivity still an issue but he is gradually showing increased maturity and understanding himself better, far fewer meltdowns. But an absolute joy in class discussions, superbly perceptive, amazing pattern recognition skills. Has made big leaps in Maths and Science. Good reading comp but his writing underwhelms - loses momentum &amp; interest very quickly!</t>
  </si>
  <si>
    <t>Needs to be handled with care as he is easily distracted and brought into conflict with others. Needs to undertsand consequences and will be very angry if he percieves injustice.</t>
  </si>
  <si>
    <t>Delightful,fun with lots of energy. Needs clear boundaries. Sensitive and strong sense of right and wrong. Speak to Heather. Free Reader.</t>
  </si>
  <si>
    <t>Lovely and energetic. See Kirstie.</t>
  </si>
  <si>
    <t>Moved from BIS Hanoi. Can sometimes need support to share and manage emotions but made incredible progress very quickly with this. See Claire.</t>
  </si>
  <si>
    <t>166364185305</t>
  </si>
  <si>
    <t>006304</t>
  </si>
  <si>
    <t>PHO</t>
  </si>
  <si>
    <t>Felix</t>
  </si>
  <si>
    <t>Really lovely, mostly in care of nanny and older sister, so he will appreciate some sensitive attention. Really bright, super reader but reluctant writer, needs encouragement to get started. Great at learning together with others. Amazing scientific knowledge. Will freeze up if you put him on the spot.</t>
  </si>
  <si>
    <t>Lovely boy, weak writer, v little parental support - mum in Australia &amp; dad in USA</t>
  </si>
  <si>
    <t>We don't have much input from home. Needs reminding of special events/days etc as a result. Needs support with writing, can be silly.</t>
  </si>
  <si>
    <t>Nice boy! Family are not very engaged. Has a slight stutter.</t>
  </si>
  <si>
    <t>Very little engagment during online learning. Mum does not often look at Seesaw or respond to messages.</t>
  </si>
  <si>
    <t>Was a premature baby. Poor attendance which has been raised with Mum. Mum has been informed that it is directly affecting his progress. No engagement with VS.</t>
  </si>
  <si>
    <t>Poor attendance., bad teeth. Lovely boy.</t>
  </si>
  <si>
    <t>312602761250</t>
  </si>
  <si>
    <t>006484</t>
  </si>
  <si>
    <t>SRIUSVAGOOL</t>
  </si>
  <si>
    <t>Zain</t>
  </si>
  <si>
    <t>Lit &amp; Lang Group</t>
  </si>
  <si>
    <t>Popular with peers, funny although can sometimes be silly; needed reminders to lead by example as our Student Council rep. Highly creative, codes his own games, edits videos, writes songs! Older sister in Y8</t>
  </si>
  <si>
    <t>Takes things to heart sometimes but very high EQ, cares about others a lot. Some playground squabbles as takes things too seriously.</t>
  </si>
  <si>
    <t>Confident, able and mature boy!</t>
  </si>
  <si>
    <t>Very loud and confident on the surface. Wants to finish a task as soon as possible. Very bright but needs to slow down to give quality. Likes to say he knows already whatever you or others share with him. Dad seems keen to pursue his leadership potential. Became class Eco Warrior.</t>
  </si>
  <si>
    <t>Joined in F3. Older sister Nami (current Y2). May need to consider for SaLT - pronunciation of 'l'. Otherwise strong English - both receptive and expressive language.</t>
  </si>
  <si>
    <t>151015084418</t>
  </si>
  <si>
    <t>008550</t>
  </si>
  <si>
    <t>HIYOSHI</t>
  </si>
  <si>
    <t>Ryogo</t>
  </si>
  <si>
    <t>Has matured a lot this year, taking his learning more seriously. Mum super supportive. Can appear really quiet, but give him time to prepare his oral responses and he will amaze you. Brilliant at Maths.</t>
  </si>
  <si>
    <t>New this year. Took a while to make a solid friendship group, but now he is easily led, very chatty and loses focus a lot around them - will be separated next year. Good at Maths. Daydreams a lot! Mum is very supportive and responsive.</t>
  </si>
  <si>
    <t>144320686264</t>
  </si>
  <si>
    <t>008543</t>
  </si>
  <si>
    <t>Amyra</t>
  </si>
  <si>
    <t>coming from Jakarta</t>
  </si>
  <si>
    <t>Dietary: no Beef &amp; Pork</t>
  </si>
  <si>
    <t>Brilliant attitude, always ready and tries her best. Hasn't really bonded with the girls in the class - might need a bit of support to establish new friendships.</t>
  </si>
  <si>
    <t>Kind, smiley and very warm towards other children. Very chilled out. She only joined us last year and has struggled to form good friendships due to her being new. Quite low academically but parents have high standards and keep in regular contact.</t>
  </si>
  <si>
    <t>607924445617</t>
  </si>
  <si>
    <t>005754</t>
  </si>
  <si>
    <t>Lam Anh</t>
  </si>
  <si>
    <t>Social butterfly! Quite artistic, not particularly interested in most academic subjects although has tried hard to improve her writing. Loves a bit of drama, not necessarily in a good way!</t>
  </si>
  <si>
    <t>Day dreamy and distracted, artistically and dramatically talented but a bit lazy in class. Sit at the front and away from friends. Can be dramatic within friendships.</t>
  </si>
  <si>
    <t>Good ability across the board but easily distracted. Talks/unfocused often during the inputs. Kind and thoughtful. Very popular within the class.</t>
  </si>
  <si>
    <t>Still enjoys collecting trinkets. Much more focused. Sometimes needs a reminder to listen to her friends' ideas as well as her own. Chatty and fun.</t>
  </si>
  <si>
    <t>Full of energy and bounce! Always has a collection of toys, hairbands, shiny things in her pockets! Needs reminders to focus. One on one, and in small groups works well.</t>
  </si>
  <si>
    <t>Very shy and quite. No engagement during VS and was unable to return as she is still in Korea. Cannot comment on her progress.</t>
  </si>
  <si>
    <t xml:space="preserve">She may need reminding to use English when expressing herself.Has a severe allergy to dairy.
Comes to school late.
</t>
  </si>
  <si>
    <t>970116544397</t>
  </si>
  <si>
    <t>005665</t>
  </si>
  <si>
    <t>Ngan San</t>
  </si>
  <si>
    <t>Really lovely, brilliant positive attitude and works well with others. Needs support with language - give her vocabulary support in English and help by orally recasting to model correct grammar.</t>
  </si>
  <si>
    <t>A lovely, fun student. No trouble at all. Struggles with work somtimes but will as questions, wants to do her best. Perfectly behaved, great attitude and positive energy.</t>
  </si>
  <si>
    <t>Wears glasses in class. Such a dlightful and helpful child- super friendly and calm. Has been on EAL so needs regular check in for understanding and instructions across the curriculum. White books.</t>
  </si>
  <si>
    <t>Benefited from being back at school. Very sociable, lovely and great at sharing her ideas. Needs help with her English grammar so lots of modelling to help. A delight.</t>
  </si>
  <si>
    <t>When confident in a group is loud and funny. Can be quiet and shy at other times happier to watch others. Quite affectionate - wanting cuddles with the TA. Made a lot of progress throughout all areas.</t>
  </si>
  <si>
    <t>Really lovely girl but no engagment in Virtual School so has fallen behind.</t>
  </si>
  <si>
    <t>Has already made progress in CL but still needs support in speaking.</t>
  </si>
  <si>
    <t>Parents aren't visible in school - it's always the aunt who comes and meet with the teacher.</t>
  </si>
  <si>
    <t>366969148407</t>
  </si>
  <si>
    <t>006113</t>
  </si>
  <si>
    <t>Sapa</t>
  </si>
  <si>
    <t>Lime +</t>
  </si>
  <si>
    <t>Strong all-rounder, loves a challenge - look to extend her learning, her appetite is impressive! Flexible to work with anyone, doesn't really have close friends but very happy at school. Very busy home learning schedule, can appear tired at times.</t>
  </si>
  <si>
    <t>Very bright, will need challenges. Self motivated, polite and eager to impress and learn. Quite independent and no real close friends but no signs or arrogance this year. Excellent behaviour and attitude.</t>
  </si>
  <si>
    <t>Extremely bright, especially in Maths. Highly driven. Motivated by competition and being 'the best'. Can need reminders about difference between confidence and arrogance. Needs to learn to check her work for small errors. A wonderful addition to the class - so sparky and fun.</t>
  </si>
  <si>
    <t>Delightful! Always up for a giggle. She has worked to understand that she finds some things difficult and this is ok. Also developing reflection skills to go back and check her work - she likes to be first to finish.</t>
  </si>
  <si>
    <t>So unbelivably chatty. She has something to say about everything, and its always inetresting. Sometimes gets upset when others are doing better than her.</t>
  </si>
  <si>
    <t>We have worked hard together to ensure Sapa works on her blending skills. She can read to a high level but was relying on reading words that she knew by site. This has really improved but she needs reminding not to guess.</t>
  </si>
  <si>
    <t>High ability. Attends extra Maths classes (Kumon). Has so much potential but can be quite impatient and is always focused on the end result of tasks. Can have frequent lengthy absences. Knows Set 1 sounds and can blend.</t>
  </si>
  <si>
    <t>Lovely parents. Dad is Vietnamese-American who is always on board in SeeSaw.</t>
  </si>
  <si>
    <t>142814458024</t>
  </si>
  <si>
    <t>007511</t>
  </si>
  <si>
    <t>SeoHyun</t>
  </si>
  <si>
    <t>AIS since Jan 2020</t>
  </si>
  <si>
    <t>Perseverance superstar - has overcome several illnesses and injuries this year. Great attitude to learning but can lack confidence at times, needs a boost. Brilliant musician, Barracuda. Can cling to Korean friends at times.</t>
  </si>
  <si>
    <t>A really lovely girl but can be quiet at times. Has found her voice more as the year has progressed. She has a great sense of humour and works well. Needs pushing to extend her learning. Sensible and Student Council Rep for class.</t>
  </si>
  <si>
    <t>Splendid student, needs encouragement to share ideas verbally. Sensible, reliable and doing well academically this year. Sometimes has some friendship issues with Joey.</t>
  </si>
  <si>
    <t>New this year. Exited EAL after 1 term. Very dedicated to her learning and has done very well this year. Quiet and prefers written tasks.</t>
  </si>
  <si>
    <t>103724226373</t>
  </si>
  <si>
    <t>009000</t>
  </si>
  <si>
    <t>ChaeWon (Leanna)</t>
  </si>
  <si>
    <t>New this year. EAL T3 but will exit for Y6. Appears shy and quiet in class but complete opposite when with her Korean friends; her best friends also came from ISCHMC in Term 1. Parents are supportive, but concerned that she is reluctant to engage with non-Korean peers - prioritise this in T1 in Y6. Good attitude, diligent, impressive writer.</t>
  </si>
  <si>
    <t>152956377331</t>
  </si>
  <si>
    <t>009447</t>
  </si>
  <si>
    <t>BeomJoon (Jace)</t>
  </si>
  <si>
    <t>returning family, left BIS due to mum's health, shy</t>
  </si>
  <si>
    <t>091353327361</t>
  </si>
  <si>
    <t>009497</t>
  </si>
  <si>
    <t>Bao Nam (Will)</t>
  </si>
  <si>
    <t>VAIS switcher, did class observations during entrance aassessments</t>
  </si>
  <si>
    <t>143619278755</t>
  </si>
  <si>
    <t>009380</t>
  </si>
  <si>
    <t>Xuan Khoi</t>
  </si>
  <si>
    <t>UTS switcher</t>
  </si>
  <si>
    <t>allergy to Shrimp</t>
  </si>
  <si>
    <t>Rosie Ha Nhat Vy</t>
  </si>
  <si>
    <t>Class 6V: Jonathan Smith</t>
  </si>
  <si>
    <t>508025898793</t>
  </si>
  <si>
    <t>006518</t>
  </si>
  <si>
    <t>VANDERLYNDEN</t>
  </si>
  <si>
    <t>Elian</t>
  </si>
  <si>
    <t>nice boy, can often make poor choices duirng uncontrolled times (chagerooms, football pitch)</t>
  </si>
  <si>
    <t>Quieter boy who can go under the radar if not careful. Needs to work faster next year.</t>
  </si>
  <si>
    <t>Absoloute delight. But very slow to get on with his work, daydreamer. Wears glasses in class - needs reminding all the time! Lime/ Brown reader</t>
  </si>
  <si>
    <t>Funny, smiley with a great sense of humour - another delight!</t>
  </si>
  <si>
    <t>Fantastic child!</t>
  </si>
  <si>
    <t>Super nice boy. Mature, kind and helpful. He can be shy at times to express himself in front of a larger group but he has a great level of English and you can always count on him to make good choices. He is super kind to Sam Mayer. A little bit low in writing after VS.</t>
  </si>
  <si>
    <t>165238581774</t>
  </si>
  <si>
    <t>007306</t>
  </si>
  <si>
    <t>Ha Phuong (Subi)</t>
  </si>
  <si>
    <t>thoughtful, needs prompting to participate in class, artistic, good friend</t>
  </si>
  <si>
    <t>Wonderful, able and will delight you.</t>
  </si>
  <si>
    <t>A little shy but tries so hard and takes on feedback. Always wants to impress and is a role model for behaviour. Trying to get her to be more confident to publicly speak but important not to push her too much or too often as it affects her confidence.</t>
  </si>
  <si>
    <t>Lovely child. EAL T3, sometimes needs support generating ideas. Shy and quiet and doesn't always offer answers.</t>
  </si>
  <si>
    <t>Swet girl. Lacks confidence with children. Parents worry about her socially. Joined in Jan. Likes to watch her friends play but struggles to join in. Loves adults and very chatty 1:1 with teachers. Lots of vocab but doesn't always understand it or use it correctly.</t>
  </si>
  <si>
    <t>180449929358</t>
  </si>
  <si>
    <t>007913</t>
  </si>
  <si>
    <t>YiSom</t>
  </si>
  <si>
    <t>polite, works hard, EAL, kind, thoughtful</t>
  </si>
  <si>
    <t>Quiet, but will contribute and has a good friendship group (mostly Korean girls). Good progress with English this year. Tries very hard and always asks when she doesn't know something - could work on independent skills (e.g. dictionary use). Continue with phonics for spelling/reading and EAL support for grammar etc. Likes to hang around with Ms Trang before school/break times - try to make clear boundaries for this (to give TAs a break too!)</t>
  </si>
  <si>
    <t>New this year - timid. Made great progress in Term 1 but has plateaued. EAL and LS for reading. One to watch with regards to support. Orange Phonics group. Orange reader - improvedc decoding but needs interv for summarising and comprehension.</t>
  </si>
  <si>
    <t>142610813651</t>
  </si>
  <si>
    <t>008165</t>
  </si>
  <si>
    <t>Ha Vo Anh</t>
  </si>
  <si>
    <t>AIS since Aug 2022, sibling Y8 22/23</t>
  </si>
  <si>
    <t>funny, friend to most, keep away from The Gia as much as possible, sometimes needs small group support</t>
  </si>
  <si>
    <t>Generally works well, but easily distracted with his friends during carpet time/input. He has worked well with non-fiction writing and our GR texts this year - he likes to read them ahead from the library or reading corner. He is a sweet boy generally, but can be frustrating at times.</t>
  </si>
  <si>
    <t>Needs some english support in terms of grammar mistakes and mental maths needs to improve too. Mum is on board if support is needed.</t>
  </si>
  <si>
    <t>161100478435</t>
  </si>
  <si>
    <t>007094</t>
  </si>
  <si>
    <t>Vu Gia An (Hannah)</t>
  </si>
  <si>
    <t>lovely, quiet, twin, needs prompting to participate, artistic, lovely friend,</t>
  </si>
  <si>
    <t>Wonderful all round, no issues.</t>
  </si>
  <si>
    <t>Great attitude, works hard but very quiet. Needs checking on to ensure she's understood task. Mental maths needs work.</t>
  </si>
  <si>
    <t>Lovely girl! Twins with Anna. Tries really hard and has made great progress in English since being back in school.</t>
  </si>
  <si>
    <t>Twin of Anna. Viet names look identical without tones on letters. Lovely girl but quiet. Lacks confidence in groups. Needs to use her voice more. More confident with maths than english. Likes to work independently and needs to talk to adults more about what she is doing. Happy, caring and popular.</t>
  </si>
  <si>
    <t>555167840391</t>
  </si>
  <si>
    <t>005265</t>
  </si>
  <si>
    <t>Nathaniel Inigo Rada (Inigo)</t>
  </si>
  <si>
    <t>*Medical list - Febrile Convulsions</t>
  </si>
  <si>
    <t>leader, strong academic, great peer mentor, participates well. Needed 1 or 2 check ins about on task but then striaghtens up right away</t>
  </si>
  <si>
    <t>Wonderful kid. Able and capable in all areas. Fantastic attitude to learning. Popular friend. Funny sense of humour. Good acting / roleplay.</t>
  </si>
  <si>
    <t>So lovely! Kind, polite, hard working. Has great ideas and is a pleasure to teach.</t>
  </si>
  <si>
    <t>Super.</t>
  </si>
  <si>
    <t>Very bright and able boy! Cheeky smile and funny acting skills. Takes his time, does not rush but is determined so perseveres. Few poo accidents in Term 2 after starting a new fibre diet.</t>
  </si>
  <si>
    <t>Mum is Ms Christina. Occasional toileting (poo) accidents. Had SALT screening, no action needed and he has made great progress with his pronounciation.</t>
  </si>
  <si>
    <t>Quite young. He can be very shy at first and may seem lethargic if he has not had enough sleep. May sometimes need to be reminded to use the toilet. He may mispronounce certain things but this may be due to his thick Filipino accent -- so he was not referred to SALT. Filipino is his first language at home hence the accent. Christina's (F1) child. Has an older sister in Y2.</t>
  </si>
  <si>
    <t>345660231839</t>
  </si>
  <si>
    <t>006490</t>
  </si>
  <si>
    <t>WONG</t>
  </si>
  <si>
    <t>Wai Loon</t>
  </si>
  <si>
    <t>sweet boy, funny, loves science, participates well, was in EAL so needs a bit of extra support in English but really making strides</t>
  </si>
  <si>
    <t>Twin. Great kid. Polite, friendly and funny when confident. Tries hard and perseveres. LS watchlist for reading comp. Needs to slowdown and concentrate when writing. Has practised handwriting/fine motor skils 1:1 with class TA.</t>
  </si>
  <si>
    <t>Quiet, needs encouraging to participate in group discussions. Stronger in maths, need to monitor writing. Currently Tier 3 EAL.</t>
  </si>
  <si>
    <t>Very quiet. Spent most of Term 1 &amp; 2 in Taiwan and attended different classes. Was still online for our sessions but produce no work. Needs a lot of support in writing.</t>
  </si>
  <si>
    <t>Twin. Quiet, working on concentration and asking for help if he needs it.</t>
  </si>
  <si>
    <t>Lovely, very supportive parents. Twin Siew Yan.</t>
  </si>
  <si>
    <t xml:space="preserve">uses hand gesture such as pointing when he wants or need something
beginning to play with the other children
</t>
  </si>
  <si>
    <t>506865457774</t>
  </si>
  <si>
    <t>006144</t>
  </si>
  <si>
    <t>Jacob</t>
  </si>
  <si>
    <t>Exited Phonics Term 1</t>
  </si>
  <si>
    <t>sweet boy - so kind and thoughtful. Extremely shy - becoming a bit of an obstruction for him. Neat and organized work.</t>
  </si>
  <si>
    <t>Staff child and twin. Extremely quiet and reluctant to speak in class. Very different when outside the classroom with friends. A lovely boy. Works with Nici and Clare in Support Maths which has boosted his confidence. Built a strong friendship with Ben L because of his quiet nature in class.</t>
  </si>
  <si>
    <t>Very quiet. Needs encouragement to speak publicly.</t>
  </si>
  <si>
    <t>Sweet and gentle boy. Very shy! Doesn't like to speak in front of the whole class but is fine with his friends, 1 -2 - 1 or in small groups. Twin of Javie. His best friend is leaving which will impact on him but he has developd some new friendships in Year 2 which are to be encouraged.</t>
  </si>
  <si>
    <t>Can be very shy, often does not speak in front of whole class but works well in groups.</t>
  </si>
  <si>
    <t>Twin with Javie; mum is Ms Joanne in F2. Shy.</t>
  </si>
  <si>
    <t>Premature, Selective mute--&gt; has taken until Term 3 for some conversations. Prefers 1-1/1-2 to talk. Enjoys Splash Pool so alot of talking is during this time. Freindly with Rhys.</t>
  </si>
  <si>
    <t>083943877012</t>
  </si>
  <si>
    <t>007981</t>
  </si>
  <si>
    <t>Maxence</t>
  </si>
  <si>
    <t>very active learner, needs strong boundaries about challenging teacher instructions, involved parents, works hard</t>
  </si>
  <si>
    <t>Very headstrong, will put forward her opinions confidently, will question if she thinks things are not just. Needs reminders not to call out during class discussions. Has had issues with other class members, in particular Hsiang. Personality wise, she is really funny and we have a great rapport. Was told externally that she is G+T but whilst she is bright, this is not true of all subjects.</t>
  </si>
  <si>
    <t>Not backward at coming forward. I have really enjoyed her in the class but her directness might seem rude. Her mother has arranged for her to go to a group out of school where she learns how to interact with others. She often tells tales on her peers and tries to get them into trouble. There was an issue with her taking food from someones bag in T1 but it was resolved and has not reoccured. She's bright and motivated and lots of fun too.</t>
  </si>
  <si>
    <t>734706769470</t>
  </si>
  <si>
    <t>005305</t>
  </si>
  <si>
    <t>Tran Thien Phuc (Rio)</t>
  </si>
  <si>
    <t>friendly happy boy, good student, works hard. good friend</t>
  </si>
  <si>
    <t>Spontaneously he will burst into song, which I thoroughly enjoy! He has a lively personality and a great sense of humour. Sometimes this masks that he is actually quite knowledgable and he can come up with some excellent ideas. Needs calming down at times. He is with JJ but they are sometimes silly with each other so be aware of that pairing. They do get on very well and can collaborate when on task.</t>
  </si>
  <si>
    <t>Quiet, hard-working, a bit young.</t>
  </si>
  <si>
    <t>LS concerns about S&amp;L and understanding. Has been raised but not got anywhere with virtual school happening. Loves to pretend play and gets wrapped up in a certain character or story for a while. Lovely boy.</t>
  </si>
  <si>
    <t>Was very shy, pretended to be dinosaur. More confident in class, needs some support to build relationships with others and respond appropriately when spoken to.</t>
  </si>
  <si>
    <t>Makes a lot of animal sounds - needs to be encouraged to use his words.</t>
  </si>
  <si>
    <t>142039287526</t>
  </si>
  <si>
    <t>009135</t>
  </si>
  <si>
    <t>Vu Gia Linh (Mia)</t>
  </si>
  <si>
    <t>a lot of social needs, undiagnosed on the spectrum, neat, creative, meets with Clare and Albert each week.</t>
  </si>
  <si>
    <t>101716502089</t>
  </si>
  <si>
    <t>007602</t>
  </si>
  <si>
    <t>REYES</t>
  </si>
  <si>
    <t>Princess Mishalei</t>
  </si>
  <si>
    <t>Chris Stokes</t>
  </si>
  <si>
    <t>Nice and friendly. Hard working but likes a chat. Great writing and creative. Daughter of Chris Stokes in secondary (very supportive)</t>
  </si>
  <si>
    <t>Poliet and helpful, lovely kind girl. She's very creative particularly in the way she displays things on Seesaw. Good at English but could extend her creative writing more. Her dad is Chris Stokes (DT Teacher at Secondary)</t>
  </si>
  <si>
    <t>See Heather - teacher's child. Lime Reader.</t>
  </si>
  <si>
    <t>See Kirstie</t>
  </si>
  <si>
    <t>706728736813</t>
  </si>
  <si>
    <t>004858</t>
  </si>
  <si>
    <t>Thao Ngan Chau</t>
  </si>
  <si>
    <t>Quiet girl but hardworking. Needs work on reading comprehension and having her say. See PCAP.</t>
  </si>
  <si>
    <t>Lovely girl, great manners. Very quiet and needs to develop her voice more. Tends to rush her work and needs to slow down and put a bit more thought / care into writing tasks. Lovely though.</t>
  </si>
  <si>
    <t>Sweet girl, can keep herself apart from others at times. Keep an eye as relies on others to speak so not developing her knowledge/English. Interventions S&amp;L and reading for T3</t>
  </si>
  <si>
    <t>Very affectionate, warm and kind. Can be easily distracted and needs prompting to stay focussed and on task. Capable girl but can be keen to rush work - not considering if it fully reflects what she is in fact capable of.</t>
  </si>
  <si>
    <t>Small issues with Tam Nhu, very good friends but spend a lot of time together.</t>
  </si>
  <si>
    <t>Beginning to talk in her friendship groups a lot more.</t>
  </si>
  <si>
    <t>Very clever girl. May be a bit of shy at the beginning but can confidently converse in English. She knows rhymes and alliterations.</t>
  </si>
  <si>
    <t>ftot
Sister of Kim Chau</t>
  </si>
  <si>
    <t>865936198299</t>
  </si>
  <si>
    <t>006479</t>
  </si>
  <si>
    <t>Arin (Anya)</t>
  </si>
  <si>
    <t>Great student. Hardworking and a sense of hunour.</t>
  </si>
  <si>
    <t>Delightfl child who will do anything.</t>
  </si>
  <si>
    <t>Confident girl, likes to contribute. Bright, able was Class rep in Term 1.</t>
  </si>
  <si>
    <t>Enthusiastic, fun, eagre to please. Wonderful imagination and vocabulary. Very engaged and supportive Dad. Great circle of friends.</t>
  </si>
  <si>
    <t>Great child - very popular</t>
  </si>
  <si>
    <t>Stranded in Korea after lock down. Very involved Dad. Awesome kid!</t>
  </si>
  <si>
    <t>385308699929</t>
  </si>
  <si>
    <t>005368</t>
  </si>
  <si>
    <t>Kevin</t>
  </si>
  <si>
    <t>CoP on 8/1 5ams to 5 full days
(fee paid)</t>
  </si>
  <si>
    <t>Needs a lot of prompts to get working. Happy just to float along doing very little. Nice and fun student. See PCAP</t>
  </si>
  <si>
    <t>A very distracted boy who struggles to listen and egage with lessons.</t>
  </si>
  <si>
    <t>See Mary for elaboration.
Hyperactive. Struggles with impulse control and self-control. Always making noise. Frequently distracted. Struggles to complete a task withhout disruption. Was late for two terms but now mostly arrives on time (after some firm contact with home) however, is always in the late room (has been collected twice on time the entire year). Capable but struggls to apply himself. Immature and struggles to express himself in cohesive sentences. Lively, friendly, responds well to positivity.</t>
  </si>
  <si>
    <t>High energy, quick thinking but needs reminders to actually listen and focus. He is working on remembering to consider others and understanding that being first isn't the most important thing. Very bright. Disinterested parents, no English spoken at home, has tutoring from a TA. Always late to be collected - often 3.30pm despite messages.</t>
  </si>
  <si>
    <t>Little support from home. Works well with strong boundaries or when given responsibility.</t>
  </si>
  <si>
    <t>Parents always late for drop off and pick up even though they have been spoken to multiple times. Kevin often doesnt have clothes for swimming or special event days. Mom only contacted about VS and how she could access it in the middle of April. Kevin is low in Phonics and has been receiving booster sessions since we have been back at school. He is very playful but needs support to follow classroom rules when he gets excited.</t>
  </si>
  <si>
    <t>Needs support at sharing and taking turns</t>
  </si>
  <si>
    <t>206189221690</t>
  </si>
  <si>
    <t>006331</t>
  </si>
  <si>
    <t>YEO</t>
  </si>
  <si>
    <t>Timothy Tim</t>
  </si>
  <si>
    <t>Very much a thinker than a doer (well, needs time to do!). Was tested byt Claire and yes, he needs time was the consensus. Great questions and science obsessed. See LS Profile.</t>
  </si>
  <si>
    <t>Lovely boy. Very polite and honest. Lacks stamina</t>
  </si>
  <si>
    <t>Very curious! Loves to ask questions. Very slow writer and needs a timer for independent activities. Good friends with Ben L and supports him a lot.</t>
  </si>
  <si>
    <t>Quirky, interested learner. Funny and caring. Aug birthday. Struggles with focus. Has interventions in place to maintain concentration - wobble cushion, writing timer etc. Asks a lot of questions and very knowledgable. Takes in everything when talking 1:1. Determined to finish work and not take a break but can't hold focus to complete. Dad has been class parent every year - very on it and supportive in every way. Will try anything you suggest and do it with bells on! He has worried about ADHD and ASD in the past.</t>
  </si>
  <si>
    <t>Last year was in F1, skipped F2 (due to age) to join F3. Dad is a very active, class parent. Needs support with spatial awareness.</t>
  </si>
  <si>
    <t>757559351213</t>
  </si>
  <si>
    <t>006601</t>
  </si>
  <si>
    <t>KAN</t>
  </si>
  <si>
    <t>To Tung (Dora)</t>
  </si>
  <si>
    <t>Great student. Hard working and quiet. Good sense of humour too.</t>
  </si>
  <si>
    <t>Quiet but very hard working. A pleasure to teach.</t>
  </si>
  <si>
    <t>Lovely!</t>
  </si>
  <si>
    <t>Wonderful, enjoys playing with the boys as well as girls. Can lack confidence in large groups. Bright but sometimes needs a nudge to speak up.</t>
  </si>
  <si>
    <t>Delightful girl, really identifies as a learner and loves to organise friends to play teachers. MAde a lot of speaking progress, very engaged in elearning.</t>
  </si>
  <si>
    <t>801085349958</t>
  </si>
  <si>
    <t>005834</t>
  </si>
  <si>
    <t>Chanh Tuong</t>
  </si>
  <si>
    <t>*Medical list - Asthma &amp; Allergies</t>
  </si>
  <si>
    <t>Nice boy but acts very young. Parents took him out / refused of any help (EAL/SALT etc. Needs help with langauge, in particular speaking. Very limted independence. See LSprofile of old, and PCAP.</t>
  </si>
  <si>
    <t>Quiet, shy and can be silly (esp with Gordon). Is quite knowledgable in a range of areas but is reluctant to share aloud in class. Speaks quietly, looks away, needs asking to reapeat loud and clear. Can work well with a partner, in a three or more will drift away. Passion for military planes/tanks/weapons. Long absence after October break to Christmas with broken ankle. Has made progress in all areas. Amazing progress in timestables. LS Watchlist.</t>
  </si>
  <si>
    <t>WATCH FOR POSSIBLE LS. He has slight autistic tendencies so watch out for this. Made a lot of progress in Term 3 of Yr 3. Quiet voice and it's easy to think he's not comprehending but he is stronger than you might think at first. However, his Maths and number knowledge is still weak and he may need to be placed in a low maths set.</t>
  </si>
  <si>
    <t>A positive change in his attitude to learning noted by all of his teachers. LS &amp; EAL(T2). Talk to Lauren for more info.</t>
  </si>
  <si>
    <t>SEE GEMMA. Has grown in confidence this year and now talks to familiar adults easily. Loves any type of transport especially cars. loves small world play. Finds sitting hard. LS concerns .</t>
  </si>
  <si>
    <t>Very limited language and concentration although he finally began to start trying to use some language after we came back from VS. Attention also seems to be improving slightly but is something to watch in Year 1.</t>
  </si>
  <si>
    <t>Needs support in speaking clearly</t>
  </si>
  <si>
    <t>090613862919</t>
  </si>
  <si>
    <t>008121</t>
  </si>
  <si>
    <t>ODA</t>
  </si>
  <si>
    <t>Emma</t>
  </si>
  <si>
    <t>Great student to have in any class. kind, hardworking and fun. Maths has been an issue but now flourishes in English.</t>
  </si>
  <si>
    <t>Such a delightful girl. She is funny and friendly towards everyone but she seeks out her friends from different classes at playtimes. Struggles with Maths and it takes her time to complete some tasks. Lacks confidence at times.</t>
  </si>
  <si>
    <t>New year this. Silly and fun</t>
  </si>
  <si>
    <t>110149971312</t>
  </si>
  <si>
    <t>008075</t>
  </si>
  <si>
    <t>NAM</t>
  </si>
  <si>
    <t>SeoWoo (Jayden)</t>
  </si>
  <si>
    <t>Nice boy but rushes his work. Hard woring. Can act silly at times with certain friends. Football obsessed.</t>
  </si>
  <si>
    <t>Interesting character - quiet, silly at times, good understanding, rushes his work to get it finished. Needs to slow down! He can work independently when not getting distracted.</t>
  </si>
  <si>
    <t>Made great strides this year though still can be a little stubborn. Mum supportive so speak to her if a problem. Needs to learn to put more pride into his work.</t>
  </si>
  <si>
    <t>151331693951</t>
  </si>
  <si>
    <t>009214</t>
  </si>
  <si>
    <t>Michelle Kha Uyen (Mia)</t>
  </si>
  <si>
    <t>Came from the USA in Jan 25. Was diagnosed with mild ADHD in the USA; though it is very mild! Can be hardworking and is quiet. Give her a chance to open up in some way.</t>
  </si>
  <si>
    <t>141616001354</t>
  </si>
  <si>
    <t>009449</t>
  </si>
  <si>
    <t>SeoYeon</t>
  </si>
  <si>
    <t>EIS transfer, strick mum</t>
  </si>
  <si>
    <t>165155881580</t>
  </si>
  <si>
    <t>009513</t>
  </si>
  <si>
    <t>Donghwan</t>
  </si>
  <si>
    <t>brother in Secondary, can be demanding parents, ISHCMC transfer</t>
  </si>
  <si>
    <t>080310750820</t>
  </si>
  <si>
    <t>Ngoc Tung Duong (Duong)</t>
  </si>
  <si>
    <t>local school, sibling joining Y2 25/26</t>
  </si>
  <si>
    <t>Class 6N: Ellie Chick</t>
  </si>
  <si>
    <t>152259432520</t>
  </si>
  <si>
    <t>008610</t>
  </si>
  <si>
    <t>PRADHAN</t>
  </si>
  <si>
    <t>Anvika</t>
  </si>
  <si>
    <t>A wonderful student. Mature and responsible.</t>
  </si>
  <si>
    <t>Splendid, you will find out for yourself. Very supportive parents. Very bright and so respectful of others.</t>
  </si>
  <si>
    <t>868237340337</t>
  </si>
  <si>
    <t>006457</t>
  </si>
  <si>
    <t>Phuc Vinh (Toni)</t>
  </si>
  <si>
    <t>Yellow Group</t>
  </si>
  <si>
    <t>A reliable staedy student wiht lovely manners and good focus. Lives one hour away and has been frequently late. Poor attendance too - due to illnesses.</t>
  </si>
  <si>
    <t>Gentle, kind, respectful. Gorgeous boy. He is good at English and work is presented neatly. A bit late every day 8 - 8.05am</t>
  </si>
  <si>
    <t>Polite, friendly needs checking in with regularlky as he zones out. Often late. Super helpful in class.</t>
  </si>
  <si>
    <t>Very polite and good ability but struggles to concentrate and listen in group situations, needs lots of support in this. Likes Arty activities</t>
  </si>
  <si>
    <t>Ver high academic ability, but fails to comprehend social situations well.</t>
  </si>
  <si>
    <t>Nice boy, SALT assessment, speech is unclear but also because does not always stay on subject, very creative and strong fine motor - junk modelling awesome</t>
  </si>
  <si>
    <t>Joined BIS only in the last term but is very confident and interested to learn.</t>
  </si>
  <si>
    <t>134459507000</t>
  </si>
  <si>
    <t>007099</t>
  </si>
  <si>
    <t>Trong Khiem</t>
  </si>
  <si>
    <t>sibling Lan Khue also get offer for F1 20-21.</t>
  </si>
  <si>
    <t>A quick thinking able student who can be impulsive and easily distracted. He is very kind.</t>
  </si>
  <si>
    <t>Very bright but I have found him a little annoying as he's constantly trying to distract other kids all the time. A very able mathmatician.</t>
  </si>
  <si>
    <t>Very able, great general knowledge. Loves school and learning. can get a bit silly witrh friends. Very creative. Parents have recently separated. Free Reader.</t>
  </si>
  <si>
    <t>Delightful, very able, fun sense of humour, smiley. Sometimes needs reminding to not shout out or whisper to friends but lovely!</t>
  </si>
  <si>
    <t>Lovely, can be loud. Verbally sometimes muddles tenses/plurals.</t>
  </si>
  <si>
    <t>335685784288</t>
  </si>
  <si>
    <t>005333</t>
  </si>
  <si>
    <t>Duy Long</t>
  </si>
  <si>
    <t>Duy Long copes well in school. Very popular and likes making others laugh. Occasionally distracted, but a good student overall.</t>
  </si>
  <si>
    <t>Fun, can be quiet and very chilled out. Needs pushing occasionally. Best paired with someone sensible (not Jin or William).</t>
  </si>
  <si>
    <t>Can be silly but generally works hard. Good friend to many.</t>
  </si>
  <si>
    <t>Sweet boy! Missed quite a lot of online learning. His family sent him to the countryside to avoid too much screentime (apparently he was getting addicted).</t>
  </si>
  <si>
    <t>Lovely lovely boy. Kind, gentle, thoughtful. Is willing to do anything asked with a happy attitude! Very popular in class. Quality/Clarity of speech has definitely improved with phonics but sometimes need to focus when listening to him speak.</t>
  </si>
  <si>
    <t>Assessed by SaLT - requires follow-up to start sessions. Fairly good level of English but tricky to understand due to unclear pronunciation, otherwise receptive and expressive language is good.</t>
  </si>
  <si>
    <t>SALT (Term 3), Poor attendance. LA.</t>
  </si>
  <si>
    <t>766820229751</t>
  </si>
  <si>
    <t>007200</t>
  </si>
  <si>
    <t>YongJoon (Justin)</t>
  </si>
  <si>
    <t>ISHCMC alumni mum</t>
  </si>
  <si>
    <t>Justin has coped pretty well in Y5 but has finds it difficult to collaborate with others and shows resentment when he has done something wrong, often thinking is is someone else's fault.</t>
  </si>
  <si>
    <t>Bright, fun and loves pleasing adults. Lacks independence, often seeks out Noah at every opportunity and will want to check his work with you numerous times. Has started to become a little more independent.</t>
  </si>
  <si>
    <t>Lovely boy but can be a bit unsure of himself at times. He is not confident when speaking to the class and may need to develop this. His mum was parent rep and is very supportive. He is a hard worker but is a bit fidgety and does inappropriate things sometimes due to his mild insecurity. He is in the stronger phonics group but his spelling is weak so you may need to observe this. I had him retested in T3 but all was ok.</t>
  </si>
  <si>
    <t>Academically very good across all curriuclum areas. Sometimes too lively and can distract his classmates but great when focused.</t>
  </si>
  <si>
    <t>New to Yr 1. Misleading first impression? Turns out he is usually thoughtful, caring and quite sensitive. Due to covid, Dad has been separated in Korea for 18 months. Has a good attitude to learning tasks though usually wants to complete them quickly. Mum states that he has had problems with Korean girls at Korean school - they call him stupid.</t>
  </si>
  <si>
    <t>101141741757</t>
  </si>
  <si>
    <t>008641</t>
  </si>
  <si>
    <t>Nam Phuong (Bella)</t>
  </si>
  <si>
    <t>Lovely energetic positive student. Has grown in independence this year. Drama and productions are her thing. Wants to be a singer. Missed a bit of school in Term 1. Her grandmother has been seriously ill in Singapore this year, so it's been a tough year for her family.</t>
  </si>
  <si>
    <t>Bright, fun and bubbly - a great actress and sense of humour. Joined in Yr4 behind but made good progress.</t>
  </si>
  <si>
    <t>115433178407</t>
  </si>
  <si>
    <t>005460</t>
  </si>
  <si>
    <t>Kim An Anna (Anna)</t>
  </si>
  <si>
    <t>Super student. Good all rounder. Lovely manners and personality. Mum can be a bit tricky, not so much with me but with SLT and swimming staff.</t>
  </si>
  <si>
    <t>Very able - switched on and great attitude to learning. Articulate aith great comprehension. In Term 1 asked a lot of "Do I have to?"but that changed quickly. Term 2+3 developed more friendships.</t>
  </si>
  <si>
    <t>Wonderful child. Reliable, calm, mature. At times a bit lazy, asking not to do the extension works. Very capable so keep pushing. Lots of extra-curricular so can be tired. Very close to Olivia. Works well in teams but needs omre confidence to make herself heard.</t>
  </si>
  <si>
    <t>Loves to learn and make links with knowledge. Excellent general knowledge. Chatty and happy to join in. Has started to respond to feedback, to challenge her learning. Great fun to teach! Returned in Term 3. Swim Squad.</t>
  </si>
  <si>
    <t>Comes across a very confident on first meetings, but can be very sensitive, especially to anything negative from either and adult or child. She will hold onto these feelings untill you have had a little chat and ussually a hug or two.</t>
  </si>
  <si>
    <t>Very confident and bright girl. Very chatty :) Short attention span. Mum critical of Virtual School. Tends to get distracted by chewing on clothes, hair, etc.</t>
  </si>
  <si>
    <t>Clever and has an older sister who she gets a lot of vocabulary from. Very confident and independent. Currently struggling to do as she's told. Knows some Set 1 sounds</t>
  </si>
  <si>
    <t>Mum is nice but can be very vocal and frank if she has a concern. If she really wants something to be done, she is confident enough to go straight to the admin or get them involved.</t>
  </si>
  <si>
    <t>280735330725</t>
  </si>
  <si>
    <t>006112</t>
  </si>
  <si>
    <t>NORRISS</t>
  </si>
  <si>
    <t>Olivia</t>
  </si>
  <si>
    <t>A strong character. Lots of fun and very keen. Quick to generate ideas for open ended tasks. Can need reminders to compromise on group tasks.</t>
  </si>
  <si>
    <t>Energetic, fun &amp; chatty. Very creative. Has a fun sense of humour. Made some good progress in maths. Spellings more challenging. Does well in benchmarking comprehension but a bit lower with GLs. LS watchlist for reading.</t>
  </si>
  <si>
    <t>Highly emotionally intelligent. Mature and kind. Very close to Anna. Fierce sense of right and wrong and will stand up for herself and others but often finds this upsetting. Struggles with spelling. Maths is inconsistent - able some days and blank the next. Reliable and cheerful - have loved teaching her.</t>
  </si>
  <si>
    <t>So much fun! Has a wonderful way of seeing the world. Needs the occasional push to have a go before giving up! Parents are a little concerned about her Maths - sometimes seems like she cannot complete simple calculations, but on other days she can. Swim Squad.</t>
  </si>
  <si>
    <t>Very chatty and always has an opinion. Parents have raised that at home she sometimes seems to be overtly sexualising things (calling things sexy and talking about kissing etc.) this has not spilled over into school, but would like us to keep them in the loop if it does. Overall though, she is super lovely nd friendly.</t>
  </si>
  <si>
    <t>Somtimes requires support with sharing/taking turns.</t>
  </si>
  <si>
    <t>Lovely and clever girl. Surrounded by an older sister and cousin at home so she has the tendency to follow people and constantly seek for their approval. Sister is Myla (Y4) and cousin is Addie (Y2). Knows Set 1. Loves writing. Has a genital irritation that might sometimes be triggered by water in the pool. Parents have left a cream in the nurse's clinic.</t>
  </si>
  <si>
    <t>458943637706</t>
  </si>
  <si>
    <t>006645</t>
  </si>
  <si>
    <t>Huynh Anh Ngoc</t>
  </si>
  <si>
    <t>Lovely independent student. Will talk openly to her teachers. Mature. super helpful.</t>
  </si>
  <si>
    <t>No trouble at all, kind and polite, has a good sense of humour. Wants to do well and works hard enough whilst having fun.</t>
  </si>
  <si>
    <t>Hardworking, wants to do well. Check her understandimg especially in Maths with problem solving. Gold books</t>
  </si>
  <si>
    <t>Benefited greatly from being back at school. Can be quiet but tries hard once you get her on side.</t>
  </si>
  <si>
    <t>Still likes own company but has made more friendships this year. Likes to draw and write. Can come across s rude at times, but is also v shy and self-conscious.</t>
  </si>
  <si>
    <t>Doesn't have many friends. Can be quite bossy and speak rudely to friends (though perhaps not alwaysintentionally). Much more willing to speak in English now.</t>
  </si>
  <si>
    <t>120116636613</t>
  </si>
  <si>
    <t>007988</t>
  </si>
  <si>
    <t>Woosung (Danny)</t>
  </si>
  <si>
    <t>Had a great first 2 terms, but attitude slipped a bit in T3. A very capable boy with a good sense of fun.</t>
  </si>
  <si>
    <t>One to watch. He is a capable and bright enough boy but he needs high expections and boundaries in terms of behavior. Very capable of being one of your best all rounder boys if he applies himself and stays focused. Loves football but can take liberties. Poor organisational skills and frustratingly takes his own time to do anything.</t>
  </si>
  <si>
    <t>New this year and took time to settle. Lots of messages home and quite a few meetings. Has settled now and mostly meets BIS expectations. Can be unfocused and unmotivated - often the last to follow an instruction or get himself ready for the lesson. Preoccupied with chatting to friends. Daydreams. Very capable though, especially in Maths. English work - fast, creative, follows lesson objective well, but grammatically inaccurate. Kind boy and very friendly. Loves to laugh.</t>
  </si>
  <si>
    <t>100353085246</t>
  </si>
  <si>
    <t>008891</t>
  </si>
  <si>
    <t>JooWon (Elin)</t>
  </si>
  <si>
    <t>Joined at start of Y5 from ISHMC. EAL 2 - tended to spend social time iwht other ex-ISHMC students. Will be great for Elin to extend her friendship group next year wiht new confidence in English.</t>
  </si>
  <si>
    <t>103951575598</t>
  </si>
  <si>
    <t>009250</t>
  </si>
  <si>
    <t>Dinh Anh (John)</t>
  </si>
  <si>
    <t>Joined at start of Term 2. Quickly made friends. Has a good sense of fun. Can be little distracted, but generally doing fine.</t>
  </si>
  <si>
    <t>533094773617</t>
  </si>
  <si>
    <t>006569</t>
  </si>
  <si>
    <t>Diep Tue (Dippie)</t>
  </si>
  <si>
    <t>A really wonderful student. Very helpful and studious. A pleasure. Mum very engaged in her learning and progress. Has a younger and older sibling.</t>
  </si>
  <si>
    <t>She is a lovely girl, quiet and hard-workings. Lacks a bit of self-confidence in herself. Recently both Dippie and her mum have visitied Saskia, School Counsellor. This is due to concerns with Dippie not being assertive enough amongst her friends. So far this has been going well. New friendsships have been chosen via class mixing.</t>
  </si>
  <si>
    <t>An absolute dream. Her diligence towards her given targets is remarkable in a Y3 (phonocs and timestables were given as a focus and she applied herself unbelieveably well to improiving both areas). Fantastic in any team, absolute role model.</t>
  </si>
  <si>
    <t>Kind and thoughtful. Is very self motivated and always willing to help. Starting to take feedback into consideration when working. Mini Council President.</t>
  </si>
  <si>
    <t>A lovely girl, can be sensitive. Makes friends easily. A pleasure to teach.</t>
  </si>
  <si>
    <t>Likes to be called Dippie (pronounced Zippie) Very supportive parents.</t>
  </si>
  <si>
    <t>095558694462</t>
  </si>
  <si>
    <t>008233</t>
  </si>
  <si>
    <t>MIKHAILOV</t>
  </si>
  <si>
    <t>Maksim</t>
  </si>
  <si>
    <t>sibling to Igor Y7</t>
  </si>
  <si>
    <t>Made pleasing progress in Y5 in terms of attitude and effort with learning, particularly in EAL. See PCAP form. Can find it difficult to settle and commit to independent learning. Mum is point of contact.</t>
  </si>
  <si>
    <t>Tier 1 - supportted by John Lee. He's made good progress, but a few issues with lack of sleep. He can be a bit stubborn and like to do things his way instead of the way he's being taught. He's a work in progress but a lovely boy with a fantastic sense of humour. Good at acting too. May need to play more with non-Russian kids to help develop his English.</t>
  </si>
  <si>
    <t>See Mary/Michelle for elaboration.
T1 and making good progress. Inconsistent attitude has meant inconsistent progress but we are getting there. Huge amount of energy, great sense of fun, very cheeky and loves to prank, loves drama, loves Science. Home v helpful if you send home resources to practice (older brother was not allowed to continue at secondary and has moved to EIS). Maksim pushes boundaries and often does what he wants under the radar. Lovely child though and has a lot to share and say when given the chance.</t>
  </si>
  <si>
    <t>132523266131</t>
  </si>
  <si>
    <t>008395</t>
  </si>
  <si>
    <t>Yoonjo (Jinny)</t>
  </si>
  <si>
    <t>A very quiet member of the class. Struggles with confidence in terms of talking out loud. Has made progress over the year but still one to keep an eye on and support. Mum is point of contact.</t>
  </si>
  <si>
    <t>New this year. Very lovely but needs more clarrification. She is always that child that comes to ask questions. I had Jade from LS come to look at her speech in T1. Jade said it was okay but I think she has something wrong with the pallet of her mouth as she doesn't move her mouth enough when speaking. Very hard to hear her.</t>
  </si>
  <si>
    <t>332081805207</t>
  </si>
  <si>
    <t>005296</t>
  </si>
  <si>
    <t>DUFF</t>
  </si>
  <si>
    <t>Aanya</t>
  </si>
  <si>
    <t>A quiet but confident member of the class. Has a good group of friends. A kind and respectful student. Plays in a band with Lexi, Dippie, Jinny.</t>
  </si>
  <si>
    <t>Staff child. Lovely, growing in confidence</t>
  </si>
  <si>
    <t>Lovely girl, always tries her best and can be trusted. Can go quiet if something is playing on her mind. Mental maths focus next year.</t>
  </si>
  <si>
    <t>Lovely girl! Always tries her best.</t>
  </si>
  <si>
    <t>Sociable and affectionate. Enthusiastic towards learning.</t>
  </si>
  <si>
    <t>Lovely, sweet and kind. Aanya grew loads in confidence this year and is now much more out spoken in class which has been lovely to see. Aanya always works hard and tries her best to follow classroom and school rooms. A delight to teach!</t>
  </si>
  <si>
    <t>Girly girl. Loves to chew/suck on fingers/hair etc. MA/HA Knows set 1 sounds</t>
  </si>
  <si>
    <t>085146786709</t>
  </si>
  <si>
    <t>007182</t>
  </si>
  <si>
    <t>HARMSTON</t>
  </si>
  <si>
    <t>Alexis (Lexi)</t>
  </si>
  <si>
    <t>A kind and respectful student. Very interested in leadership opportunities in Y6, has applied for student council and possibly House Captain role. A natural leader for the class. Enjoys learning - strong writer and musician. Plays in a band with Aanya, Avery, Dippie and Jinny.</t>
  </si>
  <si>
    <t>Lovely, growing in confidence</t>
  </si>
  <si>
    <t>Lovely girl and great all rounder. Many strings to her bow. Can be trusted and presents well. Good sense of humour and music tastes!</t>
  </si>
  <si>
    <t>Lovely girl! Was home schooled for Term 1 so missed most of online learning with the class.</t>
  </si>
  <si>
    <t>Lovely, confident child. Good language and loves to join in during class discussions.</t>
  </si>
  <si>
    <t>120900053986</t>
  </si>
  <si>
    <t>007419</t>
  </si>
  <si>
    <t>Le Avery (Avery)</t>
  </si>
  <si>
    <t>sibling Brian Y7</t>
  </si>
  <si>
    <t>Has worked hard this year to develop her writing skills. Can require prompting and motivating. Generally, a really pleasant student. Also plays in the class bands with the students listed.</t>
  </si>
  <si>
    <t>Weak writer</t>
  </si>
  <si>
    <t>Might seem quiet but has good confidence when pushed and a good heart. Can be silly sometimes but trusted. Was school council rep for term 3.</t>
  </si>
  <si>
    <t>New in Year 2. Has settled well and made good friends.</t>
  </si>
  <si>
    <t>115245438717</t>
  </si>
  <si>
    <t>008306</t>
  </si>
  <si>
    <t>Minho Kai (Kai)</t>
  </si>
  <si>
    <t>Kai, nomiated as a Reading Ambassador. A nice student and mum is engaged with his learning. Also on the PTG. Can be easily distracted and sometimes immature. Needs to be prompted and reminded to stay on task and focused.</t>
  </si>
  <si>
    <t>New in term 2. Nice kid, tries to make good choices but sometimes gets overly excited when playing. Responds well to reminders. Needs a little support in writing.</t>
  </si>
  <si>
    <t>100439473072</t>
  </si>
  <si>
    <t>008232</t>
  </si>
  <si>
    <t>Quang Duc (Vinhson)</t>
  </si>
  <si>
    <t>sibling in Y10</t>
  </si>
  <si>
    <t>A very plesant and thoughtful student. Very kind to those around him. Loves sports - especially basketball. Tries really hard and made good progress in Y5.</t>
  </si>
  <si>
    <t>Lovely, weak writer</t>
  </si>
  <si>
    <t>Absolutely gorgeous. He has a stammer and the speech therapist will see him in Year 4 T1, PLEASE FOLLOW UP ON THIS URGENTLY as we tried for an appointment in T3 but no slots. He's diligent and friendly. A great boy. Will need support with his stammer though, perhaps it's a confidence issue?</t>
  </si>
  <si>
    <t>085729536841</t>
  </si>
  <si>
    <t>007746</t>
  </si>
  <si>
    <t>JoonSang</t>
  </si>
  <si>
    <t>sibling Irene; year above</t>
  </si>
  <si>
    <t>Review iSAMS for LS profile and other key information. Mum is main point of contact. Needs consistent strategies for managing emotional wellbeing. Chris has ongoing contact with parents regarding medication. Struggles with playtimes, often hangs around class or goes to lunch club activities in LS rooms.</t>
  </si>
  <si>
    <t>See me for detailed info. LS - emotional regulation is a challenge. Parents are responsive, but not fully on board with additional support. Good at Maths. Relies a lot on Moss to be his friend, who is branching out so it varies whether JS tags along or stays/works alone.</t>
  </si>
  <si>
    <t>Subject wise, very good at maths but needs motivating for english. Possibly has a learning need but not diagnosed yet. Mum is a tricky one and you will need Hannah as liasion to meet, otherwise things are lost in translation. Hates losing and certain things will lead to loss of control of emotions but improved since Term 1.</t>
  </si>
  <si>
    <t>New in Term 3. Was tested for EAL but came up quite strong. Issues with speaking and listening and focus. Annoys the other children as he messes/breaks their stuff and touches/pokes them. More information on the recording.</t>
  </si>
  <si>
    <t>155217725795</t>
  </si>
  <si>
    <t>008287</t>
  </si>
  <si>
    <t>Tsun Yin (Moss)</t>
  </si>
  <si>
    <t>sibling applying Y1 22/23, NAE transfer BIS KL</t>
  </si>
  <si>
    <t>Moss is a pleasant and kind student. Again, really enjoys sports, especially basketball. Can find it harder to focus and sutain this when in class. Needs support and prompting. Mum is point of contact.</t>
  </si>
  <si>
    <t>Gained confidence and new friendships this year which has been good for him, but has ended the year following their lead which means his behaviour has slipped a little. Academically, fairly good. Responds well to JoonSang and is empathetic, but prefers to be with other friends now. Mum is responsive.</t>
  </si>
  <si>
    <t>Wonderful new addition, lovely heart and a good friend to JoonSang. Needs work on writing. Mum quite hands off but sounds positive if needed.</t>
  </si>
  <si>
    <t>450897835343</t>
  </si>
  <si>
    <t>004861</t>
  </si>
  <si>
    <t>Minh Hung (Leo)</t>
  </si>
  <si>
    <t>Leo is a creative individual who has worked hard to develop his writing confidence and skills this year. Kind, gentle and thoughful. He has been the student council rep for 5S this year.</t>
  </si>
  <si>
    <t>Loves a chat and is a great artist. Likes writing and illustrating his own books. Polite and well behaved. Usually works hard and likes to impress. Friends with Sheldon but they don't always work the best together.</t>
  </si>
  <si>
    <t>Lovely boy who takes on a lot of behavioural responsibility because he knows he is capable. Academically struggles but tries and is a hardworker.</t>
  </si>
  <si>
    <t>EAL T2. Tries hard, can sit back and concentration can wander when working in larger groups. Limited work during VL, just came to calls. Only progressed once back at school. Needs to be reminded to read at home. Mum limited English - only reads Vietnamese with him.</t>
  </si>
  <si>
    <t>Did not engage with any of the online learning activities (came to meets). Have had meeting with mum re. progress. Still struggling to blend CVCC/CCVC words and red words on sight. Creative and draws lovely, detailed pictures.</t>
  </si>
  <si>
    <t>Lovely boy, did not engage at all with elearning so lots of gaps - English has really improved and he has good friend role models</t>
  </si>
  <si>
    <t>Shy and quiet boy</t>
  </si>
  <si>
    <t>084121114524</t>
  </si>
  <si>
    <t>Binh Loan Anh (Anna)</t>
  </si>
  <si>
    <t>ISHCMC switcher, sibling joining Y1 25/26</t>
  </si>
  <si>
    <t>Class 6H: Dearbhla Regan</t>
  </si>
  <si>
    <t>104901067669</t>
  </si>
  <si>
    <t>007658</t>
  </si>
  <si>
    <t>Ruoque</t>
  </si>
  <si>
    <t>Bright, but needs reminders to focus. Trying to lose a tendency to shout out. Excels in Science and music.</t>
  </si>
  <si>
    <t>He's a nice boy. Can try it on with behaviour if not monitored. He's bright but he rushes and is a bit inpatient.</t>
  </si>
  <si>
    <t>Bright boy but can be closed minded re Science and what he knows - can be mistaken. Chatty and loves to contribute but you need to fact check his ideas. Matrued a little this year but does need reminders to sit well and listen.</t>
  </si>
  <si>
    <t>Started this year. Very enthusiastic. Can be loud/ at times and has worked on showing care / respect to others.</t>
  </si>
  <si>
    <t>142507246959</t>
  </si>
  <si>
    <t>007297</t>
  </si>
  <si>
    <t>Bao Linh</t>
  </si>
  <si>
    <t>sibling Bao Chau 5I</t>
  </si>
  <si>
    <t>Struggles academically, has received support in reading and writing. Lacks confidence and will hide away if allowed.</t>
  </si>
  <si>
    <t>Needs to talk more. Her progress will stall further if she doe not begin to use more English in the classroom.</t>
  </si>
  <si>
    <t>Shy but confidence is improving. Spoken English is good so allow time for her to speak. Struggles with Maths. Very slow writer. Coming off EAL but requires TA support to complete tasks. Kind and loves to dance and have fun. Limited communication with home - missed appointments and messages not replied to. Bao Linh often turns up in the wrng clothes or misses themed days.</t>
  </si>
  <si>
    <t>Buddies with Lam Anh. Very quiet and sky with adults but absolutely comes out of her shell with her friends and in Vietnamese class. She has started to ask for help if she needs it, persevereres at everything. Tier 3 but could do with more support. No English spoken at home - as best we can tell.</t>
  </si>
  <si>
    <t>Term 2 Starter. Quite shy and quiet during tasks or group work. Can be loud during Busy Learning Times! Has an older sister. Made progress in Phonics and Maths but needs to develop English skills to talk about her learning and thinking.</t>
  </si>
  <si>
    <t>083257971057</t>
  </si>
  <si>
    <t>008554</t>
  </si>
  <si>
    <t>Vu Ngoc Lam (Ely)</t>
  </si>
  <si>
    <t>Mature and highly organised, great fun and full of integrity.</t>
  </si>
  <si>
    <t>Sparky and fun.</t>
  </si>
  <si>
    <t>722175571797</t>
  </si>
  <si>
    <t>006640</t>
  </si>
  <si>
    <t>You Na</t>
  </si>
  <si>
    <t>Quiet, determined lovely girl. Take time to get to know her and listen to her.</t>
  </si>
  <si>
    <t>Quiet, but confidence has grown this year.</t>
  </si>
  <si>
    <t>Wonderful girl, making progress as confidence grows. Worked hard and well with interventions (S&amp;L) and small group Maths</t>
  </si>
  <si>
    <t>Idyllic student- always keen to please. Remains shy and lacks self belief in her abilities. Can take time to consider tasks and approaches to complete them. Small circle fo friends - would be lovely to see her expand this. Really supportive and enaged parents.</t>
  </si>
  <si>
    <t>Super lovely, but very quiet. If you don't end up loving her, you are heartless.</t>
  </si>
  <si>
    <t>Very quiet and shy. She can speak English but will only converse on a one to one basis. Engagement with some VS</t>
  </si>
  <si>
    <t>340189665754</t>
  </si>
  <si>
    <t>005722</t>
  </si>
  <si>
    <t>Gia Han (Ruby)</t>
  </si>
  <si>
    <t>Nice girl but tends to avoid tasks she doesnt like. Needs to be sat with English speakers of she will chat in Vietnamese.</t>
  </si>
  <si>
    <t>Quiet, lovely, great at arithmetic.</t>
  </si>
  <si>
    <t>Tries her best at all times. Popular with others. Not EAL tier 3 but makes grammar mistakes when speaking and writing.</t>
  </si>
  <si>
    <t>Very quiet but lovely girl! Great friends with Hannah. Most of the communication I had with her family during online learning was through her tutor.</t>
  </si>
  <si>
    <t>Shy and often reluctant to speak. Very sweet and funny. Cares a lot about learning. There are a lot of adults in the picture - both parents have other partners. Stepdad seems to comminucate with school the most. Passport says Canadian but family are Vietnamese.</t>
  </si>
  <si>
    <t>Still quite quiet, understands and follows instructions.</t>
  </si>
  <si>
    <t>She may be quiet but she is capable of speaking English and has good listening and comprehension.Frequent nosebleeds (if manageable by TA/teacher, no need to bring to the nurse)</t>
  </si>
  <si>
    <t>sibling applies to F3</t>
  </si>
  <si>
    <t>566382686156</t>
  </si>
  <si>
    <t>004854</t>
  </si>
  <si>
    <t>Vinh Khanh (Karol)</t>
  </si>
  <si>
    <t>Formerly LS. Highly intelligent and lovely lad who loves facts and can't be bothered with fiction. Has no concept of personal space.</t>
  </si>
  <si>
    <t>Extremely bright. Excellent vocabulary and has a high standard of work across the subjects, particularly writing. Has worked with LS previously due to social skills. Struggles to answer questions outside of learning due to very linear thinking (for example, with just smile at you if you ask him where his swimming kit is).</t>
  </si>
  <si>
    <t>Sometimes needs a little time to adjust to new activities. Has a fear of swimming that we have been working on this year. Super bright!</t>
  </si>
  <si>
    <t>Has had support form LS but made lots of progress socially since returning to school. May find the transition to Juniors a little daunting a first, but quite capable.</t>
  </si>
  <si>
    <t>LS. Has come so far over the year. Able to manage feelings more appropriatley. When upset he will seek comfort and likes cuddles. Very sweet and caring.</t>
  </si>
  <si>
    <t>LS - Helen supported this year. Needs language scaffolding and support with identifying feelings. See Fiona/Helen for further info.</t>
  </si>
  <si>
    <t>Referred to SL, High intellect,
but with behavioural special needs.
Mum due to have another baby in 
July, has sister going into F1 next year</t>
  </si>
  <si>
    <t>906489892432</t>
  </si>
  <si>
    <t>005730</t>
  </si>
  <si>
    <t>Tuong Phuong Thao</t>
  </si>
  <si>
    <t>Very enthusiastic and energetic girl. Loves school, loves life. Throws herself into everything, sometimes needs calming.</t>
  </si>
  <si>
    <t>A funny girl, no real close friendships as such but gets along with others. Capable and bright, likes a chat, works hard. Student council. A great sese of humour.</t>
  </si>
  <si>
    <t>Delightful and funny. Very good all-rounder and independent. She does often help others too.</t>
  </si>
  <si>
    <t>Just off EAL. Great progress with reading - not always sure of grammar and spelling but doesn't want to be wrong. Resilience has improved since being back at school. Wants to please adults.</t>
  </si>
  <si>
    <t>Lovely, kind and sociable. Needs reminders to speak in English in the classroom.</t>
  </si>
  <si>
    <t>Delightful empathic girl</t>
  </si>
  <si>
    <t>Good sense of humour,
Lively and charming girl, 
has brother in Juniors</t>
  </si>
  <si>
    <t>321070221388</t>
  </si>
  <si>
    <t>005971</t>
  </si>
  <si>
    <t>Very shy, reluctant to work and reluctant to extend himself. Loves football.</t>
  </si>
  <si>
    <t>One to watch. He is a capable and bright enough boy but kind of lost his way a bit at times this year. He needs high expections and boundaries in terms of behavior, in class and for specialists. If you have any concerns, contact his parents straight away as they are supportive. Seat him away from friends and distractions (as he tends to be a bit of a clown and can be sneaky) and he wiull do well.</t>
  </si>
  <si>
    <t>Lovely boy but chatty and easily distracted by friends. Just finished EAL in T3 but needs support still to ensure deeper understanding. Maths is stronger for him.</t>
  </si>
  <si>
    <t>Continues to develop in self confidence. Quiet boy, has a lovely sense of fun which he shares with his cirlce of friends. Can need reminding to speak in English when working in fried groups. Has worked hard sicne returning to physical classroom and made progress in Maths and English.</t>
  </si>
  <si>
    <t>Confidence has grown significantly over the year, now needs reminders to show good sitting/listening on the carpet.</t>
  </si>
  <si>
    <t>Never met dad. Neither parent really engaged in Ethan's learning. Tends to lack maturity and is shy.</t>
  </si>
  <si>
    <t>Shy, quiet, bright, poor attendance, poor behaviour, has brother in Juniors Year 4</t>
  </si>
  <si>
    <t>094243521519</t>
  </si>
  <si>
    <t>009209</t>
  </si>
  <si>
    <t>JI</t>
  </si>
  <si>
    <t>Sungju (Alicia)</t>
  </si>
  <si>
    <t>New in January. Quiet but check her understanding, reluctant to ask for help.</t>
  </si>
  <si>
    <t>135154179753</t>
  </si>
  <si>
    <t>009375</t>
  </si>
  <si>
    <t>HaJoon (Jayden)</t>
  </si>
  <si>
    <t>9/102014</t>
  </si>
  <si>
    <t>711428316344</t>
  </si>
  <si>
    <t>005418</t>
  </si>
  <si>
    <t>JORGENSEN</t>
  </si>
  <si>
    <t>Axel Kristen</t>
  </si>
  <si>
    <t>A confident member of the class who enjoys performance. Was Student COuncil Rep for Term 1. Can sometimes be distracted by friends. Working on presentation when recording. Mum generally point of contact.</t>
  </si>
  <si>
    <t>Artist. lovely, growing in confidence</t>
  </si>
  <si>
    <t>A lovely boy, super articulate and kind. Would be a great candidate for SC rep. Great reader!</t>
  </si>
  <si>
    <t>A lovely, friendly student. Fantastic at art. Well able but completes activities, particularly writing, VERY slowly.</t>
  </si>
  <si>
    <t>Amazing imagination, sometimes held back by his writing abilities. Seperated from Woody because Woody could control him far too easily. He is a delight! (FACT)</t>
  </si>
  <si>
    <t>Can be passive with his friends. Won't tell his friends if they are hurting him or have upset him. Mum is aware. Good sense of humour.</t>
  </si>
  <si>
    <t>Gentle boy but needs to learn to assert himself esp when in conflict with other children.</t>
  </si>
  <si>
    <t>724642671761</t>
  </si>
  <si>
    <t>005106</t>
  </si>
  <si>
    <t>Minh Dat</t>
  </si>
  <si>
    <t>A good student who really enjoys sports. Can sometimes require prompting and motivating. Confident mathematician and a good writer. Need to focus on presentation. Mum is point of contact.</t>
  </si>
  <si>
    <t>Lovely, hard-worker and good academic all-rounder. Fairly quiet initially but will open up once he gets to know you and the class.</t>
  </si>
  <si>
    <t>A bright student. Sometimes appears disinterested but it's just a confidence issue. Confidence has improved greatly and he is beginning to take pride in his fantastic work.</t>
  </si>
  <si>
    <t>What a dude. He has made more progress than any other member of the class, because he listens to whatever you tell him and he will act on it. Perfec'</t>
  </si>
  <si>
    <t>Call him Minh Dat or Dat (not Carot)Lacks in confidence to speak to adults and responds alot with 'I don't know' without really thinking about the response or questions first. Confident tyo talk in child led activities.</t>
  </si>
  <si>
    <t>Great character, cheeky. Can be very boistrous.IHas been apart pf I can interventions. Do not sit next to Chan.</t>
  </si>
  <si>
    <t>953588942303</t>
  </si>
  <si>
    <t>005502</t>
  </si>
  <si>
    <t>ChanHyeok</t>
  </si>
  <si>
    <t>FTOT</t>
  </si>
  <si>
    <t>A quiet but determined student. A good attitude to learning. Strong with Maths - attended FOBISIA Maths tournaments last year. Also likes sports. Has a very busy schedule outside school so homework can ne missed. Mum main point of contact, she has helped keep home learning on track.</t>
  </si>
  <si>
    <t>Quiet, but confident and works hard. Maths is his stronger subject and needs to work on grammar for his writing. Good friendships built this year; can be distracted by them on the carpet or nearby, but not disruptive and often focused when he needs to be. Mum is supportive - there have been some issues with other families in Y4, but this stems from older siblings and parents rather than Chan.</t>
  </si>
  <si>
    <t>Quiet but a hard worker who always wants to be first complete tasks. Does need to share more and grow in confidence to find his voice</t>
  </si>
  <si>
    <t>Fantastic! Always tries his best and works very hard. Super at Maths. Struggles to re-read work and spot grammar mistakes - subject / verb agreement etc.</t>
  </si>
  <si>
    <t>Great progress. He started on EAL but came off amazingly quickly. He is basically a hard working little badger.</t>
  </si>
  <si>
    <t>Known as Chan. Really shy. Understanding higher than speaking ability due to lack of confidence.</t>
  </si>
  <si>
    <t>Can struggle with confidence, needs reminding to converse in English. Has been a part of I can interventions. Do not sit next to Dat</t>
  </si>
  <si>
    <t>509456222691</t>
  </si>
  <si>
    <t>006119</t>
  </si>
  <si>
    <t>HOLLOWELL</t>
  </si>
  <si>
    <t>Woody-Fox (Woody)</t>
  </si>
  <si>
    <t>See iSAMS, LS profile and PCAP form. Very creative and enjoys making/designing. A very pleasant student and enjoys school. Has an LS profile that needs discussion. Mum and Dad both involved and very supportive.</t>
  </si>
  <si>
    <t>Enjoys creative activities - construction, DT, art, lego, stopmotion .. Easily distracted unless you are working 1:1 with him. Typically 'silly' and can be quite giddy. Academically low-average, struggles with Maths. Has lots of ideas for English, but struggles to get it written down. LS for writing; needs support with handwriting but spelling is okay - family history of dyslexia. Mum can be a challenge - see me for more info regarding home life situation.</t>
  </si>
  <si>
    <t>Can be easily distracted and can find distractions. When engaged he collaborates well and likes to share thoughts one to one with teacher but struggles with the same confidence when its subject knowledge based. Writing is improving but still in need of support especially for concentration purposes as he has great ideas.</t>
  </si>
  <si>
    <t>Poor attention and often needs to be reminded to complete a task. Enjoys busy learning when related to construction. Has come on lots with his reading. Very poor writing, still struggles to form letters and numbers. Writing isn't always on the line. Better in Maths when listens.</t>
  </si>
  <si>
    <t>He is almost definitly going to turn out to be dyslexic. He also watches some pretty adult stuff so occassionally talk to his friends about weird stuff. Deadpool, zombies, computer games for 18+ etc</t>
  </si>
  <si>
    <t>Lovely boy but immature, needs love and strong boundaries. He's always delighted to come to school but likes knowing what's happening through the day and loves home time too. Needs to feel that work is really exciting to motivate him, loves ninjas, weapon play, good sense of humour</t>
  </si>
  <si>
    <t>He's a delight to talk to. Loves everything superheroes.</t>
  </si>
  <si>
    <t>Mum had an issue with him not eating properly due to 'limited' food choices for him in school (T1) and threatened to move him to a different school - met with class teacher and Sarah to discuss her concern - issue resolved. - Clarity of speech (already discussed with mum)</t>
  </si>
  <si>
    <t>119909115589</t>
  </si>
  <si>
    <t>006442</t>
  </si>
  <si>
    <t>A confident student. Very strong English skills. Finds it difficult to engage and converse with classmates. Can be reluctant. One of a triplet.</t>
  </si>
  <si>
    <t>Triplet. Thoughtful and kind. Quieter member of the class. Very able in all areas of English. Working on mental maths/timestables.</t>
  </si>
  <si>
    <t>Triplet - grown in confidence but still needs encouragement to speak up in class.</t>
  </si>
  <si>
    <t>Has grown so much in confidence although still very quiet. Socialises well with Ivanshika and does need to be pushed to socialise with more children. Triplet. Needs support and doesn't always complete all of her busy learning challenges each week.</t>
  </si>
  <si>
    <t>IYou can't help but love this little monkey, she is the kindest child. She started the year almost as a mute, never speaking, but now she is one of the first toi volunteer to perform and stand up in the class. Be good to her, or I will find you.</t>
  </si>
  <si>
    <t>Triplet with Sam and Isabella. Very quiet but able to do more than she shows. Needs support making friends. Received LS and referred to SaLT.</t>
  </si>
  <si>
    <t>EAL and potentially Learning Support. Seems to be selective mute. Only interacts with her siblings (triplets). Dad only comes to the country once in a month. She is with her Mum and nannies at home. The nannies do everything for her so she struggles to do things independently in school. She stopped speaking in school after the Easter holidays. Mum said this was because she became sad when Dad left.</t>
  </si>
  <si>
    <t>940986802944</t>
  </si>
  <si>
    <t>006491</t>
  </si>
  <si>
    <t>Yu -Xuan</t>
  </si>
  <si>
    <t>A very kind and thoughtful student. Does have confidence issues which we have worked on this year. Likes spending time alone. Has made improvements. Hard working and diligent all round. Parents very supportive.</t>
  </si>
  <si>
    <t>Quiet. Able. Great attitude to learning. Can work with anyone in class. More confident in whole class situations.</t>
  </si>
  <si>
    <t>So nice. Quiet, polite and super hard-working.</t>
  </si>
  <si>
    <t>Missed more than others during Virtual Learning. LA writer but tries hard.</t>
  </si>
  <si>
    <t>Very quiet. Making good progress. Can be a little slow when writing.</t>
  </si>
  <si>
    <t>Delightful friend, make good progress, quite shy</t>
  </si>
  <si>
    <t>New started 2.5.2019, quiet, delightful girl, she very enthusiastic girl, can follow non-verbal and simple instructions in English. Settled into school very well.</t>
  </si>
  <si>
    <t>112740523727</t>
  </si>
  <si>
    <t>008493</t>
  </si>
  <si>
    <t>Sheldon Kah Shing (Sheldon)</t>
  </si>
  <si>
    <t>Sheldon has worked hard this year to improve in English. Speaks more confidently now. Engjoys ICT and Maths. Took part in Bebras. Mum is very engaged with his learning and will check in throughout the year. Sometimes struggles with confidence, needs reassuring at times. A kind student.</t>
  </si>
  <si>
    <t>New this year. A nice boy, quiet and easy to get a long with. Kind to others and wants to do well.</t>
  </si>
  <si>
    <t>145206482499</t>
  </si>
  <si>
    <t>008986</t>
  </si>
  <si>
    <t>Ngoc Minh Anh (Minh Anh)</t>
  </si>
  <si>
    <t>New to school in Y5. Started in EAL but graduated quickly. made great progress in English. Friends with Lara, Jinny and others in Y5 classes. Friendships improving over the year. Can seem to lose focus in class, needs redirecting. Had to have online PTSC with her brother who studies in the US. Parents not so responsive.</t>
  </si>
  <si>
    <t>085616173736</t>
  </si>
  <si>
    <t>008936</t>
  </si>
  <si>
    <t>Quang Anh (Andy)</t>
  </si>
  <si>
    <t>Andy, another new starter in Y5 A grat student, works very hard. Loves sports and playing with friends. At times, need redirecting to focus but enjoys learning.</t>
  </si>
  <si>
    <t>112046992502</t>
  </si>
  <si>
    <t>009223</t>
  </si>
  <si>
    <t>Minh Duc</t>
  </si>
  <si>
    <t>Joined in Term 2.1 Has a learner profile. See iSAMs. Behaviour is an ongoing concern and has specific strategies in place. He has a behaviour regulation toolkit which is hyperlinked to his LS profile. Worked a lot with Robyn this year. Parents involved.</t>
  </si>
  <si>
    <t>122658820541</t>
  </si>
  <si>
    <t>Ayoon</t>
  </si>
  <si>
    <t>lovely girl, AIS transfer</t>
  </si>
  <si>
    <t>112820849786</t>
  </si>
  <si>
    <t>SHEN</t>
  </si>
  <si>
    <t>Xiyu (Roxy)</t>
  </si>
  <si>
    <t>returning student (Y2 T3 20/21 - Y3 T1 21/22), out of year group) - age Y7 25/26, local school in  Shanghai</t>
  </si>
  <si>
    <t>134153668365</t>
  </si>
  <si>
    <t>Avani Upendra (Avani)</t>
  </si>
  <si>
    <t>sibling joining Y1 25/26</t>
  </si>
  <si>
    <t>100816129510</t>
  </si>
  <si>
    <t>009332</t>
  </si>
  <si>
    <t>JANKAUSKAS</t>
  </si>
  <si>
    <t>Vytis</t>
  </si>
  <si>
    <t>Class 6C: Paolo Graceffa</t>
  </si>
  <si>
    <t>376332138991</t>
  </si>
  <si>
    <t>006358</t>
  </si>
  <si>
    <t>Anh Khoa (Miso)</t>
  </si>
  <si>
    <t>Bundle of energy, entertainer. Often funny but can cross the line and upset people without realising; reflecting and controlling impulses are ongoing targets. Needs a patient but firm approach. Has made lots of progress this year, takes his learning more seriously, particularly reading &amp; home learning. Mum v supportive.</t>
  </si>
  <si>
    <t>Middle Ability. He's impatient and struggles iwth concentration. He is being observed by LS for ADHD. The parents have been attending Behaviour Workshoprs run by LS as they have been struggling to manage his behaviour at home. They are willing to listen to advice. In class, it's low-level behaviour reminders that are needed.</t>
  </si>
  <si>
    <t>See Mary for elaboration.
Hyperactive. Struggles with impulse control and self-control. Always making noise. Frequently distracted. Struggles to complete a task withhout disruption. Capable but struggls to apply himself. Immature and struggles to express himself. Really wants to do well and only responds well to positivity. Being assessed for ADHD. Kind, generous, energetic.</t>
  </si>
  <si>
    <t>Loves learning, can sometimes act before he thinks. Has been working on his 'inside' voice. Great sense of humour.</t>
  </si>
  <si>
    <t>Known as Miso. Enthusiastic and contributes a lot. Needs to remember to raise his hand. Can struggle with turn taking. Emotionally quite immature - mum supportive and knows this. Left handed.</t>
  </si>
  <si>
    <t>Also known as Miso. Bright and enthusiastic however struggles with waiting his turn and listening to others. Mom is very aware that this is something we have worked on this year and she recognizes these traits in Miso so is supportive. Miso responds really well to positive praise but needs firm boundaries.</t>
  </si>
  <si>
    <t>Bright and active boy. Very confident and can be quite loud. He can achieve more in lessons but struggles with listening and attention.</t>
  </si>
  <si>
    <t>274778810545</t>
  </si>
  <si>
    <t>006809</t>
  </si>
  <si>
    <t>GOPINATH</t>
  </si>
  <si>
    <t>Dhrithi</t>
  </si>
  <si>
    <t>NAE Transfer / sibling in Y5</t>
  </si>
  <si>
    <t>HA all-rounder, strong creative writer, good potential in drama. Looks innocent but can stir up trouble in friendship circles - keep an eye!</t>
  </si>
  <si>
    <t>Has worked with the ASC team this year to manage anger issues at home. Has struggled quite a lot with friendships this year - see Mary. Very bright in all academic areas. Reliable, mature, Young Interpreter.</t>
  </si>
  <si>
    <t>Absolutely wonderful! She is kind, thoughtful, hard working and up for a challenge. Soaks up information and relates this to things she already knows - quick to make links. Great choice for a buddy for new starters.</t>
  </si>
  <si>
    <t>Gorgeous girl. Tries hard, excellent behaviour - perfect role model!</t>
  </si>
  <si>
    <t>Bright, sociable girl but took time to develop this. Parents were anxious that Dhrthi should be in year 1. Told 'no' but seemed to have accepted decision. HA in Maths. Reading level is high but can struggle with more open comprehension questions.</t>
  </si>
  <si>
    <t>809993158146</t>
  </si>
  <si>
    <t>006971</t>
  </si>
  <si>
    <t>Long Cong Anh (Abu)</t>
  </si>
  <si>
    <t>Very caring and sensitive, very high integrity and can get upset with himself, needs reminders that no-one is perfect. Needs some help to establish new friendships in Y6 - his old best friends have drifted towards their sporting hobbies. Can space out at times, quite low task stamina and will flop. Brilliant Science and history knowledge.</t>
  </si>
  <si>
    <t>Superstar. Weak Maths</t>
  </si>
  <si>
    <t>Very sensitive, good heart. Needs support on mental maths next year.</t>
  </si>
  <si>
    <t>Really sweet and kind boy! Always tries his best. Has made great progress with his English since being back in school.</t>
  </si>
  <si>
    <t>New to Yr 1. Has made so much progress since his starting point, but still below ARE in most areas. Boy can the boy talk - tanks, planes, warships are his favourite. Can now dress by himself and has become more independent overall. Has made phonics progress at every assessment point but needs support applying this for writing. Eating food is an issue - family is aware of this and want him to eat more variety.</t>
  </si>
  <si>
    <t>125230227904</t>
  </si>
  <si>
    <t>007795</t>
  </si>
  <si>
    <t>MinJu</t>
  </si>
  <si>
    <t>Sports star - obsessed with football, FOBISIA captain. Quiet, low engagement, reluctant reader. Difficult to figure out what makes her tick, besides football! Prefers company of Korean peers, sometimes to the exclusion of others. Mum is apparently very busy with work; only very short message responses, no-shows for PTSC.</t>
  </si>
  <si>
    <t>Nice girl generally and confident within the class to share ideas. She often wants to do well but rushes and struggles with her writing (punctuation/grammar). Goes through phases with her focus depending on who her top friend is that week.</t>
  </si>
  <si>
    <t>Great character! See last year's comment about encouragement. She respoinds really well to praise. Relies on her friendshipo with Ally a lot and they are being separated this year so please check that she's okay. Lime books - watch comprehension.</t>
  </si>
  <si>
    <t>Newest child in the class, lovely, very confident and laid back so needs some encouragement to apply herself fully and listen.</t>
  </si>
  <si>
    <t>475633474442</t>
  </si>
  <si>
    <t>005771</t>
  </si>
  <si>
    <t>Won</t>
  </si>
  <si>
    <t>Brilliant all-rounder, was in FOBISIA Maths team. Help her to develop confidence in projecting her voice and give her leadership opportunities - she can handle it!</t>
  </si>
  <si>
    <t>Amazing in every way! Academic, musical, swimmer... Likes to hang around with Ms Trang before school/break times - try to make clear boundaries for this (to give TAs a break too!)</t>
  </si>
  <si>
    <t>All rounder, wonderful, bright, able was Class rep in Term 2/3.</t>
  </si>
  <si>
    <t>Epitomy of everything you could ask for in a student. Keen, engaged, eare to plase, perservere, takes pride in the presentation of all work. Wonderful supportive family. An absoloute pleasure to teach!</t>
  </si>
  <si>
    <t>Fantastic child - loves responsibility and jobs</t>
  </si>
  <si>
    <t>Needs encouragement to talk in large groups</t>
  </si>
  <si>
    <t>Very shy and quiet, bright, has sister Dan in F1, Mum very fussy.</t>
  </si>
  <si>
    <t>979145917955</t>
  </si>
  <si>
    <t>006443</t>
  </si>
  <si>
    <t>(Triplet - Lara &amp; Isabella siblings) Brilliant cheeky smile! LA in Eng &amp; Maths, has had lots of LS for years, finished SALT sessions this year. Has some physical limitations which affect vocal projection and motor skills, but doesn't let them hold him back! Avoid 'othering' him - he has made lots of progress in collaborating with others. Give really clear instructions (1-2-3 max), insist on high expectations as he is very bright in many ways and he will try to avoid hard tasks! Tech whizz, loves games. NEEDS regular reading at home - has finally turned a corner in Term 3... keep reminding. Dad is in Switzerland and Mum difficult to contact, usually 'maid' picks them up from school.</t>
  </si>
  <si>
    <t>PLEASE SEE NICOLE and notes from Y3 as all are relevant. NB he is the only boy in your class from his previous class so please help him establish some new connections.</t>
  </si>
  <si>
    <t>See Mary/Nici. A triplet.
Havig Speech and Language therapy, daily school practice. Multiple meetings with home this year to increase involvement but has been inconsistent. Sensitive home situation. A lot of work with ASC team (See Zara) on Sam's emotional well-being - has been very up and down this year. Academically more capable than he thinks/seems but has some learned habits of avoidance. Needs to improve listening and accept help. Very low in Maths in particular. Struggles to interact with his peers who can get frustrated by his speech. Good friends with Antoine. Very mischevious sense of humour - good way to connect with him.</t>
  </si>
  <si>
    <t>So wonderful to see his confidence growing. He is starting to ask for help instead of simply sitting and waiting for an adult to do things for him - a lesson he will need to continue learning. Has a lovely little personality and enjoys a silly joke/silly humour. Needs encouragement and nudging along but also a little firmness to ensure he actually has a go by himself.</t>
  </si>
  <si>
    <t>Very good friends with Kevin which has helped his speech and confidence in class. Teacher support with activities. He works well when you use his great sense of humour.</t>
  </si>
  <si>
    <t>Has made tons of progress in all areas. He can be quite stubborn but he works really hard to follow rules and routines. As the year has progressed he is much more able to use spontaneous language and he now joins in group play with his classmates.</t>
  </si>
  <si>
    <t>Lovely boy and settled in after a few days. He loves the Maths area and Mark-making area.
In terms of parents, Mum’s lovely but Dad has more awareness with Sam’s case.
SALT sessions should start after the summer</t>
  </si>
  <si>
    <t>103555239835</t>
  </si>
  <si>
    <t>008926</t>
  </si>
  <si>
    <t>RongXuan (Leemon)</t>
  </si>
  <si>
    <t>New this year. EAL T3, very bright - strong in Maths &amp; Science. Creative and ambitious. Had lots of issues with immature behaviour in T1 which alienated him a bit. Has since settled and made some friendships but still can annoy others at times. As his English improves, v. high potential academically.</t>
  </si>
  <si>
    <t>135459589044</t>
  </si>
  <si>
    <t>008927</t>
  </si>
  <si>
    <t>Hoang Bach</t>
  </si>
  <si>
    <t>New this year. EAL T3. Extremely quiet, has established some close friendships. Good at Science and impressive historical knowledge. Will freeze up if you put him on the spot. Mum is lovely but no Eng - ask your TA to help with communication. Needs encouragement to come out of his shell!</t>
  </si>
  <si>
    <t>143616173681</t>
  </si>
  <si>
    <t>008985</t>
  </si>
  <si>
    <t>Evaelle Tuong Tam Nhu (Tam Nhu)</t>
  </si>
  <si>
    <t>New this year, was at BIS for EY and then ISHCMC in Years 3-4, then came back. Lovely, kind and caring, highly sensitive and easily upset. Lacking confidence but has lots of talents, very creative and enjoys drama. Dad is often away in France for work, but regularly in contact online. Has opened up in T3, needs a kind listening ear at times to talk through her social challenges!</t>
  </si>
  <si>
    <t>112139541935</t>
  </si>
  <si>
    <t>008851</t>
  </si>
  <si>
    <t>Gwynne Emma Yuet Ying (Gwynne)</t>
  </si>
  <si>
    <t>New this year, was at an International School in Hong Kong. Amazing writer, very funny and creative. Dislikes Maths and reluctant to ask for help, but needs it! Strong leadership potential - great at organising others and communicating with peers.</t>
  </si>
  <si>
    <t>153343510945</t>
  </si>
  <si>
    <t>009151</t>
  </si>
  <si>
    <t>Miriam Elise (Miriam)</t>
  </si>
  <si>
    <t>New this year from UK, Dad teaches Physics at Secondary &amp; Mum Emilie has done cover this year. Lovely, sparky and creative. Highly independent but is improving her 'learning together' skills and gradually building friendships within the class. Strong all-rounder, great artist and excellent potential for drama, exellent writer too.</t>
  </si>
  <si>
    <t>154206444805</t>
  </si>
  <si>
    <t>008019</t>
  </si>
  <si>
    <t>Hong Minh</t>
  </si>
  <si>
    <t>Knowedgeable and very smart, but can be tired, unmotivated. Immature. Good writer, but can struggle for ideas - improving.</t>
  </si>
  <si>
    <t>Started the year quiet, but confidence has grown and he is increasingly 'silly' with his friends. Sometimes his friends translate to VN for him, but this really isn't necessary because his English skills are good! He can lose focus and day dream. Maths needs support.</t>
  </si>
  <si>
    <t>Lovely new child for us this year. Very positive but can look a little sleepy at times. Mum supportive so liaise with her if needed. Mental maths needs work.</t>
  </si>
  <si>
    <t>446705759806</t>
  </si>
  <si>
    <t>005327</t>
  </si>
  <si>
    <t>Ha My (Jenny)</t>
  </si>
  <si>
    <t>Big improvement socially this year, has some good friends. Reads a lot and doing well across curriculum. Issues with SPAG.</t>
  </si>
  <si>
    <t>Sweet, quiet and lacks organisation skills. Often forgets iPad and correct kit. Concentration issues, needs regular reminders to focus during input. Tends to rely heavily on classmates for task support.</t>
  </si>
  <si>
    <t>Very quiet. Needs encouragement to speak publicly. Mum puts a lot of pressure on at home and she has tutor, so there is support but worried about demotivating her from education.</t>
  </si>
  <si>
    <t>Sweet girl! Doesn't quite fit in with any of the friendship groups fully. A couple of issues with Mei bossing her and others around which she was upset about but didn't share for a while.</t>
  </si>
  <si>
    <t>Toiletting issues are less. Often comes into school late or has to travel with Mum for business.</t>
  </si>
  <si>
    <t>Toiletting issues - continuously throughout EYFS. Single parent family.</t>
  </si>
  <si>
    <t>Remind her to go to the toilet, 
although she is better this term.</t>
  </si>
  <si>
    <t>154916733372</t>
  </si>
  <si>
    <t>008178</t>
  </si>
  <si>
    <t>Teo An (Teo)</t>
  </si>
  <si>
    <t>NAE TF Pudong</t>
  </si>
  <si>
    <t>Energetic, outgoing and expressive. Has put in excellent effort this year. Needs to have more reflection and thought in the way he deals with others- involved in lots of friendship issues this year.</t>
  </si>
  <si>
    <t>Will be a student to keep your eye on, especially as he finds his way in the new class. He can be confontational and a bit hot headed, especially when football is involved. Tends to find himself caught up in other peoples' business. Likes to talk and has some insightful comments during discussiosn but does not always apply himself to his work. Sit him away from friends, have high expectations in terms of behaviour. Parents are supportive.</t>
  </si>
  <si>
    <t>Confident. Knows his own voice and is keen to often share it. Does need reminding of giving time to be an active listener too. Does try and try to finish first but does need to practise patience more especially when silly mistakes are made when rushing...</t>
  </si>
  <si>
    <t>093027025718</t>
  </si>
  <si>
    <t>008241</t>
  </si>
  <si>
    <t>Hoang Nam Phuong (Lina)</t>
  </si>
  <si>
    <t>BVIS HCMC transferred</t>
  </si>
  <si>
    <t>Very high achieving, intelligent, motivated student who has progressed brilliantly.</t>
  </si>
  <si>
    <t>Bright, friendly, good understanding but needs to pick up the pace. She is great!</t>
  </si>
  <si>
    <t>New this year, bright, helpful, energetic and always tries her best. A delight!</t>
  </si>
  <si>
    <t>929934614385</t>
  </si>
  <si>
    <t>006967</t>
  </si>
  <si>
    <t>Hong An (Tina)</t>
  </si>
  <si>
    <t>Very quiet but is being more brave. Needs support with language but an EAL exiter in previous years.</t>
  </si>
  <si>
    <t>Hardworking but very quiet, she sometimes gets lost amongst the stronger charcters in the class. Needs encouragement to share ideas. Will shine if given the opportunity to and it is a delight to see. She is much more animated with her close friends. She loves creative tasks.</t>
  </si>
  <si>
    <t>Quiet, artistic, studious. She has a hidden depth to her and needs encouragement to share her ideas verbally.</t>
  </si>
  <si>
    <t>Tina is a very hardworking student and always tries her best. She is fantastic in EAL. Very quiet and we have been working on her sharing her ideas more.</t>
  </si>
  <si>
    <t>Very quiet, does not volunteer information or ask for clarificatoin.</t>
  </si>
  <si>
    <t>143516096589</t>
  </si>
  <si>
    <t>007663</t>
  </si>
  <si>
    <t>Lina</t>
  </si>
  <si>
    <t>Lovely, hardworking and perserveres but needs to ask for help more. Can struggle for ideas and reading skills are quite low- has been reading more at home, importantly- needs to keep this up.</t>
  </si>
  <si>
    <t>Very fun and friendly, a delight! Needs prompting to share ideas and extra thinking time to complete tasks at times.</t>
  </si>
  <si>
    <t>Lovely girl, a timid learner but full of energy in the playground. Tries really hard, lacks a lot of confidence in maths, has been in a math intervention group all year.</t>
  </si>
  <si>
    <t>Very quite in larger groups, very chatty with her friends. Not very confident with reading and writing. Needs to focus on quick recall of simple number facts.</t>
  </si>
  <si>
    <t>145251606843</t>
  </si>
  <si>
    <t>008549</t>
  </si>
  <si>
    <t>TOMURA</t>
  </si>
  <si>
    <t>Roy</t>
  </si>
  <si>
    <t>Off EAL this year, had a great year all round. Hardworking, but can be chatty and distracted easily.</t>
  </si>
  <si>
    <t>New this year. Has integrated well to the class and is very popular amongst the boys. His English is improving and he is more cofident to share ideas. He can ger distracted by others during lessons. Once refocused, he will complete tasks. Does not like creative tasks that include drawing.</t>
  </si>
  <si>
    <t>131449360222</t>
  </si>
  <si>
    <t>007822</t>
  </si>
  <si>
    <t>Thuy Tien (Tiana)</t>
  </si>
  <si>
    <t>Driven and a strong writer. Doing quite well across the curriculum, but can struggle with correcting her own grammar.</t>
  </si>
  <si>
    <t>Bright but can be quiet in class. Needs prompting to put forward ideas. Friendly and enjoys the company of close friends.Delightful!</t>
  </si>
  <si>
    <t>Good friends with Lina Tran, also a shy learner but full of energy in the playground. Tries so hard and has made great progress this year. Lovely and kind</t>
  </si>
  <si>
    <t>T3 starter. Very chatty and confident, lovely to have in the class. Tries her best and has shown some good progress already.</t>
  </si>
  <si>
    <t>105105616995</t>
  </si>
  <si>
    <t>008890</t>
  </si>
  <si>
    <t>JiMin</t>
  </si>
  <si>
    <t>New in Y5. Friendly, positive, hardworking. Has some language needs, though not EAL. Great effort and progress.</t>
  </si>
  <si>
    <t>162623315294</t>
  </si>
  <si>
    <t>009158</t>
  </si>
  <si>
    <t>XinRui (Sherry)</t>
  </si>
  <si>
    <t>New to BIS, from very low level of English to T2 this year- tremendous progress. Attentive, thoughtful and extremely intelligent. Likes talking to teachers has made some friendships this year.</t>
  </si>
  <si>
    <t>132147041309</t>
  </si>
  <si>
    <t>009232</t>
  </si>
  <si>
    <t>TSUNAKAWA</t>
  </si>
  <si>
    <t>Yusuke</t>
  </si>
  <si>
    <t>New in T2- very kind, positive and intelligent. Strong reader and writer. Could ask for help more when he needs it.</t>
  </si>
  <si>
    <t>135222026418</t>
  </si>
  <si>
    <t>009502</t>
  </si>
  <si>
    <t>Nguyen Chuong (Ben)</t>
  </si>
  <si>
    <t>local school, sibling joining F3 anf Y4 25/26</t>
  </si>
  <si>
    <t>143318859898</t>
  </si>
  <si>
    <t>009506</t>
  </si>
  <si>
    <t>ISHIZAKA</t>
  </si>
  <si>
    <t>Jo (Joe)</t>
  </si>
  <si>
    <t>moving from KL</t>
  </si>
  <si>
    <t>Class 6M: Derek White</t>
  </si>
  <si>
    <t>083510146770</t>
  </si>
  <si>
    <t>005851</t>
  </si>
  <si>
    <t>KHABIBULLINA</t>
  </si>
  <si>
    <t>Ralina</t>
  </si>
  <si>
    <t>Very active learner and very enthusiastic. Loves being involved and contributing. May need feedback on writing sometimes for sense. A wonderful learner who is creative.</t>
  </si>
  <si>
    <t>Bright and very lovely. Hard working and no much more to say.</t>
  </si>
  <si>
    <t>Wonderful, confident, great manners a delight. Free Reader.</t>
  </si>
  <si>
    <t>Delightful, good ability, lovely!</t>
  </si>
  <si>
    <t>Tries so hard and is a lovely socialable girl. Been on EAL this year - will prob cme off for Y2 but speaking still needs modelling to be grammatically correct. Excellent model of behaviour.</t>
  </si>
  <si>
    <t>Started first day back after Virtual School. A lovely, kind girl.</t>
  </si>
  <si>
    <t>104806651527</t>
  </si>
  <si>
    <t>008604</t>
  </si>
  <si>
    <t>TYCE</t>
  </si>
  <si>
    <t>Viktorie</t>
  </si>
  <si>
    <t>sister in Y6</t>
  </si>
  <si>
    <t>Refer to PCAP and ISAMS. Very enthusiastic. Loves engaging in lessons. Very confident. Can be sneaky with friends (going to bathroom or food). But is receptive to reminders. EAL but is determined to improve, may need adult support during lessons. Can be reluctant to ask for help as she wants to be the best. May need checkins/small group work in lessons.</t>
  </si>
  <si>
    <t>Tier 1 supported by John Lee. Bright and very hard working. She's very switched on. Make excellent progress in all areas. Friendship issues amongst the girls. I will explain to her new teacher.</t>
  </si>
  <si>
    <t>404151234367</t>
  </si>
  <si>
    <t>005755</t>
  </si>
  <si>
    <t>Gia Bao</t>
  </si>
  <si>
    <t>Really kind and caring friend. Wants to do well. Can find tenses and verb tenses challenging - often needs support with editing. Loves wider curriculum subjects and is very engaged in learning. Likes to put his hand up. Can be chatty with people if they are talking to him. Best sat with people who will stay focused. Mum lives away from home and he lives with Grandma who doesn't speak English. Mum is involved and receptive to how to support Gia Bao.</t>
  </si>
  <si>
    <t>Delighful boy with a tendancy to rush and not check work but very friendly.</t>
  </si>
  <si>
    <t>A lovely, helpful member of the class. Extremely kind and generous towards others. The first to try and help. Can work hard but can get distracted too. Needs to improve written English. Good in Maths. Have had little to no communication with home over the year. Lovely child.</t>
  </si>
  <si>
    <t>Absolutely lovely. Can come across as quiet and shy - Mum worries about this. Good English but none is spoken at home. Very diligent with his learning. So very kind and caring towards others. Learning how to stand up for himself. Close friends with Miso.</t>
  </si>
  <si>
    <t>Gorgeous. A little shy at times. Broken right arm end of Yr 1 so not writing. Very artistic. Mum and Dad work out of the city so are only home at weekends. Lives with nanny and grandad in family home during the week.</t>
  </si>
  <si>
    <t>Quiet and gentle. Needs academic support. EAL</t>
  </si>
  <si>
    <t>He can come as shy at first but once comfortable, he speaks confidently in English.</t>
  </si>
  <si>
    <t>105831232615</t>
  </si>
  <si>
    <t>007863</t>
  </si>
  <si>
    <t>Shamrithaa</t>
  </si>
  <si>
    <t>Very shy and a little timid but is able to speak in public and will perform. May just need to be chosen to share ideas. Very very kind and caring to others. A very good role model. Can sit with anyone. Is a very slow writer so may need reminders. LS profile. Very creative and loves having something artistic to do. Can find spellings challenging which can hinder pace.</t>
  </si>
  <si>
    <t>You will love her. Always tries her best.</t>
  </si>
  <si>
    <t>Hard worker, lovely sweet girl who has developed more confidence. Finished EAL T3. Took a while to find friends but this has helped hugely.</t>
  </si>
  <si>
    <t>Started Term 3. Delightful and keen to please. Has not been taught RWI phonics before so developing her understanding.</t>
  </si>
  <si>
    <t>670776613836</t>
  </si>
  <si>
    <t>006489</t>
  </si>
  <si>
    <t>Siew Yan</t>
  </si>
  <si>
    <t>Is a very quiet person, wears a mask all the time which can make it hard to hear her. She is a very competent learner. Is a great role model and someone you can rely on to remember things. Doesn't like speaking in public but is a very good group learner as well as individual. She is good at taking charge in smaller settings with people she is comfortable with. Is a good influence on others.</t>
  </si>
  <si>
    <t>Cariung girl who is an excellent active listener</t>
  </si>
  <si>
    <t>Lovely student - sometimes quiet and can be negative in terms of her own ability. Does react well to students and teachers and very pleasant.</t>
  </si>
  <si>
    <t>Term 1 and 2 spent in Taiwan virtual learning. Twin to Wai Loon (2B) Tries hard, some gaps but has picked up everything we've done so far well. Didn't read much so phonics and reading not progressed as well as expected.</t>
  </si>
  <si>
    <t>Happy and sociable. Has recently been taken off EAL. Does not like to get things wrong or ask for help.</t>
  </si>
  <si>
    <t>Twin to Wai Loon. Shy and needs encouragment to participate in discussions. Limited engagement in VS. Is able but lacks confidence.</t>
  </si>
  <si>
    <t>New in Term 3. Twin (Wai Loon) just starting to use English words such as thank you, hello. Loves creative activities</t>
  </si>
  <si>
    <t>811481420496</t>
  </si>
  <si>
    <t>007485</t>
  </si>
  <si>
    <t>Gia Khanh (William)</t>
  </si>
  <si>
    <t>sibling Liza</t>
  </si>
  <si>
    <t>A very kind and quiet person generally. Check CPOMs for more of an understanding. He is receptive to positive praise. Is impulstive and can be distracted by friends. Best kept away from people who may distract him. Wants to do well and has made good progress in English this year.</t>
  </si>
  <si>
    <t>Lovely boy but can be a little lazy. Have purposely tried to divide his (often toxic) friendship group of Jin and Duy Long. Keep an eye on the iPad and search history.</t>
  </si>
  <si>
    <t>Can lack integrity at times but improved as year went on. Stronger with mental maths than many.</t>
  </si>
  <si>
    <t>153105047989</t>
  </si>
  <si>
    <t>007545</t>
  </si>
  <si>
    <t>A very sweet person who wants to do well. Very receptive to positive praise. Handwriting is a big focus. Works well in small groups. Is well liked and a positive person in the class. Loves science and maths. Engages well in IPC too - always putitng up his hand. Check PCAP for more informaiton. Has been in writing boosters this year.</t>
  </si>
  <si>
    <t>Lovely, bright, happy but shy to speak in front of people.</t>
  </si>
  <si>
    <t>Very sweet. Needs encouragement to slow down with his work</t>
  </si>
  <si>
    <t>Great character</t>
  </si>
  <si>
    <t>160435971309</t>
  </si>
  <si>
    <t>007076</t>
  </si>
  <si>
    <t>Gia Dong (JT)</t>
  </si>
  <si>
    <t>A very enthusiastic person. Wants to learn what he enjoys. Is left handed and presentation can vary based on how much he wants to do the task. Is very interested in science and all things machines/robots/planes. Will want to show you all of this too. Does a lot of research at home. Check CPOMs for a wider understanding. Works with ASC team weekly - Speak to Mr Albert if necessary. Can walk around the class and want to talk to others. Gentle reminders are best. Doesn't like getting things wrong.</t>
  </si>
  <si>
    <t>Great energy. Smiley. Friendly. Helpful. Very able with good attitude to learning.</t>
  </si>
  <si>
    <t>Very energetic, huge thirst for knowledge, amazing knowledge of different facts about particular topics. Extremely high ability in Maths. Very good in English but working to improve presentation. Sensitive and easily upset, particularly by Miso - easily frustrated. Has shown signs of self-harming when very angry.</t>
  </si>
  <si>
    <t>Quirky and entertaining! He is bright and loves learning. Quick to make links with information and soaks up all knowledge like a sponge! Asks interesting questions and shares interesting facts. Reminders to slow down, let others speak and listen to the answers to his questions. So kind and polite, another great buddy for new starters.</t>
  </si>
  <si>
    <t>Wonderful!</t>
  </si>
  <si>
    <t>150529395900</t>
  </si>
  <si>
    <t>007464</t>
  </si>
  <si>
    <t>Gordon Nguyen (Gordon)</t>
  </si>
  <si>
    <t>Was at Wonderkids</t>
  </si>
  <si>
    <t>A very kind and inquisitive person. Check PCAP and iSAMS. Can appear in his own world. Will need to sit near the front of class or near an adult to remain focused. Very obsessed with science. Writing is something he is still developing and may need reminders of basic punctuation. Works best near children who are focused and will remind him. Mum is very involved and likes feedback.</t>
  </si>
  <si>
    <t>Energetic, happy, enjoys science/geography facts. Immature with others. Can work with partners but struggles in groups.</t>
  </si>
  <si>
    <t>He's an expressive boy and full of fun. He is a bit of clock-watcher and lives for playtimes. Often needs encouragement to finish his work, particularly written tasks. Needs reminders to listen all the time.</t>
  </si>
  <si>
    <t>New this year. EAL(T3). A lovely friendly boy with lots of wonderful ideas which he is always happy to share. Getting better at working independently. Talk to Lauren.</t>
  </si>
  <si>
    <t>140133450963</t>
  </si>
  <si>
    <t>008062</t>
  </si>
  <si>
    <t>Chia-Wei (Morris)</t>
  </si>
  <si>
    <t>Exited Phonics Term 3</t>
  </si>
  <si>
    <t>Very quiet and calm person generally. Very strong moral compass so can want to make sure people are doing the right thing which can cause conflict. Mum and dad are very involved and may need to be spoken to regularly about progress and handled with care. He is a very hard worker but may need more support at times. Out of EAL now, can write how he speaks. Check PCAP.</t>
  </si>
  <si>
    <t>HIs English continues to develop well and he has gained lots of confidence. His stronger personality is starting to come out, which can be quite abrupt, which is surprising. Hard-working and very creative, he may not verbalise his thoughts but he has a good idea of what is going on. Not a twin as previous comment mentions.</t>
  </si>
  <si>
    <t>What a star! New to BIS this year with almost no English. Has made leaps and bounds of progress. An absolute delight! Ms Andrea had his twin this year so you can ask her re home life if needed.</t>
  </si>
  <si>
    <t>082838804775</t>
  </si>
  <si>
    <t>007271</t>
  </si>
  <si>
    <t>HaJun (Jason)</t>
  </si>
  <si>
    <t>The American school in Bangkok</t>
  </si>
  <si>
    <t>A strong leader. Is a very clever individual who is inquisitive and likes to do well. Parents are very engaged and want to know about how he is getting on. Is quite distracted and may not follow instructions first time. May be reluctant to do more, is done when he done. Can sometimes be impulsive and finds it difficult to take criticism. Very good pianist.</t>
  </si>
  <si>
    <t>Funny but loud at times! Gets distracted by friends but when focused, he works well and shows a very good understanding of the learning, even if he appears not to. A great personality and good all-rounder. Wonderful pianist too!</t>
  </si>
  <si>
    <t>Can rush things but responds exptremally well to positive praise. Very hard working and loves a challenge.</t>
  </si>
  <si>
    <t>Nice boy. Very loud and has only one tone to his voice. Not very aware of others around him, will push pass people, speak over others, say the same thing over and over again until someone stops him. Not in a horrible way, just doesn't know any better yet. Enjoy!</t>
  </si>
  <si>
    <t>Mid year starter. What a loud voice! Once you get over the decibels of his voice he is a thoughtful boy. Asks lots of questions. Needs to develop more independence... is a one instruction at a time kind of kid. Has made great progress and enjoys learning and pleasing others.</t>
  </si>
  <si>
    <t>144502927201</t>
  </si>
  <si>
    <t>009016</t>
  </si>
  <si>
    <t>Khanh Minh (Cara)</t>
  </si>
  <si>
    <t>Very lovely and very quiet. She works very hard but keeps herself to herself. Doesn't tend to be the loudest and is reluctant to share ideas in front of the class. This has got better since she has made new friends. She is now doing choir and production which is helping confidence. Is very clever but may follow friends and be reluctant to be the smartest. Loves reading and art.</t>
  </si>
  <si>
    <t>646402240269</t>
  </si>
  <si>
    <t>005268</t>
  </si>
  <si>
    <t>Dominic</t>
  </si>
  <si>
    <t>CoP on 8/1 3ams to 5ams
(fee paid)</t>
  </si>
  <si>
    <t>Calm, articulate student. Bright but not always the easiet to motivate. Takes time off.</t>
  </si>
  <si>
    <t>Quiet but articulate. Very polite. Has had quite a bit of time off as dad works in the hotel industry and they go on lots of luxury breaks. Perhaps monitor attendendance %.</t>
  </si>
  <si>
    <t>Intelligent and keen to share but sometimes can come across in an unkind way. Struggles to focus as he enjoys people paying him attention.</t>
  </si>
  <si>
    <t>Spent a lot of time in America once we came back to school. Has incredible vocabulary - doesnt always use it accuratly. Lacks stamina when writing, sometimes needs help generating ideas.</t>
  </si>
  <si>
    <t>Great imagination. Knowledgable about the world around him. Often has Fridays off due to weekends away. Still developing FMS and needs reminders to use ifnger spaces.</t>
  </si>
  <si>
    <t>lovely, charming boy, can lack confidence, had support with fine motor, had a lot of absence, loves to talk and share knowledge, loves his dad</t>
  </si>
  <si>
    <t xml:space="preserve">He has been away several times this year. 
Likes to ask questions and to tell stories.
Needs support in writing his name
</t>
  </si>
  <si>
    <t>355137726582</t>
  </si>
  <si>
    <t>006255</t>
  </si>
  <si>
    <t>Kien Hoa (Diesel)</t>
  </si>
  <si>
    <t>ditties</t>
  </si>
  <si>
    <t>Nice, fun boy. Needs some work on writing (now out of EAL) but can work hard.</t>
  </si>
  <si>
    <t>Tier 3 Very nice boy. In term 1 had a few issues with him being rough on the playground with other year 4 boys. He's doing well with English and I have seen improevement in his writing/spelling. Needs to read more at home.</t>
  </si>
  <si>
    <t>Very nice, tries hard and is vocal during discussions. A good egg to have in class though sometimes can get himself into situations. Nici Harman has helped with his listening and speaking skills</t>
  </si>
  <si>
    <t>Tries very hard. EAL T2, was very reluctant to write and read at home - no progress during VL. Phonics seems to have clicked latter end of term 3. Still very low but has a better attitude towards learning. Term 3 - wants to read and get better. Had some social issues with The Gia. Flagged for S&amp;L parents haven't returned form. Talk to Zoe for more information.</t>
  </si>
  <si>
    <t>Gorgeous boy. Finds turn taking difficult at times. Still has issuees with speech but has porgressed tremendously this year. Still T1 EAL. A great mathematician! Loves T attention.</t>
  </si>
  <si>
    <t>Referred for SALT. EAL. Needs alot of academic support</t>
  </si>
  <si>
    <t>GSH, Lively boy</t>
  </si>
  <si>
    <t>314060266153</t>
  </si>
  <si>
    <t>006245</t>
  </si>
  <si>
    <t>Sophia (Meng Meng)</t>
  </si>
  <si>
    <t>Great student. Really helpful and hardworking but fun too!</t>
  </si>
  <si>
    <t>One of the nicest students I have had the pleasure of teaching. Very bright and immaculate behaviour. SC Rep in T3. Perhaps could develop a bit a creativity in the way she speaks and presents.</t>
  </si>
  <si>
    <t>Very hard worker, a little shy even when she knows the answer. Other characters dominated, needs a chance to shine. Musician too, worries about things -watch emotion as she doesn't like to be wrong.</t>
  </si>
  <si>
    <t>Returned to BIS in Term 3. Pleasure to teach. Keen to please and very easily pleased - a capable student who applies her undertsanding with ease. Lovely circle of friends.</t>
  </si>
  <si>
    <t>So so so very sweet, she is quiet but super thoughtful and full of funny goodness.</t>
  </si>
  <si>
    <t>--</t>
  </si>
  <si>
    <t>Very sensible girl in class. A little bit quiet at the beginning but can converse in English fluently. Always comes to school late.</t>
  </si>
  <si>
    <t>474992858313</t>
  </si>
  <si>
    <t>006326</t>
  </si>
  <si>
    <t>Anita</t>
  </si>
  <si>
    <t>Great student. Fun and creative.</t>
  </si>
  <si>
    <t>Amazing girl</t>
  </si>
  <si>
    <t>Absolute star. Needs more independence.</t>
  </si>
  <si>
    <t>Absolute star! Like a sponge.</t>
  </si>
  <si>
    <t>Wonderful girl. Amazing attitude. Great progress.</t>
  </si>
  <si>
    <t>Very sweet - very supportive Mum</t>
  </si>
  <si>
    <t>Sweet and helpful</t>
  </si>
  <si>
    <t>093753608391</t>
  </si>
  <si>
    <t>007989</t>
  </si>
  <si>
    <t>JiWoo</t>
  </si>
  <si>
    <t>Quiet, hardworking student. Impressed this year with speaking out but still needs improvement.</t>
  </si>
  <si>
    <t>Quiet, lovely, v hard worker</t>
  </si>
  <si>
    <t>New this year. Gorgeous. Quiet but VERY hard-working</t>
  </si>
  <si>
    <t>282909737436</t>
  </si>
  <si>
    <t>005503</t>
  </si>
  <si>
    <t>Kim Bao Chau</t>
  </si>
  <si>
    <t>Good student and can have great converastions. Good thinker but a daydreamer too.</t>
  </si>
  <si>
    <t>Mostly tries hard. She is quite vocal and distracts her friends during class discussions, carpet time or lesson input. Sometimes day dreaming or drawing on whiteboards. Parents are quite on it and want her to make progress. English is fairly good and Maths is improving well. Has a big interest in Space.</t>
  </si>
  <si>
    <t>Sweet, lovely girl but coasts and slow to start work. Need to check if she fully understands as can go off on a tangent or not completework to her full potential.</t>
  </si>
  <si>
    <t>Great fun. Bao Chau has a lot of stories to share and these can be longwinded and points can get lost when summarising. Has a great circle of friends - especially Thanh Tri.</t>
  </si>
  <si>
    <t>Lively, great child!</t>
  </si>
  <si>
    <t>Parents have expressed concern about her speaking and pronounciation. Not yet been referred for speech and language due to disruption caused by Covid, but Dad would like her to be.</t>
  </si>
  <si>
    <t>173021199215</t>
  </si>
  <si>
    <t>007721</t>
  </si>
  <si>
    <t>BYEON</t>
  </si>
  <si>
    <t>JeongU (Henry)</t>
  </si>
  <si>
    <t>Great student. Wroks hard and gets on with everyone. Needs some time to ecpress himself. Hardworking.</t>
  </si>
  <si>
    <t>Great kid. Fantastic energy and attitude in class. Student council rep. Can work with anyone. Needs thinking time to practise his words before answering aloud.</t>
  </si>
  <si>
    <t>A superstar. So nice. Always apologises if he's been too noisy.</t>
  </si>
  <si>
    <t>Hard-worker / Loves learning! You will love him.</t>
  </si>
  <si>
    <t>594470320760</t>
  </si>
  <si>
    <t>006364</t>
  </si>
  <si>
    <t>Hsiang</t>
  </si>
  <si>
    <t>Very smart boy - gifted, I suspect. Arrogant and overconfident at times but has improved a lot. Needs time to cool down expecially in foorball. Number one accordian plater in the whole of Taiwan (under 15). See CPOMs when made available.</t>
  </si>
  <si>
    <t>Extremely able and overly confident. This is to his detrement at times. He does not like being told that he is in the wrong and will strongly put forward a counter-argument, whether this is against an adult or another child. Has been seeing Zara and the ASC Team since the beginning of Term 3 for this. Has had lots of friendship issues but he seems to have a group of boys who he prefers to play now with outside the classroom. Primary Concerns have been added due to his attitude and behaviour. BUT when he is on good form, he is funny and you can have a great conversation with him. Loves reading. Parents on board.</t>
  </si>
  <si>
    <t>Very confident but sometimes too much so. Needs reminding to keep comments concise or not at all. Can have playground issues, usually not what he says but HOW he says it.</t>
  </si>
  <si>
    <t>Very able boy! Previous issues with sharing, compromising and turntaking were exacebated by lockdown. He is an only child who spent a lot of time with just his mum (his dad was at his factory). Can get angry and shout or lash out at his friends. More details on the recording.</t>
  </si>
  <si>
    <t>Very able, full of questions. Great to explain and model during inputs. Developed great behaviour Term 1. Lack of routine and disruptions in Term 2 saw him more emotional and difficulties responding to situations. Needed reminders for not interrupting.</t>
  </si>
  <si>
    <t>Has required a lot of support with turn taking and sharing. Finds it hard to calm down when hes angry, and lashes out at friends (hits).</t>
  </si>
  <si>
    <t>Language is his strenght. Sometimes needs reminding about playing positively.</t>
  </si>
  <si>
    <t>092954055237</t>
  </si>
  <si>
    <t>008934</t>
  </si>
  <si>
    <t>Pham Ha My (Selena)</t>
  </si>
  <si>
    <t>New 2024. Calm, quiet girl who lacked confidence coing into the school (bullied at her old school). Has come a long way but please watch.</t>
  </si>
  <si>
    <t>102744909207</t>
  </si>
  <si>
    <t>009030</t>
  </si>
  <si>
    <t>Phuc An</t>
  </si>
  <si>
    <t>New 2024. Can act very young at times and blame others when he himself needs to step up. Can be hardworking. Needs some work on maintaining meaningful relationships.</t>
  </si>
  <si>
    <t>092451965481</t>
  </si>
  <si>
    <t>009114</t>
  </si>
  <si>
    <t>Noor Lola Louise (Noor)</t>
  </si>
  <si>
    <t>NAE Staff child, 3 siblings in school, coming from Swiss International School Dubai</t>
  </si>
  <si>
    <t>New 2024. Super student. Hardworking and fun. SRC rep and throws hersellf into everything. Said she was bullied in her last school. 100% inclusive with whoever she works with. Has difficulties in English (writig/ spelling) and maths. Is known to the various teams. See LSProfile.</t>
  </si>
  <si>
    <t>144315740984</t>
  </si>
  <si>
    <t>009438</t>
  </si>
  <si>
    <t>Tran Ngoc Duyen (Melissa)</t>
  </si>
  <si>
    <t>APU in Danang</t>
  </si>
  <si>
    <t>162113114180</t>
  </si>
  <si>
    <t>009252</t>
  </si>
  <si>
    <t>Manh Duc</t>
  </si>
  <si>
    <t>Potential leaving</t>
  </si>
  <si>
    <t>Class No.</t>
  </si>
  <si>
    <t>Staying F1</t>
  </si>
  <si>
    <t>Claudine</t>
  </si>
  <si>
    <t>Kim</t>
  </si>
  <si>
    <t>F2C</t>
  </si>
  <si>
    <t>F2M</t>
  </si>
  <si>
    <t>Vicky</t>
  </si>
  <si>
    <t>Bethan</t>
  </si>
  <si>
    <t>Eileen</t>
  </si>
  <si>
    <t>Aisling</t>
  </si>
  <si>
    <t>Venetia</t>
  </si>
  <si>
    <t>Daniel</t>
  </si>
  <si>
    <t>Kathryn</t>
  </si>
  <si>
    <t>Mary</t>
  </si>
  <si>
    <t>Lisa</t>
  </si>
  <si>
    <t>Heather</t>
  </si>
  <si>
    <t>Nicole</t>
  </si>
  <si>
    <t>Jules</t>
  </si>
  <si>
    <t>Hollie</t>
  </si>
  <si>
    <t>Judith</t>
  </si>
  <si>
    <t>Sharla</t>
  </si>
  <si>
    <t>Aislinn</t>
  </si>
  <si>
    <t>Luke</t>
  </si>
  <si>
    <t>Olly</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</si>
</sst>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0.0%"/>
    <numFmt numFmtId="165" formatCode="0.0"/>
    <numFmt numFmtId="166" formatCode="000000"/>
    <numFmt numFmtId="167" formatCode="dd&quot;-&quot;mmm&quot;-&quot;yyyy"/>
    <numFmt numFmtId="168" formatCode="dd-mmm-yy"/>
    <numFmt numFmtId="169" formatCode="d-mmm-yy"/>
    <numFmt numFmtId="170" formatCode="d-mmmm-yy"/>
    <numFmt numFmtId="171" formatCode="dd-mmm-yyyy"/>
    <numFmt numFmtId="172" formatCode="dd/MM/yyyy"/>
    <numFmt numFmtId="173" formatCode="d-mmm-yyyy"/>
    <numFmt numFmtId="174" formatCode="dd/mm/yyyy"/>
    <numFmt numFmtId="175" formatCode="000000000000"/>
    <numFmt numFmtId="176" formatCode="dd-mmmm-yy"/>
    <numFmt numFmtId="177" formatCode="d-mmm yyyy"/>
    <numFmt numFmtId="178" formatCode="d/m/yyyy"/>
    <numFmt numFmtId="179" formatCode="dd-mmmm-yyyy"/>
    <numFmt numFmtId="180" formatCode="[$£-809]#,##0.00"/>
    <numFmt numFmtId="181" formatCode="dd mmm yyyy"/>
  </numFmts>
  <fonts count="55">
    <font>
      <sz val="11.0"/>
      <color rgb="FF000000"/>
      <name val="Calibri"/>
      <scheme val="minor"/>
    </font>
    <font>
      <b/>
      <color theme="1"/>
      <name val="Calibri"/>
      <scheme val="minor"/>
    </font>
    <font>
      <color theme="1"/>
      <name val="Calibri"/>
      <scheme val="minor"/>
    </font>
    <font/>
    <font>
      <b/>
      <sz val="11.0"/>
      <color rgb="FF000000"/>
      <name val="Arial"/>
    </font>
    <font>
      <sz val="12.0"/>
      <color rgb="FF000000"/>
      <name val="Calibri"/>
    </font>
    <font>
      <b/>
      <sz val="10.0"/>
      <color rgb="FF000000"/>
      <name val="Arial"/>
    </font>
    <font>
      <sz val="11.0"/>
      <color theme="1"/>
      <name val="Calibri"/>
    </font>
    <font>
      <sz val="11.0"/>
      <color rgb="FF000000"/>
      <name val="Calibri"/>
    </font>
    <font>
      <b/>
      <sz val="11.0"/>
      <color rgb="FF000000"/>
      <name val="Calibri"/>
    </font>
    <font>
      <b/>
      <sz val="11.0"/>
      <color rgb="FFFF0000"/>
      <name val="Calibri"/>
    </font>
    <font>
      <sz val="10.0"/>
      <color rgb="FF000000"/>
      <name val="Arial"/>
    </font>
    <font>
      <sz val="11.0"/>
      <color rgb="FF000000"/>
      <name val="Inconsolata"/>
    </font>
    <font>
      <b/>
      <sz val="10.0"/>
      <color theme="1"/>
      <name val="Arial"/>
    </font>
    <font>
      <b/>
      <sz val="11.0"/>
      <color theme="1"/>
      <name val="Calibri"/>
    </font>
    <font>
      <b/>
      <sz val="10.0"/>
      <color rgb="FFFFFFFF"/>
      <name val="Arial"/>
    </font>
    <font>
      <sz val="11.0"/>
      <color rgb="FFFF0000"/>
      <name val="Calibri"/>
    </font>
    <font>
      <b/>
      <sz val="11.0"/>
      <color rgb="FF980000"/>
      <name val="Calibri"/>
    </font>
    <font>
      <b/>
      <sz val="12.0"/>
      <color rgb="FF000000"/>
      <name val="Calibri"/>
    </font>
    <font>
      <b/>
      <sz val="14.0"/>
      <color rgb="FF000000"/>
      <name val="Calibri"/>
    </font>
    <font>
      <sz val="10.0"/>
      <color rgb="FF000000"/>
      <name val="Calibri"/>
    </font>
    <font>
      <sz val="10.0"/>
      <color theme="1"/>
      <name val="Calibri"/>
    </font>
    <font>
      <sz val="10.0"/>
      <color rgb="FF444444"/>
      <name val="Calibri"/>
    </font>
    <font>
      <sz val="10.0"/>
      <color theme="1"/>
      <name val="Calibri"/>
      <scheme val="minor"/>
    </font>
    <font>
      <sz val="9.0"/>
      <color rgb="FF000000"/>
      <name val="Calibri"/>
    </font>
    <font>
      <b/>
      <sz val="10.0"/>
      <color rgb="FF000000"/>
      <name val="Calibri"/>
    </font>
    <font>
      <color rgb="FF000000"/>
      <name val="Calibri"/>
    </font>
    <font>
      <sz val="10.0"/>
      <color rgb="FF1F1F1F"/>
      <name val="Calibri"/>
    </font>
    <font>
      <sz val="10.0"/>
      <color rgb="FFFFFFFF"/>
      <name val="Calibri"/>
    </font>
    <font>
      <sz val="9.0"/>
      <color rgb="FF1F1F1F"/>
      <name val="Arial"/>
    </font>
    <font>
      <b/>
      <sz val="9.0"/>
      <color rgb="FF980000"/>
      <name val="Calibri"/>
    </font>
    <font>
      <sz val="10.0"/>
      <color rgb="FFFF0000"/>
      <name val="Calibri"/>
    </font>
    <font>
      <sz val="9.0"/>
      <color theme="1"/>
      <name val="Calibri"/>
    </font>
    <font>
      <b/>
      <sz val="9.0"/>
      <color rgb="FF000000"/>
      <name val="Calibri"/>
    </font>
    <font>
      <sz val="9.0"/>
      <color theme="1"/>
      <name val="Calibri"/>
      <scheme val="minor"/>
    </font>
    <font>
      <sz val="11.0"/>
      <color rgb="FF980000"/>
      <name val="Calibri"/>
      <scheme val="minor"/>
    </font>
    <font>
      <color theme="1"/>
      <name val="Calibri"/>
    </font>
    <font>
      <sz val="10.0"/>
      <color rgb="FF0000FF"/>
      <name val="Calibri"/>
    </font>
    <font>
      <color rgb="FF0000FF"/>
      <name val="Calibri"/>
    </font>
    <font>
      <sz val="14.0"/>
      <color rgb="FF000000"/>
      <name val="Calibri"/>
    </font>
    <font>
      <b/>
      <sz val="10.0"/>
      <color rgb="FF980000"/>
      <name val="Calibri"/>
    </font>
    <font>
      <sz val="11.0"/>
      <color theme="1"/>
      <name val="Calibri"/>
      <scheme val="minor"/>
    </font>
    <font>
      <sz val="14.0"/>
      <color theme="1"/>
      <name val="Calibri"/>
    </font>
    <font>
      <sz val="11.0"/>
      <color rgb="FF980000"/>
      <name val="Calibri"/>
    </font>
    <font>
      <sz val="10.0"/>
      <color rgb="FF181818"/>
      <name val="Calibri"/>
    </font>
    <font>
      <color rgb="FF980000"/>
      <name val="Calibri"/>
    </font>
    <font>
      <sz val="10.0"/>
      <color rgb="FF000000"/>
      <name val="Roboto"/>
    </font>
    <font>
      <color rgb="FFFF0000"/>
      <name val="Calibri"/>
    </font>
    <font>
      <b/>
      <color theme="1"/>
      <name val="Calibri"/>
    </font>
    <font>
      <color rgb="FF980000"/>
      <name val="Calibri"/>
      <scheme val="minor"/>
    </font>
    <font>
      <color rgb="FF000000"/>
      <name val="Calibri"/>
      <scheme val="minor"/>
    </font>
    <font>
      <color rgb="FFFF0000"/>
      <name val="Calibri"/>
      <scheme val="minor"/>
    </font>
    <font>
      <i/>
      <sz val="10.0"/>
      <color rgb="FF000000"/>
      <name val="Calibri"/>
    </font>
    <font>
      <i/>
      <sz val="10.0"/>
      <color theme="1"/>
      <name val="Calibri"/>
    </font>
    <font>
      <sz val="10.0"/>
      <color rgb="FF000000"/>
      <name val="Calibri"/>
      <scheme val="minor"/>
    </font>
  </fonts>
  <fills count="31">
    <fill>
      <patternFill patternType="none"/>
    </fill>
    <fill>
      <patternFill patternType="lightGray"/>
    </fill>
    <fill>
      <patternFill patternType="solid">
        <fgColor rgb="FF00FF00"/>
        <bgColor rgb="FF00FF00"/>
      </patternFill>
    </fill>
    <fill>
      <patternFill patternType="solid">
        <fgColor rgb="FFFF00FF"/>
        <bgColor rgb="FFFF00FF"/>
      </patternFill>
    </fill>
    <fill>
      <patternFill patternType="solid">
        <fgColor rgb="FFFFFF00"/>
        <bgColor rgb="FFFFFF00"/>
      </patternFill>
    </fill>
    <fill>
      <patternFill patternType="solid">
        <fgColor rgb="FFFFF2CC"/>
        <bgColor rgb="FFFFF2CC"/>
      </patternFill>
    </fill>
    <fill>
      <patternFill patternType="solid">
        <fgColor rgb="FFD9D2E9"/>
        <bgColor rgb="FFD9D2E9"/>
      </patternFill>
    </fill>
    <fill>
      <patternFill patternType="solid">
        <fgColor rgb="FFFF9900"/>
        <bgColor rgb="FFFF9900"/>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9FC5E8"/>
        <bgColor rgb="FF9FC5E8"/>
      </patternFill>
    </fill>
    <fill>
      <patternFill patternType="solid">
        <fgColor rgb="FFB4A7D6"/>
        <bgColor rgb="FFB4A7D6"/>
      </patternFill>
    </fill>
    <fill>
      <patternFill patternType="solid">
        <fgColor rgb="FF6FA8DC"/>
        <bgColor rgb="FF6FA8DC"/>
      </patternFill>
    </fill>
    <fill>
      <patternFill patternType="solid">
        <fgColor rgb="FFF6B26B"/>
        <bgColor rgb="FFF6B26B"/>
      </patternFill>
    </fill>
    <fill>
      <patternFill patternType="solid">
        <fgColor rgb="FFD5A6BD"/>
        <bgColor rgb="FFD5A6BD"/>
      </patternFill>
    </fill>
    <fill>
      <patternFill patternType="solid">
        <fgColor rgb="FFC9DAF8"/>
        <bgColor rgb="FFC9DAF8"/>
      </patternFill>
    </fill>
    <fill>
      <patternFill patternType="solid">
        <fgColor rgb="FF00FFFF"/>
        <bgColor rgb="FF00FFFF"/>
      </patternFill>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980000"/>
        <bgColor rgb="FF980000"/>
      </patternFill>
    </fill>
    <fill>
      <patternFill patternType="solid">
        <fgColor rgb="FFF9CB9C"/>
        <bgColor rgb="FFF9CB9C"/>
      </patternFill>
    </fill>
    <fill>
      <patternFill patternType="solid">
        <fgColor rgb="FFFFD966"/>
        <bgColor rgb="FFFFD966"/>
      </patternFill>
    </fill>
    <fill>
      <patternFill patternType="solid">
        <fgColor rgb="FF000000"/>
        <bgColor rgb="FF000000"/>
      </patternFill>
    </fill>
    <fill>
      <patternFill patternType="solid">
        <fgColor rgb="FFFF0000"/>
        <bgColor rgb="FFFF0000"/>
      </patternFill>
    </fill>
    <fill>
      <patternFill patternType="solid">
        <fgColor rgb="FFFCE5CD"/>
        <bgColor rgb="FFFCE5CD"/>
      </patternFill>
    </fill>
    <fill>
      <patternFill patternType="solid">
        <fgColor rgb="FFF4CCCC"/>
        <bgColor rgb="FFF4CCCC"/>
      </patternFill>
    </fill>
    <fill>
      <patternFill patternType="solid">
        <fgColor rgb="FFB7B7B7"/>
        <bgColor rgb="FFB7B7B7"/>
      </patternFill>
    </fill>
    <fill>
      <patternFill patternType="solid">
        <fgColor rgb="FF3C78D8"/>
        <bgColor rgb="FF3C78D8"/>
      </patternFill>
    </fill>
    <fill>
      <patternFill patternType="solid">
        <fgColor rgb="FFEA9999"/>
        <bgColor rgb="FFEA9999"/>
      </patternFill>
    </fill>
  </fills>
  <borders count="16">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101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Alignment="1" applyFont="1">
      <alignment horizontal="center"/>
    </xf>
    <xf borderId="0" fillId="0" fontId="2" numFmtId="0" xfId="0" applyFont="1"/>
    <xf borderId="1" fillId="2" fontId="2" numFmtId="0" xfId="0" applyBorder="1" applyFill="1" applyFont="1"/>
    <xf borderId="1" fillId="3" fontId="2" numFmtId="0" xfId="0" applyBorder="1" applyFill="1" applyFont="1"/>
    <xf borderId="1" fillId="4" fontId="2" numFmtId="0" xfId="0" applyBorder="1" applyFill="1" applyFont="1"/>
    <xf borderId="1" fillId="5" fontId="2" numFmtId="0" xfId="0" applyBorder="1" applyFill="1" applyFont="1"/>
    <xf borderId="1" fillId="6" fontId="2" numFmtId="0" xfId="0" applyBorder="1" applyFill="1" applyFont="1"/>
    <xf borderId="2" fillId="7" fontId="2" numFmtId="0" xfId="0" applyBorder="1" applyFill="1" applyFont="1"/>
    <xf borderId="0" fillId="0" fontId="1" numFmtId="0" xfId="0" applyAlignment="1" applyFont="1">
      <alignment shrinkToFit="0" wrapText="0"/>
    </xf>
    <xf borderId="3" fillId="0" fontId="3" numFmtId="0" xfId="0" applyBorder="1" applyFont="1"/>
    <xf borderId="4" fillId="0" fontId="4" numFmtId="0" xfId="0" applyAlignment="1" applyBorder="1" applyFont="1">
      <alignment horizontal="center" shrinkToFit="0" vertical="center" wrapText="1"/>
    </xf>
    <xf borderId="4" fillId="7" fontId="4" numFmtId="0" xfId="0" applyAlignment="1" applyBorder="1" applyFont="1">
      <alignment horizontal="center" shrinkToFit="0" vertical="center" wrapText="1"/>
    </xf>
    <xf borderId="4" fillId="8" fontId="4" numFmtId="0" xfId="0" applyAlignment="1" applyBorder="1" applyFill="1" applyFont="1">
      <alignment horizontal="center" shrinkToFit="0" vertical="center" wrapText="1"/>
    </xf>
    <xf borderId="4" fillId="9" fontId="4" numFmtId="0" xfId="0" applyAlignment="1" applyBorder="1" applyFill="1" applyFont="1">
      <alignment horizontal="center" shrinkToFit="0" vertical="center" wrapText="1"/>
    </xf>
    <xf borderId="4" fillId="10" fontId="4" numFmtId="0" xfId="0" applyAlignment="1" applyBorder="1" applyFill="1" applyFont="1">
      <alignment horizontal="center" shrinkToFit="0" vertical="center" wrapText="1"/>
    </xf>
    <xf borderId="4" fillId="11" fontId="4" numFmtId="0" xfId="0" applyAlignment="1" applyBorder="1" applyFill="1" applyFont="1">
      <alignment horizontal="center" shrinkToFit="0" vertical="center" wrapText="1"/>
    </xf>
    <xf borderId="4" fillId="12" fontId="4" numFmtId="0" xfId="0" applyAlignment="1" applyBorder="1" applyFill="1" applyFont="1">
      <alignment horizontal="center" shrinkToFit="0" vertical="center" wrapText="1"/>
    </xf>
    <xf borderId="4" fillId="13" fontId="4" numFmtId="0" xfId="0" applyAlignment="1" applyBorder="1" applyFill="1" applyFont="1">
      <alignment horizontal="center" shrinkToFit="0" vertical="center" wrapText="1"/>
    </xf>
    <xf borderId="4" fillId="5" fontId="4" numFmtId="0" xfId="0" applyAlignment="1" applyBorder="1" applyFont="1">
      <alignment horizontal="center" shrinkToFit="0" vertical="center" wrapText="1"/>
    </xf>
    <xf borderId="4" fillId="6" fontId="4" numFmtId="0" xfId="0" applyAlignment="1" applyBorder="1" applyFont="1">
      <alignment horizontal="center" shrinkToFit="0" vertical="center" wrapText="1"/>
    </xf>
    <xf borderId="4" fillId="14" fontId="4" numFmtId="0" xfId="0" applyAlignment="1" applyBorder="1" applyFill="1" applyFont="1">
      <alignment horizontal="center" shrinkToFit="0" vertical="center" wrapText="1"/>
    </xf>
    <xf borderId="5" fillId="15" fontId="4"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5" fillId="16" fontId="4" numFmtId="0" xfId="0" applyAlignment="1" applyBorder="1" applyFill="1" applyFont="1">
      <alignment horizontal="center" shrinkToFit="0" vertical="center" wrapText="1"/>
    </xf>
    <xf borderId="0" fillId="0" fontId="5" numFmtId="0" xfId="0" applyFont="1"/>
    <xf borderId="8" fillId="0" fontId="3" numFmtId="0" xfId="0" applyBorder="1" applyFont="1"/>
    <xf borderId="1" fillId="17" fontId="6" numFmtId="0" xfId="0" applyAlignment="1" applyBorder="1" applyFill="1" applyFont="1">
      <alignment horizontal="center" shrinkToFit="0" vertical="center" wrapText="1"/>
    </xf>
    <xf borderId="5" fillId="18" fontId="4" numFmtId="0" xfId="0" applyAlignment="1" applyBorder="1" applyFill="1" applyFont="1">
      <alignment horizontal="center" shrinkToFit="0" vertical="center" wrapText="1"/>
    </xf>
    <xf borderId="6" fillId="18" fontId="4" numFmtId="0" xfId="0" applyAlignment="1" applyBorder="1" applyFont="1">
      <alignment horizontal="center" shrinkToFit="0" vertical="center" wrapText="1"/>
    </xf>
    <xf borderId="6" fillId="5" fontId="4" numFmtId="0" xfId="0" applyAlignment="1" applyBorder="1" applyFont="1">
      <alignment horizontal="center" shrinkToFit="0" vertical="center" wrapText="1"/>
    </xf>
    <xf borderId="6" fillId="6" fontId="4" numFmtId="0" xfId="0" applyAlignment="1" applyBorder="1" applyFont="1">
      <alignment horizontal="center" shrinkToFit="0" vertical="center" wrapText="1"/>
    </xf>
    <xf borderId="6" fillId="9" fontId="4" numFmtId="0" xfId="0" applyAlignment="1" applyBorder="1" applyFont="1">
      <alignment horizontal="center" shrinkToFit="0" vertical="center" wrapText="1"/>
    </xf>
    <xf borderId="6" fillId="18" fontId="7" numFmtId="0" xfId="0" applyBorder="1" applyFont="1"/>
    <xf borderId="7" fillId="18" fontId="7" numFmtId="0" xfId="0" applyBorder="1" applyFont="1"/>
    <xf borderId="1" fillId="0" fontId="8" numFmtId="0" xfId="0" applyBorder="1" applyFont="1"/>
    <xf borderId="1" fillId="0" fontId="9" numFmtId="0" xfId="0" applyBorder="1" applyFont="1"/>
    <xf borderId="2" fillId="0" fontId="7" numFmtId="0" xfId="0" applyAlignment="1" applyBorder="1" applyFont="1">
      <alignment vertical="bottom"/>
    </xf>
    <xf borderId="7" fillId="4" fontId="10" numFmtId="0" xfId="0" applyAlignment="1" applyBorder="1" applyFont="1">
      <alignment horizontal="center" vertical="bottom"/>
    </xf>
    <xf borderId="0" fillId="0" fontId="7" numFmtId="0" xfId="0" applyAlignment="1" applyFont="1">
      <alignment vertical="bottom"/>
    </xf>
    <xf borderId="1" fillId="0" fontId="6" numFmtId="0" xfId="0" applyAlignment="1" applyBorder="1" applyFont="1">
      <alignment shrinkToFit="0" vertical="center" wrapText="1"/>
    </xf>
    <xf borderId="1" fillId="0" fontId="11" numFmtId="0" xfId="0" applyAlignment="1" applyBorder="1" applyFont="1">
      <alignment horizontal="center" shrinkToFit="0" vertical="center" wrapText="1"/>
    </xf>
    <xf borderId="1" fillId="7" fontId="11" numFmtId="0" xfId="0" applyAlignment="1" applyBorder="1" applyFont="1">
      <alignment horizontal="right" shrinkToFit="0" vertical="center" wrapText="1"/>
    </xf>
    <xf borderId="1" fillId="8" fontId="11" numFmtId="0" xfId="0" applyAlignment="1" applyBorder="1" applyFont="1">
      <alignment horizontal="right" shrinkToFit="0" vertical="center" wrapText="1"/>
    </xf>
    <xf borderId="1" fillId="9" fontId="11" numFmtId="0" xfId="0" applyAlignment="1" applyBorder="1" applyFont="1">
      <alignment horizontal="right" shrinkToFit="0" vertical="center" wrapText="1"/>
    </xf>
    <xf borderId="1" fillId="10" fontId="11" numFmtId="0" xfId="0" applyAlignment="1" applyBorder="1" applyFont="1">
      <alignment horizontal="right" shrinkToFit="0" vertical="center" wrapText="1"/>
    </xf>
    <xf borderId="1" fillId="11" fontId="11" numFmtId="0" xfId="0" applyAlignment="1" applyBorder="1" applyFont="1">
      <alignment horizontal="right" shrinkToFit="0" vertical="center" wrapText="1"/>
    </xf>
    <xf borderId="1" fillId="11" fontId="11" numFmtId="9" xfId="0" applyAlignment="1" applyBorder="1" applyFont="1" applyNumberFormat="1">
      <alignment horizontal="right" shrinkToFit="0" vertical="center" wrapText="1"/>
    </xf>
    <xf borderId="1" fillId="12" fontId="11" numFmtId="0" xfId="0" applyAlignment="1" applyBorder="1" applyFont="1">
      <alignment horizontal="right" shrinkToFit="0" vertical="center" wrapText="1"/>
    </xf>
    <xf borderId="1" fillId="12" fontId="11" numFmtId="9" xfId="0" applyAlignment="1" applyBorder="1" applyFont="1" applyNumberFormat="1">
      <alignment horizontal="right" shrinkToFit="0" vertical="center" wrapText="1"/>
    </xf>
    <xf borderId="1" fillId="13" fontId="11" numFmtId="0" xfId="0" applyAlignment="1" applyBorder="1" applyFont="1">
      <alignment horizontal="right" shrinkToFit="0" vertical="center" wrapText="1"/>
    </xf>
    <xf borderId="1" fillId="13" fontId="11" numFmtId="164" xfId="0" applyAlignment="1" applyBorder="1" applyFont="1" applyNumberFormat="1">
      <alignment horizontal="right" shrinkToFit="0" vertical="center" wrapText="1"/>
    </xf>
    <xf borderId="1" fillId="5" fontId="11" numFmtId="0" xfId="0" applyAlignment="1" applyBorder="1" applyFont="1">
      <alignment horizontal="right" shrinkToFit="0" vertical="center" wrapText="1"/>
    </xf>
    <xf borderId="1" fillId="5" fontId="11" numFmtId="164" xfId="0" applyAlignment="1" applyBorder="1" applyFont="1" applyNumberFormat="1">
      <alignment horizontal="right" shrinkToFit="0" vertical="center" wrapText="1"/>
    </xf>
    <xf borderId="1" fillId="6" fontId="11" numFmtId="0" xfId="0" applyAlignment="1" applyBorder="1" applyFont="1">
      <alignment horizontal="right" shrinkToFit="0" vertical="center" wrapText="1"/>
    </xf>
    <xf borderId="1" fillId="6" fontId="11" numFmtId="164" xfId="0" applyAlignment="1" applyBorder="1" applyFont="1" applyNumberFormat="1">
      <alignment horizontal="right" shrinkToFit="0" vertical="center" wrapText="1"/>
    </xf>
    <xf borderId="1" fillId="9" fontId="11" numFmtId="164" xfId="0" applyAlignment="1" applyBorder="1" applyFont="1" applyNumberFormat="1">
      <alignment horizontal="right" shrinkToFit="0" vertical="center" wrapText="1"/>
    </xf>
    <xf borderId="1" fillId="14" fontId="11" numFmtId="0" xfId="0" applyAlignment="1" applyBorder="1" applyFont="1">
      <alignment horizontal="right" shrinkToFit="0" vertical="center" wrapText="1"/>
    </xf>
    <xf borderId="1" fillId="14" fontId="11" numFmtId="9" xfId="0" applyAlignment="1" applyBorder="1" applyFont="1" applyNumberFormat="1">
      <alignment horizontal="right" shrinkToFit="0" vertical="center" wrapText="1"/>
    </xf>
    <xf borderId="1" fillId="15" fontId="11" numFmtId="0" xfId="0" applyAlignment="1" applyBorder="1" applyFont="1">
      <alignment horizontal="right" shrinkToFit="0" vertical="center" wrapText="1"/>
    </xf>
    <xf borderId="9" fillId="16" fontId="11" numFmtId="0" xfId="0" applyAlignment="1" applyBorder="1" applyFont="1">
      <alignment horizontal="center" shrinkToFit="0" vertical="center" wrapText="1"/>
    </xf>
    <xf borderId="10" fillId="0" fontId="3" numFmtId="0" xfId="0" applyBorder="1" applyFont="1"/>
    <xf borderId="11" fillId="0" fontId="3" numFmtId="0" xfId="0" applyBorder="1" applyFont="1"/>
    <xf borderId="3" fillId="19" fontId="12" numFmtId="0" xfId="0" applyAlignment="1" applyBorder="1" applyFill="1" applyFont="1">
      <alignment vertical="bottom"/>
    </xf>
    <xf borderId="3" fillId="0" fontId="8" numFmtId="1" xfId="0" applyAlignment="1" applyBorder="1" applyFont="1" applyNumberFormat="1">
      <alignment horizontal="right" vertical="bottom"/>
    </xf>
    <xf borderId="12" fillId="0" fontId="3" numFmtId="0" xfId="0" applyBorder="1" applyFont="1"/>
    <xf borderId="2" fillId="0" fontId="3" numFmtId="0" xfId="0" applyBorder="1" applyFont="1"/>
    <xf borderId="3" fillId="0" fontId="7" numFmtId="0" xfId="0" applyAlignment="1" applyBorder="1" applyFont="1">
      <alignment vertical="bottom"/>
    </xf>
    <xf borderId="1" fillId="7" fontId="11" numFmtId="165" xfId="0" applyAlignment="1" applyBorder="1" applyFont="1" applyNumberFormat="1">
      <alignment horizontal="right" shrinkToFit="0" vertical="center" wrapText="1"/>
    </xf>
    <xf borderId="5" fillId="0" fontId="13" numFmtId="0" xfId="0" applyAlignment="1" applyBorder="1" applyFont="1">
      <alignment horizontal="center" shrinkToFit="0" vertical="center" wrapText="1"/>
    </xf>
    <xf borderId="1" fillId="7" fontId="6" numFmtId="0" xfId="0" applyAlignment="1" applyBorder="1" applyFont="1">
      <alignment horizontal="right" shrinkToFit="0" vertical="center" wrapText="1"/>
    </xf>
    <xf borderId="1" fillId="8" fontId="6" numFmtId="0" xfId="0" applyAlignment="1" applyBorder="1" applyFont="1">
      <alignment horizontal="right" shrinkToFit="0" vertical="center" wrapText="1"/>
    </xf>
    <xf borderId="1" fillId="9" fontId="6" numFmtId="0" xfId="0" applyAlignment="1" applyBorder="1" applyFont="1">
      <alignment horizontal="right" shrinkToFit="0" vertical="center" wrapText="1"/>
    </xf>
    <xf borderId="1" fillId="10" fontId="6" numFmtId="0" xfId="0" applyAlignment="1" applyBorder="1" applyFont="1">
      <alignment horizontal="right" shrinkToFit="0" vertical="center" wrapText="1"/>
    </xf>
    <xf borderId="1" fillId="11" fontId="6" numFmtId="0" xfId="0" applyAlignment="1" applyBorder="1" applyFont="1">
      <alignment horizontal="right" shrinkToFit="0" vertical="center" wrapText="1"/>
    </xf>
    <xf borderId="1" fillId="11" fontId="6" numFmtId="9" xfId="0" applyAlignment="1" applyBorder="1" applyFont="1" applyNumberFormat="1">
      <alignment horizontal="right" shrinkToFit="0" vertical="center" wrapText="1"/>
    </xf>
    <xf borderId="1" fillId="12" fontId="6" numFmtId="0" xfId="0" applyAlignment="1" applyBorder="1" applyFont="1">
      <alignment horizontal="right" shrinkToFit="0" vertical="center" wrapText="1"/>
    </xf>
    <xf borderId="1" fillId="12" fontId="6" numFmtId="9" xfId="0" applyAlignment="1" applyBorder="1" applyFont="1" applyNumberFormat="1">
      <alignment horizontal="right" shrinkToFit="0" vertical="center" wrapText="1"/>
    </xf>
    <xf borderId="1" fillId="13" fontId="6" numFmtId="0" xfId="0" applyAlignment="1" applyBorder="1" applyFont="1">
      <alignment horizontal="right" shrinkToFit="0" vertical="center" wrapText="1"/>
    </xf>
    <xf borderId="1" fillId="13" fontId="6" numFmtId="164" xfId="0" applyAlignment="1" applyBorder="1" applyFont="1" applyNumberFormat="1">
      <alignment horizontal="right" shrinkToFit="0" vertical="center" wrapText="1"/>
    </xf>
    <xf borderId="1" fillId="5" fontId="6" numFmtId="0" xfId="0" applyAlignment="1" applyBorder="1" applyFont="1">
      <alignment horizontal="right" shrinkToFit="0" vertical="center" wrapText="1"/>
    </xf>
    <xf borderId="1" fillId="5" fontId="6" numFmtId="164" xfId="0" applyAlignment="1" applyBorder="1" applyFont="1" applyNumberFormat="1">
      <alignment horizontal="right" shrinkToFit="0" vertical="center" wrapText="1"/>
    </xf>
    <xf borderId="1" fillId="6" fontId="6" numFmtId="0" xfId="0" applyAlignment="1" applyBorder="1" applyFont="1">
      <alignment horizontal="right" shrinkToFit="0" vertical="center" wrapText="1"/>
    </xf>
    <xf borderId="1" fillId="9" fontId="6" numFmtId="164" xfId="0" applyAlignment="1" applyBorder="1" applyFont="1" applyNumberFormat="1">
      <alignment horizontal="right" shrinkToFit="0" vertical="center" wrapText="1"/>
    </xf>
    <xf borderId="1" fillId="14" fontId="6" numFmtId="0" xfId="0" applyAlignment="1" applyBorder="1" applyFont="1">
      <alignment horizontal="right" shrinkToFit="0" vertical="center" wrapText="1"/>
    </xf>
    <xf borderId="1" fillId="14" fontId="6" numFmtId="9" xfId="0" applyAlignment="1" applyBorder="1" applyFont="1" applyNumberFormat="1">
      <alignment horizontal="right" shrinkToFit="0" vertical="center" wrapText="1"/>
    </xf>
    <xf borderId="1" fillId="15" fontId="6" numFmtId="0" xfId="0" applyAlignment="1" applyBorder="1" applyFont="1">
      <alignment horizontal="right" shrinkToFit="0" vertical="center" wrapText="1"/>
    </xf>
    <xf borderId="13" fillId="0" fontId="3" numFmtId="0" xfId="0" applyBorder="1" applyFont="1"/>
    <xf borderId="14" fillId="0" fontId="3" numFmtId="0" xfId="0" applyBorder="1" applyFont="1"/>
    <xf borderId="1" fillId="0" fontId="14" numFmtId="0" xfId="0" applyBorder="1" applyFont="1"/>
    <xf borderId="3" fillId="0" fontId="14" numFmtId="0" xfId="0" applyAlignment="1" applyBorder="1" applyFont="1">
      <alignment vertical="bottom"/>
    </xf>
    <xf borderId="3" fillId="0" fontId="14" numFmtId="1" xfId="0" applyAlignment="1" applyBorder="1" applyFont="1" applyNumberFormat="1">
      <alignment horizontal="right" vertical="bottom"/>
    </xf>
    <xf borderId="13" fillId="17" fontId="7" numFmtId="0" xfId="0" applyBorder="1" applyFont="1"/>
    <xf borderId="14" fillId="17" fontId="7" numFmtId="0" xfId="0" applyBorder="1" applyFont="1"/>
    <xf borderId="3" fillId="17" fontId="7" numFmtId="0" xfId="0" applyBorder="1" applyFont="1"/>
    <xf borderId="0" fillId="17" fontId="7" numFmtId="0" xfId="0" applyAlignment="1" applyFont="1">
      <alignment vertical="bottom"/>
    </xf>
    <xf borderId="0" fillId="17" fontId="8" numFmtId="1" xfId="0" applyAlignment="1" applyFont="1" applyNumberFormat="1">
      <alignment horizontal="right" vertical="bottom"/>
    </xf>
    <xf borderId="7" fillId="18" fontId="4" numFmtId="0" xfId="0" applyAlignment="1" applyBorder="1" applyFont="1">
      <alignment horizontal="center" shrinkToFit="0" vertical="center" wrapText="1"/>
    </xf>
    <xf borderId="0" fillId="20" fontId="8" numFmtId="0" xfId="0" applyFill="1" applyFont="1"/>
    <xf borderId="0" fillId="0" fontId="8" numFmtId="0" xfId="0" applyFont="1"/>
    <xf borderId="5" fillId="17" fontId="4" numFmtId="0" xfId="0" applyAlignment="1" applyBorder="1" applyFont="1">
      <alignment horizontal="center" shrinkToFit="0" vertical="center" wrapText="1"/>
    </xf>
    <xf borderId="6" fillId="17" fontId="4" numFmtId="0" xfId="0" applyAlignment="1" applyBorder="1" applyFont="1">
      <alignment horizontal="center" shrinkToFit="0" vertical="center" wrapText="1"/>
    </xf>
    <xf borderId="7" fillId="17" fontId="4" numFmtId="0" xfId="0" applyAlignment="1" applyBorder="1" applyFont="1">
      <alignment horizontal="center" shrinkToFit="0" vertical="center" wrapText="1"/>
    </xf>
    <xf borderId="0" fillId="17" fontId="8" numFmtId="0" xfId="0" applyFont="1"/>
    <xf borderId="5" fillId="20" fontId="4" numFmtId="0" xfId="0" applyAlignment="1" applyBorder="1" applyFont="1">
      <alignment horizontal="center" shrinkToFit="0" vertical="center" wrapText="1"/>
    </xf>
    <xf borderId="6" fillId="20" fontId="4" numFmtId="0" xfId="0" applyAlignment="1" applyBorder="1" applyFont="1">
      <alignment horizontal="center" shrinkToFit="0" vertical="center" wrapText="1"/>
    </xf>
    <xf borderId="7" fillId="20" fontId="4" numFmtId="0" xfId="0" applyAlignment="1" applyBorder="1" applyFont="1">
      <alignment horizontal="center" shrinkToFit="0" vertical="center" wrapText="1"/>
    </xf>
    <xf borderId="12" fillId="16" fontId="11" numFmtId="0" xfId="0" applyAlignment="1" applyBorder="1" applyFont="1">
      <alignment horizontal="center" shrinkToFit="0" vertical="center" wrapText="1"/>
    </xf>
    <xf borderId="1" fillId="16" fontId="11" numFmtId="0" xfId="0" applyAlignment="1" applyBorder="1" applyFont="1">
      <alignment horizontal="right" shrinkToFit="0" vertical="center" wrapText="1"/>
    </xf>
    <xf borderId="1" fillId="6" fontId="6" numFmtId="164" xfId="0" applyAlignment="1" applyBorder="1" applyFont="1" applyNumberFormat="1">
      <alignment horizontal="right" shrinkToFit="0" vertical="center" wrapText="1"/>
    </xf>
    <xf borderId="1" fillId="16" fontId="13" numFmtId="0" xfId="0" applyAlignment="1" applyBorder="1" applyFont="1">
      <alignment shrinkToFit="0" vertical="center" wrapText="1"/>
    </xf>
    <xf borderId="0" fillId="0" fontId="14" numFmtId="0" xfId="0" applyFont="1"/>
    <xf borderId="1" fillId="16" fontId="6" numFmtId="0" xfId="0" applyAlignment="1" applyBorder="1" applyFont="1">
      <alignment horizontal="right" shrinkToFit="0" vertical="center" wrapText="1"/>
    </xf>
    <xf borderId="0" fillId="17" fontId="8" numFmtId="1" xfId="0" applyFont="1" applyNumberFormat="1"/>
    <xf borderId="5" fillId="21" fontId="15" numFmtId="0" xfId="0" applyAlignment="1" applyBorder="1" applyFill="1" applyFont="1">
      <alignment horizontal="center" shrinkToFit="0" vertical="center" wrapText="1"/>
    </xf>
    <xf borderId="1" fillId="21" fontId="15" numFmtId="0" xfId="0" applyAlignment="1" applyBorder="1" applyFont="1">
      <alignment horizontal="right" shrinkToFit="0" vertical="center" wrapText="1"/>
    </xf>
    <xf borderId="1" fillId="21" fontId="15" numFmtId="9" xfId="0" applyAlignment="1" applyBorder="1" applyFont="1" applyNumberFormat="1">
      <alignment horizontal="right" shrinkToFit="0" vertical="center" wrapText="1"/>
    </xf>
    <xf borderId="1" fillId="21" fontId="15" numFmtId="164" xfId="0" applyAlignment="1" applyBorder="1" applyFont="1" applyNumberFormat="1">
      <alignment horizontal="right" shrinkToFit="0" vertical="center" wrapText="1"/>
    </xf>
    <xf borderId="5" fillId="9" fontId="4" numFmtId="0" xfId="0" applyAlignment="1" applyBorder="1" applyFont="1">
      <alignment horizontal="center" shrinkToFit="0" vertical="center" wrapText="1"/>
    </xf>
    <xf borderId="7" fillId="9" fontId="4" numFmtId="0" xfId="0" applyAlignment="1" applyBorder="1" applyFont="1">
      <alignment horizontal="center" shrinkToFit="0" vertical="center" wrapText="1"/>
    </xf>
    <xf borderId="0" fillId="9" fontId="8" numFmtId="0" xfId="0" applyFont="1"/>
    <xf borderId="5" fillId="8" fontId="4" numFmtId="0" xfId="0" applyAlignment="1" applyBorder="1" applyFont="1">
      <alignment horizontal="center" shrinkToFit="0" vertical="center" wrapText="1"/>
    </xf>
    <xf borderId="6" fillId="8" fontId="4" numFmtId="0" xfId="0" applyAlignment="1" applyBorder="1" applyFont="1">
      <alignment horizontal="center" shrinkToFit="0" vertical="center" wrapText="1"/>
    </xf>
    <xf borderId="7" fillId="8" fontId="4" numFmtId="0" xfId="0" applyAlignment="1" applyBorder="1" applyFont="1">
      <alignment horizontal="center" shrinkToFit="0" vertical="center" wrapText="1"/>
    </xf>
    <xf borderId="0" fillId="8" fontId="8" numFmtId="0" xfId="0" applyFont="1"/>
    <xf borderId="5" fillId="22" fontId="4" numFmtId="0" xfId="0" applyAlignment="1" applyBorder="1" applyFill="1" applyFont="1">
      <alignment horizontal="center" shrinkToFit="0" vertical="center" wrapText="1"/>
    </xf>
    <xf borderId="6" fillId="22" fontId="4" numFmtId="0" xfId="0" applyAlignment="1" applyBorder="1" applyFont="1">
      <alignment horizontal="center" shrinkToFit="0" vertical="center" wrapText="1"/>
    </xf>
    <xf borderId="7" fillId="22" fontId="4" numFmtId="0" xfId="0" applyAlignment="1" applyBorder="1" applyFont="1">
      <alignment horizontal="center" shrinkToFit="0" vertical="center" wrapText="1"/>
    </xf>
    <xf borderId="0" fillId="22" fontId="8" numFmtId="0" xfId="0" applyFont="1"/>
    <xf borderId="1" fillId="21" fontId="15" numFmtId="0" xfId="0" applyAlignment="1" applyBorder="1" applyFont="1">
      <alignment vertical="center"/>
    </xf>
    <xf borderId="1" fillId="21" fontId="15" numFmtId="9" xfId="0" applyAlignment="1" applyBorder="1" applyFont="1" applyNumberFormat="1">
      <alignment vertical="center"/>
    </xf>
    <xf borderId="1" fillId="21" fontId="15" numFmtId="164" xfId="0" applyAlignment="1" applyBorder="1" applyFont="1" applyNumberFormat="1">
      <alignment vertical="center"/>
    </xf>
    <xf borderId="0" fillId="0" fontId="16" numFmtId="0" xfId="0" applyFont="1"/>
    <xf borderId="0" fillId="0" fontId="8" numFmtId="0" xfId="0" applyAlignment="1" applyFont="1">
      <alignment horizontal="center"/>
    </xf>
    <xf borderId="0" fillId="0" fontId="8" numFmtId="164" xfId="0" applyFont="1" applyNumberFormat="1"/>
    <xf borderId="0" fillId="5" fontId="8" numFmtId="0" xfId="0" applyFont="1"/>
    <xf borderId="0" fillId="5" fontId="8" numFmtId="164" xfId="0" applyFont="1" applyNumberFormat="1"/>
    <xf borderId="0" fillId="6" fontId="8" numFmtId="0" xfId="0" applyFont="1"/>
    <xf borderId="0" fillId="6" fontId="8" numFmtId="164" xfId="0" applyFont="1" applyNumberFormat="1"/>
    <xf borderId="0" fillId="9" fontId="8" numFmtId="164" xfId="0" applyFont="1" applyNumberFormat="1"/>
    <xf borderId="1" fillId="0" fontId="17" numFmtId="0" xfId="0" applyAlignment="1" applyBorder="1" applyFont="1">
      <alignment horizontal="center" shrinkToFit="0" vertical="center" wrapText="0"/>
    </xf>
    <xf borderId="1" fillId="0" fontId="17" numFmtId="0" xfId="0" applyAlignment="1" applyBorder="1" applyFont="1">
      <alignment horizontal="center" vertical="center"/>
    </xf>
    <xf borderId="1" fillId="0" fontId="17" numFmtId="0" xfId="0" applyAlignment="1" applyBorder="1" applyFont="1">
      <alignment horizontal="center" shrinkToFit="0" vertical="center" wrapText="1"/>
    </xf>
    <xf borderId="1" fillId="0" fontId="17" numFmtId="49" xfId="0" applyAlignment="1" applyBorder="1" applyFont="1" applyNumberFormat="1">
      <alignment horizontal="center" vertical="center"/>
    </xf>
    <xf borderId="1" fillId="19" fontId="17" numFmtId="166" xfId="0" applyAlignment="1" applyBorder="1" applyFont="1" applyNumberFormat="1">
      <alignment horizontal="center" vertical="center"/>
    </xf>
    <xf borderId="1" fillId="0" fontId="17" numFmtId="165" xfId="0" applyAlignment="1" applyBorder="1" applyFont="1" applyNumberFormat="1">
      <alignment horizontal="center" vertical="center"/>
    </xf>
    <xf borderId="1" fillId="0" fontId="17" numFmtId="167" xfId="0" applyAlignment="1" applyBorder="1" applyFont="1" applyNumberFormat="1">
      <alignment horizontal="center" vertical="center"/>
    </xf>
    <xf borderId="12" fillId="19" fontId="17" numFmtId="0" xfId="0" applyAlignment="1" applyBorder="1" applyFont="1">
      <alignment horizontal="center" vertical="center"/>
    </xf>
    <xf borderId="0" fillId="19" fontId="18" numFmtId="0" xfId="0" applyAlignment="1" applyFont="1">
      <alignment vertical="center"/>
    </xf>
    <xf borderId="0" fillId="19" fontId="18" numFmtId="0" xfId="0" applyAlignment="1" applyFont="1">
      <alignment horizontal="center" vertical="center"/>
    </xf>
    <xf borderId="0" fillId="19" fontId="17" numFmtId="0" xfId="0" applyAlignment="1" applyFont="1">
      <alignment horizontal="center" vertical="center"/>
    </xf>
    <xf borderId="5" fillId="23" fontId="19" numFmtId="0" xfId="0" applyAlignment="1" applyBorder="1" applyFill="1" applyFont="1">
      <alignment horizontal="center" vertical="center"/>
    </xf>
    <xf borderId="1" fillId="23" fontId="19" numFmtId="0" xfId="0" applyAlignment="1" applyBorder="1" applyFont="1">
      <alignment horizontal="left" vertical="center"/>
    </xf>
    <xf borderId="1" fillId="23" fontId="19" numFmtId="0" xfId="0" applyAlignment="1" applyBorder="1" applyFont="1">
      <alignment horizontal="center" vertical="center"/>
    </xf>
    <xf borderId="1" fillId="23" fontId="8" numFmtId="165" xfId="0" applyAlignment="1" applyBorder="1" applyFont="1" applyNumberFormat="1">
      <alignment vertical="center"/>
    </xf>
    <xf borderId="1" fillId="23" fontId="8" numFmtId="167" xfId="0" applyAlignment="1" applyBorder="1" applyFont="1" applyNumberFormat="1">
      <alignment vertical="center"/>
    </xf>
    <xf borderId="1" fillId="23" fontId="8" numFmtId="0" xfId="0" applyAlignment="1" applyBorder="1" applyFont="1">
      <alignment vertical="center"/>
    </xf>
    <xf borderId="1" fillId="23" fontId="8" numFmtId="0" xfId="0" applyAlignment="1" applyBorder="1" applyFont="1">
      <alignment horizontal="left" vertical="center"/>
    </xf>
    <xf borderId="1" fillId="23" fontId="20" numFmtId="0" xfId="0" applyAlignment="1" applyBorder="1" applyFont="1">
      <alignment horizontal="center" vertical="center"/>
    </xf>
    <xf borderId="12" fillId="23" fontId="8" numFmtId="0" xfId="0" applyAlignment="1" applyBorder="1" applyFont="1">
      <alignment vertical="center"/>
    </xf>
    <xf borderId="0" fillId="23" fontId="8" numFmtId="0" xfId="0" applyAlignment="1" applyFont="1">
      <alignment vertical="center"/>
    </xf>
    <xf borderId="5" fillId="17" fontId="19" numFmtId="0" xfId="0" applyAlignment="1" applyBorder="1" applyFont="1">
      <alignment horizontal="center" vertical="center"/>
    </xf>
    <xf borderId="1" fillId="17" fontId="8" numFmtId="165" xfId="0" applyAlignment="1" applyBorder="1" applyFont="1" applyNumberFormat="1">
      <alignment vertical="center"/>
    </xf>
    <xf borderId="1" fillId="17" fontId="8" numFmtId="167" xfId="0" applyAlignment="1" applyBorder="1" applyFont="1" applyNumberFormat="1">
      <alignment vertical="center"/>
    </xf>
    <xf borderId="1" fillId="17" fontId="8" numFmtId="0" xfId="0" applyAlignment="1" applyBorder="1" applyFont="1">
      <alignment vertical="center"/>
    </xf>
    <xf borderId="1" fillId="17" fontId="8" numFmtId="0" xfId="0" applyAlignment="1" applyBorder="1" applyFont="1">
      <alignment horizontal="left" vertical="center"/>
    </xf>
    <xf borderId="1" fillId="17" fontId="20" numFmtId="0" xfId="0" applyAlignment="1" applyBorder="1" applyFont="1">
      <alignment horizontal="center" vertical="center"/>
    </xf>
    <xf borderId="12" fillId="19" fontId="8" numFmtId="0" xfId="0" applyAlignment="1" applyBorder="1" applyFont="1">
      <alignment vertical="center"/>
    </xf>
    <xf borderId="0" fillId="19" fontId="8" numFmtId="0" xfId="0" applyAlignment="1" applyFont="1">
      <alignment vertical="center"/>
    </xf>
    <xf borderId="1" fillId="0" fontId="20" numFmtId="0" xfId="0" applyAlignment="1" applyBorder="1" applyFont="1">
      <alignment horizontal="center" vertical="center"/>
    </xf>
    <xf borderId="1" fillId="0" fontId="20" numFmtId="0" xfId="0" applyAlignment="1" applyBorder="1" applyFont="1">
      <alignment horizontal="center" shrinkToFit="0" vertical="center" wrapText="1"/>
    </xf>
    <xf borderId="1" fillId="0" fontId="20" numFmtId="49" xfId="0" applyAlignment="1" applyBorder="1" applyFont="1" applyNumberFormat="1">
      <alignment horizontal="center" vertical="center"/>
    </xf>
    <xf borderId="1" fillId="0" fontId="20" numFmtId="166" xfId="0" applyAlignment="1" applyBorder="1" applyFont="1" applyNumberFormat="1">
      <alignment horizontal="center" vertical="center"/>
    </xf>
    <xf borderId="1" fillId="0" fontId="20" numFmtId="165" xfId="0" applyAlignment="1" applyBorder="1" applyFont="1" applyNumberFormat="1">
      <alignment horizontal="center" vertical="center"/>
    </xf>
    <xf borderId="1" fillId="0" fontId="20" numFmtId="167" xfId="0" applyAlignment="1" applyBorder="1" applyFont="1" applyNumberFormat="1">
      <alignment horizontal="center" vertical="center"/>
    </xf>
    <xf borderId="1" fillId="0" fontId="20" numFmtId="0" xfId="0" applyAlignment="1" applyBorder="1" applyFont="1">
      <alignment horizontal="left" shrinkToFit="0" vertical="center" wrapText="1"/>
    </xf>
    <xf borderId="12" fillId="0" fontId="20" numFmtId="0" xfId="0" applyAlignment="1" applyBorder="1" applyFont="1">
      <alignment vertical="center"/>
    </xf>
    <xf borderId="0" fillId="0" fontId="20" numFmtId="0" xfId="0" applyAlignment="1" applyFont="1">
      <alignment vertical="center"/>
    </xf>
    <xf borderId="0" fillId="0" fontId="20" numFmtId="0" xfId="0" applyAlignment="1" applyFont="1">
      <alignment horizontal="center" vertical="center"/>
    </xf>
    <xf borderId="1" fillId="6" fontId="20" numFmtId="0" xfId="0" applyAlignment="1" applyBorder="1" applyFont="1">
      <alignment horizontal="center" vertical="center"/>
    </xf>
    <xf borderId="1" fillId="6" fontId="20" numFmtId="0" xfId="0" applyAlignment="1" applyBorder="1" applyFont="1">
      <alignment horizontal="center" shrinkToFit="0" vertical="center" wrapText="1"/>
    </xf>
    <xf borderId="1" fillId="6" fontId="20" numFmtId="49" xfId="0" applyAlignment="1" applyBorder="1" applyFont="1" applyNumberFormat="1">
      <alignment horizontal="center" vertical="center"/>
    </xf>
    <xf borderId="1" fillId="6" fontId="20" numFmtId="166" xfId="0" applyAlignment="1" applyBorder="1" applyFont="1" applyNumberFormat="1">
      <alignment horizontal="center" vertical="center"/>
    </xf>
    <xf borderId="1" fillId="6" fontId="20" numFmtId="165" xfId="0" applyAlignment="1" applyBorder="1" applyFont="1" applyNumberFormat="1">
      <alignment horizontal="center" vertical="center"/>
    </xf>
    <xf borderId="1" fillId="6" fontId="20" numFmtId="167" xfId="0" applyAlignment="1" applyBorder="1" applyFont="1" applyNumberFormat="1">
      <alignment horizontal="center" vertical="center"/>
    </xf>
    <xf borderId="1" fillId="6" fontId="20" numFmtId="0" xfId="0" applyAlignment="1" applyBorder="1" applyFont="1">
      <alignment horizontal="left" shrinkToFit="0" vertical="center" wrapText="1"/>
    </xf>
    <xf borderId="1" fillId="6" fontId="8" numFmtId="0" xfId="0" applyBorder="1" applyFont="1"/>
    <xf borderId="12" fillId="6" fontId="20" numFmtId="0" xfId="0" applyAlignment="1" applyBorder="1" applyFont="1">
      <alignment vertical="center"/>
    </xf>
    <xf borderId="0" fillId="6" fontId="20" numFmtId="0" xfId="0" applyAlignment="1" applyFont="1">
      <alignment vertical="center"/>
    </xf>
    <xf borderId="0" fillId="6" fontId="20" numFmtId="0" xfId="0" applyAlignment="1" applyFont="1">
      <alignment horizontal="center" vertical="center"/>
    </xf>
    <xf borderId="1" fillId="0" fontId="20" numFmtId="0" xfId="0" applyAlignment="1" applyBorder="1" applyFont="1">
      <alignment horizontal="left" shrinkToFit="0" vertical="center" wrapText="0"/>
    </xf>
    <xf borderId="1" fillId="0" fontId="21" numFmtId="0" xfId="0" applyAlignment="1" applyBorder="1" applyFont="1">
      <alignment horizontal="center" vertical="center"/>
    </xf>
    <xf borderId="1" fillId="0" fontId="21" numFmtId="49" xfId="0" applyAlignment="1" applyBorder="1" applyFont="1" applyNumberFormat="1">
      <alignment horizontal="center" vertical="center"/>
    </xf>
    <xf borderId="1" fillId="0" fontId="21" numFmtId="166" xfId="0" applyAlignment="1" applyBorder="1" applyFont="1" applyNumberFormat="1">
      <alignment horizontal="center" vertical="center"/>
    </xf>
    <xf borderId="0" fillId="0" fontId="22" numFmtId="167" xfId="0" applyAlignment="1" applyFont="1" applyNumberFormat="1">
      <alignment horizontal="center" vertical="center"/>
    </xf>
    <xf borderId="12" fillId="0" fontId="20" numFmtId="0" xfId="0" applyAlignment="1" applyBorder="1" applyFont="1">
      <alignment horizontal="center" vertical="center"/>
    </xf>
    <xf borderId="1" fillId="6" fontId="20" numFmtId="168" xfId="0" applyAlignment="1" applyBorder="1" applyFont="1" applyNumberFormat="1">
      <alignment horizontal="center" vertical="center"/>
    </xf>
    <xf borderId="1" fillId="6" fontId="20" numFmtId="169" xfId="0" applyAlignment="1" applyBorder="1" applyFont="1" applyNumberFormat="1">
      <alignment horizontal="center" vertical="center"/>
    </xf>
    <xf borderId="1" fillId="6" fontId="21" numFmtId="0" xfId="0" applyAlignment="1" applyBorder="1" applyFont="1">
      <alignment horizontal="center" vertical="center"/>
    </xf>
    <xf borderId="1" fillId="0" fontId="2" numFmtId="0" xfId="0" applyBorder="1" applyFont="1"/>
    <xf borderId="1" fillId="0" fontId="23" numFmtId="0" xfId="0" applyAlignment="1" applyBorder="1" applyFont="1">
      <alignment horizontal="center" vertical="center"/>
    </xf>
    <xf borderId="1" fillId="6" fontId="24" numFmtId="0" xfId="0" applyAlignment="1" applyBorder="1" applyFont="1">
      <alignment horizontal="center" shrinkToFit="0" vertical="center" wrapText="1"/>
    </xf>
    <xf borderId="1" fillId="0" fontId="21" numFmtId="0" xfId="0" applyAlignment="1" applyBorder="1" applyFont="1">
      <alignment horizontal="center" shrinkToFit="0" vertical="center" wrapText="1"/>
    </xf>
    <xf borderId="1" fillId="0" fontId="25" numFmtId="0" xfId="0" applyAlignment="1" applyBorder="1" applyFont="1">
      <alignment horizontal="center" shrinkToFit="0" vertical="center" wrapText="0"/>
    </xf>
    <xf borderId="1" fillId="0" fontId="2" numFmtId="0" xfId="0" applyAlignment="1" applyBorder="1" applyFont="1">
      <alignment horizontal="center" vertical="center"/>
    </xf>
    <xf borderId="1" fillId="20" fontId="20" numFmtId="0" xfId="0" applyAlignment="1" applyBorder="1" applyFont="1">
      <alignment horizontal="center" vertical="center"/>
    </xf>
    <xf borderId="1" fillId="20" fontId="20" numFmtId="0" xfId="0" applyAlignment="1" applyBorder="1" applyFont="1">
      <alignment horizontal="center" shrinkToFit="0" vertical="center" wrapText="1"/>
    </xf>
    <xf borderId="1" fillId="20" fontId="20" numFmtId="49" xfId="0" applyAlignment="1" applyBorder="1" applyFont="1" applyNumberFormat="1">
      <alignment horizontal="center" vertical="center"/>
    </xf>
    <xf borderId="1" fillId="20" fontId="20" numFmtId="166" xfId="0" applyAlignment="1" applyBorder="1" applyFont="1" applyNumberFormat="1">
      <alignment horizontal="center" vertical="center"/>
    </xf>
    <xf borderId="1" fillId="20" fontId="20" numFmtId="165" xfId="0" applyAlignment="1" applyBorder="1" applyFont="1" applyNumberFormat="1">
      <alignment horizontal="center" vertical="center"/>
    </xf>
    <xf borderId="1" fillId="20" fontId="20" numFmtId="167" xfId="0" applyAlignment="1" applyBorder="1" applyFont="1" applyNumberFormat="1">
      <alignment horizontal="center" vertical="center"/>
    </xf>
    <xf borderId="1" fillId="20" fontId="20" numFmtId="0" xfId="0" applyAlignment="1" applyBorder="1" applyFont="1">
      <alignment horizontal="left" shrinkToFit="0" vertical="center" wrapText="1"/>
    </xf>
    <xf borderId="1" fillId="20" fontId="2" numFmtId="0" xfId="0" applyBorder="1" applyFont="1"/>
    <xf borderId="12" fillId="20" fontId="20" numFmtId="0" xfId="0" applyAlignment="1" applyBorder="1" applyFont="1">
      <alignment vertical="center"/>
    </xf>
    <xf borderId="0" fillId="20" fontId="20" numFmtId="0" xfId="0" applyAlignment="1" applyFont="1">
      <alignment vertical="center"/>
    </xf>
    <xf borderId="0" fillId="20" fontId="20" numFmtId="0" xfId="0" applyAlignment="1" applyFont="1">
      <alignment horizontal="center" vertical="center"/>
    </xf>
    <xf borderId="1" fillId="6" fontId="20" numFmtId="170" xfId="0" applyAlignment="1" applyBorder="1" applyFont="1" applyNumberFormat="1">
      <alignment horizontal="center" vertical="center"/>
    </xf>
    <xf borderId="1" fillId="6" fontId="26" numFmtId="0" xfId="0" applyAlignment="1" applyBorder="1" applyFont="1">
      <alignment horizontal="center" vertical="center"/>
    </xf>
    <xf borderId="1" fillId="6" fontId="7" numFmtId="0" xfId="0" applyAlignment="1" applyBorder="1" applyFont="1">
      <alignment horizontal="center" vertical="center"/>
    </xf>
    <xf borderId="1" fillId="0" fontId="20" numFmtId="171" xfId="0" applyAlignment="1" applyBorder="1" applyFont="1" applyNumberFormat="1">
      <alignment horizontal="center" vertical="center"/>
    </xf>
    <xf borderId="1" fillId="0" fontId="20" numFmtId="0" xfId="0" applyAlignment="1" applyBorder="1" applyFont="1">
      <alignment vertical="center"/>
    </xf>
    <xf borderId="1" fillId="24" fontId="8" numFmtId="0" xfId="0" applyAlignment="1" applyBorder="1" applyFill="1" applyFont="1">
      <alignment horizontal="center" vertical="center"/>
    </xf>
    <xf borderId="1" fillId="24" fontId="8" numFmtId="0" xfId="0" applyAlignment="1" applyBorder="1" applyFont="1">
      <alignment horizontal="center" shrinkToFit="0" vertical="center" wrapText="1"/>
    </xf>
    <xf borderId="1" fillId="24" fontId="8" numFmtId="49" xfId="0" applyAlignment="1" applyBorder="1" applyFont="1" applyNumberFormat="1">
      <alignment horizontal="center" vertical="center"/>
    </xf>
    <xf borderId="1" fillId="24" fontId="8" numFmtId="166" xfId="0" applyAlignment="1" applyBorder="1" applyFont="1" applyNumberFormat="1">
      <alignment horizontal="center" vertical="center"/>
    </xf>
    <xf borderId="1" fillId="24" fontId="8" numFmtId="165" xfId="0" applyAlignment="1" applyBorder="1" applyFont="1" applyNumberFormat="1">
      <alignment horizontal="center" vertical="center"/>
    </xf>
    <xf borderId="1" fillId="24" fontId="8" numFmtId="167" xfId="0" applyAlignment="1" applyBorder="1" applyFont="1" applyNumberFormat="1">
      <alignment horizontal="center" vertical="center"/>
    </xf>
    <xf borderId="1" fillId="24" fontId="8" numFmtId="0" xfId="0" applyAlignment="1" applyBorder="1" applyFont="1">
      <alignment horizontal="left" shrinkToFit="0" vertical="center" wrapText="1"/>
    </xf>
    <xf borderId="1" fillId="24" fontId="20" numFmtId="0" xfId="0" applyAlignment="1" applyBorder="1" applyFont="1">
      <alignment horizontal="center" vertical="center"/>
    </xf>
    <xf borderId="1" fillId="24" fontId="20" numFmtId="0" xfId="0" applyAlignment="1" applyBorder="1" applyFont="1">
      <alignment horizontal="center" shrinkToFit="0" vertical="center" wrapText="1"/>
    </xf>
    <xf borderId="0" fillId="19" fontId="8" numFmtId="0" xfId="0" applyAlignment="1" applyFont="1">
      <alignment horizontal="center" vertical="center"/>
    </xf>
    <xf borderId="5" fillId="2" fontId="19" numFmtId="0" xfId="0" applyAlignment="1" applyBorder="1" applyFont="1">
      <alignment horizontal="center" vertical="center"/>
    </xf>
    <xf borderId="1" fillId="2" fontId="19" numFmtId="165" xfId="0" applyAlignment="1" applyBorder="1" applyFont="1" applyNumberFormat="1">
      <alignment horizontal="center" vertical="center"/>
    </xf>
    <xf borderId="1" fillId="2" fontId="19" numFmtId="0" xfId="0" applyAlignment="1" applyBorder="1" applyFont="1">
      <alignment horizontal="center" vertical="center"/>
    </xf>
    <xf borderId="1" fillId="2" fontId="19" numFmtId="0" xfId="0" applyAlignment="1" applyBorder="1" applyFont="1">
      <alignment horizontal="center" shrinkToFit="0" vertical="center" wrapText="1"/>
    </xf>
    <xf borderId="1" fillId="2" fontId="19" numFmtId="0" xfId="0" applyAlignment="1" applyBorder="1" applyFont="1">
      <alignment horizontal="left" shrinkToFit="0" vertical="center" wrapText="1"/>
    </xf>
    <xf borderId="1" fillId="2" fontId="25" numFmtId="0" xfId="0" applyAlignment="1" applyBorder="1" applyFont="1">
      <alignment horizontal="center" vertical="center"/>
    </xf>
    <xf borderId="1" fillId="2" fontId="25" numFmtId="0" xfId="0" applyAlignment="1" applyBorder="1" applyFont="1">
      <alignment horizontal="center" shrinkToFit="0" vertical="center" wrapText="1"/>
    </xf>
    <xf borderId="1" fillId="25" fontId="20" numFmtId="0" xfId="0" applyAlignment="1" applyBorder="1" applyFill="1" applyFont="1">
      <alignment horizontal="center" vertical="center"/>
    </xf>
    <xf borderId="1" fillId="0" fontId="21" numFmtId="172" xfId="0" applyAlignment="1" applyBorder="1" applyFont="1" applyNumberFormat="1">
      <alignment horizontal="center" vertical="center"/>
    </xf>
    <xf quotePrefix="1" borderId="1" fillId="24" fontId="8" numFmtId="0" xfId="0" applyAlignment="1" applyBorder="1" applyFont="1">
      <alignment horizontal="center" vertical="center"/>
    </xf>
    <xf borderId="5" fillId="4" fontId="19" numFmtId="0" xfId="0" applyAlignment="1" applyBorder="1" applyFont="1">
      <alignment horizontal="center" vertical="center"/>
    </xf>
    <xf borderId="1" fillId="4" fontId="19" numFmtId="165" xfId="0" applyAlignment="1" applyBorder="1" applyFont="1" applyNumberFormat="1">
      <alignment horizontal="center" vertical="center"/>
    </xf>
    <xf borderId="1" fillId="4" fontId="19" numFmtId="0" xfId="0" applyAlignment="1" applyBorder="1" applyFont="1">
      <alignment horizontal="center" vertical="center"/>
    </xf>
    <xf borderId="1" fillId="4" fontId="19" numFmtId="0" xfId="0" applyAlignment="1" applyBorder="1" applyFont="1">
      <alignment horizontal="center" shrinkToFit="0" vertical="center" wrapText="1"/>
    </xf>
    <xf borderId="1" fillId="4" fontId="19" numFmtId="0" xfId="0" applyAlignment="1" applyBorder="1" applyFont="1">
      <alignment horizontal="left" shrinkToFit="0" vertical="center" wrapText="1"/>
    </xf>
    <xf borderId="1" fillId="4" fontId="25" numFmtId="0" xfId="0" applyAlignment="1" applyBorder="1" applyFont="1">
      <alignment horizontal="center" vertical="center"/>
    </xf>
    <xf borderId="1" fillId="4" fontId="25" numFmtId="0" xfId="0" applyAlignment="1" applyBorder="1" applyFont="1">
      <alignment horizontal="center" shrinkToFit="0" vertical="center" wrapText="1"/>
    </xf>
    <xf borderId="1" fillId="0" fontId="8" numFmtId="0" xfId="0" applyAlignment="1" applyBorder="1" applyFont="1">
      <alignment horizontal="center" vertical="center"/>
    </xf>
    <xf borderId="1" fillId="0" fontId="8" numFmtId="0" xfId="0" applyAlignment="1" applyBorder="1" applyFont="1">
      <alignment horizontal="center" shrinkToFit="0" vertical="center" wrapText="1"/>
    </xf>
    <xf borderId="1" fillId="0" fontId="8" numFmtId="49" xfId="0" applyAlignment="1" applyBorder="1" applyFont="1" applyNumberFormat="1">
      <alignment horizontal="center" vertical="center"/>
    </xf>
    <xf borderId="1" fillId="0" fontId="8" numFmtId="166" xfId="0" applyAlignment="1" applyBorder="1" applyFont="1" applyNumberFormat="1">
      <alignment horizontal="center" vertical="center"/>
    </xf>
    <xf borderId="1" fillId="0" fontId="8" numFmtId="165" xfId="0" applyAlignment="1" applyBorder="1" applyFont="1" applyNumberFormat="1">
      <alignment horizontal="center" vertical="center"/>
    </xf>
    <xf borderId="1" fillId="0" fontId="8" numFmtId="167" xfId="0" applyAlignment="1" applyBorder="1" applyFont="1" applyNumberFormat="1">
      <alignment horizontal="center" vertical="center"/>
    </xf>
    <xf borderId="1" fillId="0" fontId="8" numFmtId="0" xfId="0" applyAlignment="1" applyBorder="1" applyFont="1">
      <alignment horizontal="left" shrinkToFit="0" vertical="center" wrapText="1"/>
    </xf>
    <xf borderId="0" fillId="0" fontId="2" numFmtId="0" xfId="0" applyFont="1"/>
    <xf borderId="0" fillId="0" fontId="17" numFmtId="0" xfId="0" applyAlignment="1" applyFont="1">
      <alignment horizontal="center" vertical="center"/>
    </xf>
    <xf borderId="1" fillId="17" fontId="8" numFmtId="165" xfId="0" applyAlignment="1" applyBorder="1" applyFont="1" applyNumberFormat="1">
      <alignment horizontal="center" vertical="center"/>
    </xf>
    <xf borderId="1" fillId="17" fontId="8" numFmtId="167" xfId="0" applyAlignment="1" applyBorder="1" applyFont="1" applyNumberFormat="1">
      <alignment horizontal="center" vertical="center"/>
    </xf>
    <xf borderId="1" fillId="17" fontId="8" numFmtId="0" xfId="0" applyAlignment="1" applyBorder="1" applyFont="1">
      <alignment horizontal="center" vertical="center"/>
    </xf>
    <xf borderId="1" fillId="17" fontId="8" numFmtId="0" xfId="0" applyAlignment="1" applyBorder="1" applyFont="1">
      <alignment horizontal="center" shrinkToFit="0" vertical="center" wrapText="1"/>
    </xf>
    <xf borderId="0" fillId="0" fontId="8" numFmtId="0" xfId="0" applyAlignment="1" applyFont="1">
      <alignment horizontal="center" vertical="center"/>
    </xf>
    <xf borderId="1" fillId="0" fontId="27" numFmtId="0" xfId="0" applyAlignment="1" applyBorder="1" applyFont="1">
      <alignment horizontal="center" shrinkToFit="0" vertical="center" wrapText="1"/>
    </xf>
    <xf borderId="1" fillId="0" fontId="7" numFmtId="0" xfId="0" applyAlignment="1" applyBorder="1" applyFont="1">
      <alignment horizontal="center" vertical="center"/>
    </xf>
    <xf borderId="1" fillId="0" fontId="20" numFmtId="49" xfId="0" applyAlignment="1" applyBorder="1" applyFont="1" applyNumberFormat="1">
      <alignment horizontal="center" shrinkToFit="0" vertical="center" wrapText="0"/>
    </xf>
    <xf borderId="1" fillId="0" fontId="20" numFmtId="0" xfId="0" applyAlignment="1" applyBorder="1" applyFont="1">
      <alignment horizontal="center" shrinkToFit="0" vertical="center" wrapText="0"/>
    </xf>
    <xf borderId="1" fillId="0" fontId="20" numFmtId="167" xfId="0" applyAlignment="1" applyBorder="1" applyFont="1" applyNumberFormat="1">
      <alignment horizontal="center" shrinkToFit="0" vertical="center" wrapText="0"/>
    </xf>
    <xf borderId="1" fillId="0" fontId="26" numFmtId="166" xfId="0" applyAlignment="1" applyBorder="1" applyFont="1" applyNumberFormat="1">
      <alignment horizontal="center" vertical="center"/>
    </xf>
    <xf borderId="1" fillId="6" fontId="2" numFmtId="0" xfId="0" applyAlignment="1" applyBorder="1" applyFont="1">
      <alignment horizontal="center" vertical="center"/>
    </xf>
    <xf borderId="1" fillId="0" fontId="21" numFmtId="167" xfId="0" applyAlignment="1" applyBorder="1" applyFont="1" applyNumberFormat="1">
      <alignment horizontal="center" vertical="center"/>
    </xf>
    <xf borderId="1" fillId="17" fontId="20" numFmtId="0" xfId="0" applyAlignment="1" applyBorder="1" applyFont="1">
      <alignment horizontal="center" shrinkToFit="0" vertical="center" wrapText="1"/>
    </xf>
    <xf borderId="1" fillId="0" fontId="26" numFmtId="0" xfId="0" applyAlignment="1" applyBorder="1" applyFont="1">
      <alignment horizontal="center" vertical="center"/>
    </xf>
    <xf borderId="1" fillId="0" fontId="26" numFmtId="167" xfId="0" applyAlignment="1" applyBorder="1" applyFont="1" applyNumberFormat="1">
      <alignment horizontal="center" vertical="center"/>
    </xf>
    <xf borderId="1" fillId="0" fontId="2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17" fontId="8" numFmtId="165"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20" fontId="2" numFmtId="0" xfId="0" applyAlignment="1" applyBorder="1" applyFont="1">
      <alignment horizontal="center" vertical="center"/>
    </xf>
    <xf borderId="1" fillId="20" fontId="7" numFmtId="0" xfId="0" applyAlignment="1" applyBorder="1" applyFont="1">
      <alignment horizontal="center" vertical="center"/>
    </xf>
    <xf borderId="1" fillId="6" fontId="26" numFmtId="0" xfId="0" applyAlignment="1" applyBorder="1" applyFont="1">
      <alignment horizontal="center" shrinkToFit="0" vertical="center" wrapText="1"/>
    </xf>
    <xf borderId="1" fillId="0" fontId="23" numFmtId="49" xfId="0" applyAlignment="1" applyBorder="1" applyFont="1" applyNumberFormat="1">
      <alignment horizontal="center" vertical="center"/>
    </xf>
    <xf borderId="1" fillId="0" fontId="23" numFmtId="173" xfId="0" applyAlignment="1" applyBorder="1" applyFont="1" applyNumberFormat="1">
      <alignment horizontal="center" vertical="center"/>
    </xf>
    <xf borderId="1" fillId="0" fontId="23" numFmtId="0" xfId="0" applyAlignment="1" applyBorder="1" applyFont="1">
      <alignment horizontal="center" shrinkToFit="0" vertical="center" wrapText="1"/>
    </xf>
    <xf borderId="0" fillId="0" fontId="23" numFmtId="0" xfId="0" applyAlignment="1" applyFont="1">
      <alignment horizontal="center" vertical="center"/>
    </xf>
    <xf borderId="0" fillId="24" fontId="8" numFmtId="0" xfId="0" applyAlignment="1" applyFont="1">
      <alignment horizontal="center" vertical="center"/>
    </xf>
    <xf borderId="0" fillId="24" fontId="8" numFmtId="0" xfId="0" applyAlignment="1" applyFont="1">
      <alignment horizontal="center" shrinkToFit="0" vertical="center" wrapText="1"/>
    </xf>
    <xf borderId="1" fillId="24" fontId="7" numFmtId="0" xfId="0" applyAlignment="1" applyBorder="1" applyFont="1">
      <alignment horizontal="center" vertical="center"/>
    </xf>
    <xf borderId="6" fillId="2" fontId="19" numFmtId="0" xfId="0" applyAlignment="1" applyBorder="1" applyFont="1">
      <alignment horizontal="center" vertical="center"/>
    </xf>
    <xf borderId="6" fillId="2" fontId="19" numFmtId="0" xfId="0" applyAlignment="1" applyBorder="1" applyFont="1">
      <alignment horizontal="center" shrinkToFit="0" vertical="center" wrapText="1"/>
    </xf>
    <xf borderId="1" fillId="2" fontId="7" numFmtId="0" xfId="0" applyAlignment="1" applyBorder="1" applyFont="1">
      <alignment horizontal="center" vertical="center"/>
    </xf>
    <xf borderId="1" fillId="0" fontId="20" numFmtId="0" xfId="0" applyAlignment="1" applyBorder="1" applyFont="1">
      <alignment horizontal="left" vertical="center"/>
    </xf>
    <xf borderId="1" fillId="0" fontId="20" numFmtId="174" xfId="0" applyAlignment="1" applyBorder="1" applyFont="1" applyNumberFormat="1">
      <alignment horizontal="center" vertical="center"/>
    </xf>
    <xf borderId="1" fillId="0" fontId="24" numFmtId="0" xfId="0" applyAlignment="1" applyBorder="1" applyFont="1">
      <alignment horizontal="center" shrinkToFit="0" vertical="center" wrapText="1"/>
    </xf>
    <xf borderId="0" fillId="24" fontId="8" numFmtId="49" xfId="0" applyAlignment="1" applyFont="1" applyNumberFormat="1">
      <alignment horizontal="center" vertical="center"/>
    </xf>
    <xf borderId="0" fillId="24" fontId="8" numFmtId="166" xfId="0" applyAlignment="1" applyFont="1" applyNumberFormat="1">
      <alignment horizontal="center" vertical="center"/>
    </xf>
    <xf quotePrefix="1" borderId="0" fillId="24" fontId="8" numFmtId="0" xfId="0" applyAlignment="1" applyFont="1">
      <alignment horizontal="center" vertical="center"/>
    </xf>
    <xf borderId="0" fillId="24" fontId="8" numFmtId="165" xfId="0" applyAlignment="1" applyFont="1" applyNumberFormat="1">
      <alignment horizontal="center" vertical="center"/>
    </xf>
    <xf borderId="0" fillId="24" fontId="8" numFmtId="167" xfId="0" applyAlignment="1" applyFont="1" applyNumberFormat="1">
      <alignment horizontal="center" vertical="center"/>
    </xf>
    <xf borderId="8" fillId="24" fontId="8" numFmtId="0" xfId="0" applyAlignment="1" applyBorder="1" applyFont="1">
      <alignment horizontal="center" vertical="center"/>
    </xf>
    <xf borderId="6" fillId="4" fontId="19" numFmtId="165" xfId="0" applyAlignment="1" applyBorder="1" applyFont="1" applyNumberFormat="1">
      <alignment horizontal="center" vertical="center"/>
    </xf>
    <xf borderId="6" fillId="4" fontId="19" numFmtId="0" xfId="0" applyAlignment="1" applyBorder="1" applyFont="1">
      <alignment horizontal="center" vertical="center"/>
    </xf>
    <xf borderId="6" fillId="4" fontId="19" numFmtId="0" xfId="0" applyAlignment="1" applyBorder="1" applyFont="1">
      <alignment horizontal="center" shrinkToFit="0" vertical="center" wrapText="1"/>
    </xf>
    <xf borderId="1" fillId="4" fontId="7" numFmtId="0" xfId="0" applyAlignment="1" applyBorder="1" applyFont="1">
      <alignment horizontal="center" vertical="center"/>
    </xf>
    <xf borderId="1" fillId="4" fontId="20" numFmtId="0" xfId="0" applyAlignment="1" applyBorder="1" applyFont="1">
      <alignment horizontal="center" vertical="center"/>
    </xf>
    <xf borderId="15" fillId="25" fontId="28" numFmtId="175" xfId="0" applyAlignment="1" applyBorder="1" applyFont="1" applyNumberFormat="1">
      <alignment horizontal="center" shrinkToFit="0" vertical="center" wrapText="1"/>
    </xf>
    <xf borderId="1" fillId="4" fontId="20" numFmtId="49" xfId="0" applyAlignment="1" applyBorder="1" applyFont="1" applyNumberFormat="1">
      <alignment horizontal="center" vertical="center"/>
    </xf>
    <xf borderId="1" fillId="4" fontId="20" numFmtId="166" xfId="0" applyAlignment="1" applyBorder="1" applyFont="1" applyNumberFormat="1">
      <alignment horizontal="center" vertical="center"/>
    </xf>
    <xf borderId="1" fillId="4" fontId="20" numFmtId="165" xfId="0" applyAlignment="1" applyBorder="1" applyFont="1" applyNumberFormat="1">
      <alignment horizontal="center" vertical="center"/>
    </xf>
    <xf borderId="1" fillId="4" fontId="20" numFmtId="167" xfId="0" applyAlignment="1" applyBorder="1" applyFont="1" applyNumberFormat="1">
      <alignment horizontal="center" vertical="center"/>
    </xf>
    <xf borderId="1" fillId="4" fontId="20" numFmtId="0" xfId="0" applyAlignment="1" applyBorder="1" applyFont="1">
      <alignment horizontal="center" shrinkToFit="0" vertical="center" wrapText="1"/>
    </xf>
    <xf borderId="1" fillId="4" fontId="2" numFmtId="0" xfId="0" applyAlignment="1" applyBorder="1" applyFont="1">
      <alignment horizontal="center" shrinkToFit="0" vertical="center" wrapText="1"/>
    </xf>
    <xf borderId="1" fillId="4" fontId="29" numFmtId="0" xfId="0" applyAlignment="1" applyBorder="1" applyFont="1">
      <alignment horizontal="center" shrinkToFit="0" vertical="center" wrapText="0"/>
    </xf>
    <xf borderId="0" fillId="4" fontId="20" numFmtId="0" xfId="0" applyAlignment="1" applyFont="1">
      <alignment horizontal="center" vertical="center"/>
    </xf>
    <xf borderId="8" fillId="4" fontId="20" numFmtId="0" xfId="0" applyAlignment="1" applyBorder="1" applyFont="1">
      <alignment horizontal="center" shrinkToFit="0" vertical="center" wrapText="1"/>
    </xf>
    <xf borderId="1" fillId="4" fontId="21" numFmtId="0" xfId="0" applyAlignment="1" applyBorder="1" applyFont="1">
      <alignment horizontal="center" vertical="center"/>
    </xf>
    <xf borderId="1" fillId="4" fontId="2" numFmtId="0" xfId="0" applyAlignment="1" applyBorder="1" applyFont="1">
      <alignment horizontal="center" vertical="center"/>
    </xf>
    <xf borderId="1" fillId="4" fontId="26" numFmtId="0" xfId="0" applyAlignment="1" applyBorder="1" applyFont="1">
      <alignment horizontal="center" vertical="center"/>
    </xf>
    <xf borderId="0" fillId="0" fontId="8" numFmtId="49" xfId="0" applyAlignment="1" applyFont="1" applyNumberFormat="1">
      <alignment horizontal="center" vertical="center"/>
    </xf>
    <xf borderId="0" fillId="0" fontId="8" numFmtId="166" xfId="0" applyAlignment="1" applyFont="1" applyNumberFormat="1">
      <alignment horizontal="center" vertical="center"/>
    </xf>
    <xf borderId="0" fillId="0" fontId="8" numFmtId="165" xfId="0" applyAlignment="1" applyFont="1" applyNumberFormat="1">
      <alignment horizontal="center" vertical="center"/>
    </xf>
    <xf borderId="0" fillId="0" fontId="8" numFmtId="167" xfId="0" applyAlignment="1" applyFont="1" applyNumberFormat="1">
      <alignment horizontal="center" vertical="center"/>
    </xf>
    <xf borderId="0" fillId="0" fontId="8" numFmtId="0" xfId="0" applyAlignment="1" applyFont="1">
      <alignment horizontal="center" shrinkToFit="0" vertical="center" wrapText="1"/>
    </xf>
    <xf borderId="1" fillId="0" fontId="17" numFmtId="49" xfId="0" applyAlignment="1" applyBorder="1" applyFont="1" applyNumberFormat="1">
      <alignment horizontal="center" shrinkToFit="0" vertical="center" wrapText="0"/>
    </xf>
    <xf borderId="1" fillId="0" fontId="17" numFmtId="167" xfId="0" applyAlignment="1" applyBorder="1" applyFont="1" applyNumberFormat="1">
      <alignment horizontal="center" shrinkToFit="0" vertical="center" wrapText="0"/>
    </xf>
    <xf borderId="1" fillId="0" fontId="30" numFmtId="0" xfId="0" applyAlignment="1" applyBorder="1" applyFont="1">
      <alignment horizontal="center" shrinkToFit="0" vertical="center" wrapText="1"/>
    </xf>
    <xf borderId="1" fillId="19" fontId="17" numFmtId="0" xfId="0" applyAlignment="1" applyBorder="1" applyFont="1">
      <alignment horizontal="center" shrinkToFit="0" vertical="center" wrapText="0"/>
    </xf>
    <xf borderId="1" fillId="19" fontId="9" numFmtId="0" xfId="0" applyAlignment="1" applyBorder="1" applyFont="1">
      <alignment horizontal="center" shrinkToFit="0" vertical="center" wrapText="0"/>
    </xf>
    <xf borderId="0" fillId="19" fontId="17" numFmtId="0" xfId="0" applyAlignment="1" applyFont="1">
      <alignment horizontal="center" shrinkToFit="0" vertical="center" wrapText="0"/>
    </xf>
    <xf borderId="1" fillId="17" fontId="20" numFmtId="0" xfId="0" applyAlignment="1" applyBorder="1" applyFont="1">
      <alignment vertical="center"/>
    </xf>
    <xf borderId="1" fillId="17" fontId="24" numFmtId="0" xfId="0" applyAlignment="1" applyBorder="1" applyFont="1">
      <alignment horizontal="left" vertical="center"/>
    </xf>
    <xf borderId="1" fillId="17" fontId="24" numFmtId="0" xfId="0" applyAlignment="1" applyBorder="1" applyFont="1">
      <alignment vertical="center"/>
    </xf>
    <xf borderId="1" fillId="19" fontId="8" numFmtId="0" xfId="0" applyAlignment="1" applyBorder="1" applyFont="1">
      <alignment vertical="center"/>
    </xf>
    <xf borderId="0" fillId="19" fontId="8" numFmtId="0" xfId="0" applyAlignment="1" applyFont="1">
      <alignment vertical="bottom"/>
    </xf>
    <xf borderId="0" fillId="19" fontId="8" numFmtId="0" xfId="0" applyAlignment="1" applyFont="1">
      <alignment shrinkToFit="0" vertical="bottom" wrapText="0"/>
    </xf>
    <xf borderId="1" fillId="0" fontId="24" numFmtId="0" xfId="0" applyAlignment="1" applyBorder="1" applyFont="1">
      <alignment horizontal="left" shrinkToFit="0" vertical="center" wrapText="1"/>
    </xf>
    <xf borderId="0" fillId="0" fontId="20" numFmtId="0" xfId="0" applyAlignment="1" applyFont="1">
      <alignment shrinkToFit="0" vertical="center" wrapText="0"/>
    </xf>
    <xf borderId="1" fillId="0" fontId="21" numFmtId="0" xfId="0" applyAlignment="1" applyBorder="1" applyFont="1">
      <alignment horizontal="left" shrinkToFit="0" vertical="center" wrapText="1"/>
    </xf>
    <xf borderId="1" fillId="0" fontId="23" numFmtId="0" xfId="0" applyAlignment="1" applyBorder="1" applyFont="1">
      <alignment horizontal="left" shrinkToFit="0" vertical="center" wrapText="1"/>
    </xf>
    <xf borderId="1" fillId="5" fontId="20" numFmtId="0" xfId="0" applyAlignment="1" applyBorder="1" applyFont="1">
      <alignment horizontal="center" shrinkToFit="0" vertical="center" wrapText="0"/>
    </xf>
    <xf borderId="1" fillId="5" fontId="20" numFmtId="49" xfId="0" applyAlignment="1" applyBorder="1" applyFont="1" applyNumberFormat="1">
      <alignment horizontal="center" vertical="center"/>
    </xf>
    <xf borderId="1" fillId="5" fontId="20" numFmtId="0" xfId="0" applyAlignment="1" applyBorder="1" applyFont="1">
      <alignment horizontal="center" vertical="center"/>
    </xf>
    <xf borderId="1" fillId="5" fontId="20" numFmtId="165" xfId="0" applyAlignment="1" applyBorder="1" applyFont="1" applyNumberFormat="1">
      <alignment horizontal="center" vertical="center"/>
    </xf>
    <xf borderId="1" fillId="5" fontId="20" numFmtId="167" xfId="0" applyAlignment="1" applyBorder="1" applyFont="1" applyNumberFormat="1">
      <alignment horizontal="center" vertical="center"/>
    </xf>
    <xf borderId="1" fillId="5" fontId="20" numFmtId="0" xfId="0" applyAlignment="1" applyBorder="1" applyFont="1">
      <alignment horizontal="center" shrinkToFit="0" vertical="center" wrapText="1"/>
    </xf>
    <xf borderId="1" fillId="5" fontId="24" numFmtId="0" xfId="0" applyAlignment="1" applyBorder="1" applyFont="1">
      <alignment horizontal="left" shrinkToFit="0" vertical="center" wrapText="1"/>
    </xf>
    <xf borderId="1" fillId="5" fontId="24" numFmtId="0" xfId="0" applyAlignment="1" applyBorder="1" applyFont="1">
      <alignment horizontal="center" shrinkToFit="0" vertical="center" wrapText="1"/>
    </xf>
    <xf borderId="1" fillId="5" fontId="20" numFmtId="0" xfId="0" applyAlignment="1" applyBorder="1" applyFont="1">
      <alignment horizontal="left" shrinkToFit="0" vertical="center" wrapText="1"/>
    </xf>
    <xf borderId="1" fillId="5" fontId="23" numFmtId="0" xfId="0" applyAlignment="1" applyBorder="1" applyFont="1">
      <alignment horizontal="left" shrinkToFit="0" vertical="center" wrapText="1"/>
    </xf>
    <xf borderId="0" fillId="5" fontId="20" numFmtId="0" xfId="0" applyAlignment="1" applyFont="1">
      <alignment shrinkToFit="0" vertical="center" wrapText="0"/>
    </xf>
    <xf borderId="1" fillId="6" fontId="20" numFmtId="0" xfId="0" applyAlignment="1" applyBorder="1" applyFont="1">
      <alignment horizontal="center" shrinkToFit="0" vertical="center" wrapText="0"/>
    </xf>
    <xf borderId="1" fillId="6" fontId="24" numFmtId="0" xfId="0" applyAlignment="1" applyBorder="1" applyFont="1">
      <alignment horizontal="left" shrinkToFit="0" vertical="center" wrapText="1"/>
    </xf>
    <xf borderId="1" fillId="6" fontId="2" numFmtId="0" xfId="0" applyAlignment="1" applyBorder="1" applyFont="1">
      <alignment horizontal="left" vertical="center"/>
    </xf>
    <xf borderId="1" fillId="6" fontId="2" numFmtId="0" xfId="0" applyAlignment="1" applyBorder="1" applyFont="1">
      <alignment vertical="center"/>
    </xf>
    <xf borderId="1" fillId="6" fontId="7" numFmtId="0" xfId="0" applyAlignment="1" applyBorder="1" applyFont="1">
      <alignment vertical="center"/>
    </xf>
    <xf borderId="1" fillId="6" fontId="20" numFmtId="0" xfId="0" applyAlignment="1" applyBorder="1" applyFont="1">
      <alignment vertical="center"/>
    </xf>
    <xf borderId="1" fillId="0" fontId="31" numFmtId="0" xfId="0" applyAlignment="1" applyBorder="1" applyFont="1">
      <alignment horizontal="center" shrinkToFit="0" vertical="center" wrapText="1"/>
    </xf>
    <xf borderId="1" fillId="0" fontId="20" numFmtId="0" xfId="0" applyAlignment="1" applyBorder="1" applyFont="1">
      <alignment shrinkToFit="0" vertical="center" wrapText="0"/>
    </xf>
    <xf borderId="1" fillId="0" fontId="20" numFmtId="165" xfId="0" applyAlignment="1" applyBorder="1" applyFont="1" applyNumberFormat="1">
      <alignment horizontal="center" shrinkToFit="0" vertical="center" wrapText="0"/>
    </xf>
    <xf borderId="1" fillId="17" fontId="25" numFmtId="0" xfId="0" applyAlignment="1" applyBorder="1" applyFont="1">
      <alignment horizontal="left" shrinkToFit="0" vertical="center" wrapText="1"/>
    </xf>
    <xf borderId="5" fillId="17" fontId="25" numFmtId="0" xfId="0" applyAlignment="1" applyBorder="1" applyFont="1">
      <alignment horizontal="left" shrinkToFit="0" vertical="center" wrapText="1"/>
    </xf>
    <xf borderId="1" fillId="0" fontId="21" numFmtId="0" xfId="0" applyAlignment="1" applyBorder="1" applyFont="1">
      <alignment vertical="center"/>
    </xf>
    <xf borderId="1" fillId="0" fontId="32" numFmtId="0" xfId="0" applyAlignment="1" applyBorder="1" applyFont="1">
      <alignment horizontal="left" vertical="center"/>
    </xf>
    <xf borderId="1" fillId="0" fontId="32" numFmtId="0" xfId="0" applyAlignment="1" applyBorder="1" applyFont="1">
      <alignment shrinkToFit="0" vertical="center" wrapText="1"/>
    </xf>
    <xf borderId="0" fillId="0" fontId="21" numFmtId="0" xfId="0" applyAlignment="1" applyFont="1">
      <alignment vertical="center"/>
    </xf>
    <xf borderId="1" fillId="0" fontId="32" numFmtId="0" xfId="0" applyAlignment="1" applyBorder="1" applyFont="1">
      <alignment vertical="center"/>
    </xf>
    <xf borderId="1" fillId="17" fontId="20" numFmtId="0" xfId="0" applyAlignment="1" applyBorder="1" applyFont="1">
      <alignment horizontal="left" shrinkToFit="0" vertical="center" wrapText="1"/>
    </xf>
    <xf borderId="1" fillId="19" fontId="20" numFmtId="0" xfId="0" applyAlignment="1" applyBorder="1" applyFont="1">
      <alignment horizontal="left" shrinkToFit="0" vertical="center" wrapText="1"/>
    </xf>
    <xf borderId="1" fillId="19" fontId="20" numFmtId="0" xfId="0" applyAlignment="1" applyBorder="1" applyFont="1">
      <alignment horizontal="center" shrinkToFit="0" vertical="center" wrapText="0"/>
    </xf>
    <xf borderId="1" fillId="19" fontId="20" numFmtId="49" xfId="0" applyAlignment="1" applyBorder="1" applyFont="1" applyNumberFormat="1">
      <alignment horizontal="center" shrinkToFit="0" vertical="center" wrapText="0"/>
    </xf>
    <xf borderId="1" fillId="19" fontId="20" numFmtId="165" xfId="0" applyAlignment="1" applyBorder="1" applyFont="1" applyNumberFormat="1">
      <alignment horizontal="center" vertical="center"/>
    </xf>
    <xf borderId="1" fillId="19" fontId="20" numFmtId="167" xfId="0" applyAlignment="1" applyBorder="1" applyFont="1" applyNumberFormat="1">
      <alignment horizontal="center" shrinkToFit="0" vertical="center" wrapText="0"/>
    </xf>
    <xf borderId="1" fillId="19" fontId="20" numFmtId="0" xfId="0" applyAlignment="1" applyBorder="1" applyFont="1">
      <alignment horizontal="center" shrinkToFit="0" vertical="center" wrapText="1"/>
    </xf>
    <xf borderId="1" fillId="19" fontId="24" numFmtId="0" xfId="0" applyAlignment="1" applyBorder="1" applyFont="1">
      <alignment horizontal="left" shrinkToFit="0" vertical="center" wrapText="1"/>
    </xf>
    <xf borderId="1" fillId="19" fontId="24" numFmtId="0" xfId="0" applyAlignment="1" applyBorder="1" applyFont="1">
      <alignment horizontal="center" shrinkToFit="0" vertical="center" wrapText="1"/>
    </xf>
    <xf borderId="0" fillId="19" fontId="20" numFmtId="0" xfId="0" applyAlignment="1" applyFont="1">
      <alignment shrinkToFit="0" vertical="center" wrapText="0"/>
    </xf>
    <xf borderId="1" fillId="19" fontId="20" numFmtId="167" xfId="0" applyAlignment="1" applyBorder="1" applyFont="1" applyNumberFormat="1">
      <alignment horizontal="center" vertical="center"/>
    </xf>
    <xf borderId="1" fillId="0" fontId="20" numFmtId="169" xfId="0" applyAlignment="1" applyBorder="1" applyFont="1" applyNumberFormat="1">
      <alignment horizontal="center" shrinkToFit="0" vertical="center" wrapText="0"/>
    </xf>
    <xf borderId="1" fillId="17" fontId="23" numFmtId="0" xfId="0" applyAlignment="1" applyBorder="1" applyFont="1">
      <alignment horizontal="left" shrinkToFit="0" vertical="center" wrapText="1"/>
    </xf>
    <xf borderId="1" fillId="0" fontId="20" numFmtId="176" xfId="0" applyAlignment="1" applyBorder="1" applyFont="1" applyNumberFormat="1">
      <alignment horizontal="center" shrinkToFit="0" vertical="center" wrapText="0"/>
    </xf>
    <xf borderId="1" fillId="26" fontId="24" numFmtId="0" xfId="0" applyAlignment="1" applyBorder="1" applyFill="1" applyFont="1">
      <alignment horizontal="left" shrinkToFit="0" vertical="center" wrapText="1"/>
    </xf>
    <xf borderId="1" fillId="0" fontId="7" numFmtId="0" xfId="0" applyAlignment="1" applyBorder="1" applyFont="1">
      <alignment shrinkToFit="0" vertical="center" wrapText="1"/>
    </xf>
    <xf borderId="1" fillId="0" fontId="2" numFmtId="0" xfId="0" applyAlignment="1" applyBorder="1" applyFont="1">
      <alignment horizontal="left" shrinkToFit="0" vertical="center" wrapText="1"/>
    </xf>
    <xf borderId="0" fillId="0" fontId="20" numFmtId="0" xfId="0" applyAlignment="1" applyFont="1">
      <alignment horizontal="center" shrinkToFit="0" vertical="center" wrapText="0"/>
    </xf>
    <xf borderId="0" fillId="0" fontId="20" numFmtId="49" xfId="0" applyAlignment="1" applyFont="1" applyNumberFormat="1">
      <alignment horizontal="center" shrinkToFit="0" vertical="center" wrapText="0"/>
    </xf>
    <xf borderId="0" fillId="0" fontId="20" numFmtId="49" xfId="0" applyAlignment="1" applyFont="1" applyNumberFormat="1">
      <alignment horizontal="center" vertical="center"/>
    </xf>
    <xf borderId="0" fillId="0" fontId="20" numFmtId="167" xfId="0" applyAlignment="1" applyFont="1" applyNumberFormat="1">
      <alignment horizontal="center" shrinkToFit="0" vertical="center" wrapText="0"/>
    </xf>
    <xf borderId="0" fillId="0" fontId="20" numFmtId="167" xfId="0" applyAlignment="1" applyFont="1" applyNumberFormat="1">
      <alignment horizontal="center" vertical="center"/>
    </xf>
    <xf borderId="0" fillId="0" fontId="20" numFmtId="0" xfId="0" applyAlignment="1" applyFont="1">
      <alignment horizontal="center" shrinkToFit="0" vertical="center" wrapText="1"/>
    </xf>
    <xf borderId="0" fillId="0" fontId="24" numFmtId="0" xfId="0" applyAlignment="1" applyFont="1">
      <alignment horizontal="left" shrinkToFit="0" vertical="center" wrapText="1"/>
    </xf>
    <xf borderId="0" fillId="0" fontId="24" numFmtId="0" xfId="0" applyAlignment="1" applyFont="1">
      <alignment horizontal="center" shrinkToFit="0" vertical="center" wrapText="1"/>
    </xf>
    <xf borderId="0" fillId="0" fontId="7" numFmtId="0" xfId="0" applyAlignment="1" applyFont="1">
      <alignment shrinkToFit="0" vertical="center" wrapText="1"/>
    </xf>
    <xf borderId="0" fillId="0" fontId="2" numFmtId="0" xfId="0" applyAlignment="1" applyFont="1">
      <alignment horizontal="left" shrinkToFit="0" vertical="center" wrapText="1"/>
    </xf>
    <xf borderId="0" fillId="24" fontId="20" numFmtId="0" xfId="0" applyAlignment="1" applyFont="1">
      <alignment horizontal="center" shrinkToFit="0" vertical="center" wrapText="0"/>
    </xf>
    <xf borderId="0" fillId="24" fontId="20" numFmtId="49" xfId="0" applyAlignment="1" applyFont="1" applyNumberFormat="1">
      <alignment horizontal="center" shrinkToFit="0" vertical="center" wrapText="0"/>
    </xf>
    <xf borderId="1" fillId="24" fontId="20" numFmtId="165" xfId="0" applyAlignment="1" applyBorder="1" applyFont="1" applyNumberFormat="1">
      <alignment horizontal="center" shrinkToFit="0" vertical="center" wrapText="0"/>
    </xf>
    <xf borderId="0" fillId="24" fontId="20" numFmtId="167" xfId="0" applyAlignment="1" applyFont="1" applyNumberFormat="1">
      <alignment horizontal="center" shrinkToFit="0" vertical="center" wrapText="0"/>
    </xf>
    <xf borderId="0" fillId="24" fontId="20" numFmtId="0" xfId="0" applyAlignment="1" applyFont="1">
      <alignment horizontal="center" shrinkToFit="0" vertical="center" wrapText="1"/>
    </xf>
    <xf borderId="0" fillId="24" fontId="24" numFmtId="0" xfId="0" applyAlignment="1" applyFont="1">
      <alignment horizontal="left" shrinkToFit="0" vertical="center" wrapText="1"/>
    </xf>
    <xf borderId="0" fillId="24" fontId="24" numFmtId="0" xfId="0" applyAlignment="1" applyFont="1">
      <alignment horizontal="center" shrinkToFit="0" vertical="center" wrapText="1"/>
    </xf>
    <xf borderId="0" fillId="24" fontId="20" numFmtId="0" xfId="0" applyAlignment="1" applyFont="1">
      <alignment horizontal="left" shrinkToFit="0" vertical="center" wrapText="1"/>
    </xf>
    <xf borderId="1" fillId="24" fontId="20" numFmtId="0" xfId="0" applyAlignment="1" applyBorder="1" applyFont="1">
      <alignment horizontal="center" shrinkToFit="0" vertical="center" wrapText="0"/>
    </xf>
    <xf borderId="0" fillId="19" fontId="20" numFmtId="0" xfId="0" applyAlignment="1" applyFont="1">
      <alignment horizontal="center" shrinkToFit="0" vertical="center" wrapText="0"/>
    </xf>
    <xf borderId="5" fillId="2" fontId="19" numFmtId="0" xfId="0" applyAlignment="1" applyBorder="1" applyFont="1">
      <alignment horizontal="center" shrinkToFit="0" vertical="center" wrapText="0"/>
    </xf>
    <xf borderId="1" fillId="2" fontId="20" numFmtId="165" xfId="0" applyAlignment="1" applyBorder="1" applyFont="1" applyNumberFormat="1">
      <alignment horizontal="center" shrinkToFit="0" vertical="center" wrapText="0"/>
    </xf>
    <xf borderId="6" fillId="2" fontId="25" numFmtId="0" xfId="0" applyAlignment="1" applyBorder="1" applyFont="1">
      <alignment horizontal="center" shrinkToFit="0" vertical="center" wrapText="0"/>
    </xf>
    <xf borderId="6" fillId="2" fontId="25" numFmtId="0" xfId="0" applyAlignment="1" applyBorder="1" applyFont="1">
      <alignment horizontal="center" shrinkToFit="0" vertical="center" wrapText="1"/>
    </xf>
    <xf borderId="6" fillId="2" fontId="33" numFmtId="0" xfId="0" applyAlignment="1" applyBorder="1" applyFont="1">
      <alignment horizontal="left" shrinkToFit="0" vertical="center" wrapText="1"/>
    </xf>
    <xf borderId="6" fillId="2" fontId="33" numFmtId="0" xfId="0" applyAlignment="1" applyBorder="1" applyFont="1">
      <alignment horizontal="center" shrinkToFit="0" vertical="center" wrapText="1"/>
    </xf>
    <xf borderId="6" fillId="2" fontId="25" numFmtId="0" xfId="0" applyAlignment="1" applyBorder="1" applyFont="1">
      <alignment horizontal="left" shrinkToFit="0" vertical="center" wrapText="1"/>
    </xf>
    <xf borderId="1" fillId="2" fontId="25" numFmtId="0" xfId="0" applyAlignment="1" applyBorder="1" applyFont="1">
      <alignment horizontal="center" shrinkToFit="0" vertical="center" wrapText="0"/>
    </xf>
    <xf borderId="1" fillId="0" fontId="2" numFmtId="0" xfId="0" applyAlignment="1" applyBorder="1" applyFont="1">
      <alignment horizontal="left"/>
    </xf>
    <xf borderId="1" fillId="0" fontId="7" numFmtId="0" xfId="0" applyAlignment="1" applyBorder="1" applyFont="1">
      <alignment vertical="bottom"/>
    </xf>
    <xf borderId="0" fillId="24" fontId="20" numFmtId="165" xfId="0" applyAlignment="1" applyFont="1" applyNumberFormat="1">
      <alignment horizontal="center" shrinkToFit="0" vertical="center" wrapText="0"/>
    </xf>
    <xf borderId="5" fillId="4" fontId="19" numFmtId="0" xfId="0" applyAlignment="1" applyBorder="1" applyFont="1">
      <alignment horizontal="center" shrinkToFit="0" vertical="center" wrapText="0"/>
    </xf>
    <xf borderId="6" fillId="4" fontId="25" numFmtId="165" xfId="0" applyAlignment="1" applyBorder="1" applyFont="1" applyNumberFormat="1">
      <alignment horizontal="center" shrinkToFit="0" vertical="center" wrapText="0"/>
    </xf>
    <xf borderId="6" fillId="4" fontId="25" numFmtId="0" xfId="0" applyAlignment="1" applyBorder="1" applyFont="1">
      <alignment horizontal="center" shrinkToFit="0" vertical="center" wrapText="0"/>
    </xf>
    <xf borderId="6" fillId="4" fontId="25" numFmtId="0" xfId="0" applyAlignment="1" applyBorder="1" applyFont="1">
      <alignment horizontal="center" shrinkToFit="0" vertical="center" wrapText="1"/>
    </xf>
    <xf borderId="6" fillId="4" fontId="33" numFmtId="0" xfId="0" applyAlignment="1" applyBorder="1" applyFont="1">
      <alignment horizontal="left" shrinkToFit="0" vertical="center" wrapText="1"/>
    </xf>
    <xf borderId="6" fillId="4" fontId="33" numFmtId="0" xfId="0" applyAlignment="1" applyBorder="1" applyFont="1">
      <alignment horizontal="center" shrinkToFit="0" vertical="center" wrapText="1"/>
    </xf>
    <xf borderId="6" fillId="4" fontId="25" numFmtId="0" xfId="0" applyAlignment="1" applyBorder="1" applyFont="1">
      <alignment horizontal="left" shrinkToFit="0" vertical="center" wrapText="1"/>
    </xf>
    <xf borderId="1" fillId="4" fontId="25" numFmtId="0" xfId="0" applyAlignment="1" applyBorder="1" applyFont="1">
      <alignment horizontal="center" shrinkToFit="0" vertical="center" wrapText="0"/>
    </xf>
    <xf borderId="1" fillId="4" fontId="20" numFmtId="0" xfId="0" applyAlignment="1" applyBorder="1" applyFont="1">
      <alignment horizontal="center" shrinkToFit="0" vertical="center" wrapText="0"/>
    </xf>
    <xf borderId="5" fillId="25" fontId="20" numFmtId="0" xfId="0" applyAlignment="1" applyBorder="1" applyFont="1">
      <alignment horizontal="center" vertical="center"/>
    </xf>
    <xf borderId="1" fillId="4" fontId="20" numFmtId="49" xfId="0" applyAlignment="1" applyBorder="1" applyFont="1" applyNumberFormat="1">
      <alignment horizontal="center" shrinkToFit="0" vertical="center" wrapText="0"/>
    </xf>
    <xf borderId="1" fillId="4" fontId="20" numFmtId="167" xfId="0" applyAlignment="1" applyBorder="1" applyFont="1" applyNumberFormat="1">
      <alignment horizontal="center" shrinkToFit="0" vertical="center" wrapText="0"/>
    </xf>
    <xf borderId="1" fillId="4" fontId="24" numFmtId="0" xfId="0" applyAlignment="1" applyBorder="1" applyFont="1">
      <alignment horizontal="left" shrinkToFit="0" vertical="center" wrapText="1"/>
    </xf>
    <xf borderId="1" fillId="4" fontId="24" numFmtId="0" xfId="0" applyAlignment="1" applyBorder="1" applyFont="1">
      <alignment horizontal="center" shrinkToFit="0" vertical="center" wrapText="1"/>
    </xf>
    <xf borderId="1" fillId="4" fontId="20" numFmtId="0" xfId="0" applyAlignment="1" applyBorder="1" applyFont="1">
      <alignment horizontal="left" shrinkToFit="0" vertical="center" wrapText="1"/>
    </xf>
    <xf borderId="0" fillId="4" fontId="20" numFmtId="0" xfId="0" applyAlignment="1" applyFont="1">
      <alignment shrinkToFit="0" vertical="center" wrapText="0"/>
    </xf>
    <xf borderId="1" fillId="4" fontId="26" numFmtId="0" xfId="0" applyAlignment="1" applyBorder="1" applyFont="1">
      <alignment horizontal="center"/>
    </xf>
    <xf borderId="5" fillId="4" fontId="20" numFmtId="49" xfId="0" applyAlignment="1" applyBorder="1" applyFont="1" applyNumberFormat="1">
      <alignment horizontal="center" vertical="center"/>
    </xf>
    <xf borderId="1" fillId="4" fontId="20" numFmtId="165" xfId="0" applyAlignment="1" applyBorder="1" applyFont="1" applyNumberFormat="1">
      <alignment horizontal="center" shrinkToFit="0" vertical="center" wrapText="0"/>
    </xf>
    <xf borderId="1" fillId="4" fontId="20" numFmtId="0" xfId="0" applyAlignment="1" applyBorder="1" applyFont="1">
      <alignment horizontal="center"/>
    </xf>
    <xf borderId="1" fillId="4" fontId="7" numFmtId="0" xfId="0" applyAlignment="1" applyBorder="1" applyFont="1">
      <alignment shrinkToFit="0" vertical="bottom" wrapText="1"/>
    </xf>
    <xf borderId="1" fillId="4" fontId="2" numFmtId="0" xfId="0" applyAlignment="1" applyBorder="1" applyFont="1">
      <alignment horizontal="left" shrinkToFit="0" wrapText="1"/>
    </xf>
    <xf borderId="1" fillId="4" fontId="20" numFmtId="0" xfId="0" applyAlignment="1" applyBorder="1" applyFont="1">
      <alignment shrinkToFit="0" vertical="center" wrapText="0"/>
    </xf>
    <xf borderId="0" fillId="4" fontId="20" numFmtId="0" xfId="0" applyAlignment="1" applyFont="1">
      <alignment horizontal="center" shrinkToFit="0" vertical="center" wrapText="0"/>
    </xf>
    <xf borderId="1" fillId="4" fontId="31" numFmtId="0" xfId="0" applyAlignment="1" applyBorder="1" applyFont="1">
      <alignment horizontal="center" shrinkToFit="0" vertical="center" wrapText="1"/>
    </xf>
    <xf borderId="8" fillId="4" fontId="26" numFmtId="0" xfId="0" applyAlignment="1" applyBorder="1" applyFont="1">
      <alignment shrinkToFit="0" wrapText="1"/>
    </xf>
    <xf borderId="1" fillId="25" fontId="20" numFmtId="0" xfId="0" applyAlignment="1" applyBorder="1" applyFont="1">
      <alignment horizontal="center" shrinkToFit="0" vertical="center" wrapText="0"/>
    </xf>
    <xf borderId="8" fillId="4" fontId="21" numFmtId="0" xfId="0" applyAlignment="1" applyBorder="1" applyFont="1">
      <alignment horizontal="left" shrinkToFit="0" vertical="center" wrapText="1"/>
    </xf>
    <xf borderId="1" fillId="4" fontId="23" numFmtId="0" xfId="0" applyAlignment="1" applyBorder="1" applyFont="1">
      <alignment horizontal="left" shrinkToFit="0" vertical="center" wrapText="1"/>
    </xf>
    <xf borderId="0" fillId="4" fontId="20" numFmtId="0" xfId="0" applyAlignment="1" applyFont="1">
      <alignment horizontal="left" shrinkToFit="0" vertical="center" wrapText="1"/>
    </xf>
    <xf borderId="1" fillId="4" fontId="34" numFmtId="0" xfId="0" applyAlignment="1" applyBorder="1" applyFont="1">
      <alignment horizontal="left"/>
    </xf>
    <xf borderId="1" fillId="4" fontId="34" numFmtId="0" xfId="0" applyBorder="1" applyFont="1"/>
    <xf borderId="1" fillId="4" fontId="21" numFmtId="0" xfId="0" applyAlignment="1" applyBorder="1" applyFont="1">
      <alignment horizontal="left" shrinkToFit="0" vertical="center" wrapText="1"/>
    </xf>
    <xf borderId="8" fillId="4" fontId="20" numFmtId="0" xfId="0" applyAlignment="1" applyBorder="1" applyFont="1">
      <alignment horizontal="left" shrinkToFit="0" vertical="center" wrapText="1"/>
    </xf>
    <xf borderId="5" fillId="4" fontId="20" numFmtId="0" xfId="0" applyAlignment="1" applyBorder="1" applyFont="1">
      <alignment horizontal="center" shrinkToFit="0" vertical="center" wrapText="0"/>
    </xf>
    <xf borderId="5" fillId="25" fontId="20" numFmtId="0" xfId="0" applyAlignment="1" applyBorder="1" applyFont="1">
      <alignment horizontal="center" shrinkToFit="0" vertical="center" wrapText="0"/>
    </xf>
    <xf borderId="0" fillId="0" fontId="20" numFmtId="165" xfId="0" applyAlignment="1" applyFont="1" applyNumberFormat="1">
      <alignment horizontal="center" shrinkToFit="0" vertical="center" wrapText="0"/>
    </xf>
    <xf borderId="0" fillId="0" fontId="20" numFmtId="0" xfId="0" applyAlignment="1" applyFont="1">
      <alignment horizontal="left" shrinkToFit="0" vertical="center" wrapText="1"/>
    </xf>
    <xf borderId="1" fillId="0" fontId="17" numFmtId="175" xfId="0" applyAlignment="1" applyBorder="1" applyFont="1" applyNumberFormat="1">
      <alignment horizontal="center" shrinkToFit="0" vertical="center" wrapText="0"/>
    </xf>
    <xf borderId="1" fillId="19" fontId="17" numFmtId="166" xfId="0" applyAlignment="1" applyBorder="1" applyFont="1" applyNumberFormat="1">
      <alignment horizontal="center" shrinkToFit="0" vertical="center" wrapText="0"/>
    </xf>
    <xf borderId="1" fillId="19" fontId="35" numFmtId="0" xfId="0" applyAlignment="1" applyBorder="1" applyFont="1">
      <alignment horizontal="center" shrinkToFit="0" vertical="center" wrapText="0"/>
    </xf>
    <xf borderId="1" fillId="17" fontId="8" numFmtId="167" xfId="0" applyAlignment="1" applyBorder="1" applyFont="1" applyNumberFormat="1">
      <alignment vertical="bottom"/>
    </xf>
    <xf borderId="1" fillId="17" fontId="8" numFmtId="0" xfId="0" applyAlignment="1" applyBorder="1" applyFont="1">
      <alignment vertical="bottom"/>
    </xf>
    <xf borderId="1" fillId="17" fontId="24" numFmtId="0" xfId="0" applyAlignment="1" applyBorder="1" applyFont="1">
      <alignment horizontal="left" shrinkToFit="0" vertical="bottom" wrapText="1"/>
    </xf>
    <xf borderId="1" fillId="17" fontId="8" numFmtId="0" xfId="0" applyAlignment="1" applyBorder="1" applyFont="1">
      <alignment shrinkToFit="0" vertical="bottom" wrapText="1"/>
    </xf>
    <xf borderId="1" fillId="17" fontId="8" numFmtId="0" xfId="0" applyAlignment="1" applyBorder="1" applyFont="1">
      <alignment horizontal="center" shrinkToFit="0" vertical="center" wrapText="0"/>
    </xf>
    <xf borderId="1" fillId="17" fontId="20" numFmtId="0" xfId="0" applyAlignment="1" applyBorder="1" applyFont="1">
      <alignment horizontal="left" shrinkToFit="0" vertical="center" wrapText="0"/>
    </xf>
    <xf borderId="1" fillId="0" fontId="20" numFmtId="166" xfId="0" applyAlignment="1" applyBorder="1" applyFont="1" applyNumberFormat="1">
      <alignment horizontal="center" shrinkToFit="0" vertical="center" wrapText="0"/>
    </xf>
    <xf borderId="1" fillId="0" fontId="26" numFmtId="0" xfId="0" applyAlignment="1" applyBorder="1" applyFont="1">
      <alignment horizontal="center" shrinkToFit="0" vertical="center" wrapText="0"/>
    </xf>
    <xf borderId="0" fillId="0" fontId="2" numFmtId="0" xfId="0" applyAlignment="1" applyFont="1">
      <alignment shrinkToFit="0" vertical="center" wrapText="0"/>
    </xf>
    <xf borderId="1" fillId="0" fontId="31" numFmtId="0" xfId="0" applyAlignment="1" applyBorder="1" applyFont="1">
      <alignment horizontal="center" shrinkToFit="0" vertical="center" wrapText="0"/>
    </xf>
    <xf borderId="0" fillId="0" fontId="21" numFmtId="0" xfId="0" applyAlignment="1" applyFont="1">
      <alignment shrinkToFit="0" vertical="center" wrapText="0"/>
    </xf>
    <xf borderId="1" fillId="0" fontId="21" numFmtId="0" xfId="0" applyAlignment="1" applyBorder="1" applyFont="1">
      <alignment horizontal="center" shrinkToFit="0" vertical="center" wrapText="0"/>
    </xf>
    <xf borderId="1" fillId="0" fontId="21" numFmtId="167" xfId="0" applyAlignment="1" applyBorder="1" applyFont="1" applyNumberFormat="1">
      <alignment horizontal="center" shrinkToFit="0" vertical="center" wrapText="0"/>
    </xf>
    <xf borderId="1" fillId="0" fontId="7" numFmtId="0" xfId="0" applyAlignment="1" applyBorder="1" applyFont="1">
      <alignment horizontal="center" shrinkToFit="0" vertical="center" wrapText="0"/>
    </xf>
    <xf borderId="1" fillId="0" fontId="2" numFmtId="0" xfId="0" applyAlignment="1" applyBorder="1" applyFont="1">
      <alignment horizontal="left" shrinkToFit="0" wrapText="1"/>
    </xf>
    <xf borderId="1" fillId="0" fontId="20" numFmtId="177" xfId="0" applyAlignment="1" applyBorder="1" applyFont="1" applyNumberFormat="1">
      <alignment horizontal="center" shrinkToFit="0" vertical="center" wrapText="0"/>
    </xf>
    <xf borderId="1" fillId="0" fontId="36" numFmtId="0" xfId="0" applyAlignment="1" applyBorder="1" applyFont="1">
      <alignment horizontal="center" shrinkToFit="0" vertical="center" wrapText="0"/>
    </xf>
    <xf borderId="1" fillId="5" fontId="20" numFmtId="49" xfId="0" applyAlignment="1" applyBorder="1" applyFont="1" applyNumberFormat="1">
      <alignment horizontal="center" shrinkToFit="0" vertical="center" wrapText="0"/>
    </xf>
    <xf borderId="1" fillId="5" fontId="20" numFmtId="166" xfId="0" applyAlignment="1" applyBorder="1" applyFont="1" applyNumberFormat="1">
      <alignment horizontal="center" shrinkToFit="0" vertical="center" wrapText="0"/>
    </xf>
    <xf borderId="1" fillId="5" fontId="20" numFmtId="167" xfId="0" applyAlignment="1" applyBorder="1" applyFont="1" applyNumberFormat="1">
      <alignment horizontal="center" shrinkToFit="0" vertical="center" wrapText="0"/>
    </xf>
    <xf borderId="1" fillId="5" fontId="26" numFmtId="0" xfId="0" applyAlignment="1" applyBorder="1" applyFont="1">
      <alignment horizontal="center" shrinkToFit="0" vertical="center" wrapText="0"/>
    </xf>
    <xf borderId="0" fillId="5" fontId="2" numFmtId="0" xfId="0" applyAlignment="1" applyFont="1">
      <alignment shrinkToFit="0" vertical="center" wrapText="0"/>
    </xf>
    <xf borderId="0" fillId="0" fontId="23" numFmtId="0" xfId="0" applyAlignment="1" applyFont="1">
      <alignment shrinkToFit="0" vertical="center" wrapText="0"/>
    </xf>
    <xf borderId="1" fillId="5" fontId="21" numFmtId="0" xfId="0" applyAlignment="1" applyBorder="1" applyFont="1">
      <alignment horizontal="center" shrinkToFit="0" vertical="center" wrapText="0"/>
    </xf>
    <xf borderId="1" fillId="5" fontId="21" numFmtId="167" xfId="0" applyAlignment="1" applyBorder="1" applyFont="1" applyNumberFormat="1">
      <alignment horizontal="center" shrinkToFit="0" vertical="center" wrapText="0"/>
    </xf>
    <xf borderId="0" fillId="5" fontId="21" numFmtId="0" xfId="0" applyAlignment="1" applyFont="1">
      <alignment shrinkToFit="0" vertical="center" wrapText="0"/>
    </xf>
    <xf borderId="0" fillId="5" fontId="23" numFmtId="0" xfId="0" applyAlignment="1" applyFont="1">
      <alignment shrinkToFit="0" vertical="center" wrapText="0"/>
    </xf>
    <xf borderId="1" fillId="3" fontId="20" numFmtId="0" xfId="0" applyAlignment="1" applyBorder="1" applyFont="1">
      <alignment horizontal="center" shrinkToFit="0" vertical="center" wrapText="0"/>
    </xf>
    <xf borderId="1" fillId="3" fontId="20" numFmtId="175" xfId="0" applyAlignment="1" applyBorder="1" applyFont="1" applyNumberFormat="1">
      <alignment horizontal="center" shrinkToFit="0" vertical="center" wrapText="0"/>
    </xf>
    <xf borderId="1" fillId="3" fontId="20" numFmtId="166" xfId="0" applyAlignment="1" applyBorder="1" applyFont="1" applyNumberFormat="1">
      <alignment horizontal="center" shrinkToFit="0" vertical="center" wrapText="0"/>
    </xf>
    <xf borderId="1" fillId="3" fontId="21" numFmtId="0" xfId="0" applyAlignment="1" applyBorder="1" applyFont="1">
      <alignment horizontal="center" shrinkToFit="0" vertical="center" wrapText="0"/>
    </xf>
    <xf borderId="1" fillId="3" fontId="21" numFmtId="167" xfId="0" applyAlignment="1" applyBorder="1" applyFont="1" applyNumberFormat="1">
      <alignment horizontal="center" shrinkToFit="0" vertical="center" wrapText="0"/>
    </xf>
    <xf borderId="1" fillId="3" fontId="21" numFmtId="173" xfId="0" applyAlignment="1" applyBorder="1" applyFont="1" applyNumberFormat="1">
      <alignment horizontal="center" shrinkToFit="0" vertical="center" wrapText="0"/>
    </xf>
    <xf borderId="1" fillId="3" fontId="24" numFmtId="0" xfId="0" applyAlignment="1" applyBorder="1" applyFont="1">
      <alignment horizontal="left" shrinkToFit="0" vertical="center" wrapText="1"/>
    </xf>
    <xf borderId="1" fillId="3" fontId="20" numFmtId="0" xfId="0" applyAlignment="1" applyBorder="1" applyFont="1">
      <alignment horizontal="center" shrinkToFit="0" vertical="center" wrapText="1"/>
    </xf>
    <xf borderId="1" fillId="3" fontId="20" numFmtId="0" xfId="0" applyAlignment="1" applyBorder="1" applyFont="1">
      <alignment horizontal="left" shrinkToFit="0" vertical="center" wrapText="0"/>
    </xf>
    <xf borderId="1" fillId="3" fontId="20" numFmtId="0" xfId="0" applyAlignment="1" applyBorder="1" applyFont="1">
      <alignment horizontal="left" shrinkToFit="0" vertical="center" wrapText="1"/>
    </xf>
    <xf borderId="1" fillId="3" fontId="21" numFmtId="0" xfId="0" applyAlignment="1" applyBorder="1" applyFont="1">
      <alignment shrinkToFit="0" vertical="center" wrapText="0"/>
    </xf>
    <xf borderId="1" fillId="6" fontId="20" numFmtId="175" xfId="0" applyAlignment="1" applyBorder="1" applyFont="1" applyNumberFormat="1">
      <alignment horizontal="center" shrinkToFit="0" vertical="center" wrapText="0"/>
    </xf>
    <xf borderId="1" fillId="6" fontId="20" numFmtId="166" xfId="0" applyAlignment="1" applyBorder="1" applyFont="1" applyNumberFormat="1">
      <alignment horizontal="center" shrinkToFit="0" vertical="center" wrapText="0"/>
    </xf>
    <xf borderId="1" fillId="6" fontId="21" numFmtId="0" xfId="0" applyAlignment="1" applyBorder="1" applyFont="1">
      <alignment horizontal="center" shrinkToFit="0" vertical="center" wrapText="0"/>
    </xf>
    <xf borderId="1" fillId="6" fontId="21" numFmtId="167" xfId="0" applyAlignment="1" applyBorder="1" applyFont="1" applyNumberFormat="1">
      <alignment horizontal="center" shrinkToFit="0" vertical="center" wrapText="0"/>
    </xf>
    <xf borderId="1" fillId="6" fontId="21" numFmtId="173" xfId="0" applyAlignment="1" applyBorder="1" applyFont="1" applyNumberFormat="1">
      <alignment horizontal="center" shrinkToFit="0" vertical="center" wrapText="0"/>
    </xf>
    <xf borderId="1" fillId="6" fontId="26" numFmtId="0" xfId="0" applyAlignment="1" applyBorder="1" applyFont="1">
      <alignment horizontal="center" shrinkToFit="0" vertical="center" wrapText="0"/>
    </xf>
    <xf borderId="1" fillId="6" fontId="20" numFmtId="0" xfId="0" applyAlignment="1" applyBorder="1" applyFont="1">
      <alignment horizontal="left" shrinkToFit="0" vertical="center" wrapText="0"/>
    </xf>
    <xf borderId="1" fillId="6" fontId="21" numFmtId="0" xfId="0" applyAlignment="1" applyBorder="1" applyFont="1">
      <alignment shrinkToFit="0" vertical="center" wrapText="0"/>
    </xf>
    <xf borderId="1" fillId="6" fontId="23" numFmtId="0" xfId="0" applyAlignment="1" applyBorder="1" applyFont="1">
      <alignment shrinkToFit="0" vertical="center" wrapText="0"/>
    </xf>
    <xf borderId="1" fillId="0" fontId="19" numFmtId="0" xfId="0" applyAlignment="1" applyBorder="1" applyFont="1">
      <alignment horizontal="center" shrinkToFit="0" vertical="center" wrapText="0"/>
    </xf>
    <xf borderId="1" fillId="0" fontId="20" numFmtId="175" xfId="0" applyAlignment="1" applyBorder="1" applyFont="1" applyNumberFormat="1">
      <alignment horizontal="center" shrinkToFit="0" vertical="center" wrapText="0"/>
    </xf>
    <xf borderId="1" fillId="0" fontId="21" numFmtId="173" xfId="0" applyAlignment="1" applyBorder="1" applyFont="1" applyNumberFormat="1">
      <alignment horizontal="center" shrinkToFit="0" vertical="center" wrapText="0"/>
    </xf>
    <xf borderId="1" fillId="0" fontId="25" numFmtId="0" xfId="0" applyAlignment="1" applyBorder="1" applyFont="1">
      <alignment horizontal="left" shrinkToFit="0" vertical="center" wrapText="1"/>
    </xf>
    <xf borderId="1" fillId="0" fontId="19" numFmtId="0" xfId="0" applyAlignment="1" applyBorder="1" applyFont="1">
      <alignment horizontal="left" shrinkToFit="0" vertical="center" wrapText="1"/>
    </xf>
    <xf borderId="1" fillId="0" fontId="2" numFmtId="0" xfId="0" applyAlignment="1" applyBorder="1" applyFont="1">
      <alignment shrinkToFit="0" vertical="center" wrapText="0"/>
    </xf>
    <xf borderId="1" fillId="0" fontId="21" numFmtId="0" xfId="0" applyAlignment="1" applyBorder="1" applyFont="1">
      <alignment shrinkToFit="0" vertical="center" wrapText="0"/>
    </xf>
    <xf borderId="1" fillId="0" fontId="23" numFmtId="0" xfId="0" applyAlignment="1" applyBorder="1" applyFont="1">
      <alignment shrinkToFit="0" vertical="center" wrapText="0"/>
    </xf>
    <xf borderId="1" fillId="0" fontId="37" numFmtId="0" xfId="0" applyAlignment="1" applyBorder="1" applyFont="1">
      <alignment horizontal="center" shrinkToFit="0" vertical="center" wrapText="0"/>
    </xf>
    <xf borderId="1" fillId="5" fontId="20" numFmtId="175" xfId="0" applyAlignment="1" applyBorder="1" applyFont="1" applyNumberFormat="1">
      <alignment horizontal="center" shrinkToFit="0" vertical="center" wrapText="0"/>
    </xf>
    <xf borderId="1" fillId="0" fontId="20" numFmtId="173" xfId="0" applyAlignment="1" applyBorder="1" applyFont="1" applyNumberFormat="1">
      <alignment horizontal="center" shrinkToFit="0" vertical="center" wrapText="0"/>
    </xf>
    <xf borderId="1" fillId="6" fontId="19" numFmtId="0" xfId="0" applyAlignment="1" applyBorder="1" applyFont="1">
      <alignment horizontal="center" shrinkToFit="0" vertical="center" wrapText="0"/>
    </xf>
    <xf borderId="1" fillId="6" fontId="25" numFmtId="166" xfId="0" applyAlignment="1" applyBorder="1" applyFont="1" applyNumberFormat="1">
      <alignment horizontal="center" shrinkToFit="0" vertical="center" wrapText="0"/>
    </xf>
    <xf borderId="1" fillId="6" fontId="24" numFmtId="0" xfId="0" applyAlignment="1" applyBorder="1" applyFont="1">
      <alignment horizontal="center" shrinkToFit="0" vertical="center" wrapText="0"/>
    </xf>
    <xf borderId="1" fillId="6" fontId="25" numFmtId="0" xfId="0" applyAlignment="1" applyBorder="1" applyFont="1">
      <alignment horizontal="center" shrinkToFit="0" vertical="center" wrapText="0"/>
    </xf>
    <xf borderId="1" fillId="6" fontId="25" numFmtId="0" xfId="0" applyAlignment="1" applyBorder="1" applyFont="1">
      <alignment horizontal="left" shrinkToFit="0" vertical="center" wrapText="0"/>
    </xf>
    <xf borderId="1" fillId="6" fontId="19" numFmtId="0" xfId="0" applyAlignment="1" applyBorder="1" applyFont="1">
      <alignment horizontal="left" shrinkToFit="0" vertical="center" wrapText="1"/>
    </xf>
    <xf borderId="1" fillId="6" fontId="2" numFmtId="0" xfId="0" applyAlignment="1" applyBorder="1" applyFont="1">
      <alignment shrinkToFit="0" vertical="center" wrapText="0"/>
    </xf>
    <xf borderId="1" fillId="6" fontId="19" numFmtId="0" xfId="0" applyAlignment="1" applyBorder="1" applyFont="1">
      <alignment horizontal="center" shrinkToFit="0" vertical="center" wrapText="1"/>
    </xf>
    <xf borderId="1" fillId="19" fontId="20" numFmtId="175" xfId="0" applyAlignment="1" applyBorder="1" applyFont="1" applyNumberFormat="1">
      <alignment horizontal="center" shrinkToFit="0" vertical="center" wrapText="0"/>
    </xf>
    <xf borderId="1" fillId="19" fontId="20" numFmtId="166" xfId="0" applyAlignment="1" applyBorder="1" applyFont="1" applyNumberFormat="1">
      <alignment horizontal="center" shrinkToFit="0" vertical="center" wrapText="0"/>
    </xf>
    <xf borderId="1" fillId="19" fontId="31" numFmtId="0" xfId="0" applyAlignment="1" applyBorder="1" applyFont="1">
      <alignment horizontal="center" shrinkToFit="0" vertical="center" wrapText="0"/>
    </xf>
    <xf borderId="1" fillId="19" fontId="26" numFmtId="0" xfId="0" applyAlignment="1" applyBorder="1" applyFont="1">
      <alignment horizontal="center" shrinkToFit="0" vertical="center" wrapText="0"/>
    </xf>
    <xf borderId="0" fillId="19" fontId="2" numFmtId="0" xfId="0" applyAlignment="1" applyFont="1">
      <alignment shrinkToFit="0" vertical="center" wrapText="0"/>
    </xf>
    <xf borderId="1" fillId="0" fontId="7" numFmtId="0" xfId="0" applyBorder="1" applyFont="1"/>
    <xf borderId="1" fillId="0" fontId="38" numFmtId="0" xfId="0" applyAlignment="1" applyBorder="1" applyFont="1">
      <alignment horizontal="center" shrinkToFit="0" vertical="center" wrapText="0"/>
    </xf>
    <xf borderId="1" fillId="0" fontId="21" numFmtId="178" xfId="0" applyAlignment="1" applyBorder="1" applyFont="1" applyNumberFormat="1">
      <alignment horizontal="center" vertical="center"/>
    </xf>
    <xf borderId="1" fillId="25" fontId="31" numFmtId="0" xfId="0" applyAlignment="1" applyBorder="1" applyFont="1">
      <alignment horizontal="center" shrinkToFit="0" vertical="center" wrapText="0"/>
    </xf>
    <xf borderId="1" fillId="0" fontId="21" numFmtId="174" xfId="0" applyAlignment="1" applyBorder="1" applyFont="1" applyNumberFormat="1">
      <alignment horizontal="center" shrinkToFit="0" vertical="center" wrapText="0"/>
    </xf>
    <xf borderId="1" fillId="5" fontId="21" numFmtId="173" xfId="0" applyAlignment="1" applyBorder="1" applyFont="1" applyNumberFormat="1">
      <alignment horizontal="center" shrinkToFit="0" vertical="center" wrapText="0"/>
    </xf>
    <xf borderId="1" fillId="5" fontId="23" numFmtId="0" xfId="0" applyAlignment="1" applyBorder="1" applyFont="1">
      <alignment horizontal="center" shrinkToFit="0" vertical="center" wrapText="0"/>
    </xf>
    <xf borderId="1" fillId="2" fontId="20" numFmtId="0" xfId="0" applyAlignment="1" applyBorder="1" applyFont="1">
      <alignment horizontal="center" shrinkToFit="0" vertical="center" wrapText="0"/>
    </xf>
    <xf borderId="1" fillId="2" fontId="20" numFmtId="175" xfId="0" applyAlignment="1" applyBorder="1" applyFont="1" applyNumberFormat="1">
      <alignment horizontal="center" shrinkToFit="0" vertical="center" wrapText="0"/>
    </xf>
    <xf borderId="1" fillId="2" fontId="20" numFmtId="166" xfId="0" applyAlignment="1" applyBorder="1" applyFont="1" applyNumberFormat="1">
      <alignment horizontal="center" shrinkToFit="0" vertical="center" wrapText="0"/>
    </xf>
    <xf borderId="1" fillId="2" fontId="21" numFmtId="0" xfId="0" applyAlignment="1" applyBorder="1" applyFont="1">
      <alignment horizontal="center" shrinkToFit="0" vertical="center" wrapText="0"/>
    </xf>
    <xf borderId="1" fillId="2" fontId="21" numFmtId="167" xfId="0" applyAlignment="1" applyBorder="1" applyFont="1" applyNumberFormat="1">
      <alignment horizontal="center" shrinkToFit="0" vertical="center" wrapText="0"/>
    </xf>
    <xf borderId="1" fillId="2" fontId="21" numFmtId="173" xfId="0" applyAlignment="1" applyBorder="1" applyFont="1" applyNumberFormat="1">
      <alignment horizontal="center" shrinkToFit="0" vertical="center" wrapText="0"/>
    </xf>
    <xf borderId="1" fillId="2" fontId="24" numFmtId="0" xfId="0" applyAlignment="1" applyBorder="1" applyFont="1">
      <alignment horizontal="left" shrinkToFit="0" vertical="center" wrapText="1"/>
    </xf>
    <xf borderId="1" fillId="2" fontId="20" numFmtId="0" xfId="0" applyAlignment="1" applyBorder="1" applyFont="1">
      <alignment horizontal="center" shrinkToFit="0" vertical="center" wrapText="1"/>
    </xf>
    <xf borderId="1" fillId="2" fontId="20" numFmtId="0" xfId="0" applyAlignment="1" applyBorder="1" applyFont="1">
      <alignment horizontal="left" shrinkToFit="0" vertical="center" wrapText="1"/>
    </xf>
    <xf borderId="1" fillId="2" fontId="2" numFmtId="0" xfId="0" applyAlignment="1" applyBorder="1" applyFont="1">
      <alignment shrinkToFit="0" vertical="center" wrapText="0"/>
    </xf>
    <xf borderId="1" fillId="0" fontId="16" numFmtId="0" xfId="0" applyAlignment="1" applyBorder="1" applyFont="1">
      <alignment horizontal="center" shrinkToFit="0" vertical="center" wrapText="0"/>
    </xf>
    <xf borderId="1" fillId="0" fontId="8" numFmtId="0" xfId="0" applyAlignment="1" applyBorder="1" applyFont="1">
      <alignment horizontal="center" shrinkToFit="0" vertical="center" wrapText="0"/>
    </xf>
    <xf borderId="1" fillId="19" fontId="7" numFmtId="0" xfId="0" applyAlignment="1" applyBorder="1" applyFont="1">
      <alignment horizontal="center" shrinkToFit="0" vertical="center" wrapText="0"/>
    </xf>
    <xf borderId="1" fillId="19" fontId="21" numFmtId="0" xfId="0" applyAlignment="1" applyBorder="1" applyFont="1">
      <alignment horizontal="left" shrinkToFit="0" vertical="center" wrapText="1"/>
    </xf>
    <xf borderId="0" fillId="0" fontId="21" numFmtId="0" xfId="0" applyAlignment="1" applyFont="1">
      <alignment horizontal="center" shrinkToFit="0" vertical="center" wrapText="0"/>
    </xf>
    <xf borderId="0" fillId="0" fontId="23" numFmtId="0" xfId="0" applyAlignment="1" applyFont="1">
      <alignment horizontal="center" shrinkToFit="0" vertical="center" wrapText="0"/>
    </xf>
    <xf borderId="1" fillId="15" fontId="20" numFmtId="0" xfId="0" applyAlignment="1" applyBorder="1" applyFont="1">
      <alignment horizontal="center" shrinkToFit="0" vertical="center" wrapText="0"/>
    </xf>
    <xf borderId="1" fillId="2" fontId="26" numFmtId="0" xfId="0" applyAlignment="1" applyBorder="1" applyFont="1">
      <alignment horizontal="center" shrinkToFit="0" vertical="center" wrapText="0"/>
    </xf>
    <xf borderId="1" fillId="2" fontId="21" numFmtId="0" xfId="0" applyAlignment="1" applyBorder="1" applyFont="1">
      <alignment shrinkToFit="0" vertical="center" wrapText="0"/>
    </xf>
    <xf borderId="1" fillId="2" fontId="23" numFmtId="0" xfId="0" applyAlignment="1" applyBorder="1" applyFont="1">
      <alignment shrinkToFit="0" vertical="center" wrapText="0"/>
    </xf>
    <xf borderId="1" fillId="0" fontId="32" numFmtId="0" xfId="0" applyAlignment="1" applyBorder="1" applyFont="1">
      <alignment horizontal="center" shrinkToFit="0" vertical="center" wrapText="1"/>
    </xf>
    <xf borderId="1" fillId="6" fontId="39" numFmtId="0" xfId="0" applyAlignment="1" applyBorder="1" applyFont="1">
      <alignment horizontal="center" shrinkToFit="0" vertical="center" wrapText="0"/>
    </xf>
    <xf borderId="1" fillId="6" fontId="39" numFmtId="0" xfId="0" applyAlignment="1" applyBorder="1" applyFont="1">
      <alignment horizontal="center" shrinkToFit="0" vertical="center" wrapText="1"/>
    </xf>
    <xf borderId="1" fillId="6" fontId="39" numFmtId="0" xfId="0" applyAlignment="1" applyBorder="1" applyFont="1">
      <alignment horizontal="left" shrinkToFit="0" vertical="center" wrapText="1"/>
    </xf>
    <xf borderId="0" fillId="6" fontId="2" numFmtId="0" xfId="0" applyAlignment="1" applyFont="1">
      <alignment shrinkToFit="0" vertical="center" wrapText="0"/>
    </xf>
    <xf borderId="1" fillId="4" fontId="21" numFmtId="173" xfId="0" applyAlignment="1" applyBorder="1" applyFont="1" applyNumberFormat="1">
      <alignment horizontal="center" shrinkToFit="0" vertical="center" wrapText="0"/>
    </xf>
    <xf borderId="1" fillId="6" fontId="8" numFmtId="0" xfId="0" applyAlignment="1" applyBorder="1" applyFont="1">
      <alignment horizontal="center" shrinkToFit="0" vertical="center" wrapText="0"/>
    </xf>
    <xf borderId="1" fillId="24" fontId="19" numFmtId="0" xfId="0" applyAlignment="1" applyBorder="1" applyFont="1">
      <alignment horizontal="center" shrinkToFit="0" vertical="center" wrapText="0"/>
    </xf>
    <xf borderId="1" fillId="24" fontId="25" numFmtId="166" xfId="0" applyAlignment="1" applyBorder="1" applyFont="1" applyNumberFormat="1">
      <alignment horizontal="center" shrinkToFit="0" vertical="center" wrapText="0"/>
    </xf>
    <xf borderId="1" fillId="24" fontId="25" numFmtId="0" xfId="0" applyAlignment="1" applyBorder="1" applyFont="1">
      <alignment horizontal="center" shrinkToFit="0" vertical="center" wrapText="0"/>
    </xf>
    <xf borderId="1" fillId="24" fontId="33" numFmtId="0" xfId="0" applyAlignment="1" applyBorder="1" applyFont="1">
      <alignment horizontal="left" shrinkToFit="0" vertical="center" wrapText="1"/>
    </xf>
    <xf borderId="1" fillId="24" fontId="19" numFmtId="0" xfId="0" applyAlignment="1" applyBorder="1" applyFont="1">
      <alignment horizontal="center" shrinkToFit="0" vertical="center" wrapText="1"/>
    </xf>
    <xf borderId="1" fillId="24" fontId="25" numFmtId="0" xfId="0" applyAlignment="1" applyBorder="1" applyFont="1">
      <alignment horizontal="left" shrinkToFit="0" vertical="center" wrapText="0"/>
    </xf>
    <xf borderId="1" fillId="24" fontId="19" numFmtId="0" xfId="0" applyAlignment="1" applyBorder="1" applyFont="1">
      <alignment horizontal="left" shrinkToFit="0" vertical="center" wrapText="1"/>
    </xf>
    <xf borderId="1" fillId="2" fontId="19" numFmtId="0" xfId="0" applyAlignment="1" applyBorder="1" applyFont="1">
      <alignment horizontal="center" shrinkToFit="0" vertical="center" wrapText="0"/>
    </xf>
    <xf borderId="1" fillId="2" fontId="33" numFmtId="0" xfId="0" applyAlignment="1" applyBorder="1" applyFont="1">
      <alignment horizontal="left" shrinkToFit="0" vertical="center" wrapText="1"/>
    </xf>
    <xf borderId="1" fillId="2" fontId="25" numFmtId="0" xfId="0" applyAlignment="1" applyBorder="1" applyFont="1">
      <alignment horizontal="left" shrinkToFit="0" vertical="center" wrapText="0"/>
    </xf>
    <xf borderId="1" fillId="19" fontId="2" numFmtId="0" xfId="0" applyAlignment="1" applyBorder="1" applyFont="1">
      <alignment shrinkToFit="0" vertical="center" wrapText="0"/>
    </xf>
    <xf borderId="6" fillId="4" fontId="19" numFmtId="0" xfId="0" applyAlignment="1" applyBorder="1" applyFont="1">
      <alignment horizontal="center" shrinkToFit="0" vertical="center" wrapText="0"/>
    </xf>
    <xf borderId="1" fillId="4" fontId="33" numFmtId="0" xfId="0" applyAlignment="1" applyBorder="1" applyFont="1">
      <alignment horizontal="left" shrinkToFit="0" vertical="center" wrapText="1"/>
    </xf>
    <xf borderId="6" fillId="4" fontId="25" numFmtId="0" xfId="0" applyAlignment="1" applyBorder="1" applyFont="1">
      <alignment horizontal="left" shrinkToFit="0" vertical="center" wrapText="0"/>
    </xf>
    <xf borderId="1" fillId="4" fontId="20" numFmtId="175" xfId="0" applyAlignment="1" applyBorder="1" applyFont="1" applyNumberFormat="1">
      <alignment horizontal="center" shrinkToFit="0" vertical="center" wrapText="0"/>
    </xf>
    <xf borderId="1" fillId="4" fontId="20" numFmtId="166" xfId="0" applyAlignment="1" applyBorder="1" applyFont="1" applyNumberFormat="1">
      <alignment horizontal="center" shrinkToFit="0" vertical="center" wrapText="0"/>
    </xf>
    <xf borderId="1" fillId="4" fontId="31" numFmtId="0" xfId="0" applyAlignment="1" applyBorder="1" applyFont="1">
      <alignment horizontal="center" shrinkToFit="0" vertical="center" wrapText="0"/>
    </xf>
    <xf borderId="8" fillId="4" fontId="26" numFmtId="0" xfId="0" applyAlignment="1" applyBorder="1" applyFont="1">
      <alignment horizontal="center" shrinkToFit="0" vertical="center" wrapText="0"/>
    </xf>
    <xf borderId="0" fillId="4" fontId="2" numFmtId="0" xfId="0" applyAlignment="1" applyFont="1">
      <alignment shrinkToFit="0" vertical="center" wrapText="0"/>
    </xf>
    <xf borderId="1" fillId="4" fontId="21" numFmtId="0" xfId="0" applyAlignment="1" applyBorder="1" applyFont="1">
      <alignment horizontal="center" shrinkToFit="0" vertical="center" wrapText="0"/>
    </xf>
    <xf borderId="1" fillId="4" fontId="21" numFmtId="167" xfId="0" applyAlignment="1" applyBorder="1" applyFont="1" applyNumberFormat="1">
      <alignment horizontal="center" shrinkToFit="0" vertical="center" wrapText="0"/>
    </xf>
    <xf borderId="0" fillId="4" fontId="23" numFmtId="0" xfId="0" applyAlignment="1" applyFont="1">
      <alignment shrinkToFit="0" vertical="center" wrapText="0"/>
    </xf>
    <xf borderId="1" fillId="4" fontId="26" numFmtId="0" xfId="0" applyAlignment="1" applyBorder="1" applyFont="1">
      <alignment horizontal="center" shrinkToFit="0" vertical="center" wrapText="0"/>
    </xf>
    <xf borderId="1" fillId="4" fontId="37" numFmtId="0" xfId="0" applyAlignment="1" applyBorder="1" applyFont="1">
      <alignment horizontal="center" shrinkToFit="0" vertical="center" wrapText="0"/>
    </xf>
    <xf borderId="8" fillId="4" fontId="20" numFmtId="0" xfId="0" applyAlignment="1" applyBorder="1" applyFont="1">
      <alignment horizontal="left" shrinkToFit="0" vertical="center" wrapText="0"/>
    </xf>
    <xf borderId="1" fillId="4" fontId="21" numFmtId="0" xfId="0" applyAlignment="1" applyBorder="1" applyFont="1">
      <alignment shrinkToFit="0" vertical="center" wrapText="0"/>
    </xf>
    <xf borderId="0" fillId="4" fontId="21" numFmtId="0" xfId="0" applyAlignment="1" applyFont="1">
      <alignment shrinkToFit="0" vertical="center" wrapText="0"/>
    </xf>
    <xf borderId="1" fillId="4" fontId="2" numFmtId="0" xfId="0" applyAlignment="1" applyBorder="1" applyFont="1">
      <alignment shrinkToFit="0" wrapText="0"/>
    </xf>
    <xf borderId="1" fillId="4" fontId="23" numFmtId="0" xfId="0" applyAlignment="1" applyBorder="1" applyFont="1">
      <alignment shrinkToFit="0" vertical="center" wrapText="0"/>
    </xf>
    <xf borderId="0" fillId="0" fontId="2" numFmtId="0" xfId="0" applyAlignment="1" applyFont="1">
      <alignment horizontal="center" shrinkToFit="0" vertical="center" wrapText="0"/>
    </xf>
    <xf borderId="0" fillId="0" fontId="2" numFmtId="175" xfId="0" applyAlignment="1" applyFont="1" applyNumberFormat="1">
      <alignment horizontal="center" shrinkToFit="0" vertical="center" wrapText="0"/>
    </xf>
    <xf borderId="0" fillId="0" fontId="23" numFmtId="166" xfId="0" applyAlignment="1" applyFont="1" applyNumberFormat="1">
      <alignment horizontal="center" shrinkToFit="0" vertical="center" wrapText="0"/>
    </xf>
    <xf borderId="0" fillId="0" fontId="8" numFmtId="167" xfId="0" applyAlignment="1" applyFont="1" applyNumberFormat="1">
      <alignment horizontal="center" shrinkToFit="0" vertical="center" wrapText="0"/>
    </xf>
    <xf borderId="1" fillId="0" fontId="34" numFmtId="0" xfId="0" applyAlignment="1" applyBorder="1" applyFont="1">
      <alignment horizontal="left" shrinkToFit="0" vertical="center" wrapText="1"/>
    </xf>
    <xf borderId="0" fillId="0" fontId="2" numFmtId="0" xfId="0" applyAlignment="1" applyFont="1">
      <alignment horizontal="center" shrinkToFit="0" vertical="center" wrapText="1"/>
    </xf>
    <xf borderId="0" fillId="0" fontId="21" numFmtId="0" xfId="0" applyAlignment="1" applyFont="1">
      <alignment horizontal="left" shrinkToFit="0" vertical="center" wrapText="0"/>
    </xf>
    <xf borderId="1" fillId="0" fontId="17" numFmtId="49" xfId="0" applyAlignment="1" applyBorder="1" applyFont="1" applyNumberFormat="1">
      <alignment horizontal="center" shrinkToFit="0" vertical="center" wrapText="1"/>
    </xf>
    <xf borderId="1" fillId="0" fontId="17" numFmtId="167" xfId="0" applyAlignment="1" applyBorder="1" applyFont="1" applyNumberFormat="1">
      <alignment horizontal="center" shrinkToFit="0" vertical="center" wrapText="1"/>
    </xf>
    <xf borderId="1" fillId="0" fontId="40" numFmtId="0" xfId="0" applyAlignment="1" applyBorder="1" applyFont="1">
      <alignment horizontal="center" shrinkToFit="0" vertical="center" wrapText="1"/>
    </xf>
    <xf borderId="1" fillId="0" fontId="41" numFmtId="0" xfId="0" applyAlignment="1" applyBorder="1" applyFont="1">
      <alignment horizontal="center" shrinkToFit="0" vertical="center" wrapText="1"/>
    </xf>
    <xf borderId="1" fillId="0" fontId="35" numFmtId="0" xfId="0" applyAlignment="1" applyBorder="1" applyFont="1">
      <alignment horizontal="center" shrinkToFit="0" vertical="center" wrapText="1"/>
    </xf>
    <xf borderId="1" fillId="17" fontId="8" numFmtId="0" xfId="0" applyAlignment="1" applyBorder="1" applyFont="1">
      <alignment horizontal="center" vertical="bottom"/>
    </xf>
    <xf borderId="1" fillId="17" fontId="24" numFmtId="0" xfId="0" applyAlignment="1" applyBorder="1" applyFont="1">
      <alignment horizontal="center" shrinkToFit="0" vertical="bottom" wrapText="1"/>
    </xf>
    <xf borderId="1" fillId="17" fontId="20" numFmtId="0" xfId="0" applyAlignment="1" applyBorder="1" applyFont="1">
      <alignment horizontal="left" vertical="center"/>
    </xf>
    <xf borderId="1" fillId="0" fontId="8" numFmtId="0" xfId="0" applyAlignment="1" applyBorder="1" applyFont="1">
      <alignment vertical="bottom"/>
    </xf>
    <xf borderId="1" fillId="0" fontId="8" numFmtId="0" xfId="0" applyAlignment="1" applyBorder="1" applyFont="1">
      <alignment shrinkToFit="0" vertical="bottom" wrapText="0"/>
    </xf>
    <xf borderId="1" fillId="0" fontId="21" numFmtId="49" xfId="0" applyAlignment="1" applyBorder="1" applyFont="1" applyNumberFormat="1">
      <alignment horizontal="left" shrinkToFit="0" vertical="center" wrapText="0"/>
    </xf>
    <xf borderId="1" fillId="0" fontId="2" numFmtId="0" xfId="0" applyAlignment="1" applyBorder="1" applyFont="1">
      <alignment shrinkToFit="0" wrapText="0"/>
    </xf>
    <xf borderId="1" fillId="5" fontId="20" numFmtId="165" xfId="0" applyAlignment="1" applyBorder="1" applyFont="1" applyNumberFormat="1">
      <alignment horizontal="center" shrinkToFit="0" vertical="center" wrapText="0"/>
    </xf>
    <xf borderId="1" fillId="5" fontId="21" numFmtId="49" xfId="0" applyAlignment="1" applyBorder="1" applyFont="1" applyNumberFormat="1">
      <alignment horizontal="left" shrinkToFit="0" vertical="center" wrapText="0"/>
    </xf>
    <xf borderId="1" fillId="5" fontId="32" numFmtId="0" xfId="0" applyAlignment="1" applyBorder="1" applyFont="1">
      <alignment horizontal="center" shrinkToFit="0" wrapText="1"/>
    </xf>
    <xf borderId="1" fillId="5" fontId="2" numFmtId="0" xfId="0" applyAlignment="1" applyBorder="1" applyFont="1">
      <alignment shrinkToFit="0" wrapText="0"/>
    </xf>
    <xf borderId="1" fillId="0" fontId="20" numFmtId="178" xfId="0" applyAlignment="1" applyBorder="1" applyFont="1" applyNumberFormat="1">
      <alignment horizontal="center" shrinkToFit="0" vertical="center" wrapText="0"/>
    </xf>
    <xf borderId="1" fillId="0" fontId="25" numFmtId="0" xfId="0" applyAlignment="1" applyBorder="1" applyFont="1">
      <alignment horizontal="center" shrinkToFit="0" vertical="center" wrapText="1"/>
    </xf>
    <xf borderId="1" fillId="0" fontId="21" numFmtId="49" xfId="0" applyAlignment="1" applyBorder="1" applyFont="1" applyNumberFormat="1">
      <alignment horizontal="center" shrinkToFit="0" vertical="center" wrapText="0"/>
    </xf>
    <xf borderId="1" fillId="6" fontId="21" numFmtId="49" xfId="0" applyAlignment="1" applyBorder="1" applyFont="1" applyNumberFormat="1">
      <alignment horizontal="left" shrinkToFit="0" vertical="center" wrapText="0"/>
    </xf>
    <xf borderId="1" fillId="6" fontId="20" numFmtId="49" xfId="0" applyAlignment="1" applyBorder="1" applyFont="1" applyNumberFormat="1">
      <alignment horizontal="center" shrinkToFit="0" vertical="center" wrapText="0"/>
    </xf>
    <xf borderId="1" fillId="6" fontId="20" numFmtId="179" xfId="0" applyAlignment="1" applyBorder="1" applyFont="1" applyNumberFormat="1">
      <alignment horizontal="center" shrinkToFit="0" vertical="center" wrapText="0"/>
    </xf>
    <xf borderId="1" fillId="6" fontId="2" numFmtId="0" xfId="0" applyAlignment="1" applyBorder="1" applyFont="1">
      <alignment shrinkToFit="0" wrapText="0"/>
    </xf>
    <xf borderId="1" fillId="6" fontId="21" numFmtId="49" xfId="0" applyAlignment="1" applyBorder="1" applyFont="1" applyNumberFormat="1">
      <alignment horizontal="center" shrinkToFit="0" vertical="center" wrapText="0"/>
    </xf>
    <xf borderId="1" fillId="6" fontId="21" numFmtId="0" xfId="0" applyAlignment="1" applyBorder="1" applyFont="1">
      <alignment horizontal="left" shrinkToFit="0" vertical="center" wrapText="0"/>
    </xf>
    <xf borderId="1" fillId="6" fontId="20" numFmtId="167" xfId="0" applyAlignment="1" applyBorder="1" applyFont="1" applyNumberFormat="1">
      <alignment horizontal="center" shrinkToFit="0" vertical="center" wrapText="0"/>
    </xf>
    <xf borderId="1" fillId="3" fontId="21" numFmtId="49" xfId="0" applyAlignment="1" applyBorder="1" applyFont="1" applyNumberFormat="1">
      <alignment horizontal="center" shrinkToFit="0" vertical="center" wrapText="0"/>
    </xf>
    <xf borderId="1" fillId="3" fontId="20" numFmtId="49" xfId="0" applyAlignment="1" applyBorder="1" applyFont="1" applyNumberFormat="1">
      <alignment horizontal="center" shrinkToFit="0" vertical="center" wrapText="0"/>
    </xf>
    <xf borderId="1" fillId="3" fontId="24" numFmtId="0" xfId="0" applyAlignment="1" applyBorder="1" applyFont="1">
      <alignment horizontal="center" shrinkToFit="0" vertical="center" wrapText="1"/>
    </xf>
    <xf borderId="1" fillId="3" fontId="21" numFmtId="0" xfId="0" applyAlignment="1" applyBorder="1" applyFont="1">
      <alignment horizontal="left" shrinkToFit="0" vertical="center" wrapText="0"/>
    </xf>
    <xf borderId="1" fillId="6" fontId="21" numFmtId="0" xfId="0" applyAlignment="1" applyBorder="1" applyFont="1">
      <alignment horizontal="left" shrinkToFit="0" vertical="center" wrapText="1"/>
    </xf>
    <xf borderId="1" fillId="17" fontId="8" numFmtId="167" xfId="0" applyBorder="1" applyFont="1" applyNumberFormat="1"/>
    <xf borderId="1" fillId="17" fontId="8" numFmtId="0" xfId="0" applyBorder="1" applyFont="1"/>
    <xf borderId="1" fillId="17" fontId="8" numFmtId="0" xfId="0" applyAlignment="1" applyBorder="1" applyFont="1">
      <alignment horizontal="center"/>
    </xf>
    <xf borderId="1" fillId="17" fontId="24" numFmtId="0" xfId="0" applyAlignment="1" applyBorder="1" applyFont="1">
      <alignment horizontal="center" shrinkToFit="0" wrapText="1"/>
    </xf>
    <xf borderId="1" fillId="5" fontId="33" numFmtId="0" xfId="0" applyAlignment="1" applyBorder="1" applyFont="1">
      <alignment horizontal="center" shrinkToFit="0" vertical="center" wrapText="1"/>
    </xf>
    <xf borderId="1" fillId="5" fontId="25" numFmtId="0" xfId="0" applyAlignment="1" applyBorder="1" applyFont="1">
      <alignment horizontal="center" shrinkToFit="0" vertical="center" wrapText="1"/>
    </xf>
    <xf borderId="1" fillId="5" fontId="19" numFmtId="0" xfId="0" applyAlignment="1" applyBorder="1" applyFont="1">
      <alignment horizontal="center" shrinkToFit="0" vertical="center" wrapText="0"/>
    </xf>
    <xf borderId="1" fillId="5" fontId="21" numFmtId="49" xfId="0" applyAlignment="1" applyBorder="1" applyFont="1" applyNumberFormat="1">
      <alignment horizontal="center" shrinkToFit="0" vertical="center" wrapText="0"/>
    </xf>
    <xf borderId="1" fillId="5" fontId="20" numFmtId="0" xfId="0" applyAlignment="1" applyBorder="1" applyFont="1">
      <alignment horizontal="left" shrinkToFit="0" vertical="center" wrapText="0"/>
    </xf>
    <xf borderId="1" fillId="5" fontId="21" numFmtId="0" xfId="0" applyAlignment="1" applyBorder="1" applyFont="1">
      <alignment horizontal="left" shrinkToFit="0" vertical="center" wrapText="1"/>
    </xf>
    <xf borderId="1" fillId="0" fontId="20" numFmtId="179" xfId="0" applyAlignment="1" applyBorder="1" applyFont="1" applyNumberFormat="1">
      <alignment horizontal="center" shrinkToFit="0" vertical="center" wrapText="0"/>
    </xf>
    <xf borderId="1" fillId="0" fontId="7" numFmtId="0" xfId="0" applyAlignment="1" applyBorder="1" applyFont="1">
      <alignment horizontal="center" shrinkToFit="0" wrapText="0"/>
    </xf>
    <xf borderId="1" fillId="0" fontId="32" numFmtId="0" xfId="0" applyAlignment="1" applyBorder="1" applyFont="1">
      <alignment horizontal="center" shrinkToFit="0" wrapText="1"/>
    </xf>
    <xf borderId="1" fillId="0" fontId="20" numFmtId="165" xfId="0" applyAlignment="1" applyBorder="1" applyFont="1" applyNumberFormat="1">
      <alignment horizontal="left" shrinkToFit="0" vertical="center" wrapText="1"/>
    </xf>
    <xf borderId="1" fillId="20" fontId="20" numFmtId="0" xfId="0" applyAlignment="1" applyBorder="1" applyFont="1">
      <alignment horizontal="center" shrinkToFit="0" vertical="center" wrapText="0"/>
    </xf>
    <xf borderId="1" fillId="20" fontId="21" numFmtId="175" xfId="0" applyAlignment="1" applyBorder="1" applyFont="1" applyNumberFormat="1">
      <alignment horizontal="left" shrinkToFit="0" vertical="center" wrapText="0"/>
    </xf>
    <xf borderId="1" fillId="20" fontId="20" numFmtId="166" xfId="0" applyAlignment="1" applyBorder="1" applyFont="1" applyNumberFormat="1">
      <alignment horizontal="center" shrinkToFit="0" vertical="center" wrapText="0"/>
    </xf>
    <xf borderId="1" fillId="20" fontId="20" numFmtId="167" xfId="0" applyAlignment="1" applyBorder="1" applyFont="1" applyNumberFormat="1">
      <alignment horizontal="center" shrinkToFit="0" vertical="center" wrapText="0"/>
    </xf>
    <xf borderId="1" fillId="20" fontId="21" numFmtId="0" xfId="0" applyAlignment="1" applyBorder="1" applyFont="1">
      <alignment horizontal="center" shrinkToFit="0" vertical="center" wrapText="0"/>
    </xf>
    <xf borderId="1" fillId="20" fontId="24" numFmtId="0" xfId="0" applyAlignment="1" applyBorder="1" applyFont="1">
      <alignment horizontal="center" shrinkToFit="0" vertical="center" wrapText="1"/>
    </xf>
    <xf borderId="1" fillId="20" fontId="31" numFmtId="0" xfId="0" applyAlignment="1" applyBorder="1" applyFont="1">
      <alignment horizontal="center" shrinkToFit="0" vertical="center" wrapText="0"/>
    </xf>
    <xf borderId="1" fillId="20" fontId="23" numFmtId="0" xfId="0" applyAlignment="1" applyBorder="1" applyFont="1">
      <alignment horizontal="left" shrinkToFit="0" vertical="center" wrapText="1"/>
    </xf>
    <xf borderId="1" fillId="20" fontId="2" numFmtId="0" xfId="0" applyAlignment="1" applyBorder="1" applyFont="1">
      <alignment shrinkToFit="0" wrapText="0"/>
    </xf>
    <xf borderId="1" fillId="6" fontId="21" numFmtId="179" xfId="0" applyAlignment="1" applyBorder="1" applyFont="1" applyNumberFormat="1">
      <alignment horizontal="center" shrinkToFit="0" vertical="center" wrapText="0"/>
    </xf>
    <xf borderId="1" fillId="24" fontId="42" numFmtId="49" xfId="0" applyAlignment="1" applyBorder="1" applyFont="1" applyNumberFormat="1">
      <alignment horizontal="left" shrinkToFit="0" vertical="center" wrapText="0"/>
    </xf>
    <xf borderId="1" fillId="24" fontId="19" numFmtId="49" xfId="0" applyAlignment="1" applyBorder="1" applyFont="1" applyNumberFormat="1">
      <alignment horizontal="center" shrinkToFit="0" vertical="center" wrapText="0"/>
    </xf>
    <xf borderId="1" fillId="24" fontId="39" numFmtId="0" xfId="0" applyAlignment="1" applyBorder="1" applyFont="1">
      <alignment horizontal="center" shrinkToFit="0" vertical="center" wrapText="0"/>
    </xf>
    <xf borderId="1" fillId="24" fontId="33" numFmtId="0" xfId="0" applyAlignment="1" applyBorder="1" applyFont="1">
      <alignment horizontal="center" shrinkToFit="0" vertical="center" wrapText="1"/>
    </xf>
    <xf borderId="1" fillId="24" fontId="25" numFmtId="0" xfId="0" applyAlignment="1" applyBorder="1" applyFont="1">
      <alignment horizontal="center" shrinkToFit="0" vertical="center" wrapText="1"/>
    </xf>
    <xf borderId="1" fillId="24" fontId="25" numFmtId="0" xfId="0" applyAlignment="1" applyBorder="1" applyFont="1">
      <alignment horizontal="left" shrinkToFit="0" vertical="center" wrapText="1"/>
    </xf>
    <xf borderId="1" fillId="24" fontId="2" numFmtId="0" xfId="0" applyAlignment="1" applyBorder="1" applyFont="1">
      <alignment shrinkToFit="0" wrapText="0"/>
    </xf>
    <xf borderId="1" fillId="2" fontId="25" numFmtId="0" xfId="0" applyAlignment="1" applyBorder="1" applyFont="1">
      <alignment horizontal="left" shrinkToFit="0" vertical="center" wrapText="1"/>
    </xf>
    <xf borderId="1" fillId="27" fontId="20" numFmtId="0" xfId="0" applyAlignment="1" applyBorder="1" applyFill="1" applyFont="1">
      <alignment horizontal="center" shrinkToFit="0" vertical="center" wrapText="0"/>
    </xf>
    <xf borderId="1" fillId="27" fontId="20" numFmtId="165" xfId="0" applyAlignment="1" applyBorder="1" applyFont="1" applyNumberFormat="1">
      <alignment horizontal="center" shrinkToFit="0" vertical="center" wrapText="0"/>
    </xf>
    <xf borderId="1" fillId="27" fontId="21" numFmtId="49" xfId="0" applyAlignment="1" applyBorder="1" applyFont="1" applyNumberFormat="1">
      <alignment horizontal="center" shrinkToFit="0" vertical="center" wrapText="0"/>
    </xf>
    <xf borderId="1" fillId="27" fontId="20" numFmtId="49" xfId="0" applyAlignment="1" applyBorder="1" applyFont="1" applyNumberFormat="1">
      <alignment horizontal="center" shrinkToFit="0" vertical="center" wrapText="0"/>
    </xf>
    <xf borderId="1" fillId="27" fontId="21" numFmtId="0" xfId="0" applyAlignment="1" applyBorder="1" applyFont="1">
      <alignment horizontal="center" shrinkToFit="0" vertical="center" wrapText="0"/>
    </xf>
    <xf borderId="1" fillId="27" fontId="21" numFmtId="167" xfId="0" applyAlignment="1" applyBorder="1" applyFont="1" applyNumberFormat="1">
      <alignment horizontal="center" shrinkToFit="0" vertical="center" wrapText="0"/>
    </xf>
    <xf borderId="1" fillId="27" fontId="24" numFmtId="0" xfId="0" applyAlignment="1" applyBorder="1" applyFont="1">
      <alignment horizontal="center" shrinkToFit="0" vertical="center" wrapText="1"/>
    </xf>
    <xf borderId="1" fillId="27" fontId="20" numFmtId="0" xfId="0" applyAlignment="1" applyBorder="1" applyFont="1">
      <alignment horizontal="center" shrinkToFit="0" vertical="center" wrapText="1"/>
    </xf>
    <xf borderId="1" fillId="27" fontId="20" numFmtId="0" xfId="0" applyAlignment="1" applyBorder="1" applyFont="1">
      <alignment horizontal="left" shrinkToFit="0" vertical="center" wrapText="0"/>
    </xf>
    <xf borderId="1" fillId="27" fontId="20" numFmtId="0" xfId="0" applyAlignment="1" applyBorder="1" applyFont="1">
      <alignment horizontal="left" shrinkToFit="0" vertical="center" wrapText="1"/>
    </xf>
    <xf borderId="1" fillId="27" fontId="21" numFmtId="0" xfId="0" applyAlignment="1" applyBorder="1" applyFont="1">
      <alignment horizontal="left" shrinkToFit="0" vertical="center" wrapText="0"/>
    </xf>
    <xf borderId="1" fillId="27" fontId="21" numFmtId="0" xfId="0" applyAlignment="1" applyBorder="1" applyFont="1">
      <alignment shrinkToFit="0" vertical="center" wrapText="0"/>
    </xf>
    <xf borderId="1" fillId="24" fontId="42" numFmtId="49" xfId="0" applyAlignment="1" applyBorder="1" applyFont="1" applyNumberFormat="1">
      <alignment horizontal="center" shrinkToFit="0" vertical="center" wrapText="0"/>
    </xf>
    <xf borderId="1" fillId="24" fontId="19" numFmtId="0" xfId="0" applyAlignment="1" applyBorder="1" applyFont="1">
      <alignment horizontal="left" shrinkToFit="0" vertical="center" wrapText="0"/>
    </xf>
    <xf borderId="1" fillId="24" fontId="23" numFmtId="0" xfId="0" applyAlignment="1" applyBorder="1" applyFont="1">
      <alignment horizontal="left" shrinkToFit="0" vertical="center" wrapText="0"/>
    </xf>
    <xf borderId="1" fillId="24" fontId="2" numFmtId="0" xfId="0" applyAlignment="1" applyBorder="1" applyFont="1">
      <alignment shrinkToFit="0" vertical="center" wrapText="0"/>
    </xf>
    <xf borderId="1" fillId="4" fontId="19" numFmtId="0" xfId="0" applyAlignment="1" applyBorder="1" applyFont="1">
      <alignment horizontal="center" shrinkToFit="0" vertical="center" wrapText="0"/>
    </xf>
    <xf borderId="1" fillId="4" fontId="33" numFmtId="0" xfId="0" applyAlignment="1" applyBorder="1" applyFont="1">
      <alignment horizontal="center" shrinkToFit="0" vertical="center" wrapText="1"/>
    </xf>
    <xf borderId="1" fillId="4" fontId="19" numFmtId="0" xfId="0" applyAlignment="1" applyBorder="1" applyFont="1">
      <alignment horizontal="left" shrinkToFit="0" vertical="center" wrapText="0"/>
    </xf>
    <xf borderId="1" fillId="4" fontId="25" numFmtId="0" xfId="0" applyAlignment="1" applyBorder="1" applyFont="1">
      <alignment horizontal="left" shrinkToFit="0" vertical="center" wrapText="1"/>
    </xf>
    <xf borderId="1" fillId="4" fontId="23" numFmtId="0" xfId="0" applyAlignment="1" applyBorder="1" applyFont="1">
      <alignment horizontal="left" shrinkToFit="0" vertical="center" wrapText="0"/>
    </xf>
    <xf borderId="1" fillId="4" fontId="2" numFmtId="0" xfId="0" applyAlignment="1" applyBorder="1" applyFont="1">
      <alignment shrinkToFit="0" vertical="center" wrapText="0"/>
    </xf>
    <xf borderId="1" fillId="25" fontId="20" numFmtId="165" xfId="0" applyAlignment="1" applyBorder="1" applyFont="1" applyNumberFormat="1">
      <alignment horizontal="center" shrinkToFit="0" vertical="center" wrapText="0"/>
    </xf>
    <xf borderId="1" fillId="4" fontId="21" numFmtId="49" xfId="0" applyAlignment="1" applyBorder="1" applyFont="1" applyNumberFormat="1">
      <alignment horizontal="left" shrinkToFit="0" vertical="center" wrapText="0"/>
    </xf>
    <xf borderId="1" fillId="4" fontId="20" numFmtId="0" xfId="0" applyAlignment="1" applyBorder="1" applyFont="1">
      <alignment horizontal="left" shrinkToFit="0" vertical="center" wrapText="0"/>
    </xf>
    <xf borderId="1" fillId="4" fontId="21" numFmtId="167" xfId="0" applyAlignment="1" applyBorder="1" applyFont="1" applyNumberFormat="1">
      <alignment horizontal="center" vertical="center"/>
    </xf>
    <xf borderId="1" fillId="4" fontId="32" numFmtId="0" xfId="0" applyAlignment="1" applyBorder="1" applyFont="1">
      <alignment horizontal="center" shrinkToFit="0" vertical="center" wrapText="1"/>
    </xf>
    <xf borderId="1" fillId="4" fontId="21" numFmtId="0" xfId="0" applyAlignment="1" applyBorder="1" applyFont="1">
      <alignment horizontal="left" shrinkToFit="0" vertical="center" wrapText="0"/>
    </xf>
    <xf borderId="1" fillId="4" fontId="23" numFmtId="0" xfId="0" applyAlignment="1" applyBorder="1" applyFont="1">
      <alignment horizontal="center" shrinkToFit="0" vertical="center" wrapText="1"/>
    </xf>
    <xf borderId="1" fillId="25" fontId="28" numFmtId="175" xfId="0" applyAlignment="1" applyBorder="1" applyFont="1" applyNumberFormat="1">
      <alignment horizontal="center" shrinkToFit="0" vertical="center" wrapText="1"/>
    </xf>
    <xf borderId="1" fillId="19" fontId="20" numFmtId="0" xfId="0" applyAlignment="1" applyBorder="1" applyFont="1">
      <alignment horizontal="center" vertical="center"/>
    </xf>
    <xf borderId="1" fillId="19" fontId="20" numFmtId="0" xfId="0" applyAlignment="1" applyBorder="1" applyFont="1">
      <alignment vertical="center"/>
    </xf>
    <xf borderId="1" fillId="28" fontId="20" numFmtId="0" xfId="0" applyAlignment="1" applyBorder="1" applyFill="1" applyFont="1">
      <alignment horizontal="center" shrinkToFit="0" vertical="center" wrapText="0"/>
    </xf>
    <xf borderId="1" fillId="28" fontId="20" numFmtId="165" xfId="0" applyAlignment="1" applyBorder="1" applyFont="1" applyNumberFormat="1">
      <alignment horizontal="center" shrinkToFit="0" vertical="center" wrapText="0"/>
    </xf>
    <xf borderId="1" fillId="28" fontId="21" numFmtId="49" xfId="0" applyAlignment="1" applyBorder="1" applyFont="1" applyNumberFormat="1">
      <alignment horizontal="left" shrinkToFit="0" vertical="center" wrapText="0"/>
    </xf>
    <xf borderId="1" fillId="28" fontId="20" numFmtId="49" xfId="0" applyAlignment="1" applyBorder="1" applyFont="1" applyNumberFormat="1">
      <alignment horizontal="center" shrinkToFit="0" vertical="center" wrapText="0"/>
    </xf>
    <xf borderId="1" fillId="28" fontId="20" numFmtId="167" xfId="0" applyAlignment="1" applyBorder="1" applyFont="1" applyNumberFormat="1">
      <alignment horizontal="center" shrinkToFit="0" vertical="center" wrapText="0"/>
    </xf>
    <xf borderId="1" fillId="28" fontId="24" numFmtId="0" xfId="0" applyAlignment="1" applyBorder="1" applyFont="1">
      <alignment horizontal="center" shrinkToFit="0" vertical="center" wrapText="1"/>
    </xf>
    <xf borderId="1" fillId="28" fontId="20" numFmtId="0" xfId="0" applyAlignment="1" applyBorder="1" applyFont="1">
      <alignment horizontal="center" shrinkToFit="0" vertical="center" wrapText="1"/>
    </xf>
    <xf borderId="1" fillId="28" fontId="20" numFmtId="0" xfId="0" applyAlignment="1" applyBorder="1" applyFont="1">
      <alignment horizontal="left" shrinkToFit="0" vertical="center" wrapText="0"/>
    </xf>
    <xf borderId="1" fillId="28" fontId="20" numFmtId="0" xfId="0" applyAlignment="1" applyBorder="1" applyFont="1">
      <alignment horizontal="left" shrinkToFit="0" vertical="center" wrapText="1"/>
    </xf>
    <xf borderId="1" fillId="28" fontId="25" numFmtId="0" xfId="0" applyAlignment="1" applyBorder="1" applyFont="1">
      <alignment horizontal="left" shrinkToFit="0" vertical="center" wrapText="1"/>
    </xf>
    <xf borderId="1" fillId="28" fontId="23" numFmtId="0" xfId="0" applyAlignment="1" applyBorder="1" applyFont="1">
      <alignment horizontal="left" shrinkToFit="0" vertical="center" wrapText="1"/>
    </xf>
    <xf borderId="1" fillId="28" fontId="2" numFmtId="0" xfId="0" applyAlignment="1" applyBorder="1" applyFont="1">
      <alignment shrinkToFit="0" wrapText="0"/>
    </xf>
    <xf borderId="1" fillId="0" fontId="2" numFmtId="0" xfId="0" applyAlignment="1" applyBorder="1" applyFont="1">
      <alignment horizontal="center" shrinkToFit="0" wrapText="0"/>
    </xf>
    <xf borderId="1" fillId="0" fontId="8" numFmtId="0" xfId="0" applyAlignment="1" applyBorder="1" applyFont="1">
      <alignment horizontal="center" shrinkToFit="0" wrapText="0"/>
    </xf>
    <xf borderId="1" fillId="0" fontId="2" numFmtId="49" xfId="0" applyAlignment="1" applyBorder="1" applyFont="1" applyNumberFormat="1">
      <alignment horizontal="left" shrinkToFit="0" wrapText="0"/>
    </xf>
    <xf borderId="1" fillId="0" fontId="2" numFmtId="49" xfId="0" applyAlignment="1" applyBorder="1" applyFont="1" applyNumberFormat="1">
      <alignment horizontal="center" shrinkToFit="0" wrapText="0"/>
    </xf>
    <xf borderId="1" fillId="0" fontId="2" numFmtId="167" xfId="0" applyAlignment="1" applyBorder="1" applyFont="1" applyNumberFormat="1">
      <alignment horizontal="center" shrinkToFit="0" wrapText="0"/>
    </xf>
    <xf borderId="1" fillId="0" fontId="34" numFmtId="0" xfId="0" applyAlignment="1" applyBorder="1" applyFont="1">
      <alignment horizontal="center" shrinkToFit="0" wrapText="1"/>
    </xf>
    <xf borderId="1" fillId="0" fontId="23" numFmtId="0" xfId="0" applyAlignment="1" applyBorder="1" applyFont="1">
      <alignment horizontal="left" shrinkToFit="0" vertical="center" wrapText="0"/>
    </xf>
    <xf borderId="1" fillId="0" fontId="17" numFmtId="180" xfId="0" applyAlignment="1" applyBorder="1" applyFont="1" applyNumberFormat="1">
      <alignment horizontal="center" shrinkToFit="0" vertical="center" wrapText="0"/>
    </xf>
    <xf borderId="1" fillId="0" fontId="17" numFmtId="1" xfId="0" applyAlignment="1" applyBorder="1" applyFont="1" applyNumberFormat="1">
      <alignment horizontal="center" shrinkToFit="0" vertical="center" wrapText="0"/>
    </xf>
    <xf borderId="5" fillId="0" fontId="17" numFmtId="0" xfId="0" applyAlignment="1" applyBorder="1" applyFont="1">
      <alignment horizontal="center" shrinkToFit="0" vertical="center" wrapText="0"/>
    </xf>
    <xf borderId="0" fillId="0" fontId="7" numFmtId="0" xfId="0" applyAlignment="1" applyFont="1">
      <alignment horizontal="center" shrinkToFit="0" vertical="center" wrapText="0"/>
    </xf>
    <xf borderId="0" fillId="0" fontId="43" numFmtId="0" xfId="0" applyAlignment="1" applyFont="1">
      <alignment horizontal="center" shrinkToFit="0" vertical="center" wrapText="0"/>
    </xf>
    <xf borderId="5" fillId="17" fontId="19" numFmtId="0" xfId="0" applyAlignment="1" applyBorder="1" applyFont="1">
      <alignment horizontal="center" shrinkToFit="0" vertical="center" wrapText="0"/>
    </xf>
    <xf borderId="6" fillId="17" fontId="42" numFmtId="167" xfId="0" applyAlignment="1" applyBorder="1" applyFont="1" applyNumberFormat="1">
      <alignment vertical="center"/>
    </xf>
    <xf borderId="6" fillId="17" fontId="42" numFmtId="0" xfId="0" applyAlignment="1" applyBorder="1" applyFont="1">
      <alignment vertical="center"/>
    </xf>
    <xf borderId="6" fillId="17" fontId="42" numFmtId="0" xfId="0" applyAlignment="1" applyBorder="1" applyFont="1">
      <alignment horizontal="center" vertical="center"/>
    </xf>
    <xf borderId="6" fillId="17" fontId="42" numFmtId="0" xfId="0" applyAlignment="1" applyBorder="1" applyFont="1">
      <alignment horizontal="left" shrinkToFit="0" vertical="center" wrapText="0"/>
    </xf>
    <xf borderId="0" fillId="0" fontId="42" numFmtId="0" xfId="0" applyAlignment="1" applyFont="1">
      <alignment vertical="center"/>
    </xf>
    <xf borderId="1" fillId="0" fontId="20" numFmtId="1" xfId="0" applyAlignment="1" applyBorder="1" applyFont="1" applyNumberFormat="1">
      <alignment horizontal="center" shrinkToFit="0" vertical="center" wrapText="0"/>
    </xf>
    <xf borderId="8" fillId="0" fontId="20" numFmtId="0" xfId="0" applyAlignment="1" applyBorder="1" applyFont="1">
      <alignment horizontal="left" shrinkToFit="0" vertical="center" wrapText="0"/>
    </xf>
    <xf borderId="1" fillId="0" fontId="20" numFmtId="0" xfId="0" applyAlignment="1" applyBorder="1" applyFont="1">
      <alignment shrinkToFit="0" vertical="center" wrapText="1"/>
    </xf>
    <xf borderId="3" fillId="0" fontId="20" numFmtId="0" xfId="0" applyAlignment="1" applyBorder="1" applyFont="1">
      <alignment horizontal="center" shrinkToFit="0" vertical="center" wrapText="0"/>
    </xf>
    <xf borderId="3" fillId="0" fontId="20" numFmtId="0" xfId="0" applyAlignment="1" applyBorder="1" applyFont="1">
      <alignment horizontal="left" shrinkToFit="0" vertical="center" wrapText="0"/>
    </xf>
    <xf borderId="3" fillId="0" fontId="20" numFmtId="0" xfId="0" applyAlignment="1" applyBorder="1" applyFont="1">
      <alignment horizontal="center" shrinkToFit="0" vertical="center" wrapText="1"/>
    </xf>
    <xf borderId="1" fillId="6" fontId="20" numFmtId="1" xfId="0" applyAlignment="1" applyBorder="1" applyFont="1" applyNumberFormat="1">
      <alignment horizontal="center" shrinkToFit="0" vertical="center" wrapText="0"/>
    </xf>
    <xf borderId="0" fillId="6" fontId="21" numFmtId="0" xfId="0" applyAlignment="1" applyFont="1">
      <alignment shrinkToFit="0" vertical="center" wrapText="0"/>
    </xf>
    <xf borderId="1" fillId="19" fontId="20" numFmtId="1" xfId="0" applyAlignment="1" applyBorder="1" applyFont="1" applyNumberFormat="1">
      <alignment horizontal="center" shrinkToFit="0" vertical="center" wrapText="0"/>
    </xf>
    <xf borderId="1" fillId="19" fontId="21" numFmtId="0" xfId="0" applyAlignment="1" applyBorder="1" applyFont="1">
      <alignment horizontal="center" shrinkToFit="0" vertical="center" wrapText="0"/>
    </xf>
    <xf borderId="6" fillId="19" fontId="20" numFmtId="167" xfId="0" applyAlignment="1" applyBorder="1" applyFont="1" applyNumberFormat="1">
      <alignment horizontal="center" vertical="center"/>
    </xf>
    <xf borderId="6" fillId="19" fontId="20" numFmtId="0" xfId="0" applyAlignment="1" applyBorder="1" applyFont="1">
      <alignment horizontal="center" vertical="center"/>
    </xf>
    <xf borderId="6" fillId="19" fontId="21" numFmtId="0" xfId="0" applyAlignment="1" applyBorder="1" applyFont="1">
      <alignment horizontal="center" shrinkToFit="0" vertical="center" wrapText="0"/>
    </xf>
    <xf borderId="6" fillId="19" fontId="21" numFmtId="167" xfId="0" applyAlignment="1" applyBorder="1" applyFont="1" applyNumberFormat="1">
      <alignment horizontal="center" shrinkToFit="0" vertical="center" wrapText="0"/>
    </xf>
    <xf borderId="6" fillId="19" fontId="20" numFmtId="0" xfId="0" applyAlignment="1" applyBorder="1" applyFont="1">
      <alignment horizontal="center" shrinkToFit="0" vertical="center" wrapText="0"/>
    </xf>
    <xf borderId="6" fillId="19" fontId="20" numFmtId="0" xfId="0" applyAlignment="1" applyBorder="1" applyFont="1">
      <alignment horizontal="center" shrinkToFit="0" vertical="center" wrapText="1"/>
    </xf>
    <xf borderId="0" fillId="19" fontId="21" numFmtId="0" xfId="0" applyAlignment="1" applyFont="1">
      <alignment horizontal="center" shrinkToFit="0" vertical="center" wrapText="0"/>
    </xf>
    <xf borderId="1" fillId="17" fontId="42" numFmtId="0" xfId="0" applyAlignment="1" applyBorder="1" applyFont="1">
      <alignment vertical="center"/>
    </xf>
    <xf borderId="8" fillId="0" fontId="21" numFmtId="0" xfId="0" applyAlignment="1" applyBorder="1" applyFont="1">
      <alignment horizontal="left" shrinkToFit="0" vertical="center" wrapText="0"/>
    </xf>
    <xf borderId="1" fillId="0" fontId="21" numFmtId="0" xfId="0" applyAlignment="1" applyBorder="1" applyFont="1">
      <alignment shrinkToFit="0" vertical="center" wrapText="1"/>
    </xf>
    <xf borderId="1" fillId="0" fontId="21" numFmtId="1" xfId="0" applyAlignment="1" applyBorder="1" applyFont="1" applyNumberFormat="1">
      <alignment horizontal="center" shrinkToFit="0" vertical="center" wrapText="0"/>
    </xf>
    <xf borderId="1" fillId="0" fontId="21" numFmtId="0" xfId="0" applyAlignment="1" applyBorder="1" applyFont="1">
      <alignment horizontal="left" shrinkToFit="0" vertical="center" wrapText="0"/>
    </xf>
    <xf borderId="0" fillId="0" fontId="21" numFmtId="0" xfId="0" applyAlignment="1" applyFont="1">
      <alignment horizontal="center" shrinkToFit="0" vertical="center" wrapText="1"/>
    </xf>
    <xf borderId="6" fillId="0" fontId="20" numFmtId="0" xfId="0" applyAlignment="1" applyBorder="1" applyFont="1">
      <alignment shrinkToFit="0" vertical="center" wrapText="1"/>
    </xf>
    <xf borderId="6" fillId="0" fontId="20" numFmtId="167" xfId="0" applyAlignment="1" applyBorder="1" applyFont="1" applyNumberFormat="1">
      <alignment horizontal="center" shrinkToFit="0" vertical="center" wrapText="0"/>
    </xf>
    <xf borderId="6" fillId="0" fontId="20" numFmtId="0" xfId="0" applyAlignment="1" applyBorder="1" applyFont="1">
      <alignment horizontal="center" shrinkToFit="0" vertical="center" wrapText="0"/>
    </xf>
    <xf borderId="6" fillId="0" fontId="21" numFmtId="0" xfId="0" applyAlignment="1" applyBorder="1" applyFont="1">
      <alignment horizontal="center" shrinkToFit="0" vertical="center" wrapText="0"/>
    </xf>
    <xf borderId="6" fillId="0" fontId="21" numFmtId="0" xfId="0" applyAlignment="1" applyBorder="1" applyFont="1">
      <alignment horizontal="left" shrinkToFit="0" vertical="center" wrapText="0"/>
    </xf>
    <xf borderId="6" fillId="17" fontId="21" numFmtId="167" xfId="0" applyAlignment="1" applyBorder="1" applyFont="1" applyNumberFormat="1">
      <alignment vertical="center"/>
    </xf>
    <xf borderId="6" fillId="17" fontId="21" numFmtId="0" xfId="0" applyAlignment="1" applyBorder="1" applyFont="1">
      <alignment vertical="center"/>
    </xf>
    <xf borderId="6" fillId="17" fontId="21" numFmtId="0" xfId="0" applyAlignment="1" applyBorder="1" applyFont="1">
      <alignment horizontal="center" vertical="center"/>
    </xf>
    <xf borderId="6" fillId="17" fontId="21" numFmtId="0" xfId="0" applyAlignment="1" applyBorder="1" applyFont="1">
      <alignment horizontal="left" shrinkToFit="0" vertical="center" wrapText="0"/>
    </xf>
    <xf borderId="1" fillId="17" fontId="21" numFmtId="0" xfId="0" applyAlignment="1" applyBorder="1" applyFont="1">
      <alignment vertical="center"/>
    </xf>
    <xf borderId="7" fillId="0" fontId="20" numFmtId="0" xfId="0" applyAlignment="1" applyBorder="1" applyFont="1">
      <alignment horizontal="center" shrinkToFit="0" vertical="center" wrapText="0"/>
    </xf>
    <xf borderId="7" fillId="0" fontId="20" numFmtId="0" xfId="0" applyAlignment="1" applyBorder="1" applyFont="1">
      <alignment horizontal="center" shrinkToFit="0" vertical="center" wrapText="1"/>
    </xf>
    <xf borderId="1" fillId="2" fontId="20" numFmtId="1" xfId="0" applyAlignment="1" applyBorder="1" applyFont="1" applyNumberFormat="1">
      <alignment horizontal="center" shrinkToFit="0" vertical="center" wrapText="0"/>
    </xf>
    <xf borderId="1" fillId="2" fontId="20" numFmtId="49" xfId="0" applyAlignment="1" applyBorder="1" applyFont="1" applyNumberFormat="1">
      <alignment horizontal="center" shrinkToFit="0" vertical="center" wrapText="0"/>
    </xf>
    <xf borderId="1" fillId="2" fontId="20" numFmtId="167" xfId="0" applyAlignment="1" applyBorder="1" applyFont="1" applyNumberFormat="1">
      <alignment horizontal="center" shrinkToFit="0" vertical="center" wrapText="0"/>
    </xf>
    <xf borderId="1" fillId="2" fontId="20" numFmtId="0" xfId="0" applyAlignment="1" applyBorder="1" applyFont="1">
      <alignment horizontal="left" shrinkToFit="0" vertical="center" wrapText="0"/>
    </xf>
    <xf borderId="0" fillId="2" fontId="21" numFmtId="0" xfId="0" applyAlignment="1" applyFont="1">
      <alignment shrinkToFit="0" vertical="center" wrapText="0"/>
    </xf>
    <xf borderId="13" fillId="0" fontId="20" numFmtId="0" xfId="0" applyAlignment="1" applyBorder="1" applyFont="1">
      <alignment horizontal="left" shrinkToFit="0" vertical="center" wrapText="0"/>
    </xf>
    <xf borderId="3" fillId="0" fontId="21" numFmtId="0" xfId="0" applyAlignment="1" applyBorder="1" applyFont="1">
      <alignment horizontal="center" shrinkToFit="0" vertical="center" wrapText="0"/>
    </xf>
    <xf borderId="3" fillId="0" fontId="21" numFmtId="0" xfId="0" applyAlignment="1" applyBorder="1" applyFont="1">
      <alignment horizontal="left" shrinkToFit="0" vertical="center" wrapText="0"/>
    </xf>
    <xf borderId="3" fillId="0" fontId="21" numFmtId="0" xfId="0" applyAlignment="1" applyBorder="1" applyFont="1">
      <alignment horizontal="center" shrinkToFit="0" vertical="center" wrapText="1"/>
    </xf>
    <xf borderId="6" fillId="0" fontId="20" numFmtId="0" xfId="0" applyAlignment="1" applyBorder="1" applyFont="1">
      <alignment horizontal="left" shrinkToFit="0" vertical="center" wrapText="0"/>
    </xf>
    <xf borderId="6" fillId="0" fontId="20" numFmtId="0" xfId="0" applyAlignment="1" applyBorder="1" applyFont="1">
      <alignment horizontal="center" shrinkToFit="0" vertical="center" wrapText="1"/>
    </xf>
    <xf borderId="5" fillId="0" fontId="20" numFmtId="0" xfId="0" applyAlignment="1" applyBorder="1" applyFont="1">
      <alignment horizontal="center" shrinkToFit="0" vertical="center" wrapText="0"/>
    </xf>
    <xf borderId="5" fillId="0" fontId="20" numFmtId="1" xfId="0" applyAlignment="1" applyBorder="1" applyFont="1" applyNumberFormat="1">
      <alignment horizontal="center" shrinkToFit="0" vertical="center" wrapText="0"/>
    </xf>
    <xf borderId="5" fillId="0" fontId="20" numFmtId="49" xfId="0" applyAlignment="1" applyBorder="1" applyFont="1" applyNumberFormat="1">
      <alignment horizontal="center" shrinkToFit="0" vertical="center" wrapText="0"/>
    </xf>
    <xf borderId="1" fillId="4" fontId="20" numFmtId="1" xfId="0" applyAlignment="1" applyBorder="1" applyFont="1" applyNumberFormat="1">
      <alignment horizontal="center" shrinkToFit="0" vertical="center" wrapText="0"/>
    </xf>
    <xf borderId="8" fillId="0" fontId="27" numFmtId="0" xfId="0" applyAlignment="1" applyBorder="1" applyFont="1">
      <alignment horizontal="left" shrinkToFit="0" vertical="center" wrapText="0"/>
    </xf>
    <xf borderId="1" fillId="3" fontId="20" numFmtId="1" xfId="0" applyAlignment="1" applyBorder="1" applyFont="1" applyNumberFormat="1">
      <alignment horizontal="center" shrinkToFit="0" vertical="center" wrapText="0"/>
    </xf>
    <xf borderId="0" fillId="3" fontId="21" numFmtId="0" xfId="0" applyAlignment="1" applyFont="1">
      <alignment shrinkToFit="0" vertical="center" wrapText="0"/>
    </xf>
    <xf borderId="1" fillId="0" fontId="44" numFmtId="0" xfId="0" applyAlignment="1" applyBorder="1" applyFont="1">
      <alignment horizontal="center" vertical="center"/>
    </xf>
    <xf borderId="6" fillId="2" fontId="20" numFmtId="0" xfId="0" applyAlignment="1" applyBorder="1" applyFont="1">
      <alignment horizontal="center" shrinkToFit="0" vertical="center" wrapText="0"/>
    </xf>
    <xf borderId="6" fillId="2" fontId="21" numFmtId="0" xfId="0" applyAlignment="1" applyBorder="1" applyFont="1">
      <alignment horizontal="center" shrinkToFit="0" vertical="center" wrapText="0"/>
    </xf>
    <xf borderId="5" fillId="0" fontId="21" numFmtId="0" xfId="0" applyAlignment="1" applyBorder="1" applyFont="1">
      <alignment shrinkToFit="0" vertical="center" wrapText="0"/>
    </xf>
    <xf borderId="8" fillId="19" fontId="20" numFmtId="0" xfId="0" applyAlignment="1" applyBorder="1" applyFont="1">
      <alignment horizontal="left" shrinkToFit="0" vertical="center" wrapText="0"/>
    </xf>
    <xf borderId="0" fillId="19" fontId="21" numFmtId="0" xfId="0" applyAlignment="1" applyFont="1">
      <alignment shrinkToFit="0" vertical="center" wrapText="0"/>
    </xf>
    <xf borderId="14" fillId="0" fontId="20" numFmtId="0" xfId="0" applyAlignment="1" applyBorder="1" applyFont="1">
      <alignment horizontal="left" shrinkToFit="0" vertical="center" wrapText="0"/>
    </xf>
    <xf borderId="14" fillId="0" fontId="20" numFmtId="0" xfId="0" applyAlignment="1" applyBorder="1" applyFont="1">
      <alignment horizontal="center" shrinkToFit="0" vertical="center" wrapText="1"/>
    </xf>
    <xf borderId="5" fillId="0" fontId="21" numFmtId="0" xfId="0" applyAlignment="1" applyBorder="1" applyFont="1">
      <alignment horizontal="center" shrinkToFit="0" vertical="center" wrapText="0"/>
    </xf>
    <xf borderId="5" fillId="0" fontId="21" numFmtId="1" xfId="0" applyAlignment="1" applyBorder="1" applyFont="1" applyNumberFormat="1">
      <alignment horizontal="center" shrinkToFit="0" vertical="center" wrapText="0"/>
    </xf>
    <xf borderId="5" fillId="0" fontId="21" numFmtId="49" xfId="0" applyAlignment="1" applyBorder="1" applyFont="1" applyNumberFormat="1">
      <alignment horizontal="center" shrinkToFit="0" vertical="center" wrapText="0"/>
    </xf>
    <xf borderId="5" fillId="24" fontId="25" numFmtId="0" xfId="0" applyAlignment="1" applyBorder="1" applyFont="1">
      <alignment horizontal="center" shrinkToFit="0" vertical="center" wrapText="0"/>
    </xf>
    <xf borderId="5" fillId="24" fontId="25" numFmtId="1" xfId="0" applyAlignment="1" applyBorder="1" applyFont="1" applyNumberFormat="1">
      <alignment horizontal="center" shrinkToFit="0" vertical="center" wrapText="0"/>
    </xf>
    <xf borderId="5" fillId="24" fontId="25" numFmtId="49" xfId="0" applyAlignment="1" applyBorder="1" applyFont="1" applyNumberFormat="1">
      <alignment horizontal="center" shrinkToFit="0" vertical="center" wrapText="0"/>
    </xf>
    <xf borderId="6" fillId="24" fontId="25" numFmtId="0" xfId="0" applyAlignment="1" applyBorder="1" applyFont="1">
      <alignment horizontal="center" shrinkToFit="0" vertical="center" wrapText="0"/>
    </xf>
    <xf borderId="14" fillId="24" fontId="21" numFmtId="0" xfId="0" applyAlignment="1" applyBorder="1" applyFont="1">
      <alignment horizontal="left" shrinkToFit="0" vertical="center" wrapText="0"/>
    </xf>
    <xf borderId="6" fillId="24" fontId="25" numFmtId="0" xfId="0" applyAlignment="1" applyBorder="1" applyFont="1">
      <alignment horizontal="center" shrinkToFit="0" vertical="center" wrapText="1"/>
    </xf>
    <xf borderId="0" fillId="24" fontId="21" numFmtId="0" xfId="0" applyAlignment="1" applyFont="1">
      <alignment shrinkToFit="0" vertical="center" wrapText="0"/>
    </xf>
    <xf borderId="6" fillId="2" fontId="19" numFmtId="0" xfId="0" applyAlignment="1" applyBorder="1" applyFont="1">
      <alignment horizontal="center" shrinkToFit="0" vertical="center" wrapText="0"/>
    </xf>
    <xf borderId="6" fillId="2" fontId="19" numFmtId="0" xfId="0" applyAlignment="1" applyBorder="1" applyFont="1">
      <alignment horizontal="left" shrinkToFit="0" vertical="center" wrapText="1"/>
    </xf>
    <xf borderId="0" fillId="0" fontId="42" numFmtId="0" xfId="0" applyAlignment="1" applyFont="1">
      <alignment shrinkToFit="0" vertical="center" wrapText="0"/>
    </xf>
    <xf borderId="1" fillId="0" fontId="20" numFmtId="49" xfId="0" applyAlignment="1" applyBorder="1" applyFont="1" applyNumberFormat="1">
      <alignment horizontal="left" shrinkToFit="0" vertical="center" wrapText="0"/>
    </xf>
    <xf borderId="1" fillId="0" fontId="20" numFmtId="49" xfId="0" applyAlignment="1" applyBorder="1" applyFont="1" applyNumberFormat="1">
      <alignment horizontal="left" vertical="center"/>
    </xf>
    <xf borderId="6" fillId="24" fontId="25" numFmtId="0" xfId="0" applyAlignment="1" applyBorder="1" applyFont="1">
      <alignment horizontal="left" shrinkToFit="0" vertical="center" wrapText="1"/>
    </xf>
    <xf borderId="5" fillId="4" fontId="25" numFmtId="0" xfId="0" applyAlignment="1" applyBorder="1" applyFont="1">
      <alignment horizontal="center" shrinkToFit="0" vertical="center" wrapText="0"/>
    </xf>
    <xf borderId="1" fillId="25" fontId="20" numFmtId="1" xfId="0" applyAlignment="1" applyBorder="1" applyFont="1" applyNumberFormat="1">
      <alignment horizontal="center" shrinkToFit="0" vertical="center" wrapText="0"/>
    </xf>
    <xf borderId="3" fillId="4" fontId="20" numFmtId="0" xfId="0" applyAlignment="1" applyBorder="1" applyFont="1">
      <alignment horizontal="center" shrinkToFit="0" vertical="center" wrapText="1"/>
    </xf>
    <xf borderId="1" fillId="4" fontId="21" numFmtId="49" xfId="0" applyAlignment="1" applyBorder="1" applyFont="1" applyNumberFormat="1">
      <alignment horizontal="center" shrinkToFit="0" vertical="center" wrapText="0"/>
    </xf>
    <xf borderId="3" fillId="4" fontId="21" numFmtId="0" xfId="0" applyAlignment="1" applyBorder="1" applyFont="1">
      <alignment horizontal="center" shrinkToFit="0" vertical="center" wrapText="0"/>
    </xf>
    <xf borderId="3" fillId="4" fontId="21" numFmtId="0" xfId="0" applyAlignment="1" applyBorder="1" applyFont="1">
      <alignment horizontal="left" shrinkToFit="0" vertical="center" wrapText="0"/>
    </xf>
    <xf borderId="8" fillId="4" fontId="21" numFmtId="0" xfId="0" applyAlignment="1" applyBorder="1" applyFont="1">
      <alignment horizontal="left" shrinkToFit="0" vertical="center" wrapText="0"/>
    </xf>
    <xf borderId="3" fillId="4" fontId="21" numFmtId="0" xfId="0" applyAlignment="1" applyBorder="1" applyFont="1">
      <alignment horizontal="center" shrinkToFit="0" vertical="center" wrapText="1"/>
    </xf>
    <xf borderId="1" fillId="4" fontId="21" numFmtId="0" xfId="0" applyAlignment="1" applyBorder="1" applyFont="1">
      <alignment horizontal="center" shrinkToFit="0" vertical="center" wrapText="1"/>
    </xf>
    <xf borderId="1" fillId="25" fontId="21" numFmtId="1" xfId="0" applyAlignment="1" applyBorder="1" applyFont="1" applyNumberFormat="1">
      <alignment horizontal="center" shrinkToFit="0" vertical="center" wrapText="0"/>
    </xf>
    <xf borderId="3" fillId="4" fontId="20" numFmtId="0" xfId="0" applyAlignment="1" applyBorder="1" applyFont="1">
      <alignment horizontal="center" shrinkToFit="0" vertical="center" wrapText="0"/>
    </xf>
    <xf borderId="3" fillId="4" fontId="20" numFmtId="0" xfId="0" applyAlignment="1" applyBorder="1" applyFont="1">
      <alignment horizontal="left" shrinkToFit="0" vertical="center" wrapText="0"/>
    </xf>
    <xf borderId="1" fillId="4" fontId="20" numFmtId="0" xfId="0" applyAlignment="1" applyBorder="1" applyFont="1">
      <alignment shrinkToFit="0" vertical="center" wrapText="1"/>
    </xf>
    <xf borderId="5" fillId="25" fontId="20" numFmtId="1" xfId="0" applyAlignment="1" applyBorder="1" applyFont="1" applyNumberFormat="1">
      <alignment horizontal="center" shrinkToFit="0" vertical="center" wrapText="0"/>
    </xf>
    <xf borderId="0" fillId="25" fontId="20" numFmtId="1" xfId="0" applyAlignment="1" applyFont="1" applyNumberFormat="1">
      <alignment horizontal="center" shrinkToFit="0" vertical="center" wrapText="0"/>
    </xf>
    <xf borderId="0" fillId="0" fontId="20" numFmtId="1" xfId="0" applyAlignment="1" applyFont="1" applyNumberFormat="1">
      <alignment horizontal="center" shrinkToFit="0" vertical="center" wrapText="0"/>
    </xf>
    <xf borderId="0" fillId="0" fontId="21" numFmtId="49" xfId="0" applyAlignment="1" applyFont="1" applyNumberFormat="1">
      <alignment horizontal="center" shrinkToFit="0" vertical="center" wrapText="0"/>
    </xf>
    <xf borderId="0" fillId="0" fontId="21" numFmtId="167" xfId="0" applyAlignment="1" applyFont="1" applyNumberFormat="1">
      <alignment horizontal="center" shrinkToFit="0" vertical="center" wrapText="0"/>
    </xf>
    <xf borderId="1" fillId="0" fontId="45" numFmtId="0" xfId="0" applyAlignment="1" applyBorder="1" applyFont="1">
      <alignment horizontal="center" shrinkToFit="0" vertical="center" wrapText="0"/>
    </xf>
    <xf borderId="5" fillId="17" fontId="19" numFmtId="0" xfId="0" applyAlignment="1" applyBorder="1" applyFont="1">
      <alignment horizontal="center" shrinkToFit="0" wrapText="0"/>
    </xf>
    <xf borderId="1" fillId="17" fontId="7" numFmtId="167" xfId="0" applyBorder="1" applyFont="1" applyNumberFormat="1"/>
    <xf borderId="1" fillId="17" fontId="7" numFmtId="0" xfId="0" applyBorder="1" applyFont="1"/>
    <xf borderId="1" fillId="17" fontId="7"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1" fillId="6" fontId="36" numFmtId="0" xfId="0" applyAlignment="1" applyBorder="1" applyFont="1">
      <alignment shrinkToFit="0" wrapText="0"/>
    </xf>
    <xf borderId="1" fillId="3" fontId="21" numFmtId="0" xfId="0" applyAlignment="1" applyBorder="1" applyFont="1">
      <alignment horizontal="center" shrinkToFit="0" vertical="center" wrapText="1"/>
    </xf>
    <xf borderId="1" fillId="3" fontId="36" numFmtId="0" xfId="0" applyAlignment="1" applyBorder="1" applyFont="1">
      <alignment shrinkToFit="0" wrapText="0"/>
    </xf>
    <xf borderId="1" fillId="0" fontId="21" numFmtId="181" xfId="0" applyAlignment="1" applyBorder="1" applyFont="1" applyNumberFormat="1">
      <alignment horizontal="center" shrinkToFit="0" vertical="center" wrapText="0"/>
    </xf>
    <xf borderId="0" fillId="0" fontId="46" numFmtId="49" xfId="0" applyFont="1" applyNumberFormat="1"/>
    <xf borderId="1" fillId="0" fontId="20" numFmtId="165" xfId="0" applyAlignment="1" applyBorder="1" applyFont="1" applyNumberFormat="1">
      <alignment horizontal="center" shrinkToFit="0" vertical="center" wrapText="1"/>
    </xf>
    <xf borderId="1" fillId="0" fontId="20" numFmtId="166" xfId="0" applyAlignment="1" applyBorder="1" applyFont="1" applyNumberFormat="1">
      <alignment horizontal="center" shrinkToFit="0" vertical="center" wrapText="1"/>
    </xf>
    <xf borderId="1" fillId="6" fontId="21" numFmtId="167" xfId="0" applyAlignment="1" applyBorder="1" applyFont="1" applyNumberFormat="1">
      <alignment horizontal="center" vertical="center"/>
    </xf>
    <xf borderId="1" fillId="6" fontId="8" numFmtId="49" xfId="0" applyAlignment="1" applyBorder="1" applyFont="1" applyNumberFormat="1">
      <alignment horizontal="center" vertical="center"/>
    </xf>
    <xf borderId="1" fillId="6" fontId="8" numFmtId="167" xfId="0" applyAlignment="1" applyBorder="1" applyFont="1" applyNumberFormat="1">
      <alignment horizontal="center" vertical="center"/>
    </xf>
    <xf borderId="1" fillId="6" fontId="8" numFmtId="0" xfId="0" applyAlignment="1" applyBorder="1" applyFont="1">
      <alignment horizontal="center" vertical="center"/>
    </xf>
    <xf borderId="1" fillId="6" fontId="36" numFmtId="0" xfId="0" applyAlignment="1" applyBorder="1" applyFont="1">
      <alignment horizontal="center" shrinkToFit="0" vertical="center" wrapText="0"/>
    </xf>
    <xf borderId="1" fillId="2" fontId="21" numFmtId="0" xfId="0" applyAlignment="1" applyBorder="1" applyFont="1">
      <alignment horizontal="center" vertical="center"/>
    </xf>
    <xf borderId="1" fillId="29" fontId="20" numFmtId="0" xfId="0" applyAlignment="1" applyBorder="1" applyFill="1" applyFont="1">
      <alignment horizontal="center" shrinkToFit="0" vertical="center" wrapText="0"/>
    </xf>
    <xf borderId="1" fillId="19" fontId="36" numFmtId="1" xfId="0" applyAlignment="1" applyBorder="1" applyFont="1" applyNumberFormat="1">
      <alignment horizontal="center" shrinkToFit="0" wrapText="0"/>
    </xf>
    <xf borderId="1" fillId="19" fontId="26" numFmtId="49" xfId="0" applyAlignment="1" applyBorder="1" applyFont="1" applyNumberFormat="1">
      <alignment horizontal="center" shrinkToFit="0" wrapText="0"/>
    </xf>
    <xf borderId="1" fillId="19" fontId="36" numFmtId="0" xfId="0" applyAlignment="1" applyBorder="1" applyFont="1">
      <alignment horizontal="center" shrinkToFit="0" wrapText="0"/>
    </xf>
    <xf borderId="1" fillId="19" fontId="26" numFmtId="167" xfId="0" applyAlignment="1" applyBorder="1" applyFont="1" applyNumberFormat="1">
      <alignment horizontal="center"/>
    </xf>
    <xf borderId="1" fillId="19" fontId="26" numFmtId="0" xfId="0" applyAlignment="1" applyBorder="1" applyFont="1">
      <alignment horizontal="center"/>
    </xf>
    <xf borderId="1" fillId="19" fontId="26" numFmtId="0" xfId="0" applyAlignment="1" applyBorder="1" applyFont="1">
      <alignment horizontal="center" shrinkToFit="0" wrapText="0"/>
    </xf>
    <xf borderId="1" fillId="19" fontId="26" numFmtId="167" xfId="0" applyAlignment="1" applyBorder="1" applyFont="1" applyNumberFormat="1">
      <alignment horizontal="center" shrinkToFit="0" wrapText="0"/>
    </xf>
    <xf borderId="1" fillId="19" fontId="7" numFmtId="0" xfId="0" applyBorder="1" applyFont="1"/>
    <xf borderId="1" fillId="19" fontId="47" numFmtId="0" xfId="0" applyAlignment="1" applyBorder="1" applyFont="1">
      <alignment horizontal="center" shrinkToFit="0" wrapText="0"/>
    </xf>
    <xf borderId="1" fillId="24" fontId="36" numFmtId="0" xfId="0" applyAlignment="1" applyBorder="1" applyFont="1">
      <alignment horizontal="center" shrinkToFit="0" wrapText="0"/>
    </xf>
    <xf borderId="1" fillId="24" fontId="8" numFmtId="1" xfId="0" applyAlignment="1" applyBorder="1" applyFont="1" applyNumberFormat="1">
      <alignment horizontal="center" shrinkToFit="0" wrapText="0"/>
    </xf>
    <xf borderId="1" fillId="24" fontId="36" numFmtId="49" xfId="0" applyAlignment="1" applyBorder="1" applyFont="1" applyNumberFormat="1">
      <alignment horizontal="left" shrinkToFit="0" wrapText="0"/>
    </xf>
    <xf borderId="1" fillId="24" fontId="36" numFmtId="49" xfId="0" applyAlignment="1" applyBorder="1" applyFont="1" applyNumberFormat="1">
      <alignment horizontal="center" shrinkToFit="0" wrapText="0"/>
    </xf>
    <xf borderId="1" fillId="24" fontId="36" numFmtId="167" xfId="0" applyAlignment="1" applyBorder="1" applyFont="1" applyNumberFormat="1">
      <alignment horizontal="center" shrinkToFit="0" wrapText="0"/>
    </xf>
    <xf borderId="1" fillId="24" fontId="36" numFmtId="0" xfId="0" applyAlignment="1" applyBorder="1" applyFont="1">
      <alignment horizontal="center" shrinkToFit="0" vertical="center" wrapText="1"/>
    </xf>
    <xf borderId="1" fillId="24" fontId="36" numFmtId="0" xfId="0" applyAlignment="1" applyBorder="1" applyFont="1">
      <alignment shrinkToFit="0" wrapText="0"/>
    </xf>
    <xf borderId="1" fillId="0" fontId="36" numFmtId="0" xfId="0" applyAlignment="1" applyBorder="1" applyFont="1">
      <alignment horizontal="center" shrinkToFit="0" vertical="center" wrapText="1"/>
    </xf>
    <xf borderId="1" fillId="0" fontId="36" numFmtId="0" xfId="0" applyAlignment="1" applyBorder="1" applyFont="1">
      <alignment shrinkToFit="0" vertical="center" wrapText="0"/>
    </xf>
    <xf borderId="1" fillId="0" fontId="36" numFmtId="0" xfId="0" applyAlignment="1" applyBorder="1" applyFont="1">
      <alignment shrinkToFit="0" wrapText="0"/>
    </xf>
    <xf borderId="1" fillId="24" fontId="19" numFmtId="1" xfId="0" applyAlignment="1" applyBorder="1" applyFont="1" applyNumberFormat="1">
      <alignment horizontal="center" shrinkToFit="0" vertical="center" wrapText="0"/>
    </xf>
    <xf borderId="1" fillId="19" fontId="21" numFmtId="0" xfId="0" applyAlignment="1" applyBorder="1" applyFont="1">
      <alignment horizontal="center" vertical="center"/>
    </xf>
    <xf borderId="1" fillId="19" fontId="21" numFmtId="167" xfId="0" applyAlignment="1" applyBorder="1" applyFont="1" applyNumberFormat="1">
      <alignment horizontal="center" shrinkToFit="0" vertical="center" wrapText="0"/>
    </xf>
    <xf borderId="1" fillId="4" fontId="48" numFmtId="0" xfId="0" applyAlignment="1" applyBorder="1" applyFont="1">
      <alignment horizontal="center" vertical="bottom"/>
    </xf>
    <xf borderId="1" fillId="4" fontId="20" numFmtId="49" xfId="0" applyAlignment="1" applyBorder="1" applyFont="1" applyNumberFormat="1">
      <alignment horizontal="left" shrinkToFit="0" vertical="center" wrapText="0"/>
    </xf>
    <xf borderId="1" fillId="4" fontId="36" numFmtId="0" xfId="0" applyAlignment="1" applyBorder="1" applyFont="1">
      <alignment shrinkToFit="0" wrapText="0"/>
    </xf>
    <xf borderId="1" fillId="19" fontId="36" numFmtId="0" xfId="0" applyAlignment="1" applyBorder="1" applyFont="1">
      <alignment shrinkToFit="0" wrapText="0"/>
    </xf>
    <xf borderId="1" fillId="4" fontId="8" numFmtId="0" xfId="0" applyAlignment="1" applyBorder="1" applyFont="1">
      <alignment horizontal="center" shrinkToFit="0" vertical="center" wrapText="0"/>
    </xf>
    <xf borderId="1" fillId="4" fontId="26" numFmtId="0" xfId="0" applyAlignment="1" applyBorder="1" applyFont="1">
      <alignment horizontal="center" shrinkToFit="0" vertical="center" wrapText="1"/>
    </xf>
    <xf borderId="1" fillId="4" fontId="8" numFmtId="0" xfId="0" applyAlignment="1" applyBorder="1" applyFont="1">
      <alignment horizontal="center" shrinkToFit="0" vertical="center" wrapText="1"/>
    </xf>
    <xf borderId="1" fillId="0" fontId="36" numFmtId="0" xfId="0" applyAlignment="1" applyBorder="1" applyFont="1">
      <alignment horizontal="center" shrinkToFit="0" wrapText="0"/>
    </xf>
    <xf borderId="1" fillId="0" fontId="8" numFmtId="1" xfId="0" applyAlignment="1" applyBorder="1" applyFont="1" applyNumberFormat="1">
      <alignment horizontal="center" shrinkToFit="0" wrapText="0"/>
    </xf>
    <xf borderId="1" fillId="0" fontId="36" numFmtId="49" xfId="0" applyAlignment="1" applyBorder="1" applyFont="1" applyNumberFormat="1">
      <alignment horizontal="left" shrinkToFit="0" wrapText="0"/>
    </xf>
    <xf borderId="1" fillId="0" fontId="36" numFmtId="49" xfId="0" applyAlignment="1" applyBorder="1" applyFont="1" applyNumberFormat="1">
      <alignment horizontal="center" shrinkToFit="0" wrapText="0"/>
    </xf>
    <xf borderId="1" fillId="0" fontId="36" numFmtId="167" xfId="0" applyAlignment="1" applyBorder="1" applyFont="1" applyNumberFormat="1">
      <alignment horizontal="center" shrinkToFit="0" wrapText="0"/>
    </xf>
    <xf borderId="1" fillId="0" fontId="40" numFmtId="0" xfId="0" applyAlignment="1" applyBorder="1" applyFont="1">
      <alignment horizontal="center" shrinkToFit="0" vertical="center" wrapText="0"/>
    </xf>
    <xf borderId="1" fillId="0" fontId="2" numFmtId="0" xfId="0" applyAlignment="1" applyBorder="1" applyFont="1">
      <alignment horizontal="center" shrinkToFit="0" vertical="center" wrapText="0"/>
    </xf>
    <xf borderId="1" fillId="0" fontId="49" numFmtId="0" xfId="0" applyAlignment="1" applyBorder="1" applyFont="1">
      <alignment horizontal="center" shrinkToFit="0" vertical="center" wrapText="0"/>
    </xf>
    <xf borderId="5" fillId="17" fontId="19" numFmtId="0" xfId="0" applyAlignment="1" applyBorder="1" applyFont="1">
      <alignment horizontal="center" shrinkToFit="0" vertical="bottom" wrapText="0"/>
    </xf>
    <xf borderId="1" fillId="17" fontId="7" numFmtId="167" xfId="0" applyAlignment="1" applyBorder="1" applyFont="1" applyNumberFormat="1">
      <alignment vertical="bottom"/>
    </xf>
    <xf borderId="1" fillId="17" fontId="7" numFmtId="0" xfId="0" applyAlignment="1" applyBorder="1" applyFont="1">
      <alignment vertical="bottom"/>
    </xf>
    <xf borderId="1" fillId="17" fontId="21" numFmtId="0" xfId="0" applyAlignment="1" applyBorder="1" applyFont="1">
      <alignment horizontal="center" vertical="center"/>
    </xf>
    <xf borderId="1" fillId="0" fontId="21" numFmtId="0" xfId="0" applyBorder="1" applyFont="1"/>
    <xf borderId="1" fillId="0" fontId="20" numFmtId="0" xfId="0" applyAlignment="1" applyBorder="1" applyFont="1">
      <alignment shrinkToFit="0" wrapText="0"/>
    </xf>
    <xf borderId="1" fillId="0" fontId="21" numFmtId="49" xfId="0" applyAlignment="1" applyBorder="1" applyFont="1" applyNumberFormat="1">
      <alignment horizontal="center"/>
    </xf>
    <xf borderId="1" fillId="0" fontId="50" numFmtId="0" xfId="0" applyAlignment="1" applyBorder="1" applyFont="1">
      <alignment shrinkToFit="0" wrapText="0"/>
    </xf>
    <xf borderId="0" fillId="2" fontId="2" numFmtId="0" xfId="0" applyFont="1"/>
    <xf borderId="1" fillId="2" fontId="2" numFmtId="178" xfId="0" applyBorder="1" applyFont="1" applyNumberFormat="1"/>
    <xf borderId="1" fillId="2" fontId="2" numFmtId="174" xfId="0" applyBorder="1" applyFont="1" applyNumberFormat="1"/>
    <xf borderId="1" fillId="0" fontId="51" numFmtId="0" xfId="0" applyAlignment="1" applyBorder="1" applyFont="1">
      <alignment shrinkToFit="0" wrapText="0"/>
    </xf>
    <xf borderId="1" fillId="0" fontId="8" numFmtId="167" xfId="0" applyAlignment="1" applyBorder="1" applyFont="1" applyNumberFormat="1">
      <alignment horizontal="center" vertical="bottom"/>
    </xf>
    <xf borderId="1" fillId="3" fontId="2" numFmtId="0" xfId="0" applyAlignment="1" applyBorder="1" applyFont="1">
      <alignment shrinkToFit="0" vertical="center" wrapText="0"/>
    </xf>
    <xf borderId="1" fillId="0" fontId="23" numFmtId="167" xfId="0" applyAlignment="1" applyBorder="1" applyFont="1" applyNumberFormat="1">
      <alignment horizontal="center" shrinkToFit="0" vertical="center" wrapText="0"/>
    </xf>
    <xf borderId="1" fillId="24" fontId="2" numFmtId="0" xfId="0" applyAlignment="1" applyBorder="1" applyFont="1">
      <alignment horizontal="center" shrinkToFit="0" vertical="center" wrapText="0"/>
    </xf>
    <xf borderId="1" fillId="24" fontId="2" numFmtId="1" xfId="0" applyAlignment="1" applyBorder="1" applyFont="1" applyNumberFormat="1">
      <alignment horizontal="center" shrinkToFit="0" vertical="center" wrapText="0"/>
    </xf>
    <xf borderId="1" fillId="24" fontId="2" numFmtId="49" xfId="0" applyAlignment="1" applyBorder="1" applyFont="1" applyNumberFormat="1">
      <alignment horizontal="center" shrinkToFit="0" vertical="center" wrapText="0"/>
    </xf>
    <xf borderId="1" fillId="24" fontId="2" numFmtId="167" xfId="0" applyAlignment="1" applyBorder="1" applyFont="1" applyNumberFormat="1">
      <alignment horizontal="center" shrinkToFit="0" vertical="center" wrapText="0"/>
    </xf>
    <xf borderId="1" fillId="24" fontId="21" numFmtId="0" xfId="0" applyAlignment="1" applyBorder="1" applyFont="1">
      <alignment horizontal="center" shrinkToFit="0" vertical="center" wrapText="0"/>
    </xf>
    <xf borderId="1" fillId="24" fontId="2" numFmtId="0" xfId="0" applyAlignment="1" applyBorder="1" applyFont="1">
      <alignment horizontal="center" shrinkToFit="0" vertical="center" wrapText="1"/>
    </xf>
    <xf borderId="1" fillId="25" fontId="2" numFmtId="1" xfId="0" applyAlignment="1" applyBorder="1" applyFont="1" applyNumberFormat="1">
      <alignment horizontal="center" shrinkToFit="0" vertical="center" wrapText="0"/>
    </xf>
    <xf borderId="1" fillId="4" fontId="26" numFmtId="0" xfId="0" applyAlignment="1" applyBorder="1" applyFont="1">
      <alignment horizontal="center" shrinkToFit="0" wrapText="1"/>
    </xf>
    <xf borderId="1" fillId="4" fontId="7" numFmtId="0" xfId="0" applyBorder="1" applyFont="1"/>
    <xf borderId="1" fillId="0" fontId="2" numFmtId="1" xfId="0" applyAlignment="1" applyBorder="1" applyFont="1" applyNumberFormat="1">
      <alignment horizontal="center" shrinkToFit="0" vertical="center" wrapText="0"/>
    </xf>
    <xf borderId="1" fillId="0" fontId="2" numFmtId="49" xfId="0" applyAlignment="1" applyBorder="1" applyFont="1" applyNumberFormat="1">
      <alignment horizontal="center" shrinkToFit="0" vertical="center" wrapText="0"/>
    </xf>
    <xf borderId="1" fillId="19" fontId="2" numFmtId="0" xfId="0" applyAlignment="1" applyBorder="1" applyFont="1">
      <alignment horizontal="center" shrinkToFit="0" vertical="center" wrapText="0"/>
    </xf>
    <xf borderId="1" fillId="0" fontId="2" numFmtId="167" xfId="0" applyAlignment="1" applyBorder="1" applyFont="1" applyNumberFormat="1">
      <alignment horizontal="center" shrinkToFit="0" vertical="center" wrapText="0"/>
    </xf>
    <xf borderId="0" fillId="19" fontId="7" numFmtId="0" xfId="0" applyAlignment="1" applyFont="1">
      <alignment horizontal="center" shrinkToFit="0" vertical="center" wrapText="0"/>
    </xf>
    <xf borderId="6" fillId="17" fontId="19" numFmtId="0" xfId="0" applyAlignment="1" applyBorder="1" applyFont="1">
      <alignment horizontal="center" shrinkToFit="0" vertical="bottom" wrapText="0"/>
    </xf>
    <xf borderId="7" fillId="17" fontId="19" numFmtId="167" xfId="0" applyAlignment="1" applyBorder="1" applyFont="1" applyNumberFormat="1">
      <alignment horizontal="center" shrinkToFit="0" vertical="bottom" wrapText="0"/>
    </xf>
    <xf borderId="7" fillId="17" fontId="7" numFmtId="0" xfId="0" applyAlignment="1" applyBorder="1" applyFont="1">
      <alignment vertical="bottom"/>
    </xf>
    <xf borderId="7" fillId="17" fontId="7" numFmtId="167" xfId="0" applyAlignment="1" applyBorder="1" applyFont="1" applyNumberFormat="1">
      <alignment vertical="bottom"/>
    </xf>
    <xf borderId="14" fillId="19" fontId="7" numFmtId="0" xfId="0" applyAlignment="1" applyBorder="1" applyFont="1">
      <alignment vertical="bottom"/>
    </xf>
    <xf borderId="0" fillId="19" fontId="7" numFmtId="0" xfId="0" applyAlignment="1" applyFont="1">
      <alignment vertical="bottom"/>
    </xf>
    <xf borderId="14" fillId="0" fontId="21" numFmtId="0" xfId="0" applyAlignment="1" applyBorder="1" applyFont="1">
      <alignment horizontal="center" vertical="center"/>
    </xf>
    <xf borderId="3" fillId="0" fontId="21" numFmtId="0" xfId="0" applyAlignment="1" applyBorder="1" applyFont="1">
      <alignment horizontal="center" vertical="center"/>
    </xf>
    <xf borderId="0" fillId="0" fontId="21" numFmtId="0" xfId="0" applyAlignment="1" applyFont="1">
      <alignment horizontal="center" vertical="center"/>
    </xf>
    <xf borderId="14" fillId="0" fontId="20" numFmtId="0" xfId="0" applyAlignment="1" applyBorder="1" applyFont="1">
      <alignment horizontal="center" shrinkToFit="0" vertical="center" wrapText="0"/>
    </xf>
    <xf borderId="3" fillId="0" fontId="20" numFmtId="49" xfId="0" applyAlignment="1" applyBorder="1" applyFont="1" applyNumberFormat="1">
      <alignment horizontal="center" shrinkToFit="0" vertical="center" wrapText="0"/>
    </xf>
    <xf borderId="1" fillId="0" fontId="20" numFmtId="178" xfId="0" applyAlignment="1" applyBorder="1" applyFont="1" applyNumberFormat="1">
      <alignment horizontal="center" vertical="center"/>
    </xf>
    <xf borderId="1" fillId="6" fontId="7" numFmtId="0" xfId="0" applyBorder="1" applyFont="1"/>
    <xf borderId="1" fillId="6" fontId="23" numFmtId="0" xfId="0" applyAlignment="1" applyBorder="1" applyFont="1">
      <alignment horizontal="center" shrinkToFit="0" vertical="center" wrapText="0"/>
    </xf>
    <xf borderId="1" fillId="6" fontId="2" numFmtId="0" xfId="0" applyAlignment="1" applyBorder="1" applyFont="1">
      <alignment horizontal="center" shrinkToFit="0" vertical="center" wrapText="0"/>
    </xf>
    <xf borderId="1" fillId="0" fontId="52" numFmtId="0" xfId="0" applyAlignment="1" applyBorder="1" applyFont="1">
      <alignment horizontal="center" shrinkToFit="0" vertical="center" wrapText="0"/>
    </xf>
    <xf borderId="7" fillId="0" fontId="20" numFmtId="1" xfId="0" applyAlignment="1" applyBorder="1" applyFont="1" applyNumberFormat="1">
      <alignment horizontal="center" shrinkToFit="0" vertical="center" wrapText="0"/>
    </xf>
    <xf borderId="7" fillId="0" fontId="21" numFmtId="49" xfId="0" applyAlignment="1" applyBorder="1" applyFont="1" applyNumberFormat="1">
      <alignment horizontal="center" shrinkToFit="0" vertical="center" wrapText="0"/>
    </xf>
    <xf borderId="7" fillId="0" fontId="21" numFmtId="0" xfId="0" applyAlignment="1" applyBorder="1" applyFont="1">
      <alignment horizontal="center" shrinkToFit="0" vertical="center" wrapText="0"/>
    </xf>
    <xf borderId="7" fillId="0" fontId="21" numFmtId="167" xfId="0" applyAlignment="1" applyBorder="1" applyFont="1" applyNumberFormat="1">
      <alignment horizontal="center" shrinkToFit="0" vertical="center" wrapText="0"/>
    </xf>
    <xf borderId="7" fillId="0" fontId="20" numFmtId="167" xfId="0" applyAlignment="1" applyBorder="1" applyFont="1" applyNumberFormat="1">
      <alignment horizontal="center" shrinkToFit="0" vertical="center" wrapText="0"/>
    </xf>
    <xf borderId="7" fillId="0" fontId="21" numFmtId="0" xfId="0" applyAlignment="1" applyBorder="1" applyFont="1">
      <alignment horizontal="center" shrinkToFit="0" vertical="center" wrapText="1"/>
    </xf>
    <xf borderId="6" fillId="6" fontId="21" numFmtId="167" xfId="0" applyAlignment="1" applyBorder="1" applyFont="1" applyNumberFormat="1">
      <alignment horizontal="center" shrinkToFit="0" vertical="center" wrapText="0"/>
    </xf>
    <xf borderId="6" fillId="3" fontId="21" numFmtId="167" xfId="0" applyAlignment="1" applyBorder="1" applyFont="1" applyNumberFormat="1">
      <alignment horizontal="center" shrinkToFit="0" vertical="center" wrapText="0"/>
    </xf>
    <xf borderId="1" fillId="3" fontId="23" numFmtId="0" xfId="0" applyAlignment="1" applyBorder="1" applyFont="1">
      <alignment horizontal="center" shrinkToFit="0" vertical="center" wrapText="0"/>
    </xf>
    <xf borderId="1" fillId="3" fontId="2" numFmtId="0" xfId="0" applyAlignment="1" applyBorder="1" applyFont="1">
      <alignment shrinkToFit="0" wrapText="0"/>
    </xf>
    <xf borderId="8" fillId="0" fontId="20" numFmtId="0" xfId="0" applyAlignment="1" applyBorder="1" applyFont="1">
      <alignment horizontal="center" shrinkToFit="0" vertical="center" wrapText="1"/>
    </xf>
    <xf borderId="1" fillId="0" fontId="53" numFmtId="0" xfId="0" applyAlignment="1" applyBorder="1" applyFont="1">
      <alignment horizontal="center" shrinkToFit="0" vertical="center" wrapText="0"/>
    </xf>
    <xf borderId="7" fillId="2" fontId="20" numFmtId="0" xfId="0" applyAlignment="1" applyBorder="1" applyFont="1">
      <alignment horizontal="center" shrinkToFit="0" vertical="center" wrapText="0"/>
    </xf>
    <xf borderId="7" fillId="2" fontId="20" numFmtId="1" xfId="0" applyAlignment="1" applyBorder="1" applyFont="1" applyNumberFormat="1">
      <alignment horizontal="center" shrinkToFit="0" vertical="center" wrapText="0"/>
    </xf>
    <xf borderId="7" fillId="2" fontId="20" numFmtId="49" xfId="0" applyAlignment="1" applyBorder="1" applyFont="1" applyNumberFormat="1">
      <alignment horizontal="center" shrinkToFit="0" vertical="center" wrapText="0"/>
    </xf>
    <xf borderId="7" fillId="2" fontId="21" numFmtId="167" xfId="0" applyAlignment="1" applyBorder="1" applyFont="1" applyNumberFormat="1">
      <alignment horizontal="center" shrinkToFit="0" vertical="center" wrapText="0"/>
    </xf>
    <xf borderId="6" fillId="2" fontId="20" numFmtId="0" xfId="0" applyAlignment="1" applyBorder="1" applyFont="1">
      <alignment horizontal="center" shrinkToFit="0" vertical="center" wrapText="1"/>
    </xf>
    <xf borderId="7" fillId="2" fontId="20" numFmtId="0" xfId="0" applyAlignment="1" applyBorder="1" applyFont="1">
      <alignment horizontal="center" shrinkToFit="0" vertical="center" wrapText="1"/>
    </xf>
    <xf borderId="0" fillId="2" fontId="21" numFmtId="0" xfId="0" applyAlignment="1" applyFont="1">
      <alignment horizontal="center" shrinkToFit="0" vertical="center" wrapText="0"/>
    </xf>
    <xf borderId="5" fillId="0" fontId="20" numFmtId="0" xfId="0" applyAlignment="1" applyBorder="1" applyFont="1">
      <alignment horizontal="center" shrinkToFit="0" vertical="center" wrapText="1"/>
    </xf>
    <xf borderId="7" fillId="0" fontId="20" numFmtId="49" xfId="0" applyAlignment="1" applyBorder="1" applyFont="1" applyNumberFormat="1">
      <alignment horizontal="center" shrinkToFit="0" vertical="center" wrapText="0"/>
    </xf>
    <xf borderId="1" fillId="0" fontId="23" numFmtId="0" xfId="0" applyAlignment="1" applyBorder="1" applyFont="1">
      <alignment horizontal="center" shrinkToFit="0" vertical="center" wrapText="0"/>
    </xf>
    <xf borderId="0" fillId="0" fontId="2" numFmtId="0" xfId="0" applyAlignment="1" applyFont="1">
      <alignment horizontal="center" vertical="center"/>
    </xf>
    <xf borderId="1" fillId="0" fontId="54" numFmtId="0" xfId="0" applyAlignment="1" applyBorder="1" applyFont="1">
      <alignment horizontal="center" shrinkToFit="0" vertical="center" wrapText="0"/>
    </xf>
    <xf borderId="1" fillId="0" fontId="23" numFmtId="49" xfId="0" applyAlignment="1" applyBorder="1" applyFont="1" applyNumberFormat="1">
      <alignment horizontal="center" shrinkToFit="0" vertical="center" wrapText="0"/>
    </xf>
    <xf borderId="5" fillId="0" fontId="23" numFmtId="0" xfId="0" applyAlignment="1" applyBorder="1" applyFont="1">
      <alignment horizontal="center" shrinkToFit="0" vertical="center" wrapText="0"/>
    </xf>
    <xf borderId="6" fillId="0" fontId="31" numFmtId="0" xfId="0" applyAlignment="1" applyBorder="1" applyFont="1">
      <alignment horizontal="center" shrinkToFit="0" vertical="center" wrapText="0"/>
    </xf>
    <xf borderId="0" fillId="0" fontId="23" numFmtId="0" xfId="0" applyAlignment="1" applyFont="1">
      <alignment horizontal="center" shrinkToFit="0" vertical="center" wrapText="1"/>
    </xf>
    <xf borderId="1" fillId="0" fontId="23" numFmtId="171" xfId="0" applyAlignment="1" applyBorder="1" applyFont="1" applyNumberFormat="1">
      <alignment horizontal="center" shrinkToFit="0" vertical="center" wrapText="0"/>
    </xf>
    <xf borderId="0" fillId="24" fontId="2" numFmtId="0" xfId="0" applyFont="1"/>
    <xf borderId="0" fillId="24" fontId="7" numFmtId="0" xfId="0" applyFont="1"/>
    <xf borderId="0" fillId="24" fontId="2" numFmtId="1" xfId="0" applyFont="1" applyNumberFormat="1"/>
    <xf borderId="0" fillId="24" fontId="2" numFmtId="49" xfId="0" applyFont="1" applyNumberFormat="1"/>
    <xf borderId="6" fillId="2" fontId="19" numFmtId="0" xfId="0" applyAlignment="1" applyBorder="1" applyFont="1">
      <alignment horizontal="left" shrinkToFit="0" vertical="center" wrapText="0"/>
    </xf>
    <xf borderId="0" fillId="0" fontId="2" numFmtId="0" xfId="0" applyAlignment="1" applyFont="1">
      <alignment shrinkToFit="0" wrapText="0"/>
    </xf>
    <xf borderId="1" fillId="0" fontId="8" numFmtId="49" xfId="0" applyAlignment="1" applyBorder="1" applyFont="1" applyNumberFormat="1">
      <alignment horizontal="left"/>
    </xf>
    <xf borderId="6" fillId="0" fontId="21" numFmtId="167" xfId="0" applyAlignment="1" applyBorder="1" applyFont="1" applyNumberFormat="1">
      <alignment horizontal="center" shrinkToFit="0" vertical="center" wrapText="0"/>
    </xf>
    <xf borderId="3" fillId="0" fontId="26" numFmtId="0" xfId="0" applyAlignment="1" applyBorder="1" applyFont="1">
      <alignment horizontal="center" shrinkToFit="0" wrapText="0"/>
    </xf>
    <xf borderId="1" fillId="0" fontId="8" numFmtId="49" xfId="0" applyAlignment="1" applyBorder="1" applyFont="1" applyNumberFormat="1">
      <alignment horizontal="center"/>
    </xf>
    <xf borderId="5" fillId="24" fontId="19" numFmtId="0" xfId="0" applyAlignment="1" applyBorder="1" applyFont="1">
      <alignment horizontal="center" shrinkToFit="0" vertical="center" wrapText="0"/>
    </xf>
    <xf borderId="5" fillId="24" fontId="19" numFmtId="1" xfId="0" applyAlignment="1" applyBorder="1" applyFont="1" applyNumberFormat="1">
      <alignment horizontal="center" shrinkToFit="0" vertical="center" wrapText="0"/>
    </xf>
    <xf borderId="5" fillId="24" fontId="19" numFmtId="49" xfId="0" applyAlignment="1" applyBorder="1" applyFont="1" applyNumberFormat="1">
      <alignment horizontal="center" shrinkToFit="0" vertical="center" wrapText="0"/>
    </xf>
    <xf borderId="6" fillId="24" fontId="19" numFmtId="0" xfId="0" applyAlignment="1" applyBorder="1" applyFont="1">
      <alignment horizontal="center" shrinkToFit="0" vertical="center" wrapText="0"/>
    </xf>
    <xf borderId="6" fillId="24" fontId="19" numFmtId="0" xfId="0" applyAlignment="1" applyBorder="1" applyFont="1">
      <alignment horizontal="left" shrinkToFit="0" vertical="center" wrapText="1"/>
    </xf>
    <xf borderId="6" fillId="24" fontId="19" numFmtId="0" xfId="0" applyAlignment="1" applyBorder="1" applyFont="1">
      <alignment horizontal="left" shrinkToFit="0" vertical="center" wrapText="0"/>
    </xf>
    <xf borderId="6" fillId="4" fontId="19" numFmtId="0" xfId="0" applyAlignment="1" applyBorder="1" applyFont="1">
      <alignment horizontal="left" shrinkToFit="0" vertical="center" wrapText="1"/>
    </xf>
    <xf borderId="6" fillId="4" fontId="19" numFmtId="0" xfId="0" applyAlignment="1" applyBorder="1" applyFont="1">
      <alignment horizontal="left" shrinkToFit="0" vertical="center" wrapText="0"/>
    </xf>
    <xf borderId="1" fillId="4" fontId="2" numFmtId="0" xfId="0" applyAlignment="1" applyBorder="1" applyFont="1">
      <alignment horizontal="center" shrinkToFit="0" vertical="center" wrapText="0"/>
    </xf>
    <xf borderId="0" fillId="4" fontId="20" numFmtId="0" xfId="0" applyAlignment="1" applyFont="1">
      <alignment horizontal="center" shrinkToFit="0" vertical="center" wrapText="1"/>
    </xf>
    <xf borderId="0" fillId="4" fontId="2" numFmtId="0" xfId="0" applyAlignment="1" applyFont="1">
      <alignment shrinkToFit="0" wrapText="0"/>
    </xf>
    <xf borderId="3" fillId="4" fontId="20" numFmtId="49" xfId="0" applyAlignment="1" applyBorder="1" applyFont="1" applyNumberFormat="1">
      <alignment horizontal="center" shrinkToFit="0" vertical="center" wrapText="0"/>
    </xf>
    <xf borderId="1" fillId="4" fontId="20" numFmtId="178" xfId="0" applyAlignment="1" applyBorder="1" applyFont="1" applyNumberFormat="1">
      <alignment horizontal="center" vertical="center"/>
    </xf>
    <xf borderId="0" fillId="4" fontId="21" numFmtId="0" xfId="0" applyAlignment="1" applyFont="1">
      <alignment horizontal="center" shrinkToFit="0" vertical="center" wrapText="0"/>
    </xf>
    <xf borderId="0" fillId="5" fontId="21" numFmtId="0" xfId="0" applyAlignment="1" applyFont="1">
      <alignment horizontal="center" shrinkToFit="0" vertical="center" wrapText="0"/>
    </xf>
    <xf borderId="0" fillId="4" fontId="2" numFmtId="0" xfId="0" applyAlignment="1" applyFont="1">
      <alignment horizontal="center" shrinkToFit="0" vertical="center" wrapText="0"/>
    </xf>
    <xf borderId="6" fillId="4" fontId="20" numFmtId="167" xfId="0" applyAlignment="1" applyBorder="1" applyFont="1" applyNumberFormat="1">
      <alignment horizontal="center" shrinkToFit="0" vertical="center" wrapText="0"/>
    </xf>
    <xf borderId="6" fillId="4" fontId="20" numFmtId="0" xfId="0" applyAlignment="1" applyBorder="1" applyFont="1">
      <alignment horizontal="center" shrinkToFit="0" vertical="center" wrapText="0"/>
    </xf>
    <xf borderId="6" fillId="4" fontId="20" numFmtId="0" xfId="0" applyAlignment="1" applyBorder="1" applyFont="1">
      <alignment horizontal="center" shrinkToFit="0" vertical="center" wrapText="1"/>
    </xf>
    <xf borderId="7" fillId="4" fontId="20" numFmtId="0" xfId="0" applyAlignment="1" applyBorder="1" applyFont="1">
      <alignment horizontal="center" shrinkToFit="0" vertical="center" wrapText="1"/>
    </xf>
    <xf borderId="1" fillId="4" fontId="23" numFmtId="49" xfId="0" applyAlignment="1" applyBorder="1" applyFont="1" applyNumberFormat="1">
      <alignment horizontal="left" shrinkToFit="0" vertical="center" wrapText="0"/>
    </xf>
    <xf borderId="1" fillId="4" fontId="23" numFmtId="49" xfId="0" applyAlignment="1" applyBorder="1" applyFont="1" applyNumberFormat="1">
      <alignment horizontal="center" shrinkToFit="0" vertical="center" wrapText="0"/>
    </xf>
    <xf borderId="1" fillId="4" fontId="23" numFmtId="0" xfId="0" applyAlignment="1" applyBorder="1" applyFont="1">
      <alignment horizontal="center" shrinkToFit="0" vertical="center" wrapText="0"/>
    </xf>
    <xf borderId="1" fillId="4" fontId="23" numFmtId="167" xfId="0" applyAlignment="1" applyBorder="1" applyFont="1" applyNumberFormat="1">
      <alignment horizontal="center" shrinkToFit="0" vertical="center" wrapText="0"/>
    </xf>
    <xf borderId="5" fillId="4" fontId="23" numFmtId="0" xfId="0" applyAlignment="1" applyBorder="1" applyFont="1">
      <alignment horizontal="center" shrinkToFit="0" vertical="center" wrapText="0"/>
    </xf>
    <xf borderId="1" fillId="4" fontId="26" numFmtId="0" xfId="0" applyAlignment="1" applyBorder="1" applyFont="1">
      <alignment horizontal="center" shrinkToFit="0" wrapText="0"/>
    </xf>
    <xf borderId="1" fillId="4" fontId="26" numFmtId="49" xfId="0" applyAlignment="1" applyBorder="1" applyFont="1" applyNumberFormat="1">
      <alignment shrinkToFit="0" wrapText="0"/>
    </xf>
    <xf borderId="1" fillId="4" fontId="26" numFmtId="49" xfId="0" applyAlignment="1" applyBorder="1" applyFont="1" applyNumberFormat="1">
      <alignment horizontal="center" shrinkToFit="0" wrapText="0"/>
    </xf>
    <xf borderId="1" fillId="4" fontId="26" numFmtId="175" xfId="0" applyAlignment="1" applyBorder="1" applyFont="1" applyNumberFormat="1">
      <alignment horizontal="center" shrinkToFit="0" wrapText="0"/>
    </xf>
    <xf borderId="1" fillId="4" fontId="26" numFmtId="167" xfId="0" applyAlignment="1" applyBorder="1" applyFont="1" applyNumberFormat="1">
      <alignment horizontal="center" shrinkToFit="0" wrapText="0"/>
    </xf>
    <xf borderId="3" fillId="4" fontId="7" numFmtId="0" xfId="0" applyBorder="1" applyFont="1"/>
    <xf borderId="3" fillId="4" fontId="26" numFmtId="0" xfId="0" applyAlignment="1" applyBorder="1" applyFont="1">
      <alignment horizontal="center" shrinkToFit="0" wrapText="0"/>
    </xf>
    <xf borderId="3" fillId="4" fontId="26" numFmtId="0" xfId="0" applyAlignment="1" applyBorder="1" applyFont="1">
      <alignment horizontal="center" shrinkToFit="0" wrapText="1"/>
    </xf>
    <xf borderId="0" fillId="4" fontId="7" numFmtId="0" xfId="0" applyAlignment="1" applyFont="1">
      <alignment vertical="bottom"/>
    </xf>
    <xf borderId="1" fillId="5" fontId="20" numFmtId="49" xfId="0" applyAlignment="1" applyBorder="1" applyFont="1" applyNumberFormat="1">
      <alignment horizontal="left" shrinkToFit="0" vertical="center" wrapText="0"/>
    </xf>
    <xf borderId="1" fillId="5" fontId="20" numFmtId="0" xfId="0" applyAlignment="1" applyBorder="1" applyFont="1">
      <alignment shrinkToFit="0" vertical="center" wrapText="1"/>
    </xf>
    <xf borderId="0" fillId="25" fontId="2" numFmtId="1" xfId="0" applyAlignment="1" applyFont="1" applyNumberFormat="1">
      <alignment horizontal="center" shrinkToFit="0" wrapText="0"/>
    </xf>
    <xf borderId="0" fillId="4" fontId="24" numFmtId="0" xfId="0" applyAlignment="1" applyFont="1">
      <alignment horizontal="center" shrinkToFit="0" vertical="top" wrapText="1"/>
    </xf>
    <xf borderId="7" fillId="4" fontId="26" numFmtId="0" xfId="0" applyAlignment="1" applyBorder="1" applyFont="1">
      <alignment horizontal="center" shrinkToFit="0" wrapText="0"/>
    </xf>
    <xf borderId="7" fillId="4" fontId="7" numFmtId="0" xfId="0" applyBorder="1" applyFont="1"/>
    <xf borderId="0" fillId="0" fontId="2" numFmtId="0" xfId="0" applyAlignment="1" applyFont="1">
      <alignment horizontal="center" shrinkToFit="0" wrapText="1"/>
    </xf>
    <xf borderId="0" fillId="0" fontId="2" numFmtId="0" xfId="0" applyAlignment="1" applyFont="1">
      <alignment horizontal="center" shrinkToFit="0" wrapText="0"/>
    </xf>
    <xf borderId="0" fillId="0" fontId="2" numFmtId="1" xfId="0" applyAlignment="1" applyFont="1" applyNumberFormat="1">
      <alignment horizontal="center" shrinkToFit="0" wrapText="0"/>
    </xf>
    <xf borderId="0" fillId="0" fontId="2" numFmtId="49" xfId="0" applyAlignment="1" applyFont="1" applyNumberFormat="1">
      <alignment horizontal="left" shrinkToFit="0" wrapText="0"/>
    </xf>
    <xf borderId="0" fillId="0" fontId="2" numFmtId="49" xfId="0" applyAlignment="1" applyFont="1" applyNumberFormat="1">
      <alignment horizontal="center" shrinkToFit="0" wrapText="0"/>
    </xf>
    <xf borderId="0" fillId="0" fontId="2" numFmtId="167" xfId="0" applyAlignment="1" applyFont="1" applyNumberFormat="1">
      <alignment horizontal="center" shrinkToFit="0" wrapText="0"/>
    </xf>
    <xf borderId="0" fillId="0" fontId="8" numFmtId="0" xfId="0" applyAlignment="1" applyFont="1">
      <alignment horizontal="center" shrinkToFit="0" wrapText="0"/>
    </xf>
    <xf borderId="1" fillId="4" fontId="10" numFmtId="0" xfId="0" applyAlignment="1" applyBorder="1" applyFont="1">
      <alignment horizontal="center"/>
    </xf>
    <xf borderId="1" fillId="19" fontId="12" numFmtId="0" xfId="0" applyBorder="1" applyFont="1"/>
    <xf borderId="1" fillId="0" fontId="13" numFmtId="0" xfId="0" applyAlignment="1" applyBorder="1" applyFont="1">
      <alignment horizontal="center" shrinkToFit="0" vertical="center" wrapText="1"/>
    </xf>
    <xf borderId="1" fillId="21" fontId="15" numFmtId="0" xfId="0" applyAlignment="1" applyBorder="1" applyFont="1">
      <alignment horizontal="center" shrinkToFit="0" vertical="center" wrapText="1"/>
    </xf>
    <xf borderId="5" fillId="30" fontId="4" numFmtId="0" xfId="0" applyAlignment="1" applyBorder="1" applyFill="1" applyFont="1">
      <alignment horizontal="center" shrinkToFit="0" vertical="center" wrapText="1"/>
    </xf>
    <xf borderId="6" fillId="30" fontId="4" numFmtId="0" xfId="0" applyAlignment="1" applyBorder="1" applyFont="1">
      <alignment horizontal="center" shrinkToFit="0" vertical="center" wrapText="1"/>
    </xf>
    <xf borderId="7" fillId="30" fontId="4" numFmtId="0" xfId="0" applyAlignment="1" applyBorder="1" applyFont="1">
      <alignment horizontal="center" shrinkToFit="0" vertical="center" wrapText="1"/>
    </xf>
    <xf borderId="0" fillId="30" fontId="8" numFmtId="0" xfId="0" applyFont="1"/>
  </cellXfs>
  <cellStyles count="1">
    <cellStyle xfId="0" name="Normal" builtinId="0"/>
  </cellStyles>
  <dxfs count="8">
    <dxf>
      <font/>
      <fill>
        <patternFill patternType="solid">
          <fgColor rgb="FFCFE2F3"/>
          <bgColor rgb="FFCFE2F3"/>
        </patternFill>
      </fill>
      <border/>
    </dxf>
    <dxf>
      <font/>
      <fill>
        <patternFill patternType="solid">
          <fgColor rgb="FF4A86E8"/>
          <bgColor rgb="FF4A86E8"/>
        </patternFill>
      </fill>
      <border/>
    </dxf>
    <dxf>
      <font/>
      <fill>
        <patternFill patternType="solid">
          <fgColor rgb="FFFF00FF"/>
          <bgColor rgb="FFFF00FF"/>
        </patternFill>
      </fill>
      <border/>
    </dxf>
    <dxf>
      <font/>
      <fill>
        <patternFill patternType="solid">
          <fgColor rgb="FFFFFFFF"/>
          <bgColor rgb="FFFFFFFF"/>
        </patternFill>
      </fill>
      <border/>
    </dxf>
    <dxf>
      <font/>
      <fill>
        <patternFill patternType="solid">
          <fgColor rgb="FFB7E1CD"/>
          <bgColor rgb="FFB7E1CD"/>
        </patternFill>
      </fill>
      <border/>
    </dxf>
    <dxf>
      <font/>
      <fill>
        <patternFill patternType="solid">
          <fgColor rgb="FFD5A6BD"/>
          <bgColor rgb="FFD5A6BD"/>
        </patternFill>
      </fill>
      <border/>
    </dxf>
    <dxf>
      <font/>
      <fill>
        <patternFill patternType="solid">
          <fgColor rgb="FFF4CCCC"/>
          <bgColor rgb="FFF4CCCC"/>
        </patternFill>
      </fill>
      <border/>
    </dxf>
    <dxf>
      <font/>
      <fill>
        <patternFill patternType="solid">
          <fgColor rgb="FF3C78D8"/>
          <bgColor rgb="FF3C78D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29"/>
    <col customWidth="1" min="2" max="2" width="15.0"/>
    <col customWidth="1" min="3" max="3" width="16.29"/>
    <col customWidth="1" min="4" max="4" width="10.29"/>
    <col customWidth="1" min="5" max="6" width="14.43"/>
    <col customWidth="1" min="8" max="8" width="17.86"/>
    <col customWidth="1" min="11" max="11" width="19.57"/>
  </cols>
  <sheetData>
    <row r="1">
      <c r="A1" s="1" t="s">
        <v>0</v>
      </c>
      <c r="B1" s="2" t="s">
        <v>1</v>
      </c>
      <c r="C1" s="2" t="s">
        <v>2</v>
      </c>
      <c r="D1" s="1" t="s">
        <v>3</v>
      </c>
      <c r="E1" s="2" t="s">
        <v>4</v>
      </c>
      <c r="G1" s="1" t="s">
        <v>3</v>
      </c>
      <c r="H1" s="2" t="s">
        <v>5</v>
      </c>
      <c r="J1" s="1" t="s">
        <v>3</v>
      </c>
      <c r="K1" s="2" t="s">
        <v>6</v>
      </c>
      <c r="M1" s="1" t="s">
        <v>3</v>
      </c>
      <c r="N1" s="2" t="s">
        <v>7</v>
      </c>
      <c r="P1" s="1" t="s">
        <v>3</v>
      </c>
      <c r="Q1" s="2" t="s">
        <v>7</v>
      </c>
    </row>
    <row r="2">
      <c r="A2" s="3">
        <v>1.0</v>
      </c>
      <c r="B2" s="4" t="s">
        <v>8</v>
      </c>
      <c r="C2" s="4" t="s">
        <v>9</v>
      </c>
      <c r="D2" s="3">
        <v>1.0</v>
      </c>
      <c r="E2" s="4" t="s">
        <v>10</v>
      </c>
      <c r="G2" s="3">
        <v>1.0</v>
      </c>
      <c r="H2" s="4" t="s">
        <v>11</v>
      </c>
      <c r="J2" s="3">
        <v>1.0</v>
      </c>
      <c r="M2" s="4">
        <v>1.0</v>
      </c>
      <c r="N2" s="4" t="s">
        <v>12</v>
      </c>
      <c r="P2" s="4">
        <v>1.0</v>
      </c>
      <c r="Q2" s="4" t="s">
        <v>13</v>
      </c>
    </row>
    <row r="3">
      <c r="A3" s="3">
        <v>62.0</v>
      </c>
      <c r="C3" s="4" t="s">
        <v>14</v>
      </c>
      <c r="D3" s="3">
        <v>2.0</v>
      </c>
      <c r="E3" s="4" t="s">
        <v>15</v>
      </c>
      <c r="G3" s="3">
        <v>2.0</v>
      </c>
      <c r="H3" s="4" t="s">
        <v>16</v>
      </c>
      <c r="J3" s="3">
        <v>2.0</v>
      </c>
      <c r="K3" s="4" t="s">
        <v>17</v>
      </c>
      <c r="M3" s="4">
        <v>2.0</v>
      </c>
      <c r="N3" s="4" t="s">
        <v>18</v>
      </c>
      <c r="P3" s="4">
        <v>2.0</v>
      </c>
      <c r="Q3" s="4" t="s">
        <v>19</v>
      </c>
    </row>
    <row r="4">
      <c r="A4" s="3">
        <v>53.0</v>
      </c>
      <c r="C4" s="4" t="s">
        <v>20</v>
      </c>
      <c r="D4" s="3">
        <v>3.0</v>
      </c>
      <c r="E4" s="4" t="s">
        <v>21</v>
      </c>
      <c r="G4" s="3">
        <v>3.0</v>
      </c>
      <c r="H4" s="4" t="s">
        <v>22</v>
      </c>
      <c r="J4" s="3">
        <v>3.0</v>
      </c>
      <c r="K4" s="4" t="s">
        <v>23</v>
      </c>
    </row>
    <row r="5">
      <c r="A5" s="3">
        <v>2.0</v>
      </c>
      <c r="B5" s="4" t="s">
        <v>24</v>
      </c>
      <c r="C5" s="4" t="s">
        <v>25</v>
      </c>
      <c r="D5" s="3"/>
      <c r="E5" s="4"/>
      <c r="G5" s="3">
        <v>4.0</v>
      </c>
      <c r="H5" s="4" t="s">
        <v>26</v>
      </c>
      <c r="J5" s="3"/>
      <c r="K5" s="4"/>
    </row>
    <row r="6">
      <c r="A6" s="3">
        <v>3.0</v>
      </c>
      <c r="B6" s="4" t="s">
        <v>27</v>
      </c>
      <c r="C6" s="4" t="s">
        <v>27</v>
      </c>
      <c r="D6" s="3"/>
      <c r="E6" s="4"/>
      <c r="G6" s="3">
        <v>5.0</v>
      </c>
      <c r="H6" s="4" t="s">
        <v>28</v>
      </c>
      <c r="J6" s="3"/>
      <c r="K6" s="4"/>
    </row>
    <row r="7">
      <c r="A7" s="3">
        <v>4.0</v>
      </c>
      <c r="B7" s="4" t="s">
        <v>29</v>
      </c>
      <c r="C7" s="4" t="s">
        <v>30</v>
      </c>
      <c r="D7" s="3"/>
      <c r="E7" s="4"/>
      <c r="G7" s="3">
        <v>6.0</v>
      </c>
      <c r="H7" s="4" t="s">
        <v>31</v>
      </c>
    </row>
    <row r="8">
      <c r="A8" s="3">
        <v>5.0</v>
      </c>
      <c r="B8" s="4" t="s">
        <v>32</v>
      </c>
      <c r="C8" s="4" t="s">
        <v>33</v>
      </c>
      <c r="D8" s="3"/>
      <c r="E8" s="4"/>
      <c r="G8" s="3">
        <v>7.0</v>
      </c>
    </row>
    <row r="9">
      <c r="A9" s="3">
        <v>6.0</v>
      </c>
      <c r="B9" s="4" t="s">
        <v>34</v>
      </c>
      <c r="C9" s="4" t="s">
        <v>35</v>
      </c>
      <c r="D9" s="3"/>
      <c r="E9" s="4"/>
    </row>
    <row r="10">
      <c r="A10" s="3">
        <v>7.0</v>
      </c>
      <c r="B10" s="4" t="s">
        <v>36</v>
      </c>
      <c r="C10" s="4" t="s">
        <v>37</v>
      </c>
      <c r="D10" s="3"/>
      <c r="E10" s="4"/>
    </row>
    <row r="11">
      <c r="A11" s="3">
        <v>8.0</v>
      </c>
      <c r="B11" s="4" t="s">
        <v>38</v>
      </c>
      <c r="C11" s="4" t="s">
        <v>39</v>
      </c>
      <c r="D11" s="3"/>
      <c r="E11" s="4"/>
    </row>
    <row r="12">
      <c r="A12" s="3">
        <v>55.0</v>
      </c>
      <c r="C12" s="4" t="s">
        <v>40</v>
      </c>
      <c r="D12" s="3"/>
      <c r="E12" s="4"/>
    </row>
    <row r="13">
      <c r="A13" s="3">
        <v>9.0</v>
      </c>
      <c r="B13" s="4" t="s">
        <v>41</v>
      </c>
      <c r="C13" s="4" t="s">
        <v>42</v>
      </c>
      <c r="D13" s="3"/>
      <c r="E13" s="4"/>
    </row>
    <row r="14">
      <c r="A14" s="3">
        <v>61.0</v>
      </c>
      <c r="C14" s="4" t="s">
        <v>43</v>
      </c>
      <c r="D14" s="3"/>
      <c r="E14" s="4"/>
    </row>
    <row r="15">
      <c r="A15" s="3">
        <v>60.0</v>
      </c>
      <c r="C15" s="4" t="s">
        <v>44</v>
      </c>
      <c r="D15" s="3"/>
      <c r="E15" s="4"/>
    </row>
    <row r="16">
      <c r="A16" s="3">
        <v>10.0</v>
      </c>
      <c r="B16" s="4" t="s">
        <v>45</v>
      </c>
      <c r="C16" s="4" t="s">
        <v>46</v>
      </c>
      <c r="D16" s="3"/>
      <c r="E16" s="4"/>
    </row>
    <row r="17">
      <c r="A17" s="3">
        <v>11.0</v>
      </c>
      <c r="B17" s="4" t="s">
        <v>47</v>
      </c>
      <c r="C17" s="4" t="s">
        <v>48</v>
      </c>
      <c r="D17" s="3"/>
      <c r="E17" s="4"/>
    </row>
    <row r="18">
      <c r="A18" s="3">
        <v>12.0</v>
      </c>
      <c r="B18" s="4" t="s">
        <v>49</v>
      </c>
      <c r="C18" s="4" t="s">
        <v>50</v>
      </c>
      <c r="D18" s="3"/>
      <c r="E18" s="4"/>
    </row>
    <row r="19">
      <c r="A19" s="3">
        <v>52.0</v>
      </c>
      <c r="C19" s="4" t="s">
        <v>51</v>
      </c>
      <c r="D19" s="3"/>
      <c r="E19" s="4"/>
    </row>
    <row r="20">
      <c r="A20" s="3">
        <v>13.0</v>
      </c>
      <c r="B20" s="4" t="s">
        <v>52</v>
      </c>
      <c r="C20" s="4" t="s">
        <v>53</v>
      </c>
      <c r="D20" s="3"/>
      <c r="E20" s="4"/>
    </row>
    <row r="21" ht="15.75" customHeight="1">
      <c r="A21" s="3">
        <v>57.0</v>
      </c>
      <c r="C21" s="4" t="s">
        <v>54</v>
      </c>
      <c r="D21" s="3"/>
      <c r="E21" s="4"/>
    </row>
    <row r="22" ht="15.75" customHeight="1">
      <c r="A22" s="3">
        <v>14.0</v>
      </c>
      <c r="B22" s="4" t="s">
        <v>55</v>
      </c>
      <c r="C22" s="4" t="s">
        <v>56</v>
      </c>
      <c r="D22" s="3"/>
      <c r="E22" s="4"/>
    </row>
    <row r="23" ht="15.75" customHeight="1">
      <c r="A23" s="3">
        <v>63.0</v>
      </c>
      <c r="C23" s="4" t="s">
        <v>57</v>
      </c>
      <c r="D23" s="3"/>
      <c r="E23" s="4"/>
    </row>
    <row r="24" ht="15.75" customHeight="1">
      <c r="A24" s="3">
        <v>15.0</v>
      </c>
      <c r="B24" s="4" t="s">
        <v>58</v>
      </c>
      <c r="C24" s="4" t="s">
        <v>10</v>
      </c>
      <c r="D24" s="3"/>
      <c r="E24" s="4"/>
    </row>
    <row r="25" ht="15.75" customHeight="1">
      <c r="A25" s="3">
        <v>16.0</v>
      </c>
      <c r="B25" s="4" t="s">
        <v>59</v>
      </c>
      <c r="C25" s="4" t="s">
        <v>60</v>
      </c>
      <c r="D25" s="3"/>
      <c r="E25" s="4"/>
    </row>
    <row r="26" ht="15.75" customHeight="1">
      <c r="A26" s="3">
        <v>17.0</v>
      </c>
      <c r="B26" s="4" t="s">
        <v>61</v>
      </c>
      <c r="C26" s="4" t="s">
        <v>62</v>
      </c>
      <c r="D26" s="3"/>
      <c r="E26" s="4"/>
    </row>
    <row r="27" ht="15.75" customHeight="1">
      <c r="A27" s="3">
        <v>18.0</v>
      </c>
      <c r="B27" s="4" t="s">
        <v>63</v>
      </c>
      <c r="C27" s="4" t="s">
        <v>64</v>
      </c>
      <c r="D27" s="3"/>
      <c r="E27" s="4"/>
    </row>
    <row r="28" ht="15.75" customHeight="1">
      <c r="A28" s="3">
        <v>19.0</v>
      </c>
      <c r="B28" s="4" t="s">
        <v>65</v>
      </c>
      <c r="C28" s="4" t="s">
        <v>66</v>
      </c>
      <c r="D28" s="3"/>
      <c r="E28" s="4"/>
    </row>
    <row r="29" ht="15.75" customHeight="1">
      <c r="A29" s="3">
        <v>20.0</v>
      </c>
      <c r="B29" s="4" t="s">
        <v>67</v>
      </c>
      <c r="C29" s="4" t="s">
        <v>68</v>
      </c>
      <c r="D29" s="3"/>
      <c r="E29" s="4"/>
    </row>
    <row r="30" ht="15.75" customHeight="1">
      <c r="A30" s="3">
        <v>21.0</v>
      </c>
      <c r="B30" s="4" t="s">
        <v>69</v>
      </c>
      <c r="C30" s="4" t="s">
        <v>70</v>
      </c>
      <c r="D30" s="3"/>
      <c r="E30" s="4"/>
    </row>
    <row r="31" ht="15.75" customHeight="1">
      <c r="A31" s="3">
        <v>22.0</v>
      </c>
      <c r="B31" s="4" t="s">
        <v>71</v>
      </c>
      <c r="C31" s="4" t="s">
        <v>72</v>
      </c>
      <c r="D31" s="3"/>
      <c r="E31" s="4"/>
    </row>
    <row r="32" ht="15.75" customHeight="1">
      <c r="A32" s="3">
        <v>23.0</v>
      </c>
      <c r="B32" s="4" t="s">
        <v>73</v>
      </c>
      <c r="C32" s="4" t="s">
        <v>74</v>
      </c>
      <c r="D32" s="3"/>
      <c r="E32" s="4"/>
    </row>
    <row r="33" ht="15.75" customHeight="1">
      <c r="A33" s="3">
        <v>24.0</v>
      </c>
      <c r="B33" s="4" t="s">
        <v>75</v>
      </c>
      <c r="C33" s="4" t="s">
        <v>76</v>
      </c>
      <c r="D33" s="3"/>
      <c r="E33" s="4"/>
    </row>
    <row r="34" ht="15.75" customHeight="1">
      <c r="A34" s="3">
        <v>25.0</v>
      </c>
      <c r="B34" s="4" t="s">
        <v>77</v>
      </c>
      <c r="C34" s="4" t="s">
        <v>78</v>
      </c>
      <c r="D34" s="3"/>
      <c r="E34" s="4"/>
    </row>
    <row r="35" ht="15.75" customHeight="1">
      <c r="A35" s="3">
        <v>56.0</v>
      </c>
      <c r="C35" s="4" t="s">
        <v>79</v>
      </c>
      <c r="D35" s="3"/>
      <c r="E35" s="4"/>
    </row>
    <row r="36" ht="15.75" customHeight="1">
      <c r="A36" s="3">
        <v>26.0</v>
      </c>
      <c r="B36" s="4" t="s">
        <v>80</v>
      </c>
      <c r="C36" s="4" t="s">
        <v>81</v>
      </c>
      <c r="D36" s="3"/>
      <c r="E36" s="4"/>
    </row>
    <row r="37" ht="15.75" customHeight="1">
      <c r="A37" s="3">
        <v>27.0</v>
      </c>
      <c r="B37" s="4" t="s">
        <v>82</v>
      </c>
      <c r="C37" s="4" t="s">
        <v>83</v>
      </c>
      <c r="D37" s="3"/>
      <c r="E37" s="4"/>
    </row>
    <row r="38" ht="15.75" customHeight="1">
      <c r="A38" s="3">
        <v>28.0</v>
      </c>
      <c r="B38" s="4" t="s">
        <v>84</v>
      </c>
      <c r="C38" s="4" t="s">
        <v>85</v>
      </c>
      <c r="D38" s="3"/>
      <c r="E38" s="4"/>
    </row>
    <row r="39" ht="15.75" customHeight="1">
      <c r="A39" s="3">
        <v>29.0</v>
      </c>
      <c r="B39" s="4" t="s">
        <v>86</v>
      </c>
      <c r="C39" s="4" t="s">
        <v>87</v>
      </c>
      <c r="D39" s="3"/>
      <c r="E39" s="4"/>
    </row>
    <row r="40" ht="15.75" customHeight="1">
      <c r="A40" s="3">
        <v>30.0</v>
      </c>
      <c r="B40" s="4" t="s">
        <v>88</v>
      </c>
      <c r="C40" s="4" t="s">
        <v>89</v>
      </c>
      <c r="D40" s="3"/>
      <c r="E40" s="4"/>
    </row>
    <row r="41" ht="15.75" customHeight="1">
      <c r="A41" s="3">
        <v>31.0</v>
      </c>
      <c r="B41" s="4" t="s">
        <v>90</v>
      </c>
      <c r="C41" s="4" t="s">
        <v>91</v>
      </c>
      <c r="D41" s="3"/>
      <c r="E41" s="4"/>
    </row>
    <row r="42" ht="15.75" customHeight="1">
      <c r="A42" s="3">
        <v>58.0</v>
      </c>
      <c r="C42" s="4" t="s">
        <v>92</v>
      </c>
      <c r="D42" s="3"/>
      <c r="E42" s="4"/>
    </row>
    <row r="43" ht="15.75" customHeight="1">
      <c r="A43" s="3">
        <v>32.0</v>
      </c>
      <c r="B43" s="4" t="s">
        <v>93</v>
      </c>
      <c r="C43" s="4" t="s">
        <v>94</v>
      </c>
      <c r="D43" s="3"/>
      <c r="E43" s="4"/>
    </row>
    <row r="44" ht="15.75" customHeight="1">
      <c r="A44" s="3">
        <v>33.0</v>
      </c>
      <c r="B44" s="4" t="s">
        <v>95</v>
      </c>
      <c r="C44" s="4" t="s">
        <v>96</v>
      </c>
      <c r="D44" s="3"/>
      <c r="E44" s="4"/>
    </row>
    <row r="45" ht="15.75" customHeight="1">
      <c r="A45" s="3">
        <v>34.0</v>
      </c>
      <c r="B45" s="4" t="s">
        <v>97</v>
      </c>
      <c r="C45" s="4" t="s">
        <v>98</v>
      </c>
      <c r="D45" s="3"/>
      <c r="E45" s="4"/>
    </row>
    <row r="46" ht="15.75" customHeight="1">
      <c r="A46" s="3">
        <v>35.0</v>
      </c>
      <c r="B46" s="4" t="s">
        <v>99</v>
      </c>
      <c r="C46" s="4" t="s">
        <v>100</v>
      </c>
      <c r="D46" s="3"/>
      <c r="E46" s="4"/>
    </row>
    <row r="47" ht="15.75" customHeight="1">
      <c r="A47" s="3">
        <v>36.0</v>
      </c>
      <c r="B47" s="4" t="s">
        <v>101</v>
      </c>
      <c r="C47" s="4" t="s">
        <v>102</v>
      </c>
      <c r="D47" s="3"/>
      <c r="E47" s="4"/>
    </row>
    <row r="48" ht="15.75" customHeight="1">
      <c r="A48" s="3">
        <v>37.0</v>
      </c>
      <c r="B48" s="4" t="s">
        <v>103</v>
      </c>
      <c r="C48" s="4" t="s">
        <v>104</v>
      </c>
      <c r="D48" s="3"/>
      <c r="E48" s="4"/>
    </row>
    <row r="49" ht="15.75" customHeight="1">
      <c r="A49" s="3">
        <v>54.0</v>
      </c>
      <c r="C49" s="4" t="s">
        <v>105</v>
      </c>
      <c r="D49" s="3"/>
      <c r="E49" s="4"/>
    </row>
    <row r="50" ht="15.75" customHeight="1">
      <c r="A50" s="3">
        <v>38.0</v>
      </c>
      <c r="B50" s="4" t="s">
        <v>106</v>
      </c>
      <c r="C50" s="4" t="s">
        <v>107</v>
      </c>
      <c r="D50" s="3"/>
      <c r="E50" s="4"/>
    </row>
    <row r="51" ht="15.75" customHeight="1">
      <c r="A51" s="3">
        <v>39.0</v>
      </c>
      <c r="B51" s="4" t="s">
        <v>108</v>
      </c>
      <c r="C51" s="4" t="s">
        <v>109</v>
      </c>
      <c r="D51" s="3"/>
      <c r="E51" s="4"/>
    </row>
    <row r="52" ht="15.75" customHeight="1">
      <c r="A52" s="3">
        <v>40.0</v>
      </c>
      <c r="B52" s="4" t="s">
        <v>110</v>
      </c>
      <c r="C52" s="4" t="s">
        <v>111</v>
      </c>
      <c r="D52" s="3"/>
      <c r="E52" s="4"/>
    </row>
    <row r="53" ht="15.75" customHeight="1">
      <c r="A53" s="3">
        <v>41.0</v>
      </c>
      <c r="B53" s="4" t="s">
        <v>112</v>
      </c>
      <c r="C53" s="4" t="s">
        <v>113</v>
      </c>
      <c r="D53" s="3"/>
    </row>
    <row r="54" ht="15.75" customHeight="1">
      <c r="A54" s="3">
        <v>42.0</v>
      </c>
      <c r="B54" s="4" t="s">
        <v>114</v>
      </c>
      <c r="C54" s="4" t="s">
        <v>115</v>
      </c>
      <c r="D54" s="3"/>
    </row>
    <row r="55" ht="15.75" customHeight="1">
      <c r="A55" s="3">
        <v>43.0</v>
      </c>
      <c r="B55" s="4" t="s">
        <v>116</v>
      </c>
      <c r="C55" s="4" t="s">
        <v>21</v>
      </c>
      <c r="D55" s="3"/>
    </row>
    <row r="56" ht="15.75" customHeight="1">
      <c r="A56" s="3">
        <v>44.0</v>
      </c>
      <c r="B56" s="4" t="s">
        <v>117</v>
      </c>
      <c r="C56" s="4" t="s">
        <v>118</v>
      </c>
      <c r="D56" s="3"/>
    </row>
    <row r="57" ht="15.75" customHeight="1">
      <c r="A57" s="3">
        <v>59.0</v>
      </c>
      <c r="C57" s="4" t="s">
        <v>119</v>
      </c>
      <c r="D57" s="3"/>
    </row>
    <row r="58" ht="15.75" customHeight="1">
      <c r="A58" s="3">
        <v>45.0</v>
      </c>
      <c r="B58" s="4" t="s">
        <v>120</v>
      </c>
      <c r="C58" s="4" t="s">
        <v>121</v>
      </c>
      <c r="D58" s="3"/>
    </row>
    <row r="59" ht="15.75" customHeight="1">
      <c r="A59" s="3">
        <v>46.0</v>
      </c>
      <c r="B59" s="4" t="s">
        <v>122</v>
      </c>
      <c r="C59" s="4" t="s">
        <v>123</v>
      </c>
      <c r="D59" s="3"/>
    </row>
    <row r="60" ht="15.75" customHeight="1">
      <c r="A60" s="3">
        <v>47.0</v>
      </c>
      <c r="B60" s="4" t="s">
        <v>124</v>
      </c>
      <c r="C60" s="4" t="s">
        <v>125</v>
      </c>
      <c r="D60" s="3"/>
    </row>
    <row r="61" ht="15.75" customHeight="1">
      <c r="A61" s="3">
        <v>48.0</v>
      </c>
      <c r="B61" s="4" t="s">
        <v>126</v>
      </c>
      <c r="C61" s="4" t="s">
        <v>127</v>
      </c>
      <c r="D61" s="3"/>
    </row>
    <row r="62" ht="15.75" customHeight="1">
      <c r="A62" s="3">
        <v>49.0</v>
      </c>
      <c r="B62" s="4" t="s">
        <v>128</v>
      </c>
      <c r="C62" s="4" t="s">
        <v>129</v>
      </c>
      <c r="D62" s="3"/>
    </row>
    <row r="63" ht="15.75" customHeight="1">
      <c r="A63" s="3">
        <v>50.0</v>
      </c>
      <c r="B63" s="4" t="s">
        <v>130</v>
      </c>
      <c r="C63" s="4" t="s">
        <v>131</v>
      </c>
      <c r="D63" s="3"/>
    </row>
    <row r="64" ht="15.75" customHeight="1">
      <c r="A64" s="3">
        <v>51.0</v>
      </c>
      <c r="B64" s="4" t="s">
        <v>132</v>
      </c>
      <c r="C64" s="4" t="s">
        <v>133</v>
      </c>
      <c r="D64" s="3"/>
    </row>
    <row r="65" ht="15.75" customHeight="1">
      <c r="A65" s="3">
        <v>52.0</v>
      </c>
      <c r="C65" s="4" t="s">
        <v>134</v>
      </c>
      <c r="D65" s="3"/>
    </row>
    <row r="66" ht="15.75" customHeight="1">
      <c r="A66" s="3"/>
      <c r="D66" s="3"/>
    </row>
    <row r="67" ht="15.75" customHeight="1">
      <c r="A67" s="3"/>
      <c r="D67" s="3"/>
    </row>
    <row r="68" ht="15.75" customHeight="1">
      <c r="A68" s="3"/>
      <c r="D68" s="3"/>
    </row>
    <row r="69" ht="15.75" customHeight="1">
      <c r="A69" s="3"/>
      <c r="D69" s="3"/>
    </row>
    <row r="70" ht="15.75" customHeight="1">
      <c r="A70" s="3"/>
      <c r="D70" s="3"/>
    </row>
    <row r="71" ht="15.75" customHeight="1">
      <c r="A71" s="3"/>
      <c r="D71" s="3"/>
    </row>
    <row r="72" ht="15.75" customHeight="1">
      <c r="A72" s="3"/>
      <c r="D72" s="3"/>
    </row>
    <row r="73" ht="15.75" customHeight="1">
      <c r="A73" s="3"/>
      <c r="D73" s="3"/>
    </row>
    <row r="74" ht="15.75" customHeight="1">
      <c r="A74" s="3"/>
      <c r="D74" s="3"/>
    </row>
    <row r="75" ht="15.75" customHeight="1">
      <c r="A75" s="3"/>
      <c r="D75" s="3"/>
    </row>
    <row r="76" ht="15.75" customHeight="1">
      <c r="A76" s="3"/>
      <c r="D76" s="3"/>
    </row>
    <row r="77" ht="15.75" customHeight="1">
      <c r="A77" s="3"/>
      <c r="D77" s="3"/>
    </row>
    <row r="78" ht="15.75" customHeight="1">
      <c r="A78" s="3"/>
      <c r="D78" s="3"/>
    </row>
    <row r="79" ht="15.75" customHeight="1">
      <c r="A79" s="3"/>
      <c r="D79" s="3"/>
    </row>
    <row r="80" ht="15.75" customHeight="1">
      <c r="A80" s="3"/>
      <c r="D80" s="3"/>
    </row>
    <row r="81" ht="15.75" customHeight="1">
      <c r="A81" s="3"/>
      <c r="D81" s="3"/>
    </row>
    <row r="82" ht="15.75" customHeight="1">
      <c r="A82" s="3"/>
      <c r="D82" s="3"/>
    </row>
    <row r="83" ht="15.75" customHeight="1">
      <c r="A83" s="3"/>
      <c r="D83" s="3"/>
    </row>
    <row r="84" ht="15.75" customHeight="1">
      <c r="A84" s="3"/>
      <c r="D84" s="3"/>
    </row>
    <row r="85" ht="15.75" customHeight="1">
      <c r="A85" s="3"/>
      <c r="D85" s="3"/>
    </row>
    <row r="86" ht="15.75" customHeight="1">
      <c r="A86" s="3"/>
      <c r="D86" s="3"/>
    </row>
    <row r="87" ht="15.75" customHeight="1">
      <c r="A87" s="3"/>
      <c r="D87" s="3"/>
    </row>
    <row r="88" ht="15.75" customHeight="1">
      <c r="A88" s="3"/>
      <c r="D88" s="3"/>
    </row>
    <row r="89" ht="15.75" customHeight="1">
      <c r="A89" s="3"/>
      <c r="D89" s="3"/>
    </row>
    <row r="90" ht="15.75" customHeight="1">
      <c r="A90" s="3"/>
      <c r="D90" s="3"/>
    </row>
    <row r="91" ht="15.75" customHeight="1">
      <c r="A91" s="3"/>
      <c r="D91" s="3"/>
    </row>
    <row r="92" ht="15.75" customHeight="1">
      <c r="A92" s="3"/>
      <c r="D92" s="3"/>
    </row>
    <row r="93" ht="15.75" customHeight="1">
      <c r="A93" s="3"/>
      <c r="D93" s="3"/>
    </row>
    <row r="94" ht="15.75" customHeight="1">
      <c r="A94" s="3"/>
      <c r="D94" s="3"/>
    </row>
    <row r="95" ht="15.75" customHeight="1">
      <c r="A95" s="3"/>
      <c r="D95" s="3"/>
    </row>
    <row r="96" ht="15.75" customHeight="1">
      <c r="A96" s="3"/>
      <c r="D96" s="3"/>
    </row>
    <row r="97" ht="15.75" customHeight="1">
      <c r="A97" s="3"/>
      <c r="D97" s="3"/>
    </row>
    <row r="98" ht="15.75" customHeight="1">
      <c r="A98" s="3"/>
      <c r="D98" s="3"/>
    </row>
    <row r="99" ht="15.75" customHeight="1">
      <c r="A99" s="3"/>
      <c r="D99" s="3"/>
    </row>
    <row r="100" ht="15.75" customHeight="1">
      <c r="A100" s="3"/>
      <c r="D100" s="3"/>
    </row>
    <row r="101" ht="15.75" customHeight="1">
      <c r="A101" s="3"/>
      <c r="D101" s="3"/>
    </row>
    <row r="102" ht="15.75" customHeight="1">
      <c r="A102" s="3"/>
      <c r="D102" s="3"/>
    </row>
    <row r="103" ht="15.75" customHeight="1">
      <c r="A103" s="3"/>
      <c r="D103" s="3"/>
    </row>
    <row r="104" ht="15.75" customHeight="1">
      <c r="A104" s="3"/>
      <c r="D104" s="3"/>
    </row>
    <row r="105" ht="15.75" customHeight="1">
      <c r="A105" s="3"/>
      <c r="D105" s="3"/>
    </row>
    <row r="106" ht="15.75" customHeight="1">
      <c r="A106" s="3"/>
      <c r="D106" s="3"/>
    </row>
    <row r="107" ht="15.75" customHeight="1">
      <c r="A107" s="3"/>
      <c r="D107" s="3"/>
    </row>
    <row r="108" ht="15.75" customHeight="1">
      <c r="A108" s="3"/>
      <c r="D108" s="3"/>
    </row>
    <row r="109" ht="15.75" customHeight="1">
      <c r="A109" s="3"/>
      <c r="D109" s="3"/>
    </row>
    <row r="110" ht="15.75" customHeight="1">
      <c r="A110" s="3"/>
      <c r="D110" s="3"/>
    </row>
    <row r="111" ht="15.75" customHeight="1">
      <c r="A111" s="3"/>
      <c r="D111" s="3"/>
    </row>
    <row r="112" ht="15.75" customHeight="1">
      <c r="A112" s="3"/>
      <c r="D112" s="3"/>
    </row>
    <row r="113" ht="15.75" customHeight="1">
      <c r="A113" s="3"/>
      <c r="D113" s="3"/>
    </row>
    <row r="114" ht="15.75" customHeight="1">
      <c r="A114" s="3"/>
      <c r="D114" s="3"/>
    </row>
    <row r="115" ht="15.75" customHeight="1">
      <c r="A115" s="3"/>
      <c r="D115" s="3"/>
    </row>
    <row r="116" ht="15.75" customHeight="1">
      <c r="A116" s="3"/>
      <c r="D116" s="3"/>
    </row>
    <row r="117" ht="15.75" customHeight="1">
      <c r="A117" s="3"/>
      <c r="D117" s="3"/>
    </row>
    <row r="118" ht="15.75" customHeight="1">
      <c r="A118" s="3"/>
      <c r="D118" s="3"/>
    </row>
    <row r="119" ht="15.75" customHeight="1">
      <c r="A119" s="3"/>
      <c r="D119" s="3"/>
    </row>
    <row r="120" ht="15.75" customHeight="1">
      <c r="A120" s="3"/>
      <c r="D120" s="3"/>
    </row>
    <row r="121" ht="15.75" customHeight="1">
      <c r="A121" s="3"/>
      <c r="D121" s="3"/>
    </row>
    <row r="122" ht="15.75" customHeight="1">
      <c r="A122" s="3"/>
      <c r="D122" s="3"/>
    </row>
    <row r="123" ht="15.75" customHeight="1">
      <c r="A123" s="3"/>
      <c r="D123" s="3"/>
    </row>
    <row r="124" ht="15.75" customHeight="1">
      <c r="A124" s="3"/>
      <c r="D124" s="3"/>
    </row>
    <row r="125" ht="15.75" customHeight="1">
      <c r="A125" s="3"/>
      <c r="D125" s="3"/>
    </row>
    <row r="126" ht="15.75" customHeight="1">
      <c r="A126" s="3"/>
      <c r="D126" s="3"/>
    </row>
    <row r="127" ht="15.75" customHeight="1">
      <c r="A127" s="3"/>
      <c r="D127" s="3"/>
    </row>
    <row r="128" ht="15.75" customHeight="1">
      <c r="A128" s="3"/>
      <c r="D128" s="3"/>
    </row>
    <row r="129" ht="15.75" customHeight="1">
      <c r="A129" s="3"/>
      <c r="D129" s="3"/>
    </row>
    <row r="130" ht="15.75" customHeight="1">
      <c r="A130" s="3"/>
      <c r="D130" s="3"/>
    </row>
    <row r="131" ht="15.75" customHeight="1">
      <c r="A131" s="3"/>
      <c r="D131" s="3"/>
    </row>
    <row r="132" ht="15.75" customHeight="1">
      <c r="A132" s="3"/>
      <c r="D132" s="3"/>
    </row>
    <row r="133" ht="15.75" customHeight="1">
      <c r="A133" s="3"/>
      <c r="D133" s="3"/>
    </row>
    <row r="134" ht="15.75" customHeight="1">
      <c r="A134" s="3"/>
      <c r="D134" s="3"/>
    </row>
    <row r="135" ht="15.75" customHeight="1">
      <c r="A135" s="3"/>
      <c r="D135" s="3"/>
    </row>
    <row r="136" ht="15.75" customHeight="1">
      <c r="A136" s="3"/>
      <c r="D136" s="3"/>
    </row>
    <row r="137" ht="15.75" customHeight="1">
      <c r="A137" s="3"/>
      <c r="D137" s="3"/>
    </row>
    <row r="138" ht="15.75" customHeight="1">
      <c r="A138" s="3"/>
      <c r="D138" s="3"/>
    </row>
    <row r="139" ht="15.75" customHeight="1">
      <c r="A139" s="3"/>
      <c r="D139" s="3"/>
    </row>
    <row r="140" ht="15.75" customHeight="1">
      <c r="A140" s="3"/>
      <c r="D140" s="3"/>
    </row>
    <row r="141" ht="15.75" customHeight="1">
      <c r="A141" s="3"/>
      <c r="D141" s="3"/>
    </row>
    <row r="142" ht="15.75" customHeight="1">
      <c r="A142" s="3"/>
      <c r="D142" s="3"/>
    </row>
    <row r="143" ht="15.75" customHeight="1">
      <c r="A143" s="3"/>
      <c r="D143" s="3"/>
    </row>
    <row r="144" ht="15.75" customHeight="1">
      <c r="A144" s="3"/>
      <c r="D144" s="3"/>
    </row>
    <row r="145" ht="15.75" customHeight="1">
      <c r="A145" s="3"/>
      <c r="D145" s="3"/>
    </row>
    <row r="146" ht="15.75" customHeight="1">
      <c r="A146" s="3"/>
      <c r="D146" s="3"/>
    </row>
    <row r="147" ht="15.75" customHeight="1">
      <c r="A147" s="3"/>
      <c r="D147" s="3"/>
    </row>
    <row r="148" ht="15.75" customHeight="1">
      <c r="A148" s="3"/>
      <c r="D148" s="3"/>
    </row>
    <row r="149" ht="15.75" customHeight="1">
      <c r="A149" s="3"/>
      <c r="D149" s="3"/>
    </row>
    <row r="150" ht="15.75" customHeight="1">
      <c r="A150" s="3"/>
      <c r="D150" s="3"/>
    </row>
    <row r="151" ht="15.75" customHeight="1">
      <c r="A151" s="3"/>
      <c r="D151" s="3"/>
    </row>
    <row r="152" ht="15.75" customHeight="1">
      <c r="A152" s="3"/>
      <c r="D152" s="3"/>
    </row>
    <row r="153" ht="15.75" customHeight="1">
      <c r="A153" s="3"/>
      <c r="D153" s="3"/>
    </row>
    <row r="154" ht="15.75" customHeight="1">
      <c r="A154" s="3"/>
      <c r="D154" s="3"/>
    </row>
    <row r="155" ht="15.75" customHeight="1">
      <c r="A155" s="3"/>
      <c r="D155" s="3"/>
    </row>
    <row r="156" ht="15.75" customHeight="1">
      <c r="A156" s="3"/>
      <c r="D156" s="3"/>
    </row>
    <row r="157" ht="15.75" customHeight="1">
      <c r="A157" s="3"/>
      <c r="D157" s="3"/>
    </row>
    <row r="158" ht="15.75" customHeight="1">
      <c r="A158" s="3"/>
      <c r="D158" s="3"/>
    </row>
    <row r="159" ht="15.75" customHeight="1">
      <c r="A159" s="3"/>
      <c r="D159" s="3"/>
    </row>
    <row r="160" ht="15.75" customHeight="1">
      <c r="A160" s="3"/>
      <c r="D160" s="3"/>
    </row>
    <row r="161" ht="15.75" customHeight="1">
      <c r="A161" s="3"/>
      <c r="D161" s="3"/>
    </row>
    <row r="162" ht="15.75" customHeight="1">
      <c r="A162" s="3"/>
      <c r="D162" s="3"/>
    </row>
    <row r="163" ht="15.75" customHeight="1">
      <c r="A163" s="3"/>
      <c r="D163" s="3"/>
    </row>
    <row r="164" ht="15.75" customHeight="1">
      <c r="A164" s="3"/>
      <c r="D164" s="3"/>
    </row>
    <row r="165" ht="15.75" customHeight="1">
      <c r="A165" s="3"/>
      <c r="D165" s="3"/>
    </row>
    <row r="166" ht="15.75" customHeight="1">
      <c r="A166" s="3"/>
      <c r="D166" s="3"/>
    </row>
    <row r="167" ht="15.75" customHeight="1">
      <c r="A167" s="3"/>
      <c r="D167" s="3"/>
    </row>
    <row r="168" ht="15.75" customHeight="1">
      <c r="A168" s="3"/>
      <c r="D168" s="3"/>
    </row>
    <row r="169" ht="15.75" customHeight="1">
      <c r="A169" s="3"/>
      <c r="D169" s="3"/>
    </row>
    <row r="170" ht="15.75" customHeight="1">
      <c r="A170" s="3"/>
      <c r="D170" s="3"/>
    </row>
    <row r="171" ht="15.75" customHeight="1">
      <c r="A171" s="3"/>
      <c r="D171" s="3"/>
    </row>
    <row r="172" ht="15.75" customHeight="1">
      <c r="A172" s="3"/>
      <c r="D172" s="3"/>
    </row>
    <row r="173" ht="15.75" customHeight="1">
      <c r="A173" s="3"/>
      <c r="D173" s="3"/>
    </row>
    <row r="174" ht="15.75" customHeight="1">
      <c r="A174" s="3"/>
      <c r="D174" s="3"/>
    </row>
    <row r="175" ht="15.75" customHeight="1">
      <c r="A175" s="3"/>
      <c r="D175" s="3"/>
    </row>
    <row r="176" ht="15.75" customHeight="1">
      <c r="A176" s="3"/>
      <c r="D176" s="3"/>
    </row>
    <row r="177" ht="15.75" customHeight="1">
      <c r="A177" s="3"/>
      <c r="D177" s="3"/>
    </row>
    <row r="178" ht="15.75" customHeight="1">
      <c r="A178" s="3"/>
      <c r="D178" s="3"/>
    </row>
    <row r="179" ht="15.75" customHeight="1">
      <c r="A179" s="3"/>
      <c r="D179" s="3"/>
    </row>
    <row r="180" ht="15.75" customHeight="1">
      <c r="A180" s="3"/>
      <c r="D180" s="3"/>
    </row>
    <row r="181" ht="15.75" customHeight="1">
      <c r="A181" s="3"/>
      <c r="D181" s="3"/>
    </row>
    <row r="182" ht="15.75" customHeight="1">
      <c r="A182" s="3"/>
      <c r="D182" s="3"/>
    </row>
    <row r="183" ht="15.75" customHeight="1">
      <c r="A183" s="3"/>
      <c r="D183" s="3"/>
    </row>
    <row r="184" ht="15.75" customHeight="1">
      <c r="A184" s="3"/>
      <c r="D184" s="3"/>
    </row>
    <row r="185" ht="15.75" customHeight="1">
      <c r="A185" s="3"/>
      <c r="D185" s="3"/>
    </row>
    <row r="186" ht="15.75" customHeight="1">
      <c r="A186" s="3"/>
      <c r="D186" s="3"/>
    </row>
    <row r="187" ht="15.75" customHeight="1">
      <c r="A187" s="3"/>
      <c r="D187" s="3"/>
    </row>
    <row r="188" ht="15.75" customHeight="1">
      <c r="A188" s="3"/>
      <c r="D188" s="3"/>
    </row>
    <row r="189" ht="15.75" customHeight="1">
      <c r="A189" s="3"/>
      <c r="D189" s="3"/>
    </row>
    <row r="190" ht="15.75" customHeight="1">
      <c r="A190" s="3"/>
      <c r="D190" s="3"/>
    </row>
    <row r="191" ht="15.75" customHeight="1">
      <c r="A191" s="3"/>
      <c r="D191" s="3"/>
    </row>
    <row r="192" ht="15.75" customHeight="1">
      <c r="A192" s="3"/>
      <c r="D192" s="3"/>
    </row>
    <row r="193" ht="15.75" customHeight="1">
      <c r="A193" s="3"/>
      <c r="D193" s="3"/>
    </row>
    <row r="194" ht="15.75" customHeight="1">
      <c r="A194" s="3"/>
      <c r="D194" s="3"/>
    </row>
    <row r="195" ht="15.75" customHeight="1">
      <c r="A195" s="3"/>
      <c r="D195" s="3"/>
    </row>
    <row r="196" ht="15.75" customHeight="1">
      <c r="A196" s="3"/>
      <c r="D196" s="3"/>
    </row>
    <row r="197" ht="15.75" customHeight="1">
      <c r="A197" s="3"/>
      <c r="D197" s="3"/>
    </row>
    <row r="198" ht="15.75" customHeight="1">
      <c r="A198" s="3"/>
      <c r="D198" s="3"/>
    </row>
    <row r="199" ht="15.75" customHeight="1">
      <c r="A199" s="3"/>
      <c r="D199" s="3"/>
    </row>
    <row r="200" ht="15.75" customHeight="1">
      <c r="A200" s="3"/>
      <c r="D200" s="3"/>
    </row>
    <row r="201" ht="15.75" customHeight="1">
      <c r="A201" s="3"/>
      <c r="D201" s="3"/>
    </row>
    <row r="202" ht="15.75" customHeight="1">
      <c r="A202" s="3"/>
      <c r="D202" s="3"/>
    </row>
    <row r="203" ht="15.75" customHeight="1">
      <c r="A203" s="3"/>
      <c r="D203" s="3"/>
    </row>
    <row r="204" ht="15.75" customHeight="1">
      <c r="A204" s="3"/>
      <c r="D204" s="3"/>
    </row>
    <row r="205" ht="15.75" customHeight="1">
      <c r="A205" s="3"/>
      <c r="D205" s="3"/>
    </row>
    <row r="206" ht="15.75" customHeight="1">
      <c r="A206" s="3"/>
      <c r="D206" s="3"/>
    </row>
    <row r="207" ht="15.75" customHeight="1">
      <c r="A207" s="3"/>
      <c r="D207" s="3"/>
    </row>
    <row r="208" ht="15.75" customHeight="1">
      <c r="A208" s="3"/>
      <c r="D208" s="3"/>
    </row>
    <row r="209" ht="15.75" customHeight="1">
      <c r="A209" s="3"/>
      <c r="D209" s="3"/>
    </row>
    <row r="210" ht="15.75" customHeight="1">
      <c r="A210" s="3"/>
      <c r="D210" s="3"/>
    </row>
    <row r="211" ht="15.75" customHeight="1">
      <c r="A211" s="3"/>
      <c r="D211" s="3"/>
    </row>
    <row r="212" ht="15.75" customHeight="1">
      <c r="A212" s="3"/>
      <c r="D212" s="3"/>
    </row>
    <row r="213" ht="15.75" customHeight="1">
      <c r="A213" s="3"/>
      <c r="D213" s="3"/>
    </row>
    <row r="214" ht="15.75" customHeight="1">
      <c r="A214" s="3"/>
      <c r="D214" s="3"/>
    </row>
    <row r="215" ht="15.75" customHeight="1">
      <c r="A215" s="3"/>
      <c r="D215" s="3"/>
    </row>
    <row r="216" ht="15.75" customHeight="1">
      <c r="A216" s="3"/>
      <c r="D216" s="3"/>
    </row>
    <row r="217" ht="15.75" customHeight="1">
      <c r="A217" s="3"/>
      <c r="D217" s="3"/>
    </row>
    <row r="218" ht="15.75" customHeight="1">
      <c r="A218" s="3"/>
      <c r="D218" s="3"/>
    </row>
    <row r="219" ht="15.75" customHeight="1">
      <c r="A219" s="3"/>
      <c r="D219" s="3"/>
    </row>
    <row r="220" ht="15.75" customHeight="1">
      <c r="A220" s="3"/>
      <c r="D220" s="3"/>
    </row>
    <row r="221" ht="15.75" customHeight="1">
      <c r="A221" s="3"/>
      <c r="D221" s="3"/>
    </row>
    <row r="222" ht="15.75" customHeight="1">
      <c r="A222" s="3"/>
      <c r="D222" s="3"/>
    </row>
    <row r="223" ht="15.75" customHeight="1">
      <c r="A223" s="3"/>
      <c r="D223" s="3"/>
    </row>
    <row r="224" ht="15.75" customHeight="1">
      <c r="A224" s="3"/>
      <c r="D224" s="3"/>
    </row>
    <row r="225" ht="15.75" customHeight="1">
      <c r="A225" s="3"/>
      <c r="D225" s="3"/>
    </row>
    <row r="226" ht="15.75" customHeight="1">
      <c r="A226" s="3"/>
      <c r="D226" s="3"/>
    </row>
    <row r="227" ht="15.75" customHeight="1">
      <c r="A227" s="3"/>
      <c r="D227" s="3"/>
    </row>
    <row r="228" ht="15.75" customHeight="1">
      <c r="A228" s="3"/>
      <c r="D228" s="3"/>
    </row>
    <row r="229" ht="15.75" customHeight="1">
      <c r="A229" s="3"/>
      <c r="D229" s="3"/>
    </row>
    <row r="230" ht="15.75" customHeight="1">
      <c r="A230" s="3"/>
      <c r="D230" s="3"/>
    </row>
    <row r="231" ht="15.75" customHeight="1">
      <c r="A231" s="3"/>
      <c r="D231" s="3"/>
    </row>
    <row r="232" ht="15.75" customHeight="1">
      <c r="A232" s="3"/>
      <c r="D232" s="3"/>
    </row>
    <row r="233" ht="15.75" customHeight="1">
      <c r="A233" s="3"/>
      <c r="D233" s="3"/>
    </row>
    <row r="234" ht="15.75" customHeight="1">
      <c r="A234" s="3"/>
      <c r="D234" s="3"/>
    </row>
    <row r="235" ht="15.75" customHeight="1">
      <c r="A235" s="3"/>
      <c r="D235" s="3"/>
    </row>
    <row r="236" ht="15.75" customHeight="1">
      <c r="A236" s="3"/>
      <c r="D236" s="3"/>
    </row>
    <row r="237" ht="15.75" customHeight="1">
      <c r="A237" s="3"/>
      <c r="D237" s="3"/>
    </row>
    <row r="238" ht="15.75" customHeight="1">
      <c r="A238" s="3"/>
      <c r="D238" s="3"/>
    </row>
    <row r="239" ht="15.75" customHeight="1">
      <c r="A239" s="3"/>
      <c r="D239" s="3"/>
    </row>
    <row r="240" ht="15.75" customHeight="1">
      <c r="A240" s="3"/>
      <c r="D240" s="3"/>
    </row>
    <row r="241" ht="15.75" customHeight="1">
      <c r="A241" s="3"/>
      <c r="D241" s="3"/>
    </row>
    <row r="242" ht="15.75" customHeight="1">
      <c r="A242" s="3"/>
      <c r="D242" s="3"/>
    </row>
    <row r="243" ht="15.75" customHeight="1">
      <c r="A243" s="3"/>
      <c r="D243" s="3"/>
    </row>
    <row r="244" ht="15.75" customHeight="1">
      <c r="A244" s="3"/>
      <c r="D244" s="3"/>
    </row>
    <row r="245" ht="15.75" customHeight="1">
      <c r="A245" s="3"/>
      <c r="D245" s="3"/>
    </row>
    <row r="246" ht="15.75" customHeight="1">
      <c r="A246" s="3"/>
      <c r="D246" s="3"/>
    </row>
    <row r="247" ht="15.75" customHeight="1">
      <c r="A247" s="3"/>
      <c r="D247" s="3"/>
    </row>
    <row r="248" ht="15.75" customHeight="1">
      <c r="A248" s="3"/>
      <c r="D248" s="3"/>
    </row>
    <row r="249" ht="15.75" customHeight="1">
      <c r="A249" s="3"/>
      <c r="D249" s="3"/>
    </row>
    <row r="250" ht="15.75" customHeight="1">
      <c r="A250" s="3"/>
      <c r="D250" s="3"/>
    </row>
    <row r="251" ht="15.75" customHeight="1">
      <c r="A251" s="3"/>
      <c r="D251" s="3"/>
    </row>
    <row r="252" ht="15.75" customHeight="1">
      <c r="A252" s="3"/>
      <c r="D252" s="3"/>
    </row>
    <row r="253" ht="15.75" customHeight="1">
      <c r="A253" s="3"/>
      <c r="D253" s="3"/>
    </row>
    <row r="254" ht="15.75" customHeight="1">
      <c r="A254" s="3"/>
      <c r="D254" s="3"/>
    </row>
    <row r="255" ht="15.75" customHeight="1">
      <c r="A255" s="3"/>
      <c r="D255" s="3"/>
    </row>
    <row r="256" ht="15.75" customHeight="1">
      <c r="A256" s="3"/>
      <c r="D256" s="3"/>
    </row>
    <row r="257" ht="15.75" customHeight="1">
      <c r="A257" s="3"/>
      <c r="D257" s="3"/>
    </row>
    <row r="258" ht="15.75" customHeight="1">
      <c r="A258" s="3"/>
      <c r="D258" s="3"/>
    </row>
    <row r="259" ht="15.75" customHeight="1">
      <c r="A259" s="3"/>
      <c r="D259" s="3"/>
    </row>
    <row r="260" ht="15.75" customHeight="1">
      <c r="A260" s="3"/>
      <c r="D260" s="3"/>
    </row>
    <row r="261" ht="15.75" customHeight="1">
      <c r="A261" s="3"/>
      <c r="D261" s="3"/>
    </row>
    <row r="262" ht="15.75" customHeight="1">
      <c r="A262" s="3"/>
      <c r="D262" s="3"/>
    </row>
    <row r="263" ht="15.75" customHeight="1">
      <c r="A263" s="3"/>
      <c r="D263" s="3"/>
    </row>
    <row r="264" ht="15.75" customHeight="1">
      <c r="A264" s="3"/>
      <c r="D264" s="3"/>
    </row>
    <row r="265" ht="15.75" customHeight="1">
      <c r="A265" s="3"/>
      <c r="D265" s="3"/>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4" ht="28.5" customHeight="1">
      <c r="A4" s="5"/>
      <c r="B4" s="2" t="s">
        <v>135</v>
      </c>
      <c r="C4" s="2"/>
      <c r="D4" s="2"/>
      <c r="E4" s="2"/>
    </row>
    <row r="5" ht="30.75" customHeight="1">
      <c r="A5" s="6"/>
      <c r="B5" s="2" t="s">
        <v>136</v>
      </c>
      <c r="C5" s="2"/>
      <c r="D5" s="2"/>
      <c r="E5" s="2"/>
    </row>
    <row r="6" ht="30.0" customHeight="1">
      <c r="A6" s="7"/>
      <c r="B6" s="2" t="s">
        <v>137</v>
      </c>
      <c r="C6" s="2"/>
      <c r="D6" s="2"/>
      <c r="E6" s="2"/>
    </row>
    <row r="7" ht="28.5" customHeight="1">
      <c r="A7" s="8"/>
      <c r="B7" s="2" t="s">
        <v>138</v>
      </c>
      <c r="C7" s="2"/>
      <c r="D7" s="2"/>
      <c r="E7" s="2"/>
    </row>
    <row r="8" ht="31.5" customHeight="1">
      <c r="A8" s="9"/>
      <c r="B8" s="2" t="s">
        <v>139</v>
      </c>
    </row>
    <row r="9">
      <c r="A9" s="10"/>
      <c r="B9" s="11" t="s">
        <v>140</v>
      </c>
    </row>
    <row r="10">
      <c r="A10"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9:A10"/>
    <mergeCell ref="B9:E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0.0"/>
    <col customWidth="1" min="2" max="2" width="12.14"/>
    <col customWidth="1" min="3" max="6" width="8.86"/>
    <col customWidth="1" min="7" max="20" width="8.0"/>
    <col customWidth="1" min="21" max="28" width="8.86"/>
    <col customWidth="1" min="29" max="29" width="12.86"/>
    <col customWidth="1" min="30" max="30" width="10.57"/>
    <col customWidth="1" min="31" max="32" width="8.86"/>
    <col customWidth="1" min="33" max="33" width="15.0"/>
    <col customWidth="1" min="34" max="38" width="10.14"/>
    <col customWidth="1" min="39" max="48" width="8.86"/>
  </cols>
  <sheetData>
    <row r="1" ht="14.25" customHeight="1">
      <c r="A1" s="13" t="s">
        <v>141</v>
      </c>
      <c r="B1" s="13" t="s">
        <v>142</v>
      </c>
      <c r="C1" s="14" t="s">
        <v>143</v>
      </c>
      <c r="D1" s="15" t="s">
        <v>144</v>
      </c>
      <c r="E1" s="16" t="s">
        <v>145</v>
      </c>
      <c r="F1" s="17" t="s">
        <v>146</v>
      </c>
      <c r="G1" s="18" t="s">
        <v>133</v>
      </c>
      <c r="H1" s="18" t="s">
        <v>147</v>
      </c>
      <c r="I1" s="19" t="s">
        <v>115</v>
      </c>
      <c r="J1" s="19" t="s">
        <v>147</v>
      </c>
      <c r="K1" s="20" t="s">
        <v>37</v>
      </c>
      <c r="L1" s="20" t="s">
        <v>147</v>
      </c>
      <c r="M1" s="21" t="s">
        <v>9</v>
      </c>
      <c r="N1" s="21" t="s">
        <v>147</v>
      </c>
      <c r="O1" s="22" t="s">
        <v>66</v>
      </c>
      <c r="P1" s="22" t="s">
        <v>147</v>
      </c>
      <c r="Q1" s="16" t="s">
        <v>76</v>
      </c>
      <c r="R1" s="16" t="s">
        <v>147</v>
      </c>
      <c r="S1" s="23" t="s">
        <v>148</v>
      </c>
      <c r="T1" s="23" t="s">
        <v>147</v>
      </c>
      <c r="U1" s="24" t="s">
        <v>149</v>
      </c>
      <c r="V1" s="25"/>
      <c r="W1" s="25"/>
      <c r="X1" s="26"/>
      <c r="Y1" s="27" t="s">
        <v>150</v>
      </c>
      <c r="Z1" s="25"/>
      <c r="AA1" s="25"/>
      <c r="AB1" s="26"/>
      <c r="AC1" s="28"/>
      <c r="AD1" s="28"/>
      <c r="AE1" s="28"/>
      <c r="AF1" s="28"/>
      <c r="AG1" s="28"/>
      <c r="AH1" s="28"/>
      <c r="AI1" s="28"/>
      <c r="AJ1" s="28"/>
      <c r="AK1" s="28"/>
      <c r="AL1" s="28"/>
      <c r="AM1" s="28"/>
      <c r="AN1" s="28"/>
      <c r="AO1" s="28"/>
      <c r="AP1" s="28"/>
      <c r="AQ1" s="28"/>
      <c r="AR1" s="28"/>
      <c r="AS1" s="28"/>
      <c r="AT1" s="28"/>
      <c r="AU1" s="28"/>
      <c r="AV1" s="28"/>
    </row>
    <row r="2" ht="14.25" customHeight="1">
      <c r="A2" s="29"/>
      <c r="B2" s="29"/>
      <c r="C2" s="29"/>
      <c r="D2" s="29"/>
      <c r="E2" s="29"/>
      <c r="F2" s="29"/>
      <c r="G2" s="29"/>
      <c r="H2" s="29"/>
      <c r="I2" s="29"/>
      <c r="J2" s="29"/>
      <c r="K2" s="29"/>
      <c r="L2" s="29"/>
      <c r="M2" s="29"/>
      <c r="N2" s="29"/>
      <c r="O2" s="29"/>
      <c r="P2" s="29"/>
      <c r="Q2" s="29"/>
      <c r="R2" s="29"/>
      <c r="S2" s="29"/>
      <c r="T2" s="29"/>
      <c r="U2" s="30" t="s">
        <v>151</v>
      </c>
      <c r="V2" s="30" t="s">
        <v>152</v>
      </c>
      <c r="W2" s="30" t="s">
        <v>153</v>
      </c>
      <c r="X2" s="30" t="s">
        <v>154</v>
      </c>
      <c r="Y2" s="30" t="s">
        <v>16</v>
      </c>
      <c r="Z2" s="30" t="s">
        <v>22</v>
      </c>
      <c r="AA2" s="30" t="s">
        <v>26</v>
      </c>
      <c r="AB2" s="30" t="s">
        <v>155</v>
      </c>
      <c r="AC2" s="28"/>
      <c r="AD2" s="28"/>
      <c r="AE2" s="28"/>
      <c r="AF2" s="28"/>
      <c r="AG2" s="28"/>
      <c r="AH2" s="28"/>
      <c r="AI2" s="28"/>
      <c r="AJ2" s="28"/>
      <c r="AK2" s="28"/>
      <c r="AL2" s="28"/>
      <c r="AM2" s="28"/>
      <c r="AN2" s="28"/>
      <c r="AO2" s="28"/>
      <c r="AP2" s="28"/>
      <c r="AQ2" s="28"/>
      <c r="AR2" s="28"/>
      <c r="AS2" s="28"/>
      <c r="AT2" s="28"/>
      <c r="AU2" s="28"/>
      <c r="AV2" s="28"/>
    </row>
    <row r="3" ht="14.25" customHeight="1">
      <c r="A3" s="31"/>
      <c r="B3" s="32"/>
      <c r="C3" s="32"/>
      <c r="D3" s="31" t="s">
        <v>156</v>
      </c>
      <c r="E3" s="32"/>
      <c r="F3" s="32"/>
      <c r="G3" s="32"/>
      <c r="H3" s="32"/>
      <c r="I3" s="32"/>
      <c r="J3" s="32"/>
      <c r="K3" s="32"/>
      <c r="L3" s="32"/>
      <c r="M3" s="33"/>
      <c r="N3" s="33"/>
      <c r="O3" s="34"/>
      <c r="P3" s="34"/>
      <c r="Q3" s="35"/>
      <c r="R3" s="35"/>
      <c r="S3" s="32"/>
      <c r="T3" s="32"/>
      <c r="U3" s="32"/>
      <c r="V3" s="32"/>
      <c r="W3" s="32"/>
      <c r="X3" s="32"/>
      <c r="Y3" s="36"/>
      <c r="Z3" s="36"/>
      <c r="AA3" s="36"/>
      <c r="AB3" s="37"/>
      <c r="AC3" s="38"/>
      <c r="AD3" s="39" t="s">
        <v>157</v>
      </c>
      <c r="AE3" s="39" t="s">
        <v>158</v>
      </c>
      <c r="AF3" s="40"/>
      <c r="AG3" s="41" t="s">
        <v>159</v>
      </c>
      <c r="AH3" s="41" t="s">
        <v>13</v>
      </c>
      <c r="AI3" s="41" t="s">
        <v>19</v>
      </c>
      <c r="AJ3" s="41" t="s">
        <v>160</v>
      </c>
      <c r="AK3" s="41" t="s">
        <v>161</v>
      </c>
      <c r="AL3" s="41" t="s">
        <v>155</v>
      </c>
      <c r="AM3" s="42"/>
      <c r="AN3" s="42"/>
      <c r="AO3" s="42"/>
      <c r="AP3" s="42"/>
      <c r="AQ3" s="42"/>
      <c r="AR3" s="42"/>
      <c r="AS3" s="42"/>
      <c r="AT3" s="42"/>
      <c r="AU3" s="42"/>
      <c r="AV3" s="42"/>
    </row>
    <row r="4" ht="14.25" customHeight="1">
      <c r="A4" s="43" t="s">
        <v>18</v>
      </c>
      <c r="B4" s="44"/>
      <c r="C4" s="45"/>
      <c r="D4" s="46">
        <f>COUNTIFS('FS1'!$C:$C,'EAL and Class Info'!$A4,'FS1'!$G:$G,"&gt;0",'FS1'!$N:$N,"F",'FS1'!C:C,"offered")</f>
        <v>0</v>
      </c>
      <c r="E4" s="47">
        <f>COUNTIFS('FS1'!$C:$C,'EAL and Class Info'!$A4,'FS1'!$G:$G,"&gt;0",'FS1'!$N:$N,"M",'FS1'!C:C,"offered")</f>
        <v>0</v>
      </c>
      <c r="F4" s="48">
        <f t="shared" ref="F4:F10" si="1">D4+E4</f>
        <v>0</v>
      </c>
      <c r="G4" s="49">
        <f>COUNTIFS('FS1'!$C:$C,'EAL and Class Info'!$A4,'FS1'!$G:$G,"&gt;0",'FS1'!$Q:$Q,G$1,'FS1'!C:C,"offered")</f>
        <v>0</v>
      </c>
      <c r="H4" s="50">
        <f t="shared" ref="H4:H11" si="2">IFERROR(G4/F4,0)</f>
        <v>0</v>
      </c>
      <c r="I4" s="51">
        <f>COUNTIFS('FS1'!$C:$C,'EAL and Class Info'!$A4,'FS1'!$G:$G,"&gt;0",'FS1'!$Q:$Q,I$1,'FS1'!C:C,"offered")</f>
        <v>0</v>
      </c>
      <c r="J4" s="52">
        <f t="shared" ref="J4:J11" si="3">IFERROR(I4/F4,0)</f>
        <v>0</v>
      </c>
      <c r="K4" s="53">
        <f>COUNTIFS('FS1'!$C:$C,'EAL and Class Info'!$A4,'FS1'!$G:$G,"&gt;0",'FS1'!$Q:$Q,K$1,'FS1'!C:C,"offered")</f>
        <v>0</v>
      </c>
      <c r="L4" s="54">
        <f t="shared" ref="L4:L11" si="4">IFERROR(K4/F4,0)</f>
        <v>0</v>
      </c>
      <c r="M4" s="55">
        <f>COUNTIFS('FS1'!$C:$C,'EAL and Class Info'!$A4,'FS1'!$G:$G,"&gt;0",'FS1'!$Q:$Q,M$1,'FS1'!G:G,"offered")</f>
        <v>0</v>
      </c>
      <c r="N4" s="56">
        <f t="shared" ref="N4:N11" si="5">IFERROR(M4/F4,0)</f>
        <v>0</v>
      </c>
      <c r="O4" s="57">
        <f>COUNTIFS('FS1'!$C:$C,'EAL and Class Info'!$A4,'FS1'!$G:$G,"&gt;0",'FS1'!$Q:$Q,O$1,'FS1'!I:I,"offered")</f>
        <v>0</v>
      </c>
      <c r="P4" s="58">
        <f t="shared" ref="P4:P11" si="6">IFERROR(O4/F4,0)</f>
        <v>0</v>
      </c>
      <c r="Q4" s="47">
        <f>COUNTIFS('FS1'!$C:$C,'EAL and Class Info'!$A4,'FS1'!$G:$G,"&gt;0",'FS1'!$Q:$Q,Q$1,'FS1'!K:K,"offered")</f>
        <v>0</v>
      </c>
      <c r="R4" s="59">
        <f t="shared" ref="R4:R11" si="7">IFERROR(Q4/F4,0)</f>
        <v>0</v>
      </c>
      <c r="S4" s="60">
        <f t="shared" ref="S4:S10" si="8">F4-SUM(G4,I4,K4)</f>
        <v>0</v>
      </c>
      <c r="T4" s="61">
        <f t="shared" ref="T4:T11" si="9">IFERROR(S4/F4,0)</f>
        <v>0</v>
      </c>
      <c r="U4" s="62">
        <f>COUNTIFS('FS1'!$C:$C,'EAL and Class Info'!$A4,'FS1'!$G:$G,"&gt;0",'FS1'!$O:$O,'EAL and Class Info'!U$2,'FS1'!C:C,"offered")</f>
        <v>0</v>
      </c>
      <c r="V4" s="62">
        <f>COUNTIFS('FS1'!$C:$C,'EAL and Class Info'!$A4,'FS1'!$G:$G,"&gt;0",'FS1'!$O:$O,'EAL and Class Info'!V$2,'FS1'!C:C,"offered")</f>
        <v>0</v>
      </c>
      <c r="W4" s="62">
        <f>COUNTIFS('FS1'!$C:$C,'EAL and Class Info'!$A4,'FS1'!$G:$G,"&gt;0",'FS1'!$O:$O,'EAL and Class Info'!W$2,'FS1'!C:C,"offered")</f>
        <v>0</v>
      </c>
      <c r="X4" s="62">
        <f>COUNTIFS('FS1'!$C:$C,'EAL and Class Info'!$A4,'FS1'!$G:$G,"&gt;0",'FS1'!$O:$O,'EAL and Class Info'!X$2,'FS1'!C:C,"offered")</f>
        <v>0</v>
      </c>
      <c r="Y4" s="63" t="s">
        <v>162</v>
      </c>
      <c r="Z4" s="64"/>
      <c r="AA4" s="64"/>
      <c r="AB4" s="65"/>
      <c r="AC4" s="43" t="s">
        <v>18</v>
      </c>
      <c r="AD4" s="38">
        <f>countifs('FS1'!$C:$C,$A4,'FS1'!$G:$G,0.5)</f>
        <v>0</v>
      </c>
      <c r="AE4" s="38">
        <f>countifs('FS1'!$C:$C,$A4,'FS1'!$G:$G,1)</f>
        <v>0</v>
      </c>
      <c r="AF4" s="40"/>
      <c r="AG4" s="66" t="str">
        <f>IFERROR(__xludf.DUMMYFUNCTION("IMPORTRANGE(""https://docs.google.com/spreadsheets/d/1zk-c2_a84E5RHCYrCpX9_SpNuVUVQpAfpramWSASR74/edit#gid=0"", ""Summary!A4:F12"")"),"#REF!")</f>
        <v>#REF!</v>
      </c>
      <c r="AH4" s="67"/>
      <c r="AI4" s="67"/>
      <c r="AJ4" s="67"/>
      <c r="AK4" s="67"/>
      <c r="AL4" s="67"/>
      <c r="AM4" s="42"/>
      <c r="AN4" s="42"/>
      <c r="AO4" s="42"/>
      <c r="AP4" s="42"/>
      <c r="AQ4" s="42"/>
      <c r="AR4" s="42"/>
      <c r="AS4" s="42"/>
      <c r="AT4" s="42"/>
      <c r="AU4" s="42"/>
      <c r="AV4" s="42"/>
    </row>
    <row r="5" ht="14.25" customHeight="1">
      <c r="A5" s="43" t="s">
        <v>12</v>
      </c>
      <c r="B5" s="44"/>
      <c r="C5" s="45"/>
      <c r="D5" s="46">
        <f>COUNTIFS('FS1'!$C:$C,'EAL and Class Info'!$A5,'FS1'!$G:$G,"&gt;0",'FS1'!$N:$N,"F",'FS1'!C:C,"admitted")</f>
        <v>0</v>
      </c>
      <c r="E5" s="47">
        <f>COUNTIFS('FS1'!$C:$C,'EAL and Class Info'!$A5,'FS1'!$G:$G,"&gt;0",'FS1'!$N:$N,"M",'FS1'!C:C,"admitted")</f>
        <v>0</v>
      </c>
      <c r="F5" s="48">
        <f t="shared" si="1"/>
        <v>0</v>
      </c>
      <c r="G5" s="49">
        <f>COUNTIFS('FS1'!$C:$C,'EAL and Class Info'!$A5,'FS1'!$G:$G,"&gt;0",'FS1'!$Q:$Q,G$1,'FS1'!C:C,"admitted")</f>
        <v>0</v>
      </c>
      <c r="H5" s="50">
        <f t="shared" si="2"/>
        <v>0</v>
      </c>
      <c r="I5" s="51">
        <f>COUNTIFS('FS1'!$C:$C,'EAL and Class Info'!$A5,'FS1'!$G:$G,"&gt;0",'FS1'!$Q:$Q,I$1,'FS1'!C:C,"admitted")</f>
        <v>0</v>
      </c>
      <c r="J5" s="52">
        <f t="shared" si="3"/>
        <v>0</v>
      </c>
      <c r="K5" s="53">
        <f>COUNTIFS('FS1'!$C:$C,'EAL and Class Info'!$A5,'FS1'!$G:$G,"&gt;0",'FS1'!$Q:$Q,K$1,'FS1'!C:C,"admitted")</f>
        <v>0</v>
      </c>
      <c r="L5" s="54">
        <f t="shared" si="4"/>
        <v>0</v>
      </c>
      <c r="M5" s="55">
        <f>COUNTIFS('FS1'!$C:$C,'EAL and Class Info'!$A5,'FS1'!$G:$G,"&gt;0",'FS1'!$Q:$Q,M$1,'FS1'!G:G,"admitted")</f>
        <v>0</v>
      </c>
      <c r="N5" s="56">
        <f t="shared" si="5"/>
        <v>0</v>
      </c>
      <c r="O5" s="57">
        <f>COUNTIFS('FS1'!$C:$C,'EAL and Class Info'!$A5,'FS1'!$G:$G,"&gt;0",'FS1'!$Q:$Q,O$1,'FS1'!I:I,"admitted")</f>
        <v>0</v>
      </c>
      <c r="P5" s="58">
        <f t="shared" si="6"/>
        <v>0</v>
      </c>
      <c r="Q5" s="47">
        <f>COUNTIFS('FS1'!$C:$C,'EAL and Class Info'!$A5,'FS1'!$G:$G,"&gt;0",'FS1'!$Q:$Q,Q$1,'FS1'!K:K,"admitted")</f>
        <v>0</v>
      </c>
      <c r="R5" s="59">
        <f t="shared" si="7"/>
        <v>0</v>
      </c>
      <c r="S5" s="60">
        <f t="shared" si="8"/>
        <v>0</v>
      </c>
      <c r="T5" s="61">
        <f t="shared" si="9"/>
        <v>0</v>
      </c>
      <c r="U5" s="62">
        <f>COUNTIFS('FS1'!$C:$C,'EAL and Class Info'!$A5,'FS1'!$G:$G,"&gt;0",'FS1'!$O:$O,'EAL and Class Info'!U$2,'FS1'!C:C,"admitted")</f>
        <v>0</v>
      </c>
      <c r="V5" s="62">
        <f>COUNTIFS('FS1'!$C:$C,'EAL and Class Info'!$A5,'FS1'!$G:$G,"&gt;0",'FS1'!$O:$O,'EAL and Class Info'!V$2,'FS1'!C:C,"admitted")</f>
        <v>0</v>
      </c>
      <c r="W5" s="62">
        <f>COUNTIFS('FS1'!$C:$C,'EAL and Class Info'!$A5,'FS1'!$G:$G,"&gt;0",'FS1'!$O:$O,'EAL and Class Info'!W$2,'FS1'!C:C,"admitted")</f>
        <v>0</v>
      </c>
      <c r="X5" s="62">
        <f>COUNTIFS('FS1'!$C:$C,'EAL and Class Info'!$A5,'FS1'!$G:$G,"&gt;0",'FS1'!$O:$O,'EAL and Class Info'!X$2,'FS1'!C:C,"admitted")</f>
        <v>0</v>
      </c>
      <c r="Y5" s="68"/>
      <c r="AB5" s="69"/>
      <c r="AC5" s="43" t="s">
        <v>12</v>
      </c>
      <c r="AD5" s="38">
        <f>countifs('FS1'!$C:$C,$A5,'FS1'!$G:$G,0.5)</f>
        <v>0</v>
      </c>
      <c r="AE5" s="38">
        <f>countifs('FS1'!$C:$C,$A5,'FS1'!$G:$G,1)</f>
        <v>0</v>
      </c>
      <c r="AF5" s="40"/>
      <c r="AG5" s="70"/>
      <c r="AH5" s="67"/>
      <c r="AI5" s="67"/>
      <c r="AJ5" s="67"/>
      <c r="AK5" s="67"/>
      <c r="AL5" s="67"/>
      <c r="AM5" s="42"/>
      <c r="AN5" s="42"/>
      <c r="AO5" s="42"/>
      <c r="AP5" s="42"/>
      <c r="AQ5" s="42"/>
      <c r="AR5" s="42"/>
      <c r="AS5" s="42"/>
      <c r="AT5" s="42"/>
      <c r="AU5" s="42"/>
      <c r="AV5" s="42"/>
    </row>
    <row r="6" ht="14.25" customHeight="1">
      <c r="A6" s="43" t="s">
        <v>163</v>
      </c>
      <c r="B6" s="44" t="s">
        <v>164</v>
      </c>
      <c r="C6" s="71">
        <f>iferror(sumifs('FS1'!$L:$L,'FS1'!$C:$C,'EAL and Class Info'!$A6,'FS1'!$G:$G,"&gt;0") / F6,0)</f>
        <v>2.042283951</v>
      </c>
      <c r="D6" s="46">
        <f>COUNTIFS('FS1'!$C:$C,'EAL and Class Info'!$A6,'FS1'!$G:$G,"&gt;0",'FS1'!$N:$N,"F")</f>
        <v>3</v>
      </c>
      <c r="E6" s="47">
        <f>COUNTIFS('FS1'!$C:$C,'EAL and Class Info'!$A6,'FS1'!$G:$G,"&gt;0",'FS1'!$N:$N,"M")</f>
        <v>6</v>
      </c>
      <c r="F6" s="48">
        <f t="shared" si="1"/>
        <v>9</v>
      </c>
      <c r="G6" s="49">
        <f>COUNTIFS('FS1'!$C:$C,'EAL and Class Info'!$A6,'FS1'!$G:$G,"&gt;0",'FS1'!$Q:$Q,G$1)</f>
        <v>5</v>
      </c>
      <c r="H6" s="50">
        <f t="shared" si="2"/>
        <v>0.5555555556</v>
      </c>
      <c r="I6" s="51">
        <f>COUNTIFS('FS1'!$C:$C,'EAL and Class Info'!$A6,'FS1'!$G:$G,"&gt;0",'FS1'!$Q:$Q,I$1)</f>
        <v>0</v>
      </c>
      <c r="J6" s="52">
        <f t="shared" si="3"/>
        <v>0</v>
      </c>
      <c r="K6" s="53">
        <f>COUNTIFS('FS1'!$C:$C,'EAL and Class Info'!$A6,'FS1'!$G:$G,"&gt;0",'FS1'!$Q:$Q,K$1)</f>
        <v>2</v>
      </c>
      <c r="L6" s="54">
        <f t="shared" si="4"/>
        <v>0.2222222222</v>
      </c>
      <c r="M6" s="55">
        <f>COUNTIFS('FS1'!$C:$C,'EAL and Class Info'!$A6,'FS1'!$G:$G,"&gt;0",'FS1'!$Q:$Q,M$1)</f>
        <v>0</v>
      </c>
      <c r="N6" s="56">
        <f t="shared" si="5"/>
        <v>0</v>
      </c>
      <c r="O6" s="57">
        <f>COUNTIFS('FS1'!$C:$C,'EAL and Class Info'!$A6,'FS1'!$G:$G,"&gt;0",'FS1'!$Q:$Q,O$1)</f>
        <v>0</v>
      </c>
      <c r="P6" s="58">
        <f t="shared" si="6"/>
        <v>0</v>
      </c>
      <c r="Q6" s="47">
        <f>COUNTIFS('FS1'!$C:$C,'EAL and Class Info'!$A6,'FS1'!$G:$G,"&gt;0",'FS1'!$Q:$Q,Q$1)</f>
        <v>0</v>
      </c>
      <c r="R6" s="59">
        <f t="shared" si="7"/>
        <v>0</v>
      </c>
      <c r="S6" s="60">
        <f t="shared" si="8"/>
        <v>2</v>
      </c>
      <c r="T6" s="61">
        <f t="shared" si="9"/>
        <v>0.2222222222</v>
      </c>
      <c r="U6" s="62">
        <f>COUNTIFS('FS1'!$C:$C,'EAL and Class Info'!$A6,'FS1'!$G:$G,"&gt;0",'FS1'!$O:$O,'EAL and Class Info'!U$2)</f>
        <v>0</v>
      </c>
      <c r="V6" s="62">
        <f>COUNTIFS('FS1'!$C:$C,'EAL and Class Info'!$A6,'FS1'!$G:$G,"&gt;0",'FS1'!$O:$O,'EAL and Class Info'!V$2)</f>
        <v>2</v>
      </c>
      <c r="W6" s="62">
        <f>COUNTIFS('FS1'!$C:$C,'EAL and Class Info'!$A6,'FS1'!$G:$G,"&gt;0",'FS1'!$O:$O,'EAL and Class Info'!W$2)</f>
        <v>2</v>
      </c>
      <c r="X6" s="62">
        <f>COUNTIFS('FS1'!$C:$C,'EAL and Class Info'!$A6,'FS1'!$G:$G,"&gt;0",'FS1'!$O:$O,'EAL and Class Info'!X$2)</f>
        <v>2</v>
      </c>
      <c r="Y6" s="68"/>
      <c r="AB6" s="69"/>
      <c r="AC6" s="43" t="s">
        <v>163</v>
      </c>
      <c r="AD6" s="38">
        <f>countifs('FS1'!$C:$C,$A6,'FS1'!$G:$G,0.5)</f>
        <v>3</v>
      </c>
      <c r="AE6" s="38">
        <f>countifs('FS1'!$C:$C,$A6,'FS1'!$G:$G,1)</f>
        <v>6</v>
      </c>
      <c r="AF6" s="40"/>
      <c r="AG6" s="70"/>
      <c r="AH6" s="67"/>
      <c r="AI6" s="67"/>
      <c r="AJ6" s="67"/>
      <c r="AK6" s="67"/>
      <c r="AL6" s="67"/>
      <c r="AM6" s="42"/>
      <c r="AN6" s="42"/>
      <c r="AO6" s="42"/>
      <c r="AP6" s="42"/>
      <c r="AQ6" s="42"/>
      <c r="AR6" s="42"/>
      <c r="AS6" s="42"/>
      <c r="AT6" s="42"/>
      <c r="AU6" s="42"/>
      <c r="AV6" s="42"/>
    </row>
    <row r="7" ht="14.25" customHeight="1">
      <c r="A7" s="43" t="s">
        <v>165</v>
      </c>
      <c r="B7" s="44" t="s">
        <v>166</v>
      </c>
      <c r="C7" s="71">
        <f>iferror(sumifs('FS1'!$L:$L,'FS1'!$C:$C,'EAL and Class Info'!$A7,'FS1'!$G:$G,"&gt;0") / F7,0)</f>
        <v>1.985277778</v>
      </c>
      <c r="D7" s="46">
        <f>COUNTIFS('FS1'!$C:$C,'EAL and Class Info'!$A7,'FS1'!$G:$G,"&gt;0",'FS1'!$N:$N,"F")</f>
        <v>5</v>
      </c>
      <c r="E7" s="47">
        <f>COUNTIFS('FS1'!$C:$C,'EAL and Class Info'!$A7,'FS1'!$G:$G,"&gt;0",'FS1'!$N:$N,"M")</f>
        <v>5</v>
      </c>
      <c r="F7" s="48">
        <f t="shared" si="1"/>
        <v>10</v>
      </c>
      <c r="G7" s="49">
        <f>COUNTIFS('FS1'!$C:$C,'EAL and Class Info'!$A7,'FS1'!$G:$G,"&gt;0",'FS1'!$Q:$Q,G$1)</f>
        <v>5</v>
      </c>
      <c r="H7" s="50">
        <f t="shared" si="2"/>
        <v>0.5</v>
      </c>
      <c r="I7" s="51">
        <f>COUNTIFS('FS1'!$C:$C,'EAL and Class Info'!$A7,'FS1'!$G:$G,"&gt;0",'FS1'!$Q:$Q,I$1)</f>
        <v>1</v>
      </c>
      <c r="J7" s="52">
        <f t="shared" si="3"/>
        <v>0.1</v>
      </c>
      <c r="K7" s="53">
        <f>COUNTIFS('FS1'!$C:$C,'EAL and Class Info'!$A7,'FS1'!$G:$G,"&gt;0",'FS1'!$Q:$Q,K$1)</f>
        <v>0</v>
      </c>
      <c r="L7" s="54">
        <f t="shared" si="4"/>
        <v>0</v>
      </c>
      <c r="M7" s="55">
        <f>COUNTIFS('FS1'!$C:$C,'EAL and Class Info'!$A7,'FS1'!$G:$G,"&gt;0",'FS1'!$Q:$Q,M$1)</f>
        <v>0</v>
      </c>
      <c r="N7" s="56">
        <f t="shared" si="5"/>
        <v>0</v>
      </c>
      <c r="O7" s="57">
        <f>COUNTIFS('FS1'!$C:$C,'EAL and Class Info'!$A7,'FS1'!$G:$G,"&gt;0",'FS1'!$Q:$Q,O$1)</f>
        <v>1</v>
      </c>
      <c r="P7" s="58">
        <f t="shared" si="6"/>
        <v>0.1</v>
      </c>
      <c r="Q7" s="47">
        <f>COUNTIFS('FS1'!$C:$C,'EAL and Class Info'!$A7,'FS1'!$G:$G,"&gt;0",'FS1'!$Q:$Q,Q$1)</f>
        <v>0</v>
      </c>
      <c r="R7" s="59">
        <f t="shared" si="7"/>
        <v>0</v>
      </c>
      <c r="S7" s="60">
        <f t="shared" si="8"/>
        <v>4</v>
      </c>
      <c r="T7" s="61">
        <f t="shared" si="9"/>
        <v>0.4</v>
      </c>
      <c r="U7" s="62">
        <f>COUNTIFS('FS1'!$C:$C,'EAL and Class Info'!$A7,'FS1'!$G:$G,"&gt;0",'FS1'!$O:$O,'EAL and Class Info'!U$2)</f>
        <v>0</v>
      </c>
      <c r="V7" s="62">
        <f>COUNTIFS('FS1'!$C:$C,'EAL and Class Info'!$A7,'FS1'!$G:$G,"&gt;0",'FS1'!$O:$O,'EAL and Class Info'!V$2)</f>
        <v>0</v>
      </c>
      <c r="W7" s="62">
        <f>COUNTIFS('FS1'!$C:$C,'EAL and Class Info'!$A7,'FS1'!$G:$G,"&gt;0",'FS1'!$O:$O,'EAL and Class Info'!W$2)</f>
        <v>0</v>
      </c>
      <c r="X7" s="62">
        <f>COUNTIFS('FS1'!$C:$C,'EAL and Class Info'!$A7,'FS1'!$G:$G,"&gt;0",'FS1'!$O:$O,'EAL and Class Info'!X$2)</f>
        <v>0</v>
      </c>
      <c r="Y7" s="68"/>
      <c r="AB7" s="69"/>
      <c r="AC7" s="43" t="s">
        <v>165</v>
      </c>
      <c r="AD7" s="38">
        <f>countifs('FS1'!$C:$C,$A7,'FS1'!$G:$G,0.5)</f>
        <v>2</v>
      </c>
      <c r="AE7" s="38">
        <f>countifs('FS1'!$C:$C,$A7,'FS1'!$G:$G,1)</f>
        <v>8</v>
      </c>
      <c r="AF7" s="40"/>
      <c r="AG7" s="70"/>
      <c r="AH7" s="67"/>
      <c r="AI7" s="67"/>
      <c r="AJ7" s="67"/>
      <c r="AK7" s="67"/>
      <c r="AL7" s="67"/>
      <c r="AM7" s="42"/>
      <c r="AN7" s="42"/>
      <c r="AO7" s="42"/>
      <c r="AP7" s="42"/>
      <c r="AQ7" s="42"/>
      <c r="AR7" s="42"/>
      <c r="AS7" s="42"/>
      <c r="AT7" s="42"/>
      <c r="AU7" s="42"/>
      <c r="AV7" s="42"/>
    </row>
    <row r="8" ht="14.25" customHeight="1">
      <c r="A8" s="43" t="s">
        <v>167</v>
      </c>
      <c r="B8" s="44" t="s">
        <v>168</v>
      </c>
      <c r="C8" s="71">
        <f>iferror(sumifs('FS1'!$L:$L,'FS1'!$C:$C,'EAL and Class Info'!$A8,'FS1'!$G:$G,"&gt;0") / F8,0)</f>
        <v>2.200505051</v>
      </c>
      <c r="D8" s="46">
        <f>COUNTIFS('FS1'!$C:$C,'EAL and Class Info'!$A8,'FS1'!$G:$G,"&gt;0",'FS1'!$N:$N,"F")</f>
        <v>6</v>
      </c>
      <c r="E8" s="47">
        <f>COUNTIFS('FS1'!$C:$C,'EAL and Class Info'!$A8,'FS1'!$G:$G,"&gt;0",'FS1'!$N:$N,"M")</f>
        <v>5</v>
      </c>
      <c r="F8" s="48">
        <f t="shared" si="1"/>
        <v>11</v>
      </c>
      <c r="G8" s="49">
        <f>COUNTIFS('FS1'!$C:$C,'EAL and Class Info'!$A8,'FS1'!$G:$G,"&gt;0",'FS1'!$Q:$Q,G$1)</f>
        <v>5</v>
      </c>
      <c r="H8" s="50">
        <f t="shared" si="2"/>
        <v>0.4545454545</v>
      </c>
      <c r="I8" s="51">
        <f>COUNTIFS('FS1'!$C:$C,'EAL and Class Info'!$A8,'FS1'!$G:$G,"&gt;0",'FS1'!$Q:$Q,I$1)</f>
        <v>1</v>
      </c>
      <c r="J8" s="52">
        <f t="shared" si="3"/>
        <v>0.09090909091</v>
      </c>
      <c r="K8" s="53">
        <f>COUNTIFS('FS1'!$C:$C,'EAL and Class Info'!$A8,'FS1'!$G:$G,"&gt;0",'FS1'!$Q:$Q,K$1)</f>
        <v>3</v>
      </c>
      <c r="L8" s="54">
        <f t="shared" si="4"/>
        <v>0.2727272727</v>
      </c>
      <c r="M8" s="55">
        <f>COUNTIFS('FS1'!$C:$C,'EAL and Class Info'!$A8,'FS1'!$G:$G,"&gt;0",'FS1'!$Q:$Q,M$1)</f>
        <v>1</v>
      </c>
      <c r="N8" s="56">
        <f t="shared" si="5"/>
        <v>0.09090909091</v>
      </c>
      <c r="O8" s="57">
        <f>COUNTIFS('FS1'!$C:$C,'EAL and Class Info'!$A8,'FS1'!$G:$G,"&gt;0",'FS1'!$Q:$Q,O$1)</f>
        <v>0</v>
      </c>
      <c r="P8" s="58">
        <f t="shared" si="6"/>
        <v>0</v>
      </c>
      <c r="Q8" s="47">
        <f>COUNTIFS('FS1'!$C:$C,'EAL and Class Info'!$A8,'FS1'!$G:$G,"&gt;0",'FS1'!$Q:$Q,Q$1)</f>
        <v>0</v>
      </c>
      <c r="R8" s="59">
        <f t="shared" si="7"/>
        <v>0</v>
      </c>
      <c r="S8" s="60">
        <f t="shared" si="8"/>
        <v>2</v>
      </c>
      <c r="T8" s="61">
        <f t="shared" si="9"/>
        <v>0.1818181818</v>
      </c>
      <c r="U8" s="62">
        <f>COUNTIFS('FS1'!$C:$C,'EAL and Class Info'!$A8,'FS1'!$G:$G,"&gt;0",'FS1'!$O:$O,'EAL and Class Info'!U$2)</f>
        <v>1</v>
      </c>
      <c r="V8" s="62">
        <f>COUNTIFS('FS1'!$C:$C,'EAL and Class Info'!$A8,'FS1'!$G:$G,"&gt;0",'FS1'!$O:$O,'EAL and Class Info'!V$2)</f>
        <v>1</v>
      </c>
      <c r="W8" s="62">
        <f>COUNTIFS('FS1'!$C:$C,'EAL and Class Info'!$A8,'FS1'!$G:$G,"&gt;0",'FS1'!$O:$O,'EAL and Class Info'!W$2)</f>
        <v>2</v>
      </c>
      <c r="X8" s="62">
        <f>COUNTIFS('FS1'!$C:$C,'EAL and Class Info'!$A8,'FS1'!$G:$G,"&gt;0",'FS1'!$O:$O,'EAL and Class Info'!X$2)</f>
        <v>3</v>
      </c>
      <c r="Y8" s="68"/>
      <c r="AB8" s="69"/>
      <c r="AC8" s="43" t="s">
        <v>167</v>
      </c>
      <c r="AD8" s="38">
        <f>countifs('FS1'!$C:$C,$A8,'FS1'!$G:$G,0.5)</f>
        <v>4</v>
      </c>
      <c r="AE8" s="38">
        <f>countifs('FS1'!$C:$C,$A8,'FS1'!$G:$G,1)</f>
        <v>7</v>
      </c>
      <c r="AF8" s="40"/>
      <c r="AG8" s="70"/>
      <c r="AH8" s="67"/>
      <c r="AI8" s="67"/>
      <c r="AJ8" s="67"/>
      <c r="AK8" s="67"/>
      <c r="AL8" s="67"/>
      <c r="AM8" s="42"/>
      <c r="AN8" s="42"/>
      <c r="AO8" s="42"/>
      <c r="AP8" s="42"/>
      <c r="AQ8" s="42"/>
      <c r="AR8" s="42"/>
      <c r="AS8" s="42"/>
      <c r="AT8" s="42"/>
      <c r="AU8" s="42"/>
      <c r="AV8" s="42"/>
    </row>
    <row r="9" ht="14.25" customHeight="1">
      <c r="A9" s="43" t="s">
        <v>169</v>
      </c>
      <c r="B9" s="44" t="s">
        <v>170</v>
      </c>
      <c r="C9" s="71">
        <f>iferror(sumifs('FS1'!$L:$L,'FS1'!$C:$C,'EAL and Class Info'!$A9,'FS1'!$G:$G,"&gt;0") / F9,0)</f>
        <v>2.145707071</v>
      </c>
      <c r="D9" s="46">
        <f>COUNTIFS('FS1'!$C:$C,'EAL and Class Info'!$A9,'FS1'!$G:$G,"&gt;0",'FS1'!$N:$N,"F")</f>
        <v>5</v>
      </c>
      <c r="E9" s="47">
        <f>COUNTIFS('FS1'!$C:$C,'EAL and Class Info'!$A9,'FS1'!$G:$G,"&gt;0",'FS1'!$N:$N,"M")</f>
        <v>6</v>
      </c>
      <c r="F9" s="48">
        <f t="shared" si="1"/>
        <v>11</v>
      </c>
      <c r="G9" s="49">
        <f>COUNTIFS('FS1'!$C:$C,'EAL and Class Info'!$A9,'FS1'!$G:$G,"&gt;0",'FS1'!$Q:$Q,G$1)</f>
        <v>5</v>
      </c>
      <c r="H9" s="50">
        <f t="shared" si="2"/>
        <v>0.4545454545</v>
      </c>
      <c r="I9" s="51">
        <f>COUNTIFS('FS1'!$C:$C,'EAL and Class Info'!$A9,'FS1'!$G:$G,"&gt;0",'FS1'!$Q:$Q,I$1)</f>
        <v>0</v>
      </c>
      <c r="J9" s="52">
        <f t="shared" si="3"/>
        <v>0</v>
      </c>
      <c r="K9" s="53">
        <f>COUNTIFS('FS1'!$C:$C,'EAL and Class Info'!$A9,'FS1'!$G:$G,"&gt;0",'FS1'!$Q:$Q,K$1)</f>
        <v>1</v>
      </c>
      <c r="L9" s="54">
        <f t="shared" si="4"/>
        <v>0.09090909091</v>
      </c>
      <c r="M9" s="55">
        <f>COUNTIFS('FS1'!$C:$C,'EAL and Class Info'!$A9,'FS1'!$G:$G,"&gt;0",'FS1'!$Q:$Q,M$1)</f>
        <v>0</v>
      </c>
      <c r="N9" s="56">
        <f t="shared" si="5"/>
        <v>0</v>
      </c>
      <c r="O9" s="57">
        <f>COUNTIFS('FS1'!$C:$C,'EAL and Class Info'!$A9,'FS1'!$G:$G,"&gt;0",'FS1'!$Q:$Q,O$1)</f>
        <v>0</v>
      </c>
      <c r="P9" s="58">
        <f t="shared" si="6"/>
        <v>0</v>
      </c>
      <c r="Q9" s="47">
        <f>COUNTIFS('FS1'!$C:$C,'EAL and Class Info'!$A9,'FS1'!$G:$G,"&gt;0",'FS1'!$Q:$Q,Q$1)</f>
        <v>0</v>
      </c>
      <c r="R9" s="59">
        <f t="shared" si="7"/>
        <v>0</v>
      </c>
      <c r="S9" s="60">
        <f t="shared" si="8"/>
        <v>5</v>
      </c>
      <c r="T9" s="61">
        <f t="shared" si="9"/>
        <v>0.4545454545</v>
      </c>
      <c r="U9" s="62">
        <f>COUNTIFS('FS1'!$C:$C,'EAL and Class Info'!$A9,'FS1'!$G:$G,"&gt;0",'FS1'!$O:$O,'EAL and Class Info'!U$2)</f>
        <v>1</v>
      </c>
      <c r="V9" s="62">
        <f>COUNTIFS('FS1'!$C:$C,'EAL and Class Info'!$A9,'FS1'!$G:$G,"&gt;0",'FS1'!$O:$O,'EAL and Class Info'!V$2)</f>
        <v>4</v>
      </c>
      <c r="W9" s="62">
        <f>COUNTIFS('FS1'!$C:$C,'EAL and Class Info'!$A9,'FS1'!$G:$G,"&gt;0",'FS1'!$O:$O,'EAL and Class Info'!W$2)</f>
        <v>0</v>
      </c>
      <c r="X9" s="62">
        <f>COUNTIFS('FS1'!$C:$C,'EAL and Class Info'!$A9,'FS1'!$G:$G,"&gt;0",'FS1'!$O:$O,'EAL and Class Info'!X$2)</f>
        <v>1</v>
      </c>
      <c r="Y9" s="68"/>
      <c r="AB9" s="69"/>
      <c r="AC9" s="43" t="s">
        <v>169</v>
      </c>
      <c r="AD9" s="38">
        <f>countifs('FS1'!$C:$C,$A9,'FS1'!$G:$G,0.5)</f>
        <v>6</v>
      </c>
      <c r="AE9" s="38">
        <f>countifs('FS1'!$C:$C,$A9,'FS1'!$G:$G,1)</f>
        <v>5</v>
      </c>
      <c r="AF9" s="40"/>
      <c r="AG9" s="70"/>
      <c r="AH9" s="67"/>
      <c r="AI9" s="67"/>
      <c r="AJ9" s="67"/>
      <c r="AK9" s="67"/>
      <c r="AL9" s="67"/>
      <c r="AM9" s="42"/>
      <c r="AN9" s="42"/>
      <c r="AO9" s="42"/>
      <c r="AP9" s="42"/>
      <c r="AQ9" s="42"/>
      <c r="AR9" s="42"/>
      <c r="AS9" s="42"/>
      <c r="AT9" s="42"/>
      <c r="AU9" s="42"/>
      <c r="AV9" s="42"/>
    </row>
    <row r="10" ht="14.25" customHeight="1">
      <c r="A10" s="43" t="s">
        <v>171</v>
      </c>
      <c r="B10" s="44" t="s">
        <v>172</v>
      </c>
      <c r="C10" s="71">
        <f>iferror(sumifs('FS1'!$L:$L,'FS1'!$C:$C,'EAL and Class Info'!$A10,'FS1'!$G:$G,"&gt;0") / F10,0)</f>
        <v>2.363541667</v>
      </c>
      <c r="D10" s="46">
        <f>COUNTIFS('FS1'!$C:$C,'EAL and Class Info'!$A10,'FS1'!$G:$G,"&gt;0",'FS1'!$N:$N,"F")</f>
        <v>4</v>
      </c>
      <c r="E10" s="47">
        <f>COUNTIFS('FS1'!$C:$C,'EAL and Class Info'!$A10,'FS1'!$G:$G,"&gt;0",'FS1'!$N:$N,"M")</f>
        <v>4</v>
      </c>
      <c r="F10" s="48">
        <f t="shared" si="1"/>
        <v>8</v>
      </c>
      <c r="G10" s="49">
        <f>COUNTIFS('FS1'!$C:$C,'EAL and Class Info'!$A10,'FS1'!$G:$G,"&gt;0",'FS1'!$Q:$Q,G$1)</f>
        <v>6</v>
      </c>
      <c r="H10" s="50">
        <f t="shared" si="2"/>
        <v>0.75</v>
      </c>
      <c r="I10" s="51">
        <f>COUNTIFS('FS1'!$C:$C,'EAL and Class Info'!$A10,'FS1'!$G:$G,"&gt;0",'FS1'!$Q:$Q,I$1)</f>
        <v>1</v>
      </c>
      <c r="J10" s="52">
        <f t="shared" si="3"/>
        <v>0.125</v>
      </c>
      <c r="K10" s="53">
        <f>COUNTIFS('FS1'!$C:$C,'EAL and Class Info'!$A10,'FS1'!$G:$G,"&gt;0",'FS1'!$Q:$Q,K$1)</f>
        <v>0</v>
      </c>
      <c r="L10" s="54">
        <f t="shared" si="4"/>
        <v>0</v>
      </c>
      <c r="M10" s="55">
        <f>COUNTIFS('FS1'!$C:$C,'EAL and Class Info'!$A10,'FS1'!$G:$G,"&gt;0",'FS1'!$Q:$Q,M$1)</f>
        <v>1</v>
      </c>
      <c r="N10" s="56">
        <f t="shared" si="5"/>
        <v>0.125</v>
      </c>
      <c r="O10" s="57">
        <f>COUNTIFS('FS1'!$C:$C,'EAL and Class Info'!$A10,'FS1'!$G:$G,"&gt;0",'FS1'!$Q:$Q,O$1)</f>
        <v>0</v>
      </c>
      <c r="P10" s="58">
        <f t="shared" si="6"/>
        <v>0</v>
      </c>
      <c r="Q10" s="47">
        <f>COUNTIFS('FS1'!$C:$C,'EAL and Class Info'!$A10,'FS1'!$G:$G,"&gt;0",'FS1'!$Q:$Q,Q$1)</f>
        <v>0</v>
      </c>
      <c r="R10" s="59">
        <f t="shared" si="7"/>
        <v>0</v>
      </c>
      <c r="S10" s="60">
        <f t="shared" si="8"/>
        <v>1</v>
      </c>
      <c r="T10" s="61">
        <f t="shared" si="9"/>
        <v>0.125</v>
      </c>
      <c r="U10" s="62">
        <f>COUNTIFS('FS1'!$C:$C,'EAL and Class Info'!$A10,'FS1'!$G:$G,"&gt;0",'FS1'!$O:$O,'EAL and Class Info'!U$2)</f>
        <v>0</v>
      </c>
      <c r="V10" s="62">
        <f>COUNTIFS('FS1'!$C:$C,'EAL and Class Info'!$A10,'FS1'!$G:$G,"&gt;0",'FS1'!$O:$O,'EAL and Class Info'!V$2)</f>
        <v>0</v>
      </c>
      <c r="W10" s="62">
        <f>COUNTIFS('FS1'!$C:$C,'EAL and Class Info'!$A10,'FS1'!$G:$G,"&gt;0",'FS1'!$O:$O,'EAL and Class Info'!W$2)</f>
        <v>0</v>
      </c>
      <c r="X10" s="62">
        <f>COUNTIFS('FS1'!$C:$C,'EAL and Class Info'!$A10,'FS1'!$G:$G,"&gt;0",'FS1'!$O:$O,'EAL and Class Info'!X$2)</f>
        <v>0</v>
      </c>
      <c r="Y10" s="68"/>
      <c r="AB10" s="69"/>
      <c r="AC10" s="43" t="s">
        <v>171</v>
      </c>
      <c r="AD10" s="38">
        <f>countifs('FS1'!$C:$C,$A10,'FS1'!$G:$G,0.5)</f>
        <v>3</v>
      </c>
      <c r="AE10" s="38">
        <f>countifs('FS1'!$C:$C,$A10,'FS1'!$G:$G,1)</f>
        <v>5</v>
      </c>
      <c r="AF10" s="40"/>
      <c r="AG10" s="70"/>
      <c r="AH10" s="67"/>
      <c r="AI10" s="67"/>
      <c r="AJ10" s="67"/>
      <c r="AK10" s="67"/>
      <c r="AL10" s="67"/>
      <c r="AM10" s="42"/>
      <c r="AN10" s="42"/>
      <c r="AO10" s="42"/>
      <c r="AP10" s="42"/>
      <c r="AQ10" s="42"/>
      <c r="AR10" s="42"/>
      <c r="AS10" s="42"/>
      <c r="AT10" s="42"/>
      <c r="AU10" s="42"/>
      <c r="AV10" s="42"/>
    </row>
    <row r="11" ht="14.25" customHeight="1">
      <c r="A11" s="72" t="s">
        <v>155</v>
      </c>
      <c r="B11" s="26"/>
      <c r="C11" s="73"/>
      <c r="D11" s="74">
        <f t="shared" ref="D11:G11" si="10">SUM(D4:D10)</f>
        <v>23</v>
      </c>
      <c r="E11" s="75">
        <f t="shared" si="10"/>
        <v>26</v>
      </c>
      <c r="F11" s="76">
        <f t="shared" si="10"/>
        <v>49</v>
      </c>
      <c r="G11" s="77">
        <f t="shared" si="10"/>
        <v>26</v>
      </c>
      <c r="H11" s="78">
        <f t="shared" si="2"/>
        <v>0.5306122449</v>
      </c>
      <c r="I11" s="79">
        <f>SUM(I4:I10)</f>
        <v>3</v>
      </c>
      <c r="J11" s="80">
        <f t="shared" si="3"/>
        <v>0.0612244898</v>
      </c>
      <c r="K11" s="81">
        <f>SUM(K4:K10)</f>
        <v>6</v>
      </c>
      <c r="L11" s="82">
        <f t="shared" si="4"/>
        <v>0.1224489796</v>
      </c>
      <c r="M11" s="83">
        <f>SUM(M4:M10)</f>
        <v>2</v>
      </c>
      <c r="N11" s="84">
        <f t="shared" si="5"/>
        <v>0.04081632653</v>
      </c>
      <c r="O11" s="85">
        <f>SUM(O4:O10)</f>
        <v>1</v>
      </c>
      <c r="P11" s="58">
        <f t="shared" si="6"/>
        <v>0.02040816327</v>
      </c>
      <c r="Q11" s="75">
        <f>SUM(Q4:Q10)</f>
        <v>0</v>
      </c>
      <c r="R11" s="86">
        <f t="shared" si="7"/>
        <v>0</v>
      </c>
      <c r="S11" s="87">
        <f>SUM(S4:S10)</f>
        <v>14</v>
      </c>
      <c r="T11" s="88">
        <f t="shared" si="9"/>
        <v>0.2857142857</v>
      </c>
      <c r="U11" s="89">
        <f t="shared" ref="U11:X11" si="11">SUM(U4:U10)</f>
        <v>2</v>
      </c>
      <c r="V11" s="89">
        <f t="shared" si="11"/>
        <v>7</v>
      </c>
      <c r="W11" s="89">
        <f t="shared" si="11"/>
        <v>4</v>
      </c>
      <c r="X11" s="89">
        <f t="shared" si="11"/>
        <v>6</v>
      </c>
      <c r="Y11" s="90"/>
      <c r="Z11" s="91"/>
      <c r="AA11" s="91"/>
      <c r="AB11" s="12"/>
      <c r="AC11" s="92" t="s">
        <v>173</v>
      </c>
      <c r="AD11" s="92">
        <f t="shared" ref="AD11:AE11" si="12">sum(AD4:AD10)</f>
        <v>18</v>
      </c>
      <c r="AE11" s="92">
        <f t="shared" si="12"/>
        <v>31</v>
      </c>
      <c r="AF11" s="40"/>
      <c r="AG11" s="93"/>
      <c r="AH11" s="94"/>
      <c r="AI11" s="94"/>
      <c r="AJ11" s="94"/>
      <c r="AK11" s="94"/>
      <c r="AL11" s="94"/>
      <c r="AM11" s="42"/>
      <c r="AN11" s="42"/>
      <c r="AO11" s="42"/>
      <c r="AP11" s="42"/>
      <c r="AQ11" s="42"/>
      <c r="AR11" s="42"/>
      <c r="AS11" s="42"/>
      <c r="AT11" s="42"/>
      <c r="AU11" s="42"/>
      <c r="AV11" s="42"/>
    </row>
    <row r="12" ht="14.25" customHeight="1">
      <c r="A12" s="95"/>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7"/>
      <c r="AC12" s="98"/>
      <c r="AD12" s="98"/>
      <c r="AE12" s="98"/>
      <c r="AF12" s="98"/>
      <c r="AG12" s="98"/>
      <c r="AH12" s="99"/>
      <c r="AI12" s="99"/>
      <c r="AJ12" s="99"/>
      <c r="AK12" s="99"/>
      <c r="AL12" s="99"/>
      <c r="AM12" s="98"/>
      <c r="AN12" s="98"/>
      <c r="AO12" s="98"/>
      <c r="AP12" s="98"/>
      <c r="AQ12" s="98"/>
      <c r="AR12" s="98"/>
      <c r="AS12" s="98"/>
      <c r="AT12" s="98"/>
      <c r="AU12" s="98"/>
      <c r="AV12" s="98"/>
    </row>
    <row r="13" ht="14.25" customHeight="1">
      <c r="A13" s="31"/>
      <c r="B13" s="32"/>
      <c r="C13" s="32"/>
      <c r="D13" s="31" t="s">
        <v>174</v>
      </c>
      <c r="E13" s="32"/>
      <c r="F13" s="32"/>
      <c r="G13" s="32"/>
      <c r="H13" s="32"/>
      <c r="I13" s="32"/>
      <c r="J13" s="32"/>
      <c r="K13" s="32"/>
      <c r="L13" s="32"/>
      <c r="M13" s="33"/>
      <c r="N13" s="33"/>
      <c r="O13" s="34"/>
      <c r="P13" s="34"/>
      <c r="Q13" s="35"/>
      <c r="R13" s="35"/>
      <c r="S13" s="32"/>
      <c r="T13" s="32"/>
      <c r="U13" s="32"/>
      <c r="V13" s="32"/>
      <c r="W13" s="32"/>
      <c r="X13" s="32"/>
      <c r="Y13" s="32"/>
      <c r="Z13" s="32"/>
      <c r="AA13" s="32"/>
      <c r="AB13" s="100"/>
      <c r="AC13" s="38"/>
      <c r="AD13" s="39" t="s">
        <v>157</v>
      </c>
      <c r="AE13" s="39" t="s">
        <v>158</v>
      </c>
      <c r="AF13" s="101"/>
      <c r="AG13" s="101"/>
      <c r="AH13" s="101"/>
      <c r="AI13" s="101"/>
      <c r="AJ13" s="101"/>
      <c r="AK13" s="101"/>
      <c r="AL13" s="101"/>
      <c r="AM13" s="101"/>
      <c r="AN13" s="101"/>
      <c r="AO13" s="101"/>
      <c r="AP13" s="101"/>
      <c r="AQ13" s="101"/>
      <c r="AR13" s="101"/>
      <c r="AS13" s="101"/>
      <c r="AT13" s="101"/>
      <c r="AU13" s="101"/>
      <c r="AV13" s="101"/>
    </row>
    <row r="14" ht="14.25" customHeight="1">
      <c r="A14" s="43" t="s">
        <v>18</v>
      </c>
      <c r="B14" s="44"/>
      <c r="C14" s="45"/>
      <c r="D14" s="46">
        <f>COUNTIFS('FS2'!$C:$C,'EAL and Class Info'!$A14,'FS2'!$G:$G,"&gt;0",'FS2'!$N:$N,"F",'FS2'!C:C,"offered")</f>
        <v>0</v>
      </c>
      <c r="E14" s="47">
        <f>COUNTIFS('FS2'!$C:$C,'EAL and Class Info'!$A14,'FS2'!$G:$G,"&gt;0",'FS2'!$N:$N,"M",'FS2'!C:C,"offered")</f>
        <v>0</v>
      </c>
      <c r="F14" s="48">
        <f t="shared" ref="F14:F21" si="13">D14+E14</f>
        <v>0</v>
      </c>
      <c r="G14" s="49">
        <f>COUNTIFS('FS2'!$C:$C,'EAL and Class Info'!$A14,'FS2'!$G:$G,"&gt;0",'FS2'!$Q:$Q,G$1,'FS2'!C:C,"offered")</f>
        <v>0</v>
      </c>
      <c r="H14" s="50">
        <f t="shared" ref="H14:H22" si="14">IFERROR(G14/F14,0)</f>
        <v>0</v>
      </c>
      <c r="I14" s="51">
        <f>COUNTIFS('FS2'!$C:$C,'EAL and Class Info'!$A14,'FS2'!$G:$G,"&gt;0",'FS2'!$Q:$Q,I$1,'FS2'!C:C,"offered")</f>
        <v>0</v>
      </c>
      <c r="J14" s="52">
        <f t="shared" ref="J14:J22" si="15">IFERROR(I14/F14,0)</f>
        <v>0</v>
      </c>
      <c r="K14" s="53">
        <f>COUNTIFS('FS2'!$C:$C,'EAL and Class Info'!$A14,'FS2'!$G:$G,"&gt;0",'FS2'!$Q:$Q,K$1,'FS2'!C:C,"offered")</f>
        <v>0</v>
      </c>
      <c r="L14" s="54">
        <f t="shared" ref="L14:L22" si="16">IFERROR(K14/F14,0)</f>
        <v>0</v>
      </c>
      <c r="M14" s="55">
        <f>COUNTIFS('FS2'!$C:$C,'EAL and Class Info'!$A14,'FS2'!$G:$G,"&gt;0",'FS2'!$Q:$Q,M$1,'FS2'!G:G,"offered")</f>
        <v>0</v>
      </c>
      <c r="N14" s="56">
        <f t="shared" ref="N14:N22" si="17">IFERROR(M14/F14,0)</f>
        <v>0</v>
      </c>
      <c r="O14" s="57">
        <f>COUNTIFS('FS2'!$C:$C,'EAL and Class Info'!$A14,'FS2'!$G:$G,"&gt;0",'FS2'!$Q:$Q,O$1,'FS2'!I:I,"offered")</f>
        <v>0</v>
      </c>
      <c r="P14" s="58">
        <f t="shared" ref="P14:P22" si="18">IFERROR(O14/F14,0)</f>
        <v>0</v>
      </c>
      <c r="Q14" s="47">
        <f>COUNTIFS('FS2'!$C:$C,'EAL and Class Info'!$A14,'FS2'!$G:$G,"&gt;0",'FS2'!$Q:$Q,Q$1,'FS2'!K:K,"offered")</f>
        <v>0</v>
      </c>
      <c r="R14" s="59">
        <f t="shared" ref="R14:R22" si="19">IFERROR(Q14/F14,0)</f>
        <v>0</v>
      </c>
      <c r="S14" s="60">
        <f t="shared" ref="S14:S21" si="20">F14-SUM(G14,I14,K14)</f>
        <v>0</v>
      </c>
      <c r="T14" s="61">
        <f t="shared" ref="T14:T22" si="21">IFERROR(S14/F14,0)</f>
        <v>0</v>
      </c>
      <c r="U14" s="62">
        <f>COUNTIFS('FS2'!$C:$C,'EAL and Class Info'!$A14,'FS2'!$G:$G,"&gt;0",'FS2'!$O:$O,'EAL and Class Info'!U$2,'FS2'!C:C,"offered")</f>
        <v>0</v>
      </c>
      <c r="V14" s="62">
        <f>COUNTIFS('FS2'!$C:$C,'EAL and Class Info'!$A14,'FS2'!$G:$G,"&gt;0",'FS2'!$O:$O,'EAL and Class Info'!V$2,'FS2'!C:C,"offered")</f>
        <v>0</v>
      </c>
      <c r="W14" s="62">
        <f>COUNTIFS('FS2'!$C:$C,'EAL and Class Info'!$A14,'FS2'!$G:$G,"&gt;0",'FS2'!$O:$O,'EAL and Class Info'!W$2,'FS2'!C:C,"offered")</f>
        <v>0</v>
      </c>
      <c r="X14" s="62">
        <f>COUNTIFS('FS2'!$C:$C,'EAL and Class Info'!$A14,'FS2'!$G:$G,"&gt;0",'FS2'!$O:$O,'EAL and Class Info'!X$2,'FS2'!C:C,"offered")</f>
        <v>0</v>
      </c>
      <c r="Y14" s="63" t="s">
        <v>162</v>
      </c>
      <c r="Z14" s="64"/>
      <c r="AA14" s="64"/>
      <c r="AB14" s="65"/>
      <c r="AC14" s="43" t="s">
        <v>18</v>
      </c>
      <c r="AD14" s="38">
        <f>countifs('FS2'!$C:$C,$A14,'FS2'!$G:$G,0.5)</f>
        <v>0</v>
      </c>
      <c r="AE14" s="38">
        <f>countifs('FS2'!$C:$C,$A14,'FS2'!$G:$G,1)</f>
        <v>0</v>
      </c>
      <c r="AF14" s="102"/>
      <c r="AG14" s="102"/>
      <c r="AH14" s="102"/>
      <c r="AI14" s="102"/>
      <c r="AJ14" s="102"/>
      <c r="AK14" s="102"/>
      <c r="AL14" s="102"/>
      <c r="AM14" s="102"/>
      <c r="AN14" s="102"/>
      <c r="AO14" s="102"/>
      <c r="AP14" s="102"/>
      <c r="AQ14" s="102"/>
      <c r="AR14" s="102"/>
      <c r="AS14" s="102"/>
      <c r="AT14" s="102"/>
      <c r="AU14" s="102"/>
      <c r="AV14" s="102"/>
    </row>
    <row r="15" ht="14.25" customHeight="1">
      <c r="A15" s="43" t="s">
        <v>12</v>
      </c>
      <c r="B15" s="44"/>
      <c r="C15" s="45"/>
      <c r="D15" s="46">
        <f>COUNTIFS('FS2'!$C:$C,'EAL and Class Info'!$A15,'FS2'!$G:$G,"&gt;0",'FS2'!$N:$N,"F",'FS2'!C:C,"admitted")</f>
        <v>0</v>
      </c>
      <c r="E15" s="47">
        <f>COUNTIFS('FS2'!$C:$C,'EAL and Class Info'!$A15,'FS2'!$G:$G,"&gt;0",'FS2'!$N:$N,"M",'FS2'!C:C,"admitted")</f>
        <v>0</v>
      </c>
      <c r="F15" s="48">
        <f t="shared" si="13"/>
        <v>0</v>
      </c>
      <c r="G15" s="49">
        <f>COUNTIFS('FS2'!$C:$C,'EAL and Class Info'!$A15,'FS2'!$G:$G,"&gt;0",'FS2'!$Q:$Q,G$1,'FS2'!C:C,"admitted")</f>
        <v>0</v>
      </c>
      <c r="H15" s="50">
        <f t="shared" si="14"/>
        <v>0</v>
      </c>
      <c r="I15" s="51">
        <f>COUNTIFS('FS2'!$C:$C,'EAL and Class Info'!$A15,'FS2'!$G:$G,"&gt;0",'FS2'!$Q:$Q,I$1,'FS2'!C:C,"admitted")</f>
        <v>0</v>
      </c>
      <c r="J15" s="52">
        <f t="shared" si="15"/>
        <v>0</v>
      </c>
      <c r="K15" s="53">
        <f>COUNTIFS('FS2'!$C:$C,'EAL and Class Info'!$A15,'FS2'!$G:$G,"&gt;0",'FS2'!$Q:$Q,K$1,'FS2'!C:C,"admitted")</f>
        <v>0</v>
      </c>
      <c r="L15" s="54">
        <f t="shared" si="16"/>
        <v>0</v>
      </c>
      <c r="M15" s="55">
        <f>COUNTIFS('FS2'!$C:$C,'EAL and Class Info'!$A15,'FS2'!$G:$G,"&gt;0",'FS2'!$Q:$Q,M$1,'FS2'!G:G,"admitted")</f>
        <v>0</v>
      </c>
      <c r="N15" s="56">
        <f t="shared" si="17"/>
        <v>0</v>
      </c>
      <c r="O15" s="57">
        <f>COUNTIFS('FS2'!$C:$C,'EAL and Class Info'!$A15,'FS2'!$G:$G,"&gt;0",'FS2'!$Q:$Q,O$1,'FS2'!I:I,"admitted")</f>
        <v>0</v>
      </c>
      <c r="P15" s="58">
        <f t="shared" si="18"/>
        <v>0</v>
      </c>
      <c r="Q15" s="47">
        <f>COUNTIFS('FS2'!$C:$C,'EAL and Class Info'!$A15,'FS2'!$G:$G,"&gt;0",'FS2'!$Q:$Q,Q$1,'FS2'!K:K,"admitted")</f>
        <v>0</v>
      </c>
      <c r="R15" s="59">
        <f t="shared" si="19"/>
        <v>0</v>
      </c>
      <c r="S15" s="60">
        <f t="shared" si="20"/>
        <v>0</v>
      </c>
      <c r="T15" s="61">
        <f t="shared" si="21"/>
        <v>0</v>
      </c>
      <c r="U15" s="62">
        <f>COUNTIFS('FS2'!$C:$C,'EAL and Class Info'!$A15,'FS2'!$G:$G,"&gt;0",'FS2'!$O:$O,'EAL and Class Info'!U$2,'FS2'!C:C,"admitted")</f>
        <v>0</v>
      </c>
      <c r="V15" s="62">
        <f>COUNTIFS('FS2'!$C:$C,'EAL and Class Info'!$A15,'FS2'!$G:$G,"&gt;0",'FS2'!$O:$O,'EAL and Class Info'!V$2,'FS2'!C:C,"admitted")</f>
        <v>0</v>
      </c>
      <c r="W15" s="62">
        <f>COUNTIFS('FS2'!$C:$C,'EAL and Class Info'!$A15,'FS2'!$G:$G,"&gt;0",'FS2'!$O:$O,'EAL and Class Info'!W$2,'FS2'!C:C,"admitted")</f>
        <v>0</v>
      </c>
      <c r="X15" s="62">
        <f>COUNTIFS('FS2'!$C:$C,'EAL and Class Info'!$A15,'FS2'!$G:$G,"&gt;0",'FS2'!$O:$O,'EAL and Class Info'!X$2,'FS2'!C:C,"admitted")</f>
        <v>0</v>
      </c>
      <c r="Y15" s="68"/>
      <c r="AB15" s="69"/>
      <c r="AC15" s="43" t="s">
        <v>12</v>
      </c>
      <c r="AD15" s="38">
        <f>countifs('FS2'!$C:$C,$A15,'FS2'!$G:$G,0.5)</f>
        <v>0</v>
      </c>
      <c r="AE15" s="38">
        <f>countifs('FS2'!$C:$C,$A15,'FS2'!$G:$G,1)</f>
        <v>0</v>
      </c>
      <c r="AF15" s="102"/>
      <c r="AG15" s="102"/>
      <c r="AH15" s="102"/>
      <c r="AI15" s="102"/>
      <c r="AJ15" s="102"/>
      <c r="AK15" s="102"/>
      <c r="AL15" s="102"/>
      <c r="AM15" s="102"/>
      <c r="AN15" s="102"/>
      <c r="AO15" s="102"/>
      <c r="AP15" s="102"/>
      <c r="AQ15" s="102"/>
      <c r="AR15" s="102"/>
      <c r="AS15" s="102"/>
      <c r="AT15" s="102"/>
      <c r="AU15" s="102"/>
      <c r="AV15" s="102"/>
    </row>
    <row r="16" ht="14.25" customHeight="1">
      <c r="A16" s="43" t="s">
        <v>175</v>
      </c>
      <c r="B16" s="44" t="s">
        <v>176</v>
      </c>
      <c r="C16" s="71">
        <f>iferror(sumifs('FS2'!$L:$L,'FS2'!$C:$C,'EAL and Class Info'!$A16,'FS2'!$G:$G,"&gt;0") / F16,0)</f>
        <v>3.241666667</v>
      </c>
      <c r="D16" s="46">
        <f>COUNTIFS('FS2'!$C:$C,'EAL and Class Info'!$A16,'FS2'!$G:$G,"&gt;0",'FS2'!$N:$N,"F")</f>
        <v>4</v>
      </c>
      <c r="E16" s="47">
        <f>COUNTIFS('FS2'!$C:$C,'EAL and Class Info'!$A16,'FS2'!$G:$G,"&gt;0",'FS2'!$N:$N,"M")</f>
        <v>8</v>
      </c>
      <c r="F16" s="48">
        <f t="shared" si="13"/>
        <v>12</v>
      </c>
      <c r="G16" s="49">
        <f>COUNTIFS('FS2'!$C:$C,'EAL and Class Info'!$A16,'FS2'!$G:$G,"&gt;0",'FS2'!$Q:$Q,G$1)</f>
        <v>6</v>
      </c>
      <c r="H16" s="50">
        <f t="shared" si="14"/>
        <v>0.5</v>
      </c>
      <c r="I16" s="51">
        <f>COUNTIFS('FS2'!$C:$C,'EAL and Class Info'!$A16,'FS2'!$G:$G,"&gt;0",'FS2'!$Q:$Q,I$1)</f>
        <v>1</v>
      </c>
      <c r="J16" s="52">
        <f t="shared" si="15"/>
        <v>0.08333333333</v>
      </c>
      <c r="K16" s="53">
        <f>COUNTIFS('FS2'!$C:$C,'EAL and Class Info'!$A16,'FS2'!$G:$G,"&gt;0",'FS2'!$Q:$Q,K$1)</f>
        <v>1</v>
      </c>
      <c r="L16" s="54">
        <f t="shared" si="16"/>
        <v>0.08333333333</v>
      </c>
      <c r="M16" s="55">
        <f>COUNTIFS('FS2'!$C:$C,'EAL and Class Info'!$A16,'FS2'!$G:$G,"&gt;0",'FS2'!$Q:$Q,M$1)</f>
        <v>1</v>
      </c>
      <c r="N16" s="56">
        <f t="shared" si="17"/>
        <v>0.08333333333</v>
      </c>
      <c r="O16" s="57">
        <f>COUNTIFS('FS2'!$C:$C,'EAL and Class Info'!$A16,'FS2'!$G:$G,"&gt;0",'FS2'!$Q:$Q,O$1)</f>
        <v>0</v>
      </c>
      <c r="P16" s="58">
        <f t="shared" si="18"/>
        <v>0</v>
      </c>
      <c r="Q16" s="47">
        <f>COUNTIFS('FS2'!$C:$C,'EAL and Class Info'!$A16,'FS2'!$G:$G,"&gt;0",'FS2'!$Q:$Q,Q$1)</f>
        <v>0</v>
      </c>
      <c r="R16" s="59">
        <f t="shared" si="19"/>
        <v>0</v>
      </c>
      <c r="S16" s="60">
        <f t="shared" si="20"/>
        <v>4</v>
      </c>
      <c r="T16" s="61">
        <f t="shared" si="21"/>
        <v>0.3333333333</v>
      </c>
      <c r="U16" s="62">
        <f>COUNTIFS('FS2'!$C:$C,'EAL and Class Info'!$A16,'FS2'!$G:$G,"&gt;0",'FS2'!$O:$O,'EAL and Class Info'!U$2)</f>
        <v>2</v>
      </c>
      <c r="V16" s="62">
        <f>COUNTIFS('FS2'!$C:$C,'EAL and Class Info'!$A16,'FS2'!$G:$G,"&gt;0",'FS2'!$O:$O,'EAL and Class Info'!V$2)</f>
        <v>1</v>
      </c>
      <c r="W16" s="62">
        <f>COUNTIFS('FS2'!$C:$C,'EAL and Class Info'!$A16,'FS2'!$G:$G,"&gt;0",'FS2'!$O:$O,'EAL and Class Info'!W$2)</f>
        <v>3</v>
      </c>
      <c r="X16" s="62">
        <f>COUNTIFS('FS2'!$C:$C,'EAL and Class Info'!$A16,'FS2'!$G:$G,"&gt;0",'FS2'!$O:$O,'EAL and Class Info'!X$2)</f>
        <v>3</v>
      </c>
      <c r="Y16" s="68"/>
      <c r="AB16" s="69"/>
      <c r="AC16" s="43" t="s">
        <v>175</v>
      </c>
      <c r="AD16" s="38">
        <f>countifs('FS2'!$C:$C,$A16,'FS2'!$G:$G,0.5)</f>
        <v>1</v>
      </c>
      <c r="AE16" s="38">
        <f>countifs('FS2'!$C:$C,$A16,'FS2'!$G:$G,1)</f>
        <v>11</v>
      </c>
      <c r="AF16" s="102"/>
      <c r="AG16" s="102"/>
      <c r="AH16" s="102"/>
      <c r="AI16" s="102"/>
      <c r="AJ16" s="102"/>
      <c r="AK16" s="102"/>
      <c r="AL16" s="102"/>
      <c r="AM16" s="102"/>
      <c r="AN16" s="102"/>
      <c r="AO16" s="102"/>
      <c r="AP16" s="102"/>
      <c r="AQ16" s="102"/>
      <c r="AR16" s="102"/>
      <c r="AS16" s="102"/>
      <c r="AT16" s="102"/>
      <c r="AU16" s="102"/>
      <c r="AV16" s="102"/>
    </row>
    <row r="17" ht="14.25" customHeight="1">
      <c r="A17" s="43" t="s">
        <v>177</v>
      </c>
      <c r="B17" s="44" t="s">
        <v>178</v>
      </c>
      <c r="C17" s="71">
        <f>iferror(sumifs('FS2'!$L:$L,'FS2'!$C:$C,'EAL and Class Info'!$A17,'FS2'!$G:$G,"&gt;0") / F17,0)</f>
        <v>3.35</v>
      </c>
      <c r="D17" s="46">
        <f>COUNTIFS('FS2'!$C:$C,'EAL and Class Info'!$A17,'FS2'!$G:$G,"&gt;0",'FS2'!$N:$N,"F")</f>
        <v>5</v>
      </c>
      <c r="E17" s="47">
        <f>COUNTIFS('FS2'!$C:$C,'EAL and Class Info'!$A17,'FS2'!$G:$G,"&gt;0",'FS2'!$N:$N,"M")</f>
        <v>7</v>
      </c>
      <c r="F17" s="48">
        <f t="shared" si="13"/>
        <v>12</v>
      </c>
      <c r="G17" s="49">
        <f>COUNTIFS('FS2'!$C:$C,'EAL and Class Info'!$A17,'FS2'!$G:$G,"&gt;0",'FS2'!$Q:$Q,G$1)</f>
        <v>5</v>
      </c>
      <c r="H17" s="50">
        <f t="shared" si="14"/>
        <v>0.4166666667</v>
      </c>
      <c r="I17" s="51">
        <f>COUNTIFS('FS2'!$C:$C,'EAL and Class Info'!$A17,'FS2'!$G:$G,"&gt;0",'FS2'!$Q:$Q,I$1)</f>
        <v>0</v>
      </c>
      <c r="J17" s="52">
        <f t="shared" si="15"/>
        <v>0</v>
      </c>
      <c r="K17" s="53">
        <f>COUNTIFS('FS2'!$C:$C,'EAL and Class Info'!$A17,'FS2'!$G:$G,"&gt;0",'FS2'!$Q:$Q,K$1)</f>
        <v>2</v>
      </c>
      <c r="L17" s="54">
        <f t="shared" si="16"/>
        <v>0.1666666667</v>
      </c>
      <c r="M17" s="55">
        <f>COUNTIFS('FS2'!$C:$C,'EAL and Class Info'!$A17,'FS2'!$G:$G,"&gt;0",'FS2'!$Q:$Q,M$1)</f>
        <v>1</v>
      </c>
      <c r="N17" s="56">
        <f t="shared" si="17"/>
        <v>0.08333333333</v>
      </c>
      <c r="O17" s="57">
        <f>COUNTIFS('FS2'!$C:$C,'EAL and Class Info'!$A17,'FS2'!$G:$G,"&gt;0",'FS2'!$Q:$Q,O$1)</f>
        <v>0</v>
      </c>
      <c r="P17" s="58">
        <f t="shared" si="18"/>
        <v>0</v>
      </c>
      <c r="Q17" s="47">
        <f>COUNTIFS('FS2'!$C:$C,'EAL and Class Info'!$A17,'FS2'!$G:$G,"&gt;0",'FS2'!$Q:$Q,Q$1)</f>
        <v>0</v>
      </c>
      <c r="R17" s="59">
        <f t="shared" si="19"/>
        <v>0</v>
      </c>
      <c r="S17" s="60">
        <f t="shared" si="20"/>
        <v>5</v>
      </c>
      <c r="T17" s="61">
        <f t="shared" si="21"/>
        <v>0.4166666667</v>
      </c>
      <c r="U17" s="62">
        <f>COUNTIFS('FS2'!$C:$C,'EAL and Class Info'!$A17,'FS2'!$G:$G,"&gt;0",'FS2'!$O:$O,'EAL and Class Info'!U$2)</f>
        <v>1</v>
      </c>
      <c r="V17" s="62">
        <f>COUNTIFS('FS2'!$C:$C,'EAL and Class Info'!$A17,'FS2'!$G:$G,"&gt;0",'FS2'!$O:$O,'EAL and Class Info'!V$2)</f>
        <v>3</v>
      </c>
      <c r="W17" s="62">
        <f>COUNTIFS('FS2'!$C:$C,'EAL and Class Info'!$A17,'FS2'!$G:$G,"&gt;0",'FS2'!$O:$O,'EAL and Class Info'!W$2)</f>
        <v>1</v>
      </c>
      <c r="X17" s="62">
        <f>COUNTIFS('FS2'!$C:$C,'EAL and Class Info'!$A17,'FS2'!$G:$G,"&gt;0",'FS2'!$O:$O,'EAL and Class Info'!X$2)</f>
        <v>4</v>
      </c>
      <c r="Y17" s="68"/>
      <c r="AB17" s="69"/>
      <c r="AC17" s="43" t="s">
        <v>177</v>
      </c>
      <c r="AD17" s="38">
        <f>countifs('FS2'!$C:$C,$A17,'FS2'!$G:$G,0.5)</f>
        <v>2</v>
      </c>
      <c r="AE17" s="38">
        <f>countifs('FS2'!$C:$C,$A17,'FS2'!$G:$G,1)</f>
        <v>10</v>
      </c>
      <c r="AF17" s="102"/>
      <c r="AG17" s="102"/>
      <c r="AH17" s="102"/>
      <c r="AI17" s="102"/>
      <c r="AJ17" s="102"/>
      <c r="AK17" s="102"/>
      <c r="AL17" s="102"/>
      <c r="AM17" s="102"/>
      <c r="AN17" s="102"/>
      <c r="AO17" s="102"/>
      <c r="AP17" s="102"/>
      <c r="AQ17" s="102"/>
      <c r="AR17" s="102"/>
      <c r="AS17" s="102"/>
      <c r="AT17" s="102"/>
      <c r="AU17" s="102"/>
      <c r="AV17" s="102"/>
    </row>
    <row r="18" ht="14.25" customHeight="1">
      <c r="A18" s="43" t="s">
        <v>179</v>
      </c>
      <c r="B18" s="44" t="s">
        <v>180</v>
      </c>
      <c r="C18" s="71">
        <f>iferror(sumifs('FS2'!$L:$L,'FS2'!$C:$C,'EAL and Class Info'!$A18,'FS2'!$G:$G,"&gt;0") / F18,0)</f>
        <v>2.991666667</v>
      </c>
      <c r="D18" s="46">
        <f>COUNTIFS('FS2'!$C:$C,'EAL and Class Info'!$A18,'FS2'!$G:$G,"&gt;0",'FS2'!$N:$N,"F")</f>
        <v>4</v>
      </c>
      <c r="E18" s="47">
        <f>COUNTIFS('FS2'!$C:$C,'EAL and Class Info'!$A18,'FS2'!$G:$G,"&gt;0",'FS2'!$N:$N,"M")</f>
        <v>8</v>
      </c>
      <c r="F18" s="48">
        <f t="shared" si="13"/>
        <v>12</v>
      </c>
      <c r="G18" s="49">
        <f>COUNTIFS('FS2'!$C:$C,'EAL and Class Info'!$A18,'FS2'!$G:$G,"&gt;0",'FS2'!$Q:$Q,G$1)</f>
        <v>6</v>
      </c>
      <c r="H18" s="50">
        <f t="shared" si="14"/>
        <v>0.5</v>
      </c>
      <c r="I18" s="51">
        <f>COUNTIFS('FS2'!$C:$C,'EAL and Class Info'!$A18,'FS2'!$G:$G,"&gt;0",'FS2'!$Q:$Q,I$1)</f>
        <v>1</v>
      </c>
      <c r="J18" s="52">
        <f t="shared" si="15"/>
        <v>0.08333333333</v>
      </c>
      <c r="K18" s="53">
        <f>COUNTIFS('FS2'!$C:$C,'EAL and Class Info'!$A18,'FS2'!$G:$G,"&gt;0",'FS2'!$Q:$Q,K$1)</f>
        <v>1</v>
      </c>
      <c r="L18" s="54">
        <f t="shared" si="16"/>
        <v>0.08333333333</v>
      </c>
      <c r="M18" s="55">
        <f>COUNTIFS('FS2'!$C:$C,'EAL and Class Info'!$A18,'FS2'!$G:$G,"&gt;0",'FS2'!$Q:$Q,M$1)</f>
        <v>1</v>
      </c>
      <c r="N18" s="56">
        <f t="shared" si="17"/>
        <v>0.08333333333</v>
      </c>
      <c r="O18" s="57">
        <f>COUNTIFS('FS2'!$C:$C,'EAL and Class Info'!$A18,'FS2'!$G:$G,"&gt;0",'FS2'!$Q:$Q,O$1)</f>
        <v>0</v>
      </c>
      <c r="P18" s="58">
        <f t="shared" si="18"/>
        <v>0</v>
      </c>
      <c r="Q18" s="47">
        <f>COUNTIFS('FS2'!$C:$C,'EAL and Class Info'!$A18,'FS2'!$G:$G,"&gt;0",'FS2'!$Q:$Q,Q$1)</f>
        <v>0</v>
      </c>
      <c r="R18" s="59">
        <f t="shared" si="19"/>
        <v>0</v>
      </c>
      <c r="S18" s="60">
        <f t="shared" si="20"/>
        <v>4</v>
      </c>
      <c r="T18" s="61">
        <f t="shared" si="21"/>
        <v>0.3333333333</v>
      </c>
      <c r="U18" s="62">
        <f>COUNTIFS('FS2'!$C:$C,'EAL and Class Info'!$A18,'FS2'!$G:$G,"&gt;0",'FS2'!$O:$O,'EAL and Class Info'!U$2)</f>
        <v>5</v>
      </c>
      <c r="V18" s="62">
        <f>COUNTIFS('FS2'!$C:$C,'EAL and Class Info'!$A18,'FS2'!$G:$G,"&gt;0",'FS2'!$O:$O,'EAL and Class Info'!V$2)</f>
        <v>1</v>
      </c>
      <c r="W18" s="62">
        <f>COUNTIFS('FS2'!$C:$C,'EAL and Class Info'!$A18,'FS2'!$G:$G,"&gt;0",'FS2'!$O:$O,'EAL and Class Info'!W$2)</f>
        <v>1</v>
      </c>
      <c r="X18" s="62">
        <f>COUNTIFS('FS2'!$C:$C,'EAL and Class Info'!$A18,'FS2'!$G:$G,"&gt;0",'FS2'!$O:$O,'EAL and Class Info'!X$2)</f>
        <v>0</v>
      </c>
      <c r="Y18" s="68"/>
      <c r="AB18" s="69"/>
      <c r="AC18" s="43" t="s">
        <v>179</v>
      </c>
      <c r="AD18" s="38">
        <f>countifs('FS2'!$C:$C,$A18,'FS2'!$G:$G,0.5)</f>
        <v>0</v>
      </c>
      <c r="AE18" s="38">
        <f>countifs('FS2'!$C:$C,$A18,'FS2'!$G:$G,1)</f>
        <v>12</v>
      </c>
      <c r="AF18" s="102"/>
      <c r="AG18" s="102"/>
      <c r="AH18" s="102"/>
      <c r="AI18" s="102"/>
      <c r="AJ18" s="102"/>
      <c r="AK18" s="102"/>
      <c r="AL18" s="102"/>
      <c r="AM18" s="102"/>
      <c r="AN18" s="102"/>
      <c r="AO18" s="102"/>
      <c r="AP18" s="102"/>
      <c r="AQ18" s="102"/>
      <c r="AR18" s="102"/>
      <c r="AS18" s="102"/>
      <c r="AT18" s="102"/>
      <c r="AU18" s="102"/>
      <c r="AV18" s="102"/>
    </row>
    <row r="19" ht="14.25" customHeight="1">
      <c r="A19" s="43" t="s">
        <v>181</v>
      </c>
      <c r="B19" s="44" t="s">
        <v>182</v>
      </c>
      <c r="C19" s="71">
        <f>iferror(sumifs('FS2'!$L:$L,'FS2'!$C:$C,'EAL and Class Info'!$A19,'FS2'!$G:$G,"&gt;0") / F19,0)</f>
        <v>3.358333333</v>
      </c>
      <c r="D19" s="46">
        <f>COUNTIFS('FS2'!$C:$C,'EAL and Class Info'!$A19,'FS2'!$G:$G,"&gt;0",'FS2'!$N:$N,"F")</f>
        <v>6</v>
      </c>
      <c r="E19" s="47">
        <f>COUNTIFS('FS2'!$C:$C,'EAL and Class Info'!$A19,'FS2'!$G:$G,"&gt;0",'FS2'!$N:$N,"M")</f>
        <v>6</v>
      </c>
      <c r="F19" s="48">
        <f t="shared" si="13"/>
        <v>12</v>
      </c>
      <c r="G19" s="49">
        <f>COUNTIFS('FS2'!$C:$C,'EAL and Class Info'!$A19,'FS2'!$G:$G,"&gt;0",'FS2'!$Q:$Q,G$1)</f>
        <v>4</v>
      </c>
      <c r="H19" s="50">
        <f t="shared" si="14"/>
        <v>0.3333333333</v>
      </c>
      <c r="I19" s="51">
        <f>COUNTIFS('FS2'!$C:$C,'EAL and Class Info'!$A19,'FS2'!$G:$G,"&gt;0",'FS2'!$Q:$Q,I$1)</f>
        <v>1</v>
      </c>
      <c r="J19" s="52">
        <f t="shared" si="15"/>
        <v>0.08333333333</v>
      </c>
      <c r="K19" s="53">
        <f>COUNTIFS('FS2'!$C:$C,'EAL and Class Info'!$A19,'FS2'!$G:$G,"&gt;0",'FS2'!$Q:$Q,K$1)</f>
        <v>1</v>
      </c>
      <c r="L19" s="54">
        <f t="shared" si="16"/>
        <v>0.08333333333</v>
      </c>
      <c r="M19" s="55">
        <f>COUNTIFS('FS2'!$C:$C,'EAL and Class Info'!$A19,'FS2'!$G:$G,"&gt;0",'FS2'!$Q:$Q,M$1)</f>
        <v>0</v>
      </c>
      <c r="N19" s="56">
        <f t="shared" si="17"/>
        <v>0</v>
      </c>
      <c r="O19" s="57">
        <f>COUNTIFS('FS2'!$C:$C,'EAL and Class Info'!$A19,'FS2'!$G:$G,"&gt;0",'FS2'!$Q:$Q,O$1)</f>
        <v>0</v>
      </c>
      <c r="P19" s="58">
        <f t="shared" si="18"/>
        <v>0</v>
      </c>
      <c r="Q19" s="47">
        <f>COUNTIFS('FS2'!$C:$C,'EAL and Class Info'!$A19,'FS2'!$G:$G,"&gt;0",'FS2'!$Q:$Q,Q$1)</f>
        <v>0</v>
      </c>
      <c r="R19" s="59">
        <f t="shared" si="19"/>
        <v>0</v>
      </c>
      <c r="S19" s="60">
        <f t="shared" si="20"/>
        <v>6</v>
      </c>
      <c r="T19" s="61">
        <f t="shared" si="21"/>
        <v>0.5</v>
      </c>
      <c r="U19" s="62">
        <f>COUNTIFS('FS2'!$C:$C,'EAL and Class Info'!$A19,'FS2'!$G:$G,"&gt;0",'FS2'!$O:$O,'EAL and Class Info'!U$2)</f>
        <v>5</v>
      </c>
      <c r="V19" s="62">
        <f>COUNTIFS('FS2'!$C:$C,'EAL and Class Info'!$A19,'FS2'!$G:$G,"&gt;0",'FS2'!$O:$O,'EAL and Class Info'!V$2)</f>
        <v>1</v>
      </c>
      <c r="W19" s="62">
        <f>COUNTIFS('FS2'!$C:$C,'EAL and Class Info'!$A19,'FS2'!$G:$G,"&gt;0",'FS2'!$O:$O,'EAL and Class Info'!W$2)</f>
        <v>1</v>
      </c>
      <c r="X19" s="62">
        <f>COUNTIFS('FS2'!$C:$C,'EAL and Class Info'!$A19,'FS2'!$G:$G,"&gt;0",'FS2'!$O:$O,'EAL and Class Info'!X$2)</f>
        <v>2</v>
      </c>
      <c r="Y19" s="68"/>
      <c r="AB19" s="69"/>
      <c r="AC19" s="43" t="s">
        <v>181</v>
      </c>
      <c r="AD19" s="38">
        <f>countifs('FS2'!$C:$C,$A19,'FS2'!$G:$G,0.5)</f>
        <v>3</v>
      </c>
      <c r="AE19" s="38">
        <f>countifs('FS2'!$C:$C,$A19,'FS2'!$G:$G,1)</f>
        <v>9</v>
      </c>
      <c r="AF19" s="102"/>
      <c r="AG19" s="102"/>
      <c r="AH19" s="102"/>
      <c r="AI19" s="102"/>
      <c r="AJ19" s="102"/>
      <c r="AK19" s="102"/>
      <c r="AL19" s="102"/>
      <c r="AM19" s="102"/>
      <c r="AN19" s="102"/>
      <c r="AO19" s="102"/>
      <c r="AP19" s="102"/>
      <c r="AQ19" s="102"/>
      <c r="AR19" s="102"/>
      <c r="AS19" s="102"/>
      <c r="AT19" s="102"/>
      <c r="AU19" s="102"/>
      <c r="AV19" s="102"/>
    </row>
    <row r="20" ht="14.25" customHeight="1">
      <c r="A20" s="43" t="s">
        <v>183</v>
      </c>
      <c r="B20" s="44" t="s">
        <v>184</v>
      </c>
      <c r="C20" s="71">
        <f>iferror(sumifs('FS2'!$L:$L,'FS2'!$C:$C,'EAL and Class Info'!$A20,'FS2'!$G:$G,"&gt;0") / F20,0)</f>
        <v>3.461538462</v>
      </c>
      <c r="D20" s="46">
        <f>COUNTIFS('FS2'!$C:$C,'EAL and Class Info'!$A20,'FS2'!$G:$G,"&gt;0",'FS2'!$N:$N,"F")</f>
        <v>5</v>
      </c>
      <c r="E20" s="47">
        <f>COUNTIFS('FS2'!$C:$C,'EAL and Class Info'!$A20,'FS2'!$G:$G,"&gt;0",'FS2'!$N:$N,"M")</f>
        <v>8</v>
      </c>
      <c r="F20" s="48">
        <f t="shared" si="13"/>
        <v>13</v>
      </c>
      <c r="G20" s="49">
        <f>COUNTIFS('FS2'!$C:$C,'EAL and Class Info'!$A20,'FS2'!$G:$G,"&gt;0",'FS2'!$Q:$Q,G$1)</f>
        <v>5</v>
      </c>
      <c r="H20" s="50">
        <f t="shared" si="14"/>
        <v>0.3846153846</v>
      </c>
      <c r="I20" s="51">
        <f>COUNTIFS('FS2'!$C:$C,'EAL and Class Info'!$A20,'FS2'!$G:$G,"&gt;0",'FS2'!$Q:$Q,I$1)</f>
        <v>1</v>
      </c>
      <c r="J20" s="52">
        <f t="shared" si="15"/>
        <v>0.07692307692</v>
      </c>
      <c r="K20" s="53">
        <f>COUNTIFS('FS2'!$C:$C,'EAL and Class Info'!$A20,'FS2'!$G:$G,"&gt;0",'FS2'!$Q:$Q,K$1)</f>
        <v>1</v>
      </c>
      <c r="L20" s="54">
        <f t="shared" si="16"/>
        <v>0.07692307692</v>
      </c>
      <c r="M20" s="55">
        <f>COUNTIFS('FS2'!$C:$C,'EAL and Class Info'!$A20,'FS2'!$G:$G,"&gt;0",'FS2'!$Q:$Q,M$1)</f>
        <v>1</v>
      </c>
      <c r="N20" s="56">
        <f t="shared" si="17"/>
        <v>0.07692307692</v>
      </c>
      <c r="O20" s="57">
        <f>COUNTIFS('FS2'!$C:$C,'EAL and Class Info'!$A20,'FS2'!$G:$G,"&gt;0",'FS2'!$Q:$Q,O$1)</f>
        <v>0</v>
      </c>
      <c r="P20" s="58">
        <f t="shared" si="18"/>
        <v>0</v>
      </c>
      <c r="Q20" s="47">
        <f>COUNTIFS('FS2'!$C:$C,'EAL and Class Info'!$A20,'FS2'!$G:$G,"&gt;0",'FS2'!$Q:$Q,Q$1)</f>
        <v>0</v>
      </c>
      <c r="R20" s="59">
        <f t="shared" si="19"/>
        <v>0</v>
      </c>
      <c r="S20" s="60">
        <f t="shared" si="20"/>
        <v>6</v>
      </c>
      <c r="T20" s="61">
        <f t="shared" si="21"/>
        <v>0.4615384615</v>
      </c>
      <c r="U20" s="62">
        <f>COUNTIFS('FS2'!$C:$C,'EAL and Class Info'!$A20,'FS2'!$G:$G,"&gt;0",'FS2'!$O:$O,'EAL and Class Info'!U$2)</f>
        <v>2</v>
      </c>
      <c r="V20" s="62">
        <f>COUNTIFS('FS2'!$C:$C,'EAL and Class Info'!$A20,'FS2'!$G:$G,"&gt;0",'FS2'!$O:$O,'EAL and Class Info'!V$2)</f>
        <v>3</v>
      </c>
      <c r="W20" s="62">
        <f>COUNTIFS('FS2'!$C:$C,'EAL and Class Info'!$A20,'FS2'!$G:$G,"&gt;0",'FS2'!$O:$O,'EAL and Class Info'!W$2)</f>
        <v>4</v>
      </c>
      <c r="X20" s="62">
        <f>COUNTIFS('FS2'!$C:$C,'EAL and Class Info'!$A20,'FS2'!$G:$G,"&gt;0",'FS2'!$O:$O,'EAL and Class Info'!X$2)</f>
        <v>0</v>
      </c>
      <c r="Y20" s="68"/>
      <c r="AB20" s="69"/>
      <c r="AC20" s="43" t="s">
        <v>183</v>
      </c>
      <c r="AD20" s="38">
        <f>countifs('FS2'!$C:$C,$A20,'FS2'!$G:$G,0.5)</f>
        <v>1</v>
      </c>
      <c r="AE20" s="38">
        <f>countifs('FS2'!$C:$C,$A20,'FS2'!$G:$G,1)</f>
        <v>12</v>
      </c>
      <c r="AF20" s="102"/>
      <c r="AG20" s="102"/>
      <c r="AH20" s="102"/>
      <c r="AI20" s="102"/>
      <c r="AJ20" s="102"/>
      <c r="AK20" s="102"/>
      <c r="AL20" s="102"/>
      <c r="AM20" s="102"/>
      <c r="AN20" s="102"/>
      <c r="AO20" s="102"/>
      <c r="AP20" s="102"/>
      <c r="AQ20" s="102"/>
      <c r="AR20" s="102"/>
      <c r="AS20" s="102"/>
      <c r="AT20" s="102"/>
      <c r="AU20" s="102"/>
      <c r="AV20" s="102"/>
    </row>
    <row r="21" ht="14.25" customHeight="1">
      <c r="A21" s="43" t="s">
        <v>185</v>
      </c>
      <c r="B21" s="44" t="s">
        <v>186</v>
      </c>
      <c r="C21" s="71">
        <f>iferror(sumifs('FS2'!$L:$L,'FS2'!$C:$C,'EAL and Class Info'!$A21,'FS2'!$G:$G,"&gt;0") / F21,0)</f>
        <v>3.383333333</v>
      </c>
      <c r="D21" s="46">
        <f>COUNTIFS('FS2'!$C:$C,'EAL and Class Info'!$A21,'FS2'!$G:$G,"&gt;0",'FS2'!$N:$N,"F")</f>
        <v>4</v>
      </c>
      <c r="E21" s="47">
        <f>COUNTIFS('FS2'!$C:$C,'EAL and Class Info'!$A21,'FS2'!$G:$G,"&gt;0",'FS2'!$N:$N,"M")</f>
        <v>8</v>
      </c>
      <c r="F21" s="48">
        <f t="shared" si="13"/>
        <v>12</v>
      </c>
      <c r="G21" s="49">
        <f>COUNTIFS('FS2'!$C:$C,'EAL and Class Info'!$A21,'FS2'!$G:$G,"&gt;0",'FS2'!$Q:$Q,G$1)</f>
        <v>6</v>
      </c>
      <c r="H21" s="50">
        <f t="shared" si="14"/>
        <v>0.5</v>
      </c>
      <c r="I21" s="51">
        <f>COUNTIFS('FS2'!$C:$C,'EAL and Class Info'!$A21,'FS2'!$G:$G,"&gt;0",'FS2'!$Q:$Q,I$1)</f>
        <v>1</v>
      </c>
      <c r="J21" s="52">
        <f t="shared" si="15"/>
        <v>0.08333333333</v>
      </c>
      <c r="K21" s="53">
        <f>COUNTIFS('FS2'!$C:$C,'EAL and Class Info'!$A21,'FS2'!$G:$G,"&gt;0",'FS2'!$Q:$Q,K$1)</f>
        <v>1</v>
      </c>
      <c r="L21" s="54">
        <f t="shared" si="16"/>
        <v>0.08333333333</v>
      </c>
      <c r="M21" s="55">
        <f>COUNTIFS('FS2'!$C:$C,'EAL and Class Info'!$A21,'FS2'!$G:$G,"&gt;0",'FS2'!$Q:$Q,M$1)</f>
        <v>1</v>
      </c>
      <c r="N21" s="56">
        <f t="shared" si="17"/>
        <v>0.08333333333</v>
      </c>
      <c r="O21" s="57">
        <f>COUNTIFS('FS2'!$C:$C,'EAL and Class Info'!$A21,'FS2'!$G:$G,"&gt;0",'FS2'!$Q:$Q,O$1)</f>
        <v>0</v>
      </c>
      <c r="P21" s="58">
        <f t="shared" si="18"/>
        <v>0</v>
      </c>
      <c r="Q21" s="47">
        <f>COUNTIFS('FS2'!$C:$C,'EAL and Class Info'!$A21,'FS2'!$G:$G,"&gt;0",'FS2'!$Q:$Q,Q$1)</f>
        <v>0</v>
      </c>
      <c r="R21" s="59">
        <f t="shared" si="19"/>
        <v>0</v>
      </c>
      <c r="S21" s="60">
        <f t="shared" si="20"/>
        <v>4</v>
      </c>
      <c r="T21" s="61">
        <f t="shared" si="21"/>
        <v>0.3333333333</v>
      </c>
      <c r="U21" s="62">
        <f>COUNTIFS('FS2'!$C:$C,'EAL and Class Info'!$A21,'FS2'!$G:$G,"&gt;0",'FS2'!$O:$O,'EAL and Class Info'!U$2)</f>
        <v>1</v>
      </c>
      <c r="V21" s="62">
        <f>COUNTIFS('FS2'!$C:$C,'EAL and Class Info'!$A21,'FS2'!$G:$G,"&gt;0",'FS2'!$O:$O,'EAL and Class Info'!V$2)</f>
        <v>3</v>
      </c>
      <c r="W21" s="62">
        <f>COUNTIFS('FS2'!$C:$C,'EAL and Class Info'!$A21,'FS2'!$G:$G,"&gt;0",'FS2'!$O:$O,'EAL and Class Info'!W$2)</f>
        <v>3</v>
      </c>
      <c r="X21" s="62">
        <f>COUNTIFS('FS2'!$C:$C,'EAL and Class Info'!$A21,'FS2'!$G:$G,"&gt;0",'FS2'!$O:$O,'EAL and Class Info'!X$2)</f>
        <v>2</v>
      </c>
      <c r="Y21" s="68"/>
      <c r="AB21" s="69"/>
      <c r="AC21" s="43" t="s">
        <v>185</v>
      </c>
      <c r="AD21" s="38">
        <f>countifs('FS2'!$C:$C,$A21,'FS2'!$G:$G,0.5)</f>
        <v>3</v>
      </c>
      <c r="AE21" s="38">
        <f>countifs('FS2'!$C:$C,$A21,'FS2'!$G:$G,1)</f>
        <v>9</v>
      </c>
      <c r="AF21" s="102"/>
      <c r="AG21" s="102"/>
      <c r="AH21" s="102"/>
      <c r="AI21" s="102"/>
      <c r="AJ21" s="102"/>
      <c r="AK21" s="102"/>
      <c r="AL21" s="102"/>
      <c r="AM21" s="102"/>
      <c r="AN21" s="102"/>
      <c r="AO21" s="102"/>
      <c r="AP21" s="102"/>
      <c r="AQ21" s="102"/>
      <c r="AR21" s="102"/>
      <c r="AS21" s="102"/>
      <c r="AT21" s="102"/>
      <c r="AU21" s="102"/>
      <c r="AV21" s="102"/>
    </row>
    <row r="22" ht="14.25" customHeight="1">
      <c r="A22" s="72" t="s">
        <v>155</v>
      </c>
      <c r="B22" s="26"/>
      <c r="C22" s="73"/>
      <c r="D22" s="74">
        <f t="shared" ref="D22:G22" si="22">SUM(D14:D21)</f>
        <v>28</v>
      </c>
      <c r="E22" s="75">
        <f t="shared" si="22"/>
        <v>45</v>
      </c>
      <c r="F22" s="76">
        <f t="shared" si="22"/>
        <v>73</v>
      </c>
      <c r="G22" s="77">
        <f t="shared" si="22"/>
        <v>32</v>
      </c>
      <c r="H22" s="78">
        <f t="shared" si="14"/>
        <v>0.4383561644</v>
      </c>
      <c r="I22" s="79">
        <f>SUM(I14:I21)</f>
        <v>5</v>
      </c>
      <c r="J22" s="80">
        <f t="shared" si="15"/>
        <v>0.06849315068</v>
      </c>
      <c r="K22" s="81">
        <f>SUM(K14:K21)</f>
        <v>7</v>
      </c>
      <c r="L22" s="82">
        <f t="shared" si="16"/>
        <v>0.09589041096</v>
      </c>
      <c r="M22" s="83">
        <f>SUM(M14:M21)</f>
        <v>5</v>
      </c>
      <c r="N22" s="84">
        <f t="shared" si="17"/>
        <v>0.06849315068</v>
      </c>
      <c r="O22" s="85">
        <f>SUM(O14:O21)</f>
        <v>0</v>
      </c>
      <c r="P22" s="58">
        <f t="shared" si="18"/>
        <v>0</v>
      </c>
      <c r="Q22" s="75">
        <f>SUM(Q14:Q21)</f>
        <v>0</v>
      </c>
      <c r="R22" s="86">
        <f t="shared" si="19"/>
        <v>0</v>
      </c>
      <c r="S22" s="87">
        <f>SUM(S14:S21)</f>
        <v>29</v>
      </c>
      <c r="T22" s="88">
        <f t="shared" si="21"/>
        <v>0.397260274</v>
      </c>
      <c r="U22" s="89">
        <f t="shared" ref="U22:X22" si="23">SUM(U14:U21)</f>
        <v>16</v>
      </c>
      <c r="V22" s="89">
        <f t="shared" si="23"/>
        <v>12</v>
      </c>
      <c r="W22" s="89">
        <f t="shared" si="23"/>
        <v>13</v>
      </c>
      <c r="X22" s="89">
        <f t="shared" si="23"/>
        <v>11</v>
      </c>
      <c r="Y22" s="90"/>
      <c r="Z22" s="91"/>
      <c r="AA22" s="91"/>
      <c r="AB22" s="12"/>
      <c r="AC22" s="92" t="s">
        <v>173</v>
      </c>
      <c r="AD22" s="92">
        <f t="shared" ref="AD22:AE22" si="24">sum(AD14:AD21)</f>
        <v>10</v>
      </c>
      <c r="AE22" s="92">
        <f t="shared" si="24"/>
        <v>63</v>
      </c>
      <c r="AF22" s="102"/>
      <c r="AG22" s="102"/>
      <c r="AH22" s="102"/>
      <c r="AI22" s="102"/>
      <c r="AJ22" s="102"/>
      <c r="AK22" s="102"/>
      <c r="AL22" s="102"/>
      <c r="AM22" s="102"/>
      <c r="AN22" s="102"/>
      <c r="AO22" s="102"/>
      <c r="AP22" s="102"/>
      <c r="AQ22" s="102"/>
      <c r="AR22" s="102"/>
      <c r="AS22" s="102"/>
      <c r="AT22" s="102"/>
      <c r="AU22" s="102"/>
      <c r="AV22" s="102"/>
    </row>
    <row r="23" ht="14.25" customHeight="1">
      <c r="A23" s="103"/>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5"/>
      <c r="AC23" s="106"/>
      <c r="AD23" s="106"/>
      <c r="AE23" s="106"/>
      <c r="AF23" s="106"/>
      <c r="AG23" s="106"/>
      <c r="AH23" s="106"/>
      <c r="AI23" s="106"/>
      <c r="AJ23" s="106"/>
      <c r="AK23" s="106"/>
      <c r="AL23" s="106"/>
      <c r="AM23" s="106"/>
      <c r="AN23" s="106"/>
      <c r="AO23" s="106"/>
      <c r="AP23" s="106"/>
      <c r="AQ23" s="106"/>
      <c r="AR23" s="106"/>
      <c r="AS23" s="106"/>
      <c r="AT23" s="106"/>
      <c r="AU23" s="106"/>
      <c r="AV23" s="106"/>
    </row>
    <row r="24" ht="14.25" customHeight="1">
      <c r="A24" s="107"/>
      <c r="B24" s="108"/>
      <c r="C24" s="108"/>
      <c r="D24" s="107" t="s">
        <v>187</v>
      </c>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9"/>
      <c r="AC24" s="101"/>
      <c r="AD24" s="101"/>
      <c r="AE24" s="101"/>
      <c r="AF24" s="101"/>
      <c r="AG24" s="101"/>
      <c r="AH24" s="101"/>
      <c r="AI24" s="101"/>
      <c r="AJ24" s="101"/>
      <c r="AK24" s="101"/>
      <c r="AL24" s="101"/>
      <c r="AM24" s="101"/>
      <c r="AN24" s="101"/>
      <c r="AO24" s="101"/>
      <c r="AP24" s="101"/>
      <c r="AQ24" s="101"/>
      <c r="AR24" s="101"/>
      <c r="AS24" s="101"/>
      <c r="AT24" s="101"/>
      <c r="AU24" s="101"/>
      <c r="AV24" s="101"/>
    </row>
    <row r="25" ht="14.25" customHeight="1">
      <c r="A25" s="43" t="s">
        <v>18</v>
      </c>
      <c r="B25" s="44"/>
      <c r="C25" s="45"/>
      <c r="D25" s="46">
        <f>COUNTIFS('FS3'!$G:$G,"&gt;0",'FS3'!$C:$C,'EAL and Class Info'!$A25,'FS3'!$N:$N,"F",'FS3'!C:C,"offered")</f>
        <v>0</v>
      </c>
      <c r="E25" s="47">
        <f>COUNTIFS('FS3'!$G:$G,"&gt;0",'FS3'!$C:$C,'EAL and Class Info'!$A25,'FS3'!$N:$N,"M",'FS3'!C:C,"offered")</f>
        <v>0</v>
      </c>
      <c r="F25" s="48">
        <f t="shared" ref="F25:F34" si="25">D25+E25</f>
        <v>0</v>
      </c>
      <c r="G25" s="49">
        <f>COUNTIFS('FS3'!$G:$G,"&gt;0",'FS3'!$C:$C,'EAL and Class Info'!$A25,'FS3'!$Q:$Q,G$1,'FS3'!C:C,"offered")</f>
        <v>0</v>
      </c>
      <c r="H25" s="50">
        <f t="shared" ref="H25:H35" si="26">IFERROR(G25/F25,0)</f>
        <v>0</v>
      </c>
      <c r="I25" s="51">
        <f>COUNTIFS('FS3'!$G:$G,"&gt;0",'FS3'!$C:$C,'EAL and Class Info'!$A25,'FS3'!$Q:$Q,I$1,'FS3'!C:C,"offered")</f>
        <v>0</v>
      </c>
      <c r="J25" s="52">
        <f t="shared" ref="J25:J35" si="27">IFERROR(I25/F25,0)</f>
        <v>0</v>
      </c>
      <c r="K25" s="53">
        <f>COUNTIFS('FS3'!$G:$G,"&gt;0",'FS3'!$C:$C,'EAL and Class Info'!$A25,'FS3'!$Q:$Q,K$1,'FS3'!C:C,"offered")</f>
        <v>0</v>
      </c>
      <c r="L25" s="54">
        <f t="shared" ref="L25:L35" si="28">IFERROR(K25/F25,0)</f>
        <v>0</v>
      </c>
      <c r="M25" s="55">
        <f>COUNTIFS('FS3'!$G:$G,"&gt;0",'FS3'!$C:$C,'EAL and Class Info'!$A25,'FS3'!$Q:$Q,M$1,'FS3'!G:G,"offered")</f>
        <v>0</v>
      </c>
      <c r="N25" s="56">
        <f t="shared" ref="N25:N35" si="29">IFERROR(M25/F25,0)</f>
        <v>0</v>
      </c>
      <c r="O25" s="57">
        <f>COUNTIFS('FS3'!$G:$G,"&gt;0",'FS3'!$C:$C,'EAL and Class Info'!$A25,'FS3'!$Q:$Q,O$1,'FS3'!I:I,"offered")</f>
        <v>0</v>
      </c>
      <c r="P25" s="58">
        <f t="shared" ref="P25:P35" si="30">IFERROR(O25/F25,0)</f>
        <v>0</v>
      </c>
      <c r="Q25" s="47">
        <f>COUNTIFS('FS3'!$G:$G,"&gt;0",'FS3'!$C:$C,'EAL and Class Info'!$A25,'FS3'!$Q:$Q,Q$1,'FS3'!K:K,"offered")</f>
        <v>0</v>
      </c>
      <c r="R25" s="59">
        <f t="shared" ref="R25:R35" si="31">IFERROR(Q25/F25,0)</f>
        <v>0</v>
      </c>
      <c r="S25" s="60">
        <f t="shared" ref="S25:S34" si="32">F25-SUM(G25,I25,K25)</f>
        <v>0</v>
      </c>
      <c r="T25" s="61">
        <f t="shared" ref="T25:T35" si="33">IFERROR(S25/F25,0)</f>
        <v>0</v>
      </c>
      <c r="U25" s="62">
        <f>COUNTIFS('FS3'!$G:$G,"&gt;0",'FS3'!$C:$C,'EAL and Class Info'!$A25,'FS3'!$O:$O,'EAL and Class Info'!U$2,'FS3'!C:C,"offered")</f>
        <v>0</v>
      </c>
      <c r="V25" s="62">
        <f>COUNTIFS('FS3'!$G:$G,"&gt;0",'FS3'!$C:$C,'EAL and Class Info'!$A25,'FS3'!$O:$O,'EAL and Class Info'!V$2,'FS3'!C:C,"offered")</f>
        <v>0</v>
      </c>
      <c r="W25" s="62">
        <f>COUNTIFS('FS3'!$G:$G,"&gt;0",'FS3'!$C:$C,'EAL and Class Info'!$A25,'FS3'!$O:$O,'EAL and Class Info'!W$2,'FS3'!C:C,"offered")</f>
        <v>0</v>
      </c>
      <c r="X25" s="62">
        <f>COUNTIFS('FS3'!$G:$G,"&gt;0",'FS3'!$C:$C,'EAL and Class Info'!$A25,'FS3'!$O:$O,'EAL and Class Info'!X$2,'FS3'!C:C,"offered")</f>
        <v>0</v>
      </c>
      <c r="Y25" s="110" t="s">
        <v>162</v>
      </c>
      <c r="AA25" s="69"/>
      <c r="AB25" s="111"/>
      <c r="AC25" s="102"/>
      <c r="AD25" s="102"/>
      <c r="AE25" s="102"/>
      <c r="AF25" s="102"/>
      <c r="AG25" s="102"/>
      <c r="AH25" s="102"/>
      <c r="AI25" s="102"/>
      <c r="AJ25" s="102"/>
      <c r="AK25" s="102"/>
      <c r="AL25" s="102"/>
      <c r="AM25" s="102"/>
      <c r="AN25" s="102"/>
      <c r="AO25" s="102"/>
      <c r="AP25" s="102"/>
      <c r="AQ25" s="102"/>
      <c r="AR25" s="102"/>
      <c r="AS25" s="102"/>
      <c r="AT25" s="102"/>
      <c r="AU25" s="102"/>
      <c r="AV25" s="102"/>
    </row>
    <row r="26" ht="14.25" customHeight="1">
      <c r="A26" s="43" t="s">
        <v>12</v>
      </c>
      <c r="B26" s="44"/>
      <c r="C26" s="45"/>
      <c r="D26" s="46">
        <f>COUNTIFS('FS3'!$G:$G,"&gt;0",'FS3'!$C:$C,'EAL and Class Info'!$A26,'FS3'!$N:$N,"F",'FS3'!C:C,"admitted")</f>
        <v>0</v>
      </c>
      <c r="E26" s="47">
        <f>COUNTIFS('FS3'!$G:$G,"&gt;0",'FS3'!$C:$C,'EAL and Class Info'!$A26,'FS3'!$N:$N,"M",'FS3'!C:C,"admitted")</f>
        <v>0</v>
      </c>
      <c r="F26" s="48">
        <f t="shared" si="25"/>
        <v>0</v>
      </c>
      <c r="G26" s="49">
        <f>COUNTIFS('FS3'!$G:$G,"&gt;0",'FS3'!$C:$C,'EAL and Class Info'!$A26,'FS3'!$Q:$Q,G$1,'FS3'!C:C,"admitted")</f>
        <v>0</v>
      </c>
      <c r="H26" s="50">
        <f t="shared" si="26"/>
        <v>0</v>
      </c>
      <c r="I26" s="51">
        <f>COUNTIFS('FS3'!$G:$G,"&gt;0",'FS3'!$C:$C,'EAL and Class Info'!$A26,'FS3'!$Q:$Q,I$1,'FS3'!C:C,"admitted")</f>
        <v>0</v>
      </c>
      <c r="J26" s="52">
        <f t="shared" si="27"/>
        <v>0</v>
      </c>
      <c r="K26" s="53">
        <f>COUNTIFS('FS3'!$G:$G,"&gt;0",'FS3'!$C:$C,'EAL and Class Info'!$A26,'FS3'!$Q:$Q,K$1,'FS3'!C:C,"admitted")</f>
        <v>0</v>
      </c>
      <c r="L26" s="54">
        <f t="shared" si="28"/>
        <v>0</v>
      </c>
      <c r="M26" s="55">
        <f>COUNTIFS('FS3'!$G:$G,"&gt;0",'FS3'!$C:$C,'EAL and Class Info'!$A26,'FS3'!$Q:$Q,M$1,'FS3'!G:G,"admitted")</f>
        <v>0</v>
      </c>
      <c r="N26" s="56">
        <f t="shared" si="29"/>
        <v>0</v>
      </c>
      <c r="O26" s="57">
        <f>COUNTIFS('FS3'!$G:$G,"&gt;0",'FS3'!$C:$C,'EAL and Class Info'!$A26,'FS3'!$Q:$Q,O$1,'FS3'!I:I,"admitted")</f>
        <v>0</v>
      </c>
      <c r="P26" s="58">
        <f t="shared" si="30"/>
        <v>0</v>
      </c>
      <c r="Q26" s="47">
        <f>COUNTIFS('FS3'!$G:$G,"&gt;0",'FS3'!$C:$C,'EAL and Class Info'!$A26,'FS3'!$Q:$Q,Q$1,'FS3'!K:K,"admitted")</f>
        <v>0</v>
      </c>
      <c r="R26" s="59">
        <f t="shared" si="31"/>
        <v>0</v>
      </c>
      <c r="S26" s="60">
        <f t="shared" si="32"/>
        <v>0</v>
      </c>
      <c r="T26" s="61">
        <f t="shared" si="33"/>
        <v>0</v>
      </c>
      <c r="U26" s="62">
        <f>COUNTIFS('FS3'!$G:$G,"&gt;0",'FS3'!$C:$C,'EAL and Class Info'!$A26,'FS3'!$O:$O,'EAL and Class Info'!U$2,'FS3'!C:C,"admitted")</f>
        <v>0</v>
      </c>
      <c r="V26" s="62">
        <f>COUNTIFS('FS3'!$G:$G,"&gt;0",'FS3'!$C:$C,'EAL and Class Info'!$A26,'FS3'!$O:$O,'EAL and Class Info'!V$2,'FS3'!C:C,"admitted")</f>
        <v>0</v>
      </c>
      <c r="W26" s="62">
        <f>COUNTIFS('FS3'!$G:$G,"&gt;0",'FS3'!$C:$C,'EAL and Class Info'!$A26,'FS3'!$O:$O,'EAL and Class Info'!W$2,'FS3'!C:C,"admitted")</f>
        <v>0</v>
      </c>
      <c r="X26" s="62">
        <f>COUNTIFS('FS3'!$G:$G,"&gt;0",'FS3'!$C:$C,'EAL and Class Info'!$A26,'FS3'!$O:$O,'EAL and Class Info'!X$2,'FS3'!C:C,"admitted")</f>
        <v>0</v>
      </c>
      <c r="Y26" s="68"/>
      <c r="AA26" s="69"/>
      <c r="AB26" s="111">
        <f>COUNTIFS('FS3'!$G:$G,"&gt;0",'FS3'!$C:$C,$A26,'FS3'!$S:$S,"EAL Referral")+COUNTIFS('FS3'!$G:$G,"&gt;0",'FS3'!$C:$C,$A26,'FS3'!$S:$S,"F3 EAL")</f>
        <v>0</v>
      </c>
      <c r="AC26" s="102"/>
      <c r="AD26" s="102"/>
      <c r="AE26" s="102"/>
      <c r="AF26" s="102"/>
      <c r="AG26" s="102"/>
      <c r="AH26" s="102"/>
      <c r="AI26" s="102"/>
      <c r="AJ26" s="102"/>
      <c r="AK26" s="102"/>
      <c r="AL26" s="102"/>
      <c r="AM26" s="102"/>
      <c r="AN26" s="102"/>
      <c r="AO26" s="102"/>
      <c r="AP26" s="102"/>
      <c r="AQ26" s="102"/>
      <c r="AR26" s="102"/>
      <c r="AS26" s="102"/>
      <c r="AT26" s="102"/>
      <c r="AU26" s="102"/>
      <c r="AV26" s="102"/>
    </row>
    <row r="27" ht="14.25" customHeight="1">
      <c r="A27" s="43" t="s">
        <v>188</v>
      </c>
      <c r="B27" s="44" t="s">
        <v>189</v>
      </c>
      <c r="C27" s="71"/>
      <c r="D27" s="46">
        <f>COUNTIFS('FS3'!$G:$G,"&gt;0",'FS3'!$C:$C,'EAL and Class Info'!$A27,'FS3'!$N:$N,"F")</f>
        <v>10</v>
      </c>
      <c r="E27" s="47">
        <f>COUNTIFS('FS3'!$G:$G,"&gt;0",'FS3'!$C:$C,'EAL and Class Info'!$A27,'FS3'!$N:$N,"M")</f>
        <v>10</v>
      </c>
      <c r="F27" s="48">
        <f t="shared" si="25"/>
        <v>20</v>
      </c>
      <c r="G27" s="49">
        <f>COUNTIFS('FS3'!$G:$G,"&gt;0",'FS3'!$C:$C,'EAL and Class Info'!$A27,'FS3'!$Q:$Q,G$1)</f>
        <v>6</v>
      </c>
      <c r="H27" s="50">
        <f t="shared" si="26"/>
        <v>0.3</v>
      </c>
      <c r="I27" s="51">
        <f>COUNTIFS('FS3'!$G:$G,"&gt;0",'FS3'!$C:$C,'EAL and Class Info'!$A27,'FS3'!$Q:$Q,I$1)</f>
        <v>2</v>
      </c>
      <c r="J27" s="52">
        <f t="shared" si="27"/>
        <v>0.1</v>
      </c>
      <c r="K27" s="53">
        <f>COUNTIFS('FS3'!$G:$G,"&gt;0",'FS3'!$C:$C,'EAL and Class Info'!$A27,'FS3'!$Q:$Q,K$1)</f>
        <v>2</v>
      </c>
      <c r="L27" s="54">
        <f t="shared" si="28"/>
        <v>0.1</v>
      </c>
      <c r="M27" s="55">
        <f>COUNTIFS('FS3'!$G:$G,"&gt;0",'FS3'!$C:$C,'EAL and Class Info'!$A27,'FS3'!$Q:$Q,M$1)</f>
        <v>1</v>
      </c>
      <c r="N27" s="56">
        <f t="shared" si="29"/>
        <v>0.05</v>
      </c>
      <c r="O27" s="57">
        <f>COUNTIFS('FS3'!$G:$G,"&gt;0",'FS3'!$C:$C,'EAL and Class Info'!$A27,'FS3'!$Q:$Q,O$1)</f>
        <v>1</v>
      </c>
      <c r="P27" s="58">
        <f t="shared" si="30"/>
        <v>0.05</v>
      </c>
      <c r="Q27" s="47">
        <f>COUNTIFS('FS3'!$G:$G,"&gt;0",'FS3'!$C:$C,'EAL and Class Info'!$A27,'FS3'!$Q:$Q,Q$1)</f>
        <v>1</v>
      </c>
      <c r="R27" s="59">
        <f t="shared" si="31"/>
        <v>0.05</v>
      </c>
      <c r="S27" s="60">
        <f t="shared" si="32"/>
        <v>10</v>
      </c>
      <c r="T27" s="61">
        <f t="shared" si="33"/>
        <v>0.5</v>
      </c>
      <c r="U27" s="62">
        <f>COUNTIFS('FS3'!$G:$G,"&gt;0",'FS3'!$C:$C,'EAL and Class Info'!$A27,'FS3'!$O:$O,'EAL and Class Info'!U$2)</f>
        <v>3</v>
      </c>
      <c r="V27" s="62">
        <f>COUNTIFS('FS3'!$G:$G,"&gt;0",'FS3'!$C:$C,'EAL and Class Info'!$A27,'FS3'!$O:$O,'EAL and Class Info'!V$2)</f>
        <v>4</v>
      </c>
      <c r="W27" s="62">
        <f>COUNTIFS('FS3'!$G:$G,"&gt;0",'FS3'!$C:$C,'EAL and Class Info'!$A27,'FS3'!$O:$O,'EAL and Class Info'!W$2)</f>
        <v>6</v>
      </c>
      <c r="X27" s="62">
        <f>COUNTIFS('FS3'!$G:$G,"&gt;0",'FS3'!$C:$C,'EAL and Class Info'!$A27,'FS3'!$O:$O,'EAL and Class Info'!X$2)</f>
        <v>5</v>
      </c>
      <c r="Y27" s="68"/>
      <c r="AA27" s="69"/>
      <c r="AB27" s="111">
        <f>COUNTIFS('FS3'!$G:$G,"&gt;0",'FS3'!$C:$C,$A27,'FS3'!$S:$S,"EAL Referral")+COUNTIFS('FS3'!$G:$G,"&gt;0",'FS3'!$C:$C,$A27,'FS3'!$S:$S,"F3 EAL")</f>
        <v>6</v>
      </c>
      <c r="AC27" s="102"/>
      <c r="AD27" s="102"/>
      <c r="AE27" s="102"/>
      <c r="AF27" s="102"/>
      <c r="AG27" s="102"/>
      <c r="AH27" s="102"/>
      <c r="AI27" s="102"/>
      <c r="AJ27" s="102"/>
      <c r="AK27" s="102"/>
      <c r="AL27" s="102"/>
      <c r="AM27" s="102"/>
      <c r="AN27" s="102"/>
      <c r="AO27" s="102"/>
      <c r="AP27" s="102"/>
      <c r="AQ27" s="102"/>
      <c r="AR27" s="102"/>
      <c r="AS27" s="102"/>
      <c r="AT27" s="102"/>
      <c r="AU27" s="102"/>
      <c r="AV27" s="102"/>
    </row>
    <row r="28" ht="14.25" customHeight="1">
      <c r="A28" s="43" t="s">
        <v>190</v>
      </c>
      <c r="B28" s="44" t="s">
        <v>191</v>
      </c>
      <c r="C28" s="71"/>
      <c r="D28" s="46">
        <f>COUNTIFS('FS3'!$G:$G,"&gt;0",'FS3'!$C:$C,'EAL and Class Info'!$A28,'FS3'!$N:$N,"F")</f>
        <v>10</v>
      </c>
      <c r="E28" s="47">
        <f>COUNTIFS('FS3'!$G:$G,"&gt;0",'FS3'!$C:$C,'EAL and Class Info'!$A28,'FS3'!$N:$N,"M")</f>
        <v>10</v>
      </c>
      <c r="F28" s="48">
        <f t="shared" si="25"/>
        <v>20</v>
      </c>
      <c r="G28" s="49">
        <f>COUNTIFS('FS3'!$G:$G,"&gt;0",'FS3'!$C:$C,'EAL and Class Info'!$A28,'FS3'!$Q:$Q,G$1)</f>
        <v>8</v>
      </c>
      <c r="H28" s="50">
        <f t="shared" si="26"/>
        <v>0.4</v>
      </c>
      <c r="I28" s="51">
        <f>COUNTIFS('FS3'!$G:$G,"&gt;0",'FS3'!$C:$C,'EAL and Class Info'!$A28,'FS3'!$Q:$Q,I$1)</f>
        <v>2</v>
      </c>
      <c r="J28" s="52">
        <f t="shared" si="27"/>
        <v>0.1</v>
      </c>
      <c r="K28" s="53">
        <f>COUNTIFS('FS3'!$G:$G,"&gt;0",'FS3'!$C:$C,'EAL and Class Info'!$A28,'FS3'!$Q:$Q,K$1)</f>
        <v>3</v>
      </c>
      <c r="L28" s="54">
        <f t="shared" si="28"/>
        <v>0.15</v>
      </c>
      <c r="M28" s="55">
        <f>COUNTIFS('FS3'!$G:$G,"&gt;0",'FS3'!$C:$C,'EAL and Class Info'!$A28,'FS3'!$Q:$Q,M$1)</f>
        <v>0</v>
      </c>
      <c r="N28" s="56">
        <f t="shared" si="29"/>
        <v>0</v>
      </c>
      <c r="O28" s="57">
        <f>COUNTIFS('FS3'!$G:$G,"&gt;0",'FS3'!$C:$C,'EAL and Class Info'!$A28,'FS3'!$Q:$Q,O$1)</f>
        <v>0</v>
      </c>
      <c r="P28" s="58">
        <f t="shared" si="30"/>
        <v>0</v>
      </c>
      <c r="Q28" s="47">
        <f>COUNTIFS('FS3'!$G:$G,"&gt;0",'FS3'!$C:$C,'EAL and Class Info'!$A28,'FS3'!$Q:$Q,Q$1)</f>
        <v>0</v>
      </c>
      <c r="R28" s="59">
        <f t="shared" si="31"/>
        <v>0</v>
      </c>
      <c r="S28" s="60">
        <f t="shared" si="32"/>
        <v>7</v>
      </c>
      <c r="T28" s="61">
        <f t="shared" si="33"/>
        <v>0.35</v>
      </c>
      <c r="U28" s="62">
        <f>COUNTIFS('FS3'!$G:$G,"&gt;0",'FS3'!$C:$C,'EAL and Class Info'!$A28,'FS3'!$O:$O,'EAL and Class Info'!U$2)</f>
        <v>3</v>
      </c>
      <c r="V28" s="62">
        <f>COUNTIFS('FS3'!$G:$G,"&gt;0",'FS3'!$C:$C,'EAL and Class Info'!$A28,'FS3'!$O:$O,'EAL and Class Info'!V$2)</f>
        <v>6</v>
      </c>
      <c r="W28" s="62">
        <f>COUNTIFS('FS3'!$G:$G,"&gt;0",'FS3'!$C:$C,'EAL and Class Info'!$A28,'FS3'!$O:$O,'EAL and Class Info'!W$2)</f>
        <v>2</v>
      </c>
      <c r="X28" s="62">
        <f>COUNTIFS('FS3'!$G:$G,"&gt;0",'FS3'!$C:$C,'EAL and Class Info'!$A28,'FS3'!$O:$O,'EAL and Class Info'!X$2)</f>
        <v>7</v>
      </c>
      <c r="Y28" s="68"/>
      <c r="AA28" s="69"/>
      <c r="AB28" s="111">
        <f>COUNTIFS('FS3'!$G:$G,"&gt;0",'FS3'!$C:$C,$A28,'FS3'!$S:$S,"EAL Referral")+COUNTIFS('FS3'!$G:$G,"&gt;0",'FS3'!$C:$C,$A28,'FS3'!$S:$S,"F3 EAL")</f>
        <v>4</v>
      </c>
      <c r="AC28" s="102"/>
      <c r="AD28" s="102"/>
      <c r="AE28" s="102"/>
      <c r="AF28" s="102"/>
      <c r="AG28" s="102"/>
      <c r="AH28" s="102"/>
      <c r="AI28" s="102"/>
      <c r="AJ28" s="102"/>
      <c r="AK28" s="102"/>
      <c r="AL28" s="102"/>
      <c r="AM28" s="102"/>
      <c r="AN28" s="102"/>
      <c r="AO28" s="102"/>
      <c r="AP28" s="102"/>
      <c r="AQ28" s="102"/>
      <c r="AR28" s="102"/>
      <c r="AS28" s="102"/>
      <c r="AT28" s="102"/>
      <c r="AU28" s="102"/>
      <c r="AV28" s="102"/>
    </row>
    <row r="29" ht="14.25" customHeight="1">
      <c r="A29" s="43" t="s">
        <v>192</v>
      </c>
      <c r="B29" s="44" t="s">
        <v>193</v>
      </c>
      <c r="C29" s="71"/>
      <c r="D29" s="46">
        <f>COUNTIFS('FS3'!$G:$G,"&gt;0",'FS3'!$C:$C,'EAL and Class Info'!$A29,'FS3'!$N:$N,"F")</f>
        <v>10</v>
      </c>
      <c r="E29" s="47">
        <f>COUNTIFS('FS3'!$G:$G,"&gt;0",'FS3'!$C:$C,'EAL and Class Info'!$A29,'FS3'!$N:$N,"M")</f>
        <v>9</v>
      </c>
      <c r="F29" s="48">
        <f t="shared" si="25"/>
        <v>19</v>
      </c>
      <c r="G29" s="49">
        <f>COUNTIFS('FS3'!$G:$G,"&gt;0",'FS3'!$C:$C,'EAL and Class Info'!$A29,'FS3'!$Q:$Q,G$1)</f>
        <v>7</v>
      </c>
      <c r="H29" s="50">
        <f t="shared" si="26"/>
        <v>0.3684210526</v>
      </c>
      <c r="I29" s="51">
        <f>COUNTIFS('FS3'!$G:$G,"&gt;0",'FS3'!$C:$C,'EAL and Class Info'!$A29,'FS3'!$Q:$Q,I$1)</f>
        <v>3</v>
      </c>
      <c r="J29" s="52">
        <f t="shared" si="27"/>
        <v>0.1578947368</v>
      </c>
      <c r="K29" s="53">
        <f>COUNTIFS('FS3'!$G:$G,"&gt;0",'FS3'!$C:$C,'EAL and Class Info'!$A29,'FS3'!$Q:$Q,K$1)</f>
        <v>3</v>
      </c>
      <c r="L29" s="54">
        <f t="shared" si="28"/>
        <v>0.1578947368</v>
      </c>
      <c r="M29" s="55">
        <f>COUNTIFS('FS3'!$G:$G,"&gt;0",'FS3'!$C:$C,'EAL and Class Info'!$A29,'FS3'!$Q:$Q,M$1)</f>
        <v>1</v>
      </c>
      <c r="N29" s="56">
        <f t="shared" si="29"/>
        <v>0.05263157895</v>
      </c>
      <c r="O29" s="57">
        <f>COUNTIFS('FS3'!$G:$G,"&gt;0",'FS3'!$C:$C,'EAL and Class Info'!$A29,'FS3'!$Q:$Q,O$1)</f>
        <v>1</v>
      </c>
      <c r="P29" s="58">
        <f t="shared" si="30"/>
        <v>0.05263157895</v>
      </c>
      <c r="Q29" s="47">
        <f>COUNTIFS('FS3'!$G:$G,"&gt;0",'FS3'!$C:$C,'EAL and Class Info'!$A29,'FS3'!$Q:$Q,Q$1)</f>
        <v>0</v>
      </c>
      <c r="R29" s="59">
        <f t="shared" si="31"/>
        <v>0</v>
      </c>
      <c r="S29" s="60">
        <f t="shared" si="32"/>
        <v>6</v>
      </c>
      <c r="T29" s="61">
        <f t="shared" si="33"/>
        <v>0.3157894737</v>
      </c>
      <c r="U29" s="62">
        <f>COUNTIFS('FS3'!$G:$G,"&gt;0",'FS3'!$C:$C,'EAL and Class Info'!$A29,'FS3'!$O:$O,'EAL and Class Info'!U$2)</f>
        <v>4</v>
      </c>
      <c r="V29" s="62">
        <f>COUNTIFS('FS3'!$G:$G,"&gt;0",'FS3'!$C:$C,'EAL and Class Info'!$A29,'FS3'!$O:$O,'EAL and Class Info'!V$2)</f>
        <v>3</v>
      </c>
      <c r="W29" s="62">
        <f>COUNTIFS('FS3'!$G:$G,"&gt;0",'FS3'!$C:$C,'EAL and Class Info'!$A29,'FS3'!$O:$O,'EAL and Class Info'!W$2)</f>
        <v>7</v>
      </c>
      <c r="X29" s="62">
        <f>COUNTIFS('FS3'!$G:$G,"&gt;0",'FS3'!$C:$C,'EAL and Class Info'!$A29,'FS3'!$O:$O,'EAL and Class Info'!X$2)</f>
        <v>4</v>
      </c>
      <c r="Y29" s="68"/>
      <c r="AA29" s="69"/>
      <c r="AB29" s="111">
        <f>COUNTIFS('FS3'!$G:$G,"&gt;0",'FS3'!$C:$C,$A29,'FS3'!$S:$S,"EAL Referral")+COUNTIFS('FS3'!$G:$G,"&gt;0",'FS3'!$C:$C,$A29,'FS3'!$S:$S,"F3 EAL")</f>
        <v>6</v>
      </c>
      <c r="AC29" s="102"/>
      <c r="AD29" s="102"/>
      <c r="AE29" s="102"/>
      <c r="AF29" s="102"/>
      <c r="AG29" s="102"/>
      <c r="AH29" s="102"/>
      <c r="AI29" s="102"/>
      <c r="AJ29" s="102"/>
      <c r="AK29" s="102"/>
      <c r="AL29" s="102"/>
      <c r="AM29" s="102"/>
      <c r="AN29" s="102"/>
      <c r="AO29" s="102"/>
      <c r="AP29" s="102"/>
      <c r="AQ29" s="102"/>
      <c r="AR29" s="102"/>
      <c r="AS29" s="102"/>
      <c r="AT29" s="102"/>
      <c r="AU29" s="102"/>
      <c r="AV29" s="102"/>
    </row>
    <row r="30" ht="14.25" customHeight="1">
      <c r="A30" s="43" t="s">
        <v>194</v>
      </c>
      <c r="B30" s="44" t="s">
        <v>195</v>
      </c>
      <c r="C30" s="71"/>
      <c r="D30" s="46">
        <f>COUNTIFS('FS3'!$G:$G,"&gt;0",'FS3'!$C:$C,'EAL and Class Info'!$A30,'FS3'!$N:$N,"F")</f>
        <v>10</v>
      </c>
      <c r="E30" s="47">
        <f>COUNTIFS('FS3'!$G:$G,"&gt;0",'FS3'!$C:$C,'EAL and Class Info'!$A30,'FS3'!$N:$N,"M")</f>
        <v>9</v>
      </c>
      <c r="F30" s="48">
        <f t="shared" si="25"/>
        <v>19</v>
      </c>
      <c r="G30" s="49">
        <f>COUNTIFS('FS3'!$G:$G,"&gt;0",'FS3'!$C:$C,'EAL and Class Info'!$A30,'FS3'!$Q:$Q,G$1)</f>
        <v>7</v>
      </c>
      <c r="H30" s="50">
        <f t="shared" si="26"/>
        <v>0.3684210526</v>
      </c>
      <c r="I30" s="51">
        <f>COUNTIFS('FS3'!$G:$G,"&gt;0",'FS3'!$C:$C,'EAL and Class Info'!$A30,'FS3'!$Q:$Q,I$1)</f>
        <v>3</v>
      </c>
      <c r="J30" s="52">
        <f t="shared" si="27"/>
        <v>0.1578947368</v>
      </c>
      <c r="K30" s="53">
        <f>COUNTIFS('FS3'!$G:$G,"&gt;0",'FS3'!$C:$C,'EAL and Class Info'!$A30,'FS3'!$Q:$Q,K$1)</f>
        <v>2</v>
      </c>
      <c r="L30" s="54">
        <f t="shared" si="28"/>
        <v>0.1052631579</v>
      </c>
      <c r="M30" s="55">
        <f>COUNTIFS('FS3'!$G:$G,"&gt;0",'FS3'!$C:$C,'EAL and Class Info'!$A30,'FS3'!$Q:$Q,M$1)</f>
        <v>0</v>
      </c>
      <c r="N30" s="56">
        <f t="shared" si="29"/>
        <v>0</v>
      </c>
      <c r="O30" s="57">
        <f>COUNTIFS('FS3'!$G:$G,"&gt;0",'FS3'!$C:$C,'EAL and Class Info'!$A30,'FS3'!$Q:$Q,O$1)</f>
        <v>2</v>
      </c>
      <c r="P30" s="58">
        <f t="shared" si="30"/>
        <v>0.1052631579</v>
      </c>
      <c r="Q30" s="47">
        <f>COUNTIFS('FS3'!$G:$G,"&gt;0",'FS3'!$C:$C,'EAL and Class Info'!$A30,'FS3'!$Q:$Q,Q$1)</f>
        <v>0</v>
      </c>
      <c r="R30" s="59">
        <f t="shared" si="31"/>
        <v>0</v>
      </c>
      <c r="S30" s="60">
        <f t="shared" si="32"/>
        <v>7</v>
      </c>
      <c r="T30" s="61">
        <f t="shared" si="33"/>
        <v>0.3684210526</v>
      </c>
      <c r="U30" s="62">
        <f>COUNTIFS('FS3'!$G:$G,"&gt;0",'FS3'!$C:$C,'EAL and Class Info'!$A30,'FS3'!$O:$O,'EAL and Class Info'!U$2)</f>
        <v>4</v>
      </c>
      <c r="V30" s="62">
        <f>COUNTIFS('FS3'!$G:$G,"&gt;0",'FS3'!$C:$C,'EAL and Class Info'!$A30,'FS3'!$O:$O,'EAL and Class Info'!V$2)</f>
        <v>4</v>
      </c>
      <c r="W30" s="62">
        <f>COUNTIFS('FS3'!$G:$G,"&gt;0",'FS3'!$C:$C,'EAL and Class Info'!$A30,'FS3'!$O:$O,'EAL and Class Info'!W$2)</f>
        <v>6</v>
      </c>
      <c r="X30" s="62">
        <f>COUNTIFS('FS3'!$G:$G,"&gt;0",'FS3'!$C:$C,'EAL and Class Info'!$A30,'FS3'!$O:$O,'EAL and Class Info'!X$2)</f>
        <v>3</v>
      </c>
      <c r="Y30" s="68"/>
      <c r="AA30" s="69"/>
      <c r="AB30" s="111">
        <f>COUNTIFS('FS3'!$G:$G,"&gt;0",'FS3'!$C:$C,$A30,'FS3'!$S:$S,"EAL Referral")+COUNTIFS('FS3'!$G:$G,"&gt;0",'FS3'!$C:$C,$A30,'FS3'!$S:$S,"F3 EAL")</f>
        <v>7</v>
      </c>
      <c r="AC30" s="102"/>
      <c r="AD30" s="102"/>
      <c r="AE30" s="102"/>
      <c r="AF30" s="102"/>
      <c r="AG30" s="102"/>
      <c r="AH30" s="102"/>
      <c r="AI30" s="102"/>
      <c r="AJ30" s="102"/>
      <c r="AK30" s="102"/>
      <c r="AL30" s="102"/>
      <c r="AM30" s="102"/>
      <c r="AN30" s="102"/>
      <c r="AO30" s="102"/>
      <c r="AP30" s="102"/>
      <c r="AQ30" s="102"/>
      <c r="AR30" s="102"/>
      <c r="AS30" s="102"/>
      <c r="AT30" s="102"/>
      <c r="AU30" s="102"/>
      <c r="AV30" s="102"/>
    </row>
    <row r="31" ht="14.25" customHeight="1">
      <c r="A31" s="43" t="s">
        <v>196</v>
      </c>
      <c r="B31" s="44" t="s">
        <v>197</v>
      </c>
      <c r="C31" s="71"/>
      <c r="D31" s="46">
        <f>COUNTIFS('FS3'!$G:$G,"&gt;0",'FS3'!$C:$C,'EAL and Class Info'!$A31,'FS3'!$N:$N,"F")</f>
        <v>10</v>
      </c>
      <c r="E31" s="47">
        <f>COUNTIFS('FS3'!$G:$G,"&gt;0",'FS3'!$C:$C,'EAL and Class Info'!$A31,'FS3'!$N:$N,"M")</f>
        <v>11</v>
      </c>
      <c r="F31" s="48">
        <f t="shared" si="25"/>
        <v>21</v>
      </c>
      <c r="G31" s="49">
        <f>COUNTIFS('FS3'!$G:$G,"&gt;0",'FS3'!$C:$C,'EAL and Class Info'!$A31,'FS3'!$Q:$Q,G$1)</f>
        <v>9</v>
      </c>
      <c r="H31" s="50">
        <f t="shared" si="26"/>
        <v>0.4285714286</v>
      </c>
      <c r="I31" s="51">
        <f>COUNTIFS('FS3'!$G:$G,"&gt;0",'FS3'!$C:$C,'EAL and Class Info'!$A31,'FS3'!$Q:$Q,I$1)</f>
        <v>3</v>
      </c>
      <c r="J31" s="52">
        <f t="shared" si="27"/>
        <v>0.1428571429</v>
      </c>
      <c r="K31" s="53">
        <f>COUNTIFS('FS3'!$G:$G,"&gt;0",'FS3'!$C:$C,'EAL and Class Info'!$A31,'FS3'!$Q:$Q,K$1)</f>
        <v>0</v>
      </c>
      <c r="L31" s="54">
        <f t="shared" si="28"/>
        <v>0</v>
      </c>
      <c r="M31" s="55">
        <f>COUNTIFS('FS3'!$G:$G,"&gt;0",'FS3'!$C:$C,'EAL and Class Info'!$A31,'FS3'!$Q:$Q,M$1)</f>
        <v>0</v>
      </c>
      <c r="N31" s="56">
        <f t="shared" si="29"/>
        <v>0</v>
      </c>
      <c r="O31" s="57">
        <f>COUNTIFS('FS3'!$G:$G,"&gt;0",'FS3'!$C:$C,'EAL and Class Info'!$A31,'FS3'!$Q:$Q,O$1)</f>
        <v>0</v>
      </c>
      <c r="P31" s="58">
        <f t="shared" si="30"/>
        <v>0</v>
      </c>
      <c r="Q31" s="47">
        <f>COUNTIFS('FS3'!$G:$G,"&gt;0",'FS3'!$C:$C,'EAL and Class Info'!$A31,'FS3'!$Q:$Q,Q$1)</f>
        <v>1</v>
      </c>
      <c r="R31" s="59">
        <f t="shared" si="31"/>
        <v>0.04761904762</v>
      </c>
      <c r="S31" s="60">
        <f t="shared" si="32"/>
        <v>9</v>
      </c>
      <c r="T31" s="61">
        <f t="shared" si="33"/>
        <v>0.4285714286</v>
      </c>
      <c r="U31" s="62">
        <f>COUNTIFS('FS3'!$G:$G,"&gt;0",'FS3'!$C:$C,'EAL and Class Info'!$A31,'FS3'!$O:$O,'EAL and Class Info'!U$2)</f>
        <v>5</v>
      </c>
      <c r="V31" s="62">
        <f>COUNTIFS('FS3'!$G:$G,"&gt;0",'FS3'!$C:$C,'EAL and Class Info'!$A31,'FS3'!$O:$O,'EAL and Class Info'!V$2)</f>
        <v>3</v>
      </c>
      <c r="W31" s="62">
        <f>COUNTIFS('FS3'!$G:$G,"&gt;0",'FS3'!$C:$C,'EAL and Class Info'!$A31,'FS3'!$O:$O,'EAL and Class Info'!W$2)</f>
        <v>3</v>
      </c>
      <c r="X31" s="62">
        <f>COUNTIFS('FS3'!$G:$G,"&gt;0",'FS3'!$C:$C,'EAL and Class Info'!$A31,'FS3'!$O:$O,'EAL and Class Info'!X$2)</f>
        <v>6</v>
      </c>
      <c r="Y31" s="68"/>
      <c r="AA31" s="69"/>
      <c r="AB31" s="111">
        <f>COUNTIFS('FS3'!$G:$G,"&gt;0",'FS3'!$C:$C,$A31,'FS3'!$S:$S,"EAL Referral")+COUNTIFS('FS3'!$G:$G,"&gt;0",'FS3'!$C:$C,$A31,'FS3'!$S:$S,"F3 EAL")</f>
        <v>6</v>
      </c>
      <c r="AC31" s="102"/>
      <c r="AD31" s="102"/>
      <c r="AE31" s="102"/>
      <c r="AF31" s="102"/>
      <c r="AG31" s="102"/>
      <c r="AH31" s="102"/>
      <c r="AI31" s="102"/>
      <c r="AJ31" s="102"/>
      <c r="AK31" s="102"/>
      <c r="AL31" s="102"/>
      <c r="AM31" s="102"/>
      <c r="AN31" s="102"/>
      <c r="AO31" s="102"/>
      <c r="AP31" s="102"/>
      <c r="AQ31" s="102"/>
      <c r="AR31" s="102"/>
      <c r="AS31" s="102"/>
      <c r="AT31" s="102"/>
      <c r="AU31" s="102"/>
      <c r="AV31" s="102"/>
    </row>
    <row r="32" ht="14.25" customHeight="1">
      <c r="A32" s="43" t="s">
        <v>198</v>
      </c>
      <c r="B32" s="44" t="s">
        <v>199</v>
      </c>
      <c r="C32" s="71"/>
      <c r="D32" s="46">
        <f>COUNTIFS('FS3'!$G:$G,"&gt;0",'FS3'!$C:$C,'EAL and Class Info'!$A32,'FS3'!$N:$N,"F")</f>
        <v>10</v>
      </c>
      <c r="E32" s="47">
        <f>COUNTIFS('FS3'!$G:$G,"&gt;0",'FS3'!$C:$C,'EAL and Class Info'!$A32,'FS3'!$N:$N,"M")</f>
        <v>10</v>
      </c>
      <c r="F32" s="48">
        <f t="shared" si="25"/>
        <v>20</v>
      </c>
      <c r="G32" s="49">
        <f>COUNTIFS('FS3'!$G:$G,"&gt;0",'FS3'!$C:$C,'EAL and Class Info'!$A32,'FS3'!$Q:$Q,G$1)</f>
        <v>11</v>
      </c>
      <c r="H32" s="50">
        <f t="shared" si="26"/>
        <v>0.55</v>
      </c>
      <c r="I32" s="51">
        <f>COUNTIFS('FS3'!$G:$G,"&gt;0",'FS3'!$C:$C,'EAL and Class Info'!$A32,'FS3'!$Q:$Q,I$1)</f>
        <v>2</v>
      </c>
      <c r="J32" s="52">
        <f t="shared" si="27"/>
        <v>0.1</v>
      </c>
      <c r="K32" s="53">
        <f>COUNTIFS('FS3'!$G:$G,"&gt;0",'FS3'!$C:$C,'EAL and Class Info'!$A32,'FS3'!$Q:$Q,K$1)</f>
        <v>0</v>
      </c>
      <c r="L32" s="54">
        <f t="shared" si="28"/>
        <v>0</v>
      </c>
      <c r="M32" s="55">
        <f>COUNTIFS('FS3'!$G:$G,"&gt;0",'FS3'!$C:$C,'EAL and Class Info'!$A32,'FS3'!$Q:$Q,M$1)</f>
        <v>3</v>
      </c>
      <c r="N32" s="56">
        <f t="shared" si="29"/>
        <v>0.15</v>
      </c>
      <c r="O32" s="57">
        <f>COUNTIFS('FS3'!$G:$G,"&gt;0",'FS3'!$C:$C,'EAL and Class Info'!$A32,'FS3'!$Q:$Q,O$1)</f>
        <v>0</v>
      </c>
      <c r="P32" s="58">
        <f t="shared" si="30"/>
        <v>0</v>
      </c>
      <c r="Q32" s="47">
        <f>COUNTIFS('FS3'!$G:$G,"&gt;0",'FS3'!$C:$C,'EAL and Class Info'!$A32,'FS3'!$Q:$Q,Q$1)</f>
        <v>0</v>
      </c>
      <c r="R32" s="59">
        <f t="shared" si="31"/>
        <v>0</v>
      </c>
      <c r="S32" s="60">
        <f t="shared" si="32"/>
        <v>7</v>
      </c>
      <c r="T32" s="61">
        <f t="shared" si="33"/>
        <v>0.35</v>
      </c>
      <c r="U32" s="62">
        <f>COUNTIFS('FS3'!$G:$G,"&gt;0",'FS3'!$C:$C,'EAL and Class Info'!$A32,'FS3'!$O:$O,'EAL and Class Info'!U$2)</f>
        <v>5</v>
      </c>
      <c r="V32" s="62">
        <f>COUNTIFS('FS3'!$G:$G,"&gt;0",'FS3'!$C:$C,'EAL and Class Info'!$A32,'FS3'!$O:$O,'EAL and Class Info'!V$2)</f>
        <v>4</v>
      </c>
      <c r="W32" s="62">
        <f>COUNTIFS('FS3'!$G:$G,"&gt;0",'FS3'!$C:$C,'EAL and Class Info'!$A32,'FS3'!$O:$O,'EAL and Class Info'!W$2)</f>
        <v>5</v>
      </c>
      <c r="X32" s="62">
        <f>COUNTIFS('FS3'!$G:$G,"&gt;0",'FS3'!$C:$C,'EAL and Class Info'!$A32,'FS3'!$O:$O,'EAL and Class Info'!X$2)</f>
        <v>2</v>
      </c>
      <c r="Y32" s="68"/>
      <c r="AA32" s="69"/>
      <c r="AB32" s="111">
        <f>COUNTIFS('FS3'!$G:$G,"&gt;0",'FS3'!$C:$C,$A32,'FS3'!$S:$S,"EAL Referral")+COUNTIFS('FS3'!$G:$G,"&gt;0",'FS3'!$C:$C,$A32,'FS3'!$S:$S,"F3 EAL")</f>
        <v>7</v>
      </c>
      <c r="AC32" s="102"/>
      <c r="AD32" s="102"/>
      <c r="AE32" s="102"/>
      <c r="AF32" s="102"/>
      <c r="AG32" s="102"/>
      <c r="AH32" s="102"/>
      <c r="AI32" s="102"/>
      <c r="AJ32" s="102"/>
      <c r="AK32" s="102"/>
      <c r="AL32" s="102"/>
      <c r="AM32" s="102"/>
      <c r="AN32" s="102"/>
      <c r="AO32" s="102"/>
      <c r="AP32" s="102"/>
      <c r="AQ32" s="102"/>
      <c r="AR32" s="102"/>
      <c r="AS32" s="102"/>
      <c r="AT32" s="102"/>
      <c r="AU32" s="102"/>
      <c r="AV32" s="102"/>
    </row>
    <row r="33" ht="14.25" hidden="1" customHeight="1">
      <c r="A33" s="43" t="s">
        <v>200</v>
      </c>
      <c r="B33" s="44"/>
      <c r="C33" s="46"/>
      <c r="D33" s="46">
        <f>COUNTIFS('Year 1'!$G:$G,"&gt;0",'Year 1'!$C:$C,'EAL and Class Info'!$A33,'Year 1'!$M:$M,"F")</f>
        <v>0</v>
      </c>
      <c r="E33" s="47">
        <f>COUNTIFS('Year 1'!$G:$G,"&gt;0",'Year 1'!$C:$C,'EAL and Class Info'!$A33,'Year 1'!$M:$M,"M")</f>
        <v>0</v>
      </c>
      <c r="F33" s="48">
        <f t="shared" si="25"/>
        <v>0</v>
      </c>
      <c r="G33" s="49">
        <f>COUNTIFS('Year 1'!$G:$G,"&gt;0",'Year 1'!$C:$C,'EAL and Class Info'!$A33,'Year 1'!$P:$P,$G$1)</f>
        <v>0</v>
      </c>
      <c r="H33" s="50">
        <f t="shared" si="26"/>
        <v>0</v>
      </c>
      <c r="I33" s="51">
        <f>COUNTIFS('Year 1'!$G:$G,"&gt;0",'Year 1'!$C:$C,'EAL and Class Info'!$A33,'Year 1'!$P:$P,$I$1)</f>
        <v>0</v>
      </c>
      <c r="J33" s="52">
        <f t="shared" si="27"/>
        <v>0</v>
      </c>
      <c r="K33" s="53">
        <f>COUNTIFS('Year 1'!$G:$G,"&gt;0",'Year 1'!$C:$C,'EAL and Class Info'!$A33,'Year 1'!$P:$P,$K$1)</f>
        <v>0</v>
      </c>
      <c r="L33" s="54">
        <f t="shared" si="28"/>
        <v>0</v>
      </c>
      <c r="M33" s="55">
        <f>COUNTIFS('Year 1'!$G:$G,"&gt;0",'Year 1'!$C:$C,'EAL and Class Info'!$A33,'Year 1'!$P:$P,$K$1)</f>
        <v>0</v>
      </c>
      <c r="N33" s="56">
        <f t="shared" si="29"/>
        <v>0</v>
      </c>
      <c r="O33" s="57">
        <f>COUNTIFS('Year 1'!$G:$G,"&gt;0",'Year 1'!$C:$C,'EAL and Class Info'!$A33,'Year 1'!$P:$P,$K$1)</f>
        <v>0</v>
      </c>
      <c r="P33" s="58">
        <f t="shared" si="30"/>
        <v>0</v>
      </c>
      <c r="Q33" s="47">
        <f>COUNTIFS('Year 1'!$G:$G,"&gt;0",'Year 1'!$C:$C,'EAL and Class Info'!$A33,'Year 1'!$P:$P,$K$1)</f>
        <v>0</v>
      </c>
      <c r="R33" s="59">
        <f t="shared" si="31"/>
        <v>0</v>
      </c>
      <c r="S33" s="60">
        <f t="shared" si="32"/>
        <v>0</v>
      </c>
      <c r="T33" s="61">
        <f t="shared" si="33"/>
        <v>0</v>
      </c>
      <c r="U33" s="62">
        <f>COUNTIFS('Year 1'!$G:$G,"&gt;0",'Year 1'!$C:$C,'EAL and Class Info'!$A33,'Year 1'!$N:$N,'EAL and Class Info'!U$2)</f>
        <v>0</v>
      </c>
      <c r="V33" s="62">
        <f>COUNTIFS('Year 1'!$G:$G,"&gt;0",'Year 1'!$C:$C,'EAL and Class Info'!$A33,'Year 1'!$N:$N,'EAL and Class Info'!V$2)</f>
        <v>0</v>
      </c>
      <c r="W33" s="62">
        <f>COUNTIFS('Year 1'!$G:$G,"&gt;0",'Year 1'!$C:$C,'EAL and Class Info'!$A33,'Year 1'!$N:$N,'EAL and Class Info'!W$2)</f>
        <v>0</v>
      </c>
      <c r="X33" s="62">
        <f>COUNTIFS('Year 1'!$G:$G,"&gt;0",'Year 1'!$C:$C,'EAL and Class Info'!$A33,'Year 1'!$N:$N,'EAL and Class Info'!X$2)</f>
        <v>0</v>
      </c>
      <c r="Y33" s="68"/>
      <c r="AA33" s="69"/>
      <c r="AB33" s="111">
        <f>COUNTIFS('Year 2'!$C:$C,'EAL and Class Info'!$A33,'Year 2'!$T:$T,'EAL and Class Info'!AB$2)</f>
        <v>0</v>
      </c>
      <c r="AC33" s="102"/>
      <c r="AD33" s="102"/>
      <c r="AE33" s="102"/>
      <c r="AF33" s="102"/>
      <c r="AG33" s="102"/>
      <c r="AH33" s="102"/>
      <c r="AI33" s="102"/>
      <c r="AJ33" s="102"/>
      <c r="AK33" s="102"/>
      <c r="AL33" s="102"/>
      <c r="AM33" s="102"/>
      <c r="AN33" s="102"/>
      <c r="AO33" s="102"/>
      <c r="AP33" s="102"/>
      <c r="AQ33" s="102"/>
      <c r="AR33" s="102"/>
      <c r="AS33" s="102"/>
      <c r="AT33" s="102"/>
      <c r="AU33" s="102"/>
      <c r="AV33" s="102"/>
    </row>
    <row r="34" ht="14.25" hidden="1" customHeight="1">
      <c r="A34" s="43" t="s">
        <v>201</v>
      </c>
      <c r="B34" s="44"/>
      <c r="C34" s="46"/>
      <c r="D34" s="46">
        <f>COUNTIFS('Year 1'!$G:$G,"&gt;0",'Year 1'!$C:$C,'EAL and Class Info'!$A34,'Year 1'!$M:$M,"F")</f>
        <v>0</v>
      </c>
      <c r="E34" s="47">
        <f>COUNTIFS('Year 1'!$G:$G,"&gt;0",'Year 1'!$C:$C,'EAL and Class Info'!$A34,'Year 1'!$M:$M,"M")</f>
        <v>0</v>
      </c>
      <c r="F34" s="48">
        <f t="shared" si="25"/>
        <v>0</v>
      </c>
      <c r="G34" s="49">
        <f>COUNTIFS('Year 1'!$G:$G,"&gt;0",'Year 1'!$C:$C,'EAL and Class Info'!$A34,'Year 1'!$P:$P,$G$1)</f>
        <v>0</v>
      </c>
      <c r="H34" s="50">
        <f t="shared" si="26"/>
        <v>0</v>
      </c>
      <c r="I34" s="51">
        <f>COUNTIFS('Year 1'!$G:$G,"&gt;0",'Year 1'!$C:$C,'EAL and Class Info'!$A34,'Year 1'!$P:$P,$I$1)</f>
        <v>0</v>
      </c>
      <c r="J34" s="52">
        <f t="shared" si="27"/>
        <v>0</v>
      </c>
      <c r="K34" s="53">
        <f>COUNTIFS('Year 1'!$G:$G,"&gt;0",'Year 1'!$C:$C,'EAL and Class Info'!$A34,'Year 1'!$P:$P,$K$1)</f>
        <v>0</v>
      </c>
      <c r="L34" s="54">
        <f t="shared" si="28"/>
        <v>0</v>
      </c>
      <c r="M34" s="55">
        <f>COUNTIFS('Year 1'!$G:$G,"&gt;0",'Year 1'!$C:$C,'EAL and Class Info'!$A34,'Year 1'!$P:$P,$K$1)</f>
        <v>0</v>
      </c>
      <c r="N34" s="56">
        <f t="shared" si="29"/>
        <v>0</v>
      </c>
      <c r="O34" s="57">
        <f>COUNTIFS('Year 1'!$G:$G,"&gt;0",'Year 1'!$C:$C,'EAL and Class Info'!$A34,'Year 1'!$P:$P,$K$1)</f>
        <v>0</v>
      </c>
      <c r="P34" s="58">
        <f t="shared" si="30"/>
        <v>0</v>
      </c>
      <c r="Q34" s="47">
        <f>COUNTIFS('Year 1'!$G:$G,"&gt;0",'Year 1'!$C:$C,'EAL and Class Info'!$A34,'Year 1'!$P:$P,$K$1)</f>
        <v>0</v>
      </c>
      <c r="R34" s="59">
        <f t="shared" si="31"/>
        <v>0</v>
      </c>
      <c r="S34" s="60">
        <f t="shared" si="32"/>
        <v>0</v>
      </c>
      <c r="T34" s="61">
        <f t="shared" si="33"/>
        <v>0</v>
      </c>
      <c r="U34" s="62">
        <f>COUNTIFS('Year 1'!$G:$G,"&gt;0",'Year 1'!$C:$C,'EAL and Class Info'!$A34,'Year 1'!$N:$N,'EAL and Class Info'!U$2)</f>
        <v>0</v>
      </c>
      <c r="V34" s="62">
        <f>COUNTIFS('Year 1'!$G:$G,"&gt;0",'Year 1'!$C:$C,'EAL and Class Info'!$A34,'Year 1'!$N:$N,'EAL and Class Info'!V$2)</f>
        <v>0</v>
      </c>
      <c r="W34" s="62">
        <f>COUNTIFS('Year 1'!$G:$G,"&gt;0",'Year 1'!$C:$C,'EAL and Class Info'!$A34,'Year 1'!$N:$N,'EAL and Class Info'!W$2)</f>
        <v>0</v>
      </c>
      <c r="X34" s="62">
        <f>COUNTIFS('Year 1'!$G:$G,"&gt;0",'Year 1'!$C:$C,'EAL and Class Info'!$A34,'Year 1'!$N:$N,'EAL and Class Info'!X$2)</f>
        <v>0</v>
      </c>
      <c r="Y34" s="68"/>
      <c r="AA34" s="69"/>
      <c r="AB34" s="111">
        <f>COUNTIFS('Year 2'!$C:$C,'EAL and Class Info'!$A34,'Year 2'!$T:$T,'EAL and Class Info'!AB$2)</f>
        <v>0</v>
      </c>
      <c r="AC34" s="102"/>
      <c r="AD34" s="102"/>
      <c r="AE34" s="102"/>
      <c r="AF34" s="102"/>
      <c r="AG34" s="102"/>
      <c r="AH34" s="102"/>
      <c r="AI34" s="102"/>
      <c r="AJ34" s="102"/>
      <c r="AK34" s="102"/>
      <c r="AL34" s="102"/>
      <c r="AM34" s="102"/>
      <c r="AN34" s="102"/>
      <c r="AO34" s="102"/>
      <c r="AP34" s="102"/>
      <c r="AQ34" s="102"/>
      <c r="AR34" s="102"/>
      <c r="AS34" s="102"/>
      <c r="AT34" s="102"/>
      <c r="AU34" s="102"/>
      <c r="AV34" s="102"/>
    </row>
    <row r="35" ht="14.25" customHeight="1">
      <c r="A35" s="72" t="s">
        <v>155</v>
      </c>
      <c r="B35" s="26"/>
      <c r="C35" s="73"/>
      <c r="D35" s="74">
        <f t="shared" ref="D35:G35" si="34">SUM(D25:D32)</f>
        <v>60</v>
      </c>
      <c r="E35" s="75">
        <f t="shared" si="34"/>
        <v>59</v>
      </c>
      <c r="F35" s="76">
        <f t="shared" si="34"/>
        <v>119</v>
      </c>
      <c r="G35" s="77">
        <f t="shared" si="34"/>
        <v>48</v>
      </c>
      <c r="H35" s="78">
        <f t="shared" si="26"/>
        <v>0.4033613445</v>
      </c>
      <c r="I35" s="79">
        <f>SUM(I25:I32)</f>
        <v>15</v>
      </c>
      <c r="J35" s="80">
        <f t="shared" si="27"/>
        <v>0.1260504202</v>
      </c>
      <c r="K35" s="81">
        <f>SUM(K25:K32)</f>
        <v>10</v>
      </c>
      <c r="L35" s="82">
        <f t="shared" si="28"/>
        <v>0.08403361345</v>
      </c>
      <c r="M35" s="83">
        <f>SUM(M25:M32)</f>
        <v>5</v>
      </c>
      <c r="N35" s="84">
        <f t="shared" si="29"/>
        <v>0.04201680672</v>
      </c>
      <c r="O35" s="85">
        <f>SUM(O25:O32)</f>
        <v>4</v>
      </c>
      <c r="P35" s="112">
        <f t="shared" si="30"/>
        <v>0.03361344538</v>
      </c>
      <c r="Q35" s="75">
        <f>SUM(Q25:Q32)</f>
        <v>2</v>
      </c>
      <c r="R35" s="86">
        <f t="shared" si="31"/>
        <v>0.01680672269</v>
      </c>
      <c r="S35" s="87">
        <f>SUM(S25:S32)</f>
        <v>46</v>
      </c>
      <c r="T35" s="88">
        <f t="shared" si="33"/>
        <v>0.3865546218</v>
      </c>
      <c r="U35" s="89">
        <f t="shared" ref="U35:X35" si="35">SUM(U25:U32)</f>
        <v>24</v>
      </c>
      <c r="V35" s="89">
        <f t="shared" si="35"/>
        <v>24</v>
      </c>
      <c r="W35" s="89">
        <f t="shared" si="35"/>
        <v>29</v>
      </c>
      <c r="X35" s="89">
        <f t="shared" si="35"/>
        <v>27</v>
      </c>
      <c r="Y35" s="90"/>
      <c r="Z35" s="91"/>
      <c r="AA35" s="12"/>
      <c r="AB35" s="113">
        <f>SUM(AB26:AB32)</f>
        <v>36</v>
      </c>
      <c r="AC35" s="114"/>
      <c r="AD35" s="114"/>
      <c r="AE35" s="114"/>
      <c r="AF35" s="114"/>
      <c r="AG35" s="114"/>
      <c r="AH35" s="114"/>
      <c r="AI35" s="114"/>
      <c r="AJ35" s="114"/>
      <c r="AK35" s="114"/>
      <c r="AL35" s="114"/>
      <c r="AM35" s="114"/>
      <c r="AN35" s="114"/>
      <c r="AO35" s="114"/>
      <c r="AP35" s="114"/>
      <c r="AQ35" s="114"/>
      <c r="AR35" s="114"/>
      <c r="AS35" s="114"/>
      <c r="AT35" s="114"/>
      <c r="AU35" s="114"/>
      <c r="AV35" s="114"/>
    </row>
    <row r="36" ht="14.25" customHeight="1">
      <c r="A36" s="103"/>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5"/>
      <c r="AC36" s="106"/>
      <c r="AD36" s="106"/>
      <c r="AE36" s="106"/>
      <c r="AF36" s="106"/>
      <c r="AG36" s="106"/>
      <c r="AH36" s="106"/>
      <c r="AI36" s="106"/>
      <c r="AJ36" s="106"/>
      <c r="AK36" s="106"/>
      <c r="AL36" s="106"/>
      <c r="AM36" s="106"/>
      <c r="AN36" s="106"/>
      <c r="AO36" s="106"/>
      <c r="AP36" s="106"/>
      <c r="AQ36" s="106"/>
      <c r="AR36" s="106"/>
      <c r="AS36" s="106"/>
      <c r="AT36" s="106"/>
      <c r="AU36" s="106"/>
      <c r="AV36" s="106"/>
    </row>
    <row r="37" ht="14.25" customHeight="1">
      <c r="A37" s="107"/>
      <c r="B37" s="108"/>
      <c r="C37" s="108"/>
      <c r="D37" s="107" t="s">
        <v>202</v>
      </c>
      <c r="E37" s="108"/>
      <c r="F37" s="108"/>
      <c r="G37" s="108"/>
      <c r="H37" s="108"/>
      <c r="I37" s="108"/>
      <c r="J37" s="108"/>
      <c r="K37" s="108"/>
      <c r="L37" s="108"/>
      <c r="M37" s="108"/>
      <c r="N37" s="108"/>
      <c r="O37" s="108"/>
      <c r="P37" s="108"/>
      <c r="Q37" s="108"/>
      <c r="R37" s="108"/>
      <c r="S37" s="108"/>
      <c r="T37" s="108"/>
      <c r="U37" s="108"/>
      <c r="V37" s="108"/>
      <c r="W37" s="108"/>
      <c r="X37" s="108"/>
      <c r="Y37" s="108"/>
      <c r="Z37" s="108"/>
      <c r="AA37" s="108"/>
      <c r="AB37" s="109"/>
      <c r="AC37" s="101"/>
      <c r="AD37" s="101"/>
      <c r="AE37" s="101"/>
      <c r="AF37" s="101"/>
      <c r="AG37" s="101"/>
      <c r="AH37" s="101"/>
      <c r="AI37" s="101"/>
      <c r="AJ37" s="101"/>
      <c r="AK37" s="101"/>
      <c r="AL37" s="101"/>
      <c r="AM37" s="101"/>
      <c r="AN37" s="101"/>
      <c r="AO37" s="101"/>
      <c r="AP37" s="101"/>
      <c r="AQ37" s="101"/>
      <c r="AR37" s="101"/>
      <c r="AS37" s="101"/>
      <c r="AT37" s="101"/>
      <c r="AU37" s="101"/>
      <c r="AV37" s="101"/>
    </row>
    <row r="38" ht="14.25" customHeight="1">
      <c r="A38" s="43" t="s">
        <v>18</v>
      </c>
      <c r="B38" s="44"/>
      <c r="C38" s="45"/>
      <c r="D38" s="46">
        <f>COUNTIFS('Year 1'!$G:$G,"&gt;0",'Year 1'!$C:$C,$A38,'Year 1'!$M:$M,"F")</f>
        <v>0</v>
      </c>
      <c r="E38" s="47">
        <f>COUNTIFS('Year 1'!$G:$G,"&gt;0",'Year 1'!$C:$C,$A38,'Year 1'!$M:$M,"m")</f>
        <v>0</v>
      </c>
      <c r="F38" s="48">
        <f t="shared" ref="F38:F47" si="36">D38+E38</f>
        <v>0</v>
      </c>
      <c r="G38" s="49">
        <f>COUNTIFS('Year 1'!$G:$G,"&gt;0",'Year 1'!$C:$C,$A38,'Year 1'!$P:$P,G$1)</f>
        <v>0</v>
      </c>
      <c r="H38" s="50">
        <f t="shared" ref="H38:H48" si="37">IFERROR(G38/F38,0)</f>
        <v>0</v>
      </c>
      <c r="I38" s="51">
        <f>COUNTIFS('Year 1'!$G:$G,"&gt;0",'Year 1'!$C:$C,$A38,'Year 1'!$P:$P,I$1)</f>
        <v>0</v>
      </c>
      <c r="J38" s="52">
        <f t="shared" ref="J38:J48" si="38">IFERROR(I38/F38,0)</f>
        <v>0</v>
      </c>
      <c r="K38" s="53">
        <f>COUNTIFS('Year 1'!$G:$G,"&gt;0",'Year 1'!$C:$C,$A38,'Year 1'!$P:$P,K$1)</f>
        <v>0</v>
      </c>
      <c r="L38" s="54">
        <f t="shared" ref="L38:L48" si="39">IFERROR(K38/F38,0)</f>
        <v>0</v>
      </c>
      <c r="M38" s="55">
        <f>COUNTIFS('Year 1'!$G:$G,"&gt;0",'Year 1'!$C:$C,$A38,'Year 1'!$P:$P,M$1)</f>
        <v>0</v>
      </c>
      <c r="N38" s="56">
        <f t="shared" ref="N38:N48" si="40">IFERROR(M38/F38,0)</f>
        <v>0</v>
      </c>
      <c r="O38" s="57">
        <f>COUNTIFS('Year 1'!$G:$G,"&gt;0",'Year 1'!$C:$C,$A38,'Year 1'!$P:$P,O$1)</f>
        <v>0</v>
      </c>
      <c r="P38" s="58">
        <f t="shared" ref="P38:P48" si="41">IFERROR(O38/F38,0)</f>
        <v>0</v>
      </c>
      <c r="Q38" s="47">
        <f>COUNTIFS('Year 1'!$G:$G,"&gt;0",'Year 1'!$C:$C,$A38,'Year 1'!$P:$P,Q$1)</f>
        <v>0</v>
      </c>
      <c r="R38" s="59">
        <f t="shared" ref="R38:R48" si="42">IFERROR(Q38/F38,0)</f>
        <v>0</v>
      </c>
      <c r="S38" s="60">
        <f t="shared" ref="S38:S47" si="43">F38-SUM(G38,I38,K38)</f>
        <v>0</v>
      </c>
      <c r="T38" s="61">
        <f t="shared" ref="T38:T48" si="44">IFERROR(S38/F38,0)</f>
        <v>0</v>
      </c>
      <c r="U38" s="62">
        <f>COUNTIFS('Year 1'!$G:$G,"&gt;0",'Year 1'!$C:$C,$A38,'Year 1'!$N:$N,U$2)</f>
        <v>0</v>
      </c>
      <c r="V38" s="62">
        <f>COUNTIFS('Year 1'!$G:$G,"&gt;0",'Year 1'!$C:$C,$A38,'Year 1'!$N:$N,V$2)</f>
        <v>0</v>
      </c>
      <c r="W38" s="62">
        <f>COUNTIFS('Year 1'!$G:$G,"&gt;0",'Year 1'!$C:$C,$A38,'Year 1'!$N:$N,W$2)</f>
        <v>0</v>
      </c>
      <c r="X38" s="62">
        <f>COUNTIFS('Year 1'!$G:$G,"&gt;0",'Year 1'!$C:$C,$A38,'Year 1'!$N:$N,X$2)</f>
        <v>0</v>
      </c>
      <c r="Y38" s="111">
        <f>COUNTIFS('Year 1'!$G:$G,"&gt;0",'Year 1'!$C:$C,$A38,'Year 1'!$T:$T,Y$2)</f>
        <v>0</v>
      </c>
      <c r="Z38" s="111">
        <f>COUNTIFS('Year 1'!$G:$G,"&gt;0",'Year 1'!$C:$C,$A38,'Year 1'!$T:$T,Z$2)</f>
        <v>0</v>
      </c>
      <c r="AA38" s="111">
        <f>COUNTIFS('Year 1'!$G:$G,"&gt;0",'Year 1'!$C:$C,$A38,'Year 1'!$T:$T,AA$2)</f>
        <v>0</v>
      </c>
      <c r="AB38" s="111">
        <f t="shared" ref="AB38:AB47" si="45">SUM(Y38:AA38)</f>
        <v>0</v>
      </c>
      <c r="AC38" s="102"/>
      <c r="AD38" s="102"/>
      <c r="AE38" s="102"/>
      <c r="AF38" s="102"/>
      <c r="AG38" s="102"/>
      <c r="AH38" s="102"/>
      <c r="AI38" s="102"/>
      <c r="AJ38" s="102"/>
      <c r="AK38" s="102"/>
      <c r="AL38" s="102"/>
      <c r="AM38" s="102"/>
      <c r="AN38" s="102"/>
      <c r="AO38" s="102"/>
      <c r="AP38" s="102"/>
      <c r="AQ38" s="102"/>
      <c r="AR38" s="102"/>
      <c r="AS38" s="102"/>
      <c r="AT38" s="102"/>
      <c r="AU38" s="102"/>
      <c r="AV38" s="102"/>
    </row>
    <row r="39" ht="14.25" customHeight="1">
      <c r="A39" s="43" t="s">
        <v>12</v>
      </c>
      <c r="B39" s="44"/>
      <c r="C39" s="45"/>
      <c r="D39" s="46">
        <f>COUNTIFS('Year 1'!$G:$G,"&gt;0",'Year 1'!$C:$C,$A39,'Year 1'!$M:$M,"F")</f>
        <v>0</v>
      </c>
      <c r="E39" s="47">
        <f>COUNTIFS('Year 1'!$G:$G,"&gt;0",'Year 1'!$C:$C,$A39,'Year 1'!$M:$M,"m")</f>
        <v>0</v>
      </c>
      <c r="F39" s="48">
        <f t="shared" si="36"/>
        <v>0</v>
      </c>
      <c r="G39" s="49">
        <f>COUNTIFS('Year 1'!$G:$G,"&gt;0",'Year 1'!$C:$C,$A39,'Year 1'!$P:$P,G$1)</f>
        <v>0</v>
      </c>
      <c r="H39" s="50">
        <f t="shared" si="37"/>
        <v>0</v>
      </c>
      <c r="I39" s="51">
        <f>COUNTIFS('Year 1'!$G:$G,"&gt;0",'Year 1'!$C:$C,$A39,'Year 1'!$P:$P,I$1)</f>
        <v>0</v>
      </c>
      <c r="J39" s="52">
        <f t="shared" si="38"/>
        <v>0</v>
      </c>
      <c r="K39" s="53">
        <f>COUNTIFS('Year 1'!$G:$G,"&gt;0",'Year 1'!$C:$C,$A39,'Year 1'!$P:$P,K$1)</f>
        <v>0</v>
      </c>
      <c r="L39" s="54">
        <f t="shared" si="39"/>
        <v>0</v>
      </c>
      <c r="M39" s="55">
        <f>COUNTIFS('Year 1'!$G:$G,"&gt;0",'Year 1'!$C:$C,$A39,'Year 1'!$P:$P,M$1)</f>
        <v>0</v>
      </c>
      <c r="N39" s="56">
        <f t="shared" si="40"/>
        <v>0</v>
      </c>
      <c r="O39" s="57">
        <f>COUNTIFS('Year 1'!$G:$G,"&gt;0",'Year 1'!$C:$C,$A39,'Year 1'!$P:$P,O$1)</f>
        <v>0</v>
      </c>
      <c r="P39" s="58">
        <f t="shared" si="41"/>
        <v>0</v>
      </c>
      <c r="Q39" s="47">
        <f>COUNTIFS('Year 1'!$G:$G,"&gt;0",'Year 1'!$C:$C,$A39,'Year 1'!$P:$P,Q$1)</f>
        <v>0</v>
      </c>
      <c r="R39" s="59">
        <f t="shared" si="42"/>
        <v>0</v>
      </c>
      <c r="S39" s="60">
        <f t="shared" si="43"/>
        <v>0</v>
      </c>
      <c r="T39" s="61">
        <f t="shared" si="44"/>
        <v>0</v>
      </c>
      <c r="U39" s="62">
        <f>COUNTIFS('Year 1'!$G:$G,"&gt;0",'Year 1'!$C:$C,$A39,'Year 1'!$N:$N,U$2)</f>
        <v>0</v>
      </c>
      <c r="V39" s="62">
        <f>COUNTIFS('Year 1'!$G:$G,"&gt;0",'Year 1'!$C:$C,$A39,'Year 1'!$N:$N,V$2)</f>
        <v>0</v>
      </c>
      <c r="W39" s="62">
        <f>COUNTIFS('Year 1'!$G:$G,"&gt;0",'Year 1'!$C:$C,$A39,'Year 1'!$N:$N,W$2)</f>
        <v>0</v>
      </c>
      <c r="X39" s="62">
        <f>COUNTIFS('Year 1'!$G:$G,"&gt;0",'Year 1'!$C:$C,$A39,'Year 1'!$N:$N,X$2)</f>
        <v>0</v>
      </c>
      <c r="Y39" s="111">
        <f>COUNTIFS('Year 1'!$G:$G,"&gt;0",'Year 1'!$C:$C,$A39,'Year 1'!$T:$T,Y$2)</f>
        <v>0</v>
      </c>
      <c r="Z39" s="111">
        <f>COUNTIFS('Year 1'!$G:$G,"&gt;0",'Year 1'!$C:$C,$A39,'Year 1'!$T:$T,Z$2)</f>
        <v>0</v>
      </c>
      <c r="AA39" s="111">
        <f>COUNTIFS('Year 1'!$G:$G,"&gt;0",'Year 1'!$C:$C,$A39,'Year 1'!$T:$T,AA$2)</f>
        <v>0</v>
      </c>
      <c r="AB39" s="111">
        <f t="shared" si="45"/>
        <v>0</v>
      </c>
      <c r="AC39" s="102"/>
      <c r="AD39" s="102"/>
      <c r="AE39" s="102"/>
      <c r="AF39" s="102"/>
      <c r="AG39" s="102"/>
      <c r="AH39" s="102"/>
      <c r="AI39" s="102"/>
      <c r="AJ39" s="102"/>
      <c r="AK39" s="102"/>
      <c r="AL39" s="102"/>
      <c r="AM39" s="102"/>
      <c r="AN39" s="102"/>
      <c r="AO39" s="102"/>
      <c r="AP39" s="102"/>
      <c r="AQ39" s="102"/>
      <c r="AR39" s="102"/>
      <c r="AS39" s="102"/>
      <c r="AT39" s="102"/>
      <c r="AU39" s="102"/>
      <c r="AV39" s="102"/>
    </row>
    <row r="40" ht="14.25" customHeight="1">
      <c r="A40" s="43" t="s">
        <v>203</v>
      </c>
      <c r="B40" s="44" t="s">
        <v>204</v>
      </c>
      <c r="C40" s="45"/>
      <c r="D40" s="46">
        <f>COUNTIFS('Year 1'!$G:$G,"&gt;0",'Year 1'!$C:$C,$A40,'Year 1'!$M:$M,"F")</f>
        <v>10</v>
      </c>
      <c r="E40" s="47">
        <f>COUNTIFS('Year 1'!$G:$G,"&gt;0",'Year 1'!$C:$C,$A40,'Year 1'!$M:$M,"M")</f>
        <v>10</v>
      </c>
      <c r="F40" s="48">
        <f t="shared" si="36"/>
        <v>20</v>
      </c>
      <c r="G40" s="49">
        <f>COUNTIFS('Year 1'!$G:$G,"&gt;0",'Year 1'!$C:$C,$A40,'Year 1'!$P:$P,G$1)</f>
        <v>6</v>
      </c>
      <c r="H40" s="50">
        <f t="shared" si="37"/>
        <v>0.3</v>
      </c>
      <c r="I40" s="51">
        <f>COUNTIFS('Year 1'!$G:$G,"&gt;0",'Year 1'!$C:$C,$A40,'Year 1'!$P:$P,I$1)</f>
        <v>4</v>
      </c>
      <c r="J40" s="52">
        <f t="shared" si="38"/>
        <v>0.2</v>
      </c>
      <c r="K40" s="53">
        <f>COUNTIFS('Year 1'!$G:$G,"&gt;0",'Year 1'!$C:$C,$A40,'Year 1'!$P:$P,K$1)</f>
        <v>3</v>
      </c>
      <c r="L40" s="54">
        <f t="shared" si="39"/>
        <v>0.15</v>
      </c>
      <c r="M40" s="55">
        <f>COUNTIFS('Year 1'!$G:$G,"&gt;0",'Year 1'!$C:$C,$A40,'Year 1'!$P:$P,M$1)</f>
        <v>1</v>
      </c>
      <c r="N40" s="56">
        <f t="shared" si="40"/>
        <v>0.05</v>
      </c>
      <c r="O40" s="57">
        <f>COUNTIFS('Year 1'!$G:$G,"&gt;0",'Year 1'!$C:$C,$A40,'Year 1'!$P:$P,O$1)</f>
        <v>2</v>
      </c>
      <c r="P40" s="58">
        <f t="shared" si="41"/>
        <v>0.1</v>
      </c>
      <c r="Q40" s="47">
        <f>COUNTIFS('Year 1'!$G:$G,"&gt;0",'Year 1'!$C:$C,$A40,'Year 1'!$P:$P,Q$1)</f>
        <v>1</v>
      </c>
      <c r="R40" s="59">
        <f t="shared" si="42"/>
        <v>0.05</v>
      </c>
      <c r="S40" s="60">
        <f t="shared" si="43"/>
        <v>7</v>
      </c>
      <c r="T40" s="61">
        <f t="shared" si="44"/>
        <v>0.35</v>
      </c>
      <c r="U40" s="62">
        <f>COUNTIFS('Year 1'!$G:$G,"&gt;0",'Year 1'!$C:$C,$A40,'Year 1'!$N:$N,U$2)</f>
        <v>4</v>
      </c>
      <c r="V40" s="62">
        <f>COUNTIFS('Year 1'!$G:$G,"&gt;0",'Year 1'!$C:$C,$A40,'Year 1'!$N:$N,V$2)</f>
        <v>2</v>
      </c>
      <c r="W40" s="62">
        <f>COUNTIFS('Year 1'!$G:$G,"&gt;0",'Year 1'!$C:$C,$A40,'Year 1'!$N:$N,W$2)</f>
        <v>9</v>
      </c>
      <c r="X40" s="62">
        <f>COUNTIFS('Year 1'!$G:$G,"&gt;0",'Year 1'!$C:$C,$A40,'Year 1'!$N:$N,X$2)</f>
        <v>1</v>
      </c>
      <c r="Y40" s="111">
        <f>COUNTIFS('Year 1'!$G:$G,"&gt;0",'Year 1'!$C:$C,$A40,'Year 1'!$T:$T,Y$2)</f>
        <v>1</v>
      </c>
      <c r="Z40" s="111">
        <f>COUNTIFS('Year 1'!$G:$G,"&gt;0",'Year 1'!$C:$C,$A40,'Year 1'!$T:$T,Z$2)</f>
        <v>4</v>
      </c>
      <c r="AA40" s="111">
        <f>COUNTIFS('Year 1'!$G:$G,"&gt;0",'Year 1'!$C:$C,$A40,'Year 1'!$T:$T,AA$2)</f>
        <v>1</v>
      </c>
      <c r="AB40" s="111">
        <f t="shared" si="45"/>
        <v>6</v>
      </c>
      <c r="AC40" s="102"/>
      <c r="AD40" s="102"/>
      <c r="AE40" s="102"/>
      <c r="AF40" s="102"/>
      <c r="AG40" s="102"/>
      <c r="AH40" s="102"/>
      <c r="AI40" s="102"/>
      <c r="AJ40" s="102"/>
      <c r="AK40" s="102"/>
      <c r="AL40" s="102"/>
      <c r="AM40" s="102"/>
      <c r="AN40" s="102"/>
      <c r="AO40" s="102"/>
      <c r="AP40" s="102"/>
      <c r="AQ40" s="102"/>
      <c r="AR40" s="102"/>
      <c r="AS40" s="102"/>
      <c r="AT40" s="102"/>
      <c r="AU40" s="102"/>
      <c r="AV40" s="102"/>
    </row>
    <row r="41" ht="14.25" customHeight="1">
      <c r="A41" s="43" t="s">
        <v>205</v>
      </c>
      <c r="B41" s="44" t="s">
        <v>206</v>
      </c>
      <c r="C41" s="45"/>
      <c r="D41" s="46">
        <f>COUNTIFS('Year 1'!$G:$G,"&gt;0",'Year 1'!$C:$C,$A41,'Year 1'!$M:$M,"F")</f>
        <v>9</v>
      </c>
      <c r="E41" s="47">
        <f>COUNTIFS('Year 1'!$G:$G,"&gt;0",'Year 1'!$C:$C,$A41,'Year 1'!$M:$M,"M")</f>
        <v>12</v>
      </c>
      <c r="F41" s="48">
        <f t="shared" si="36"/>
        <v>21</v>
      </c>
      <c r="G41" s="49">
        <f>COUNTIFS('Year 1'!$G:$G,"&gt;0",'Year 1'!$C:$C,$A41,'Year 1'!$P:$P,G$1)</f>
        <v>8</v>
      </c>
      <c r="H41" s="50">
        <f t="shared" si="37"/>
        <v>0.380952381</v>
      </c>
      <c r="I41" s="51">
        <f>COUNTIFS('Year 1'!$G:$G,"&gt;0",'Year 1'!$C:$C,$A41,'Year 1'!$P:$P,I$1)</f>
        <v>4</v>
      </c>
      <c r="J41" s="52">
        <f t="shared" si="38"/>
        <v>0.1904761905</v>
      </c>
      <c r="K41" s="53">
        <f>COUNTIFS('Year 1'!$G:$G,"&gt;0",'Year 1'!$C:$C,$A41,'Year 1'!$P:$P,K$1)</f>
        <v>1</v>
      </c>
      <c r="L41" s="54">
        <f t="shared" si="39"/>
        <v>0.04761904762</v>
      </c>
      <c r="M41" s="55">
        <f>COUNTIFS('Year 1'!$G:$G,"&gt;0",'Year 1'!$C:$C,$A41,'Year 1'!$P:$P,M$1)</f>
        <v>1</v>
      </c>
      <c r="N41" s="56">
        <f t="shared" si="40"/>
        <v>0.04761904762</v>
      </c>
      <c r="O41" s="57">
        <f>COUNTIFS('Year 1'!$G:$G,"&gt;0",'Year 1'!$C:$C,$A41,'Year 1'!$P:$P,O$1)</f>
        <v>2</v>
      </c>
      <c r="P41" s="58">
        <f t="shared" si="41"/>
        <v>0.09523809524</v>
      </c>
      <c r="Q41" s="47">
        <f>COUNTIFS('Year 1'!$G:$G,"&gt;0",'Year 1'!$C:$C,$A41,'Year 1'!$P:$P,Q$1)</f>
        <v>1</v>
      </c>
      <c r="R41" s="59">
        <f t="shared" si="42"/>
        <v>0.04761904762</v>
      </c>
      <c r="S41" s="60">
        <f t="shared" si="43"/>
        <v>8</v>
      </c>
      <c r="T41" s="61">
        <f t="shared" si="44"/>
        <v>0.380952381</v>
      </c>
      <c r="U41" s="62">
        <f>COUNTIFS('Year 1'!$G:$G,"&gt;0",'Year 1'!$C:$C,$A41,'Year 1'!$N:$N,U$2)</f>
        <v>1</v>
      </c>
      <c r="V41" s="62">
        <f>COUNTIFS('Year 1'!$G:$G,"&gt;0",'Year 1'!$C:$C,$A41,'Year 1'!$N:$N,V$2)</f>
        <v>6</v>
      </c>
      <c r="W41" s="62">
        <f>COUNTIFS('Year 1'!$G:$G,"&gt;0",'Year 1'!$C:$C,$A41,'Year 1'!$N:$N,W$2)</f>
        <v>5</v>
      </c>
      <c r="X41" s="62">
        <f>COUNTIFS('Year 1'!$G:$G,"&gt;0",'Year 1'!$C:$C,$A41,'Year 1'!$N:$N,X$2)</f>
        <v>2</v>
      </c>
      <c r="Y41" s="111">
        <f>COUNTIFS('Year 1'!$G:$G,"&gt;0",'Year 1'!$C:$C,$A41,'Year 1'!$T:$T,Y$2)</f>
        <v>1</v>
      </c>
      <c r="Z41" s="111">
        <f>COUNTIFS('Year 1'!$G:$G,"&gt;0",'Year 1'!$C:$C,$A41,'Year 1'!$T:$T,Z$2)</f>
        <v>4</v>
      </c>
      <c r="AA41" s="111">
        <f>COUNTIFS('Year 1'!$G:$G,"&gt;0",'Year 1'!$C:$C,$A41,'Year 1'!$T:$T,AA$2)</f>
        <v>2</v>
      </c>
      <c r="AB41" s="111">
        <f t="shared" si="45"/>
        <v>7</v>
      </c>
      <c r="AC41" s="102"/>
      <c r="AD41" s="102"/>
      <c r="AE41" s="102"/>
      <c r="AF41" s="102"/>
      <c r="AG41" s="102"/>
      <c r="AH41" s="102"/>
      <c r="AI41" s="102"/>
      <c r="AJ41" s="102"/>
      <c r="AK41" s="102"/>
      <c r="AL41" s="102"/>
      <c r="AM41" s="102"/>
      <c r="AN41" s="102"/>
      <c r="AO41" s="102"/>
      <c r="AP41" s="102"/>
      <c r="AQ41" s="102"/>
      <c r="AR41" s="102"/>
      <c r="AS41" s="102"/>
      <c r="AT41" s="102"/>
      <c r="AU41" s="102"/>
      <c r="AV41" s="102"/>
    </row>
    <row r="42" ht="14.25" customHeight="1">
      <c r="A42" s="43" t="s">
        <v>207</v>
      </c>
      <c r="B42" s="44" t="s">
        <v>208</v>
      </c>
      <c r="C42" s="45"/>
      <c r="D42" s="46">
        <f>COUNTIFS('Year 1'!$G:$G,"&gt;0",'Year 1'!$C:$C,$A42,'Year 1'!$M:$M,"F")</f>
        <v>10</v>
      </c>
      <c r="E42" s="47">
        <f>COUNTIFS('Year 1'!$G:$G,"&gt;0",'Year 1'!$C:$C,$A42,'Year 1'!$M:$M,"M")</f>
        <v>10</v>
      </c>
      <c r="F42" s="48">
        <f t="shared" si="36"/>
        <v>20</v>
      </c>
      <c r="G42" s="49">
        <f>COUNTIFS('Year 1'!$G:$G,"&gt;0",'Year 1'!$C:$C,$A42,'Year 1'!$P:$P,G$1)</f>
        <v>6</v>
      </c>
      <c r="H42" s="50">
        <f t="shared" si="37"/>
        <v>0.3</v>
      </c>
      <c r="I42" s="51">
        <f>COUNTIFS('Year 1'!$G:$G,"&gt;0",'Year 1'!$C:$C,$A42,'Year 1'!$P:$P,I$1)</f>
        <v>4</v>
      </c>
      <c r="J42" s="52">
        <f t="shared" si="38"/>
        <v>0.2</v>
      </c>
      <c r="K42" s="53">
        <f>COUNTIFS('Year 1'!$G:$G,"&gt;0",'Year 1'!$C:$C,$A42,'Year 1'!$P:$P,K$1)</f>
        <v>3</v>
      </c>
      <c r="L42" s="54">
        <f t="shared" si="39"/>
        <v>0.15</v>
      </c>
      <c r="M42" s="55">
        <f>COUNTIFS('Year 1'!$G:$G,"&gt;0",'Year 1'!$C:$C,$A42,'Year 1'!$P:$P,M$1)</f>
        <v>3</v>
      </c>
      <c r="N42" s="56">
        <f t="shared" si="40"/>
        <v>0.15</v>
      </c>
      <c r="O42" s="57">
        <f>COUNTIFS('Year 1'!$G:$G,"&gt;0",'Year 1'!$C:$C,$A42,'Year 1'!$P:$P,O$1)</f>
        <v>0</v>
      </c>
      <c r="P42" s="58">
        <f t="shared" si="41"/>
        <v>0</v>
      </c>
      <c r="Q42" s="47">
        <f>COUNTIFS('Year 1'!$G:$G,"&gt;0",'Year 1'!$C:$C,$A42,'Year 1'!$P:$P,Q$1)</f>
        <v>0</v>
      </c>
      <c r="R42" s="59">
        <f t="shared" si="42"/>
        <v>0</v>
      </c>
      <c r="S42" s="60">
        <f t="shared" si="43"/>
        <v>7</v>
      </c>
      <c r="T42" s="61">
        <f t="shared" si="44"/>
        <v>0.35</v>
      </c>
      <c r="U42" s="62">
        <f>COUNTIFS('Year 1'!$G:$G,"&gt;0",'Year 1'!$C:$C,$A42,'Year 1'!$N:$N,U$2)</f>
        <v>6</v>
      </c>
      <c r="V42" s="62">
        <f>COUNTIFS('Year 1'!$G:$G,"&gt;0",'Year 1'!$C:$C,$A42,'Year 1'!$N:$N,V$2)</f>
        <v>2</v>
      </c>
      <c r="W42" s="62">
        <f>COUNTIFS('Year 1'!$G:$G,"&gt;0",'Year 1'!$C:$C,$A42,'Year 1'!$N:$N,W$2)</f>
        <v>2</v>
      </c>
      <c r="X42" s="62">
        <f>COUNTIFS('Year 1'!$G:$G,"&gt;0",'Year 1'!$C:$C,$A42,'Year 1'!$N:$N,X$2)</f>
        <v>5</v>
      </c>
      <c r="Y42" s="111">
        <f>COUNTIFS('Year 1'!$G:$G,"&gt;0",'Year 1'!$C:$C,$A42,'Year 1'!$T:$T,Y$2)</f>
        <v>1</v>
      </c>
      <c r="Z42" s="111">
        <f>COUNTIFS('Year 1'!$G:$G,"&gt;0",'Year 1'!$C:$C,$A42,'Year 1'!$T:$T,Z$2)</f>
        <v>6</v>
      </c>
      <c r="AA42" s="111">
        <f>COUNTIFS('Year 1'!$G:$G,"&gt;0",'Year 1'!$C:$C,$A42,'Year 1'!$T:$T,AA$2)</f>
        <v>1</v>
      </c>
      <c r="AB42" s="111">
        <f t="shared" si="45"/>
        <v>8</v>
      </c>
      <c r="AC42" s="102"/>
      <c r="AD42" s="102"/>
      <c r="AE42" s="102"/>
      <c r="AF42" s="102"/>
      <c r="AG42" s="102"/>
      <c r="AH42" s="102"/>
      <c r="AI42" s="102"/>
      <c r="AJ42" s="102"/>
      <c r="AK42" s="102"/>
      <c r="AL42" s="102"/>
      <c r="AM42" s="102"/>
      <c r="AN42" s="102"/>
      <c r="AO42" s="102"/>
      <c r="AP42" s="102"/>
      <c r="AQ42" s="102"/>
      <c r="AR42" s="102"/>
      <c r="AS42" s="102"/>
      <c r="AT42" s="102"/>
      <c r="AU42" s="102"/>
      <c r="AV42" s="102"/>
    </row>
    <row r="43" ht="14.25" customHeight="1">
      <c r="A43" s="43" t="s">
        <v>209</v>
      </c>
      <c r="B43" s="44" t="s">
        <v>210</v>
      </c>
      <c r="C43" s="45"/>
      <c r="D43" s="46">
        <f>COUNTIFS('Year 1'!$G:$G,"&gt;0",'Year 1'!$C:$C,$A43,'Year 1'!$M:$M,"F")</f>
        <v>9</v>
      </c>
      <c r="E43" s="47">
        <f>COUNTIFS('Year 1'!$G:$G,"&gt;0",'Year 1'!$C:$C,$A43,'Year 1'!$M:$M,"M")</f>
        <v>12</v>
      </c>
      <c r="F43" s="48">
        <f t="shared" si="36"/>
        <v>21</v>
      </c>
      <c r="G43" s="49">
        <f>COUNTIFS('Year 1'!$G:$G,"&gt;0",'Year 1'!$C:$C,$A43,'Year 1'!$P:$P,G$1)</f>
        <v>6</v>
      </c>
      <c r="H43" s="50">
        <f t="shared" si="37"/>
        <v>0.2857142857</v>
      </c>
      <c r="I43" s="51">
        <f>COUNTIFS('Year 1'!$G:$G,"&gt;0",'Year 1'!$C:$C,$A43,'Year 1'!$P:$P,I$1)</f>
        <v>3</v>
      </c>
      <c r="J43" s="52">
        <f t="shared" si="38"/>
        <v>0.1428571429</v>
      </c>
      <c r="K43" s="53">
        <f>COUNTIFS('Year 1'!$G:$G,"&gt;0",'Year 1'!$C:$C,$A43,'Year 1'!$P:$P,K$1)</f>
        <v>2</v>
      </c>
      <c r="L43" s="54">
        <f t="shared" si="39"/>
        <v>0.09523809524</v>
      </c>
      <c r="M43" s="55">
        <f>COUNTIFS('Year 1'!$G:$G,"&gt;0",'Year 1'!$C:$C,$A43,'Year 1'!$P:$P,M$1)</f>
        <v>3</v>
      </c>
      <c r="N43" s="56">
        <f t="shared" si="40"/>
        <v>0.1428571429</v>
      </c>
      <c r="O43" s="57">
        <f>COUNTIFS('Year 1'!$G:$G,"&gt;0",'Year 1'!$C:$C,$A43,'Year 1'!$P:$P,O$1)</f>
        <v>2</v>
      </c>
      <c r="P43" s="58">
        <f t="shared" si="41"/>
        <v>0.09523809524</v>
      </c>
      <c r="Q43" s="47">
        <f>COUNTIFS('Year 1'!$G:$G,"&gt;0",'Year 1'!$C:$C,$A43,'Year 1'!$P:$P,Q$1)</f>
        <v>0</v>
      </c>
      <c r="R43" s="59">
        <f t="shared" si="42"/>
        <v>0</v>
      </c>
      <c r="S43" s="60">
        <f t="shared" si="43"/>
        <v>10</v>
      </c>
      <c r="T43" s="61">
        <f t="shared" si="44"/>
        <v>0.4761904762</v>
      </c>
      <c r="U43" s="62">
        <f>COUNTIFS('Year 1'!$G:$G,"&gt;0",'Year 1'!$C:$C,$A43,'Year 1'!$N:$N,U$2)</f>
        <v>6</v>
      </c>
      <c r="V43" s="62">
        <f>COUNTIFS('Year 1'!$G:$G,"&gt;0",'Year 1'!$C:$C,$A43,'Year 1'!$N:$N,V$2)</f>
        <v>5</v>
      </c>
      <c r="W43" s="62">
        <f>COUNTIFS('Year 1'!$G:$G,"&gt;0",'Year 1'!$C:$C,$A43,'Year 1'!$N:$N,W$2)</f>
        <v>2</v>
      </c>
      <c r="X43" s="62">
        <f>COUNTIFS('Year 1'!$G:$G,"&gt;0",'Year 1'!$C:$C,$A43,'Year 1'!$N:$N,X$2)</f>
        <v>4</v>
      </c>
      <c r="Y43" s="111">
        <f>COUNTIFS('Year 1'!$G:$G,"&gt;0",'Year 1'!$C:$C,$A43,'Year 1'!$T:$T,Y$2)</f>
        <v>2</v>
      </c>
      <c r="Z43" s="111">
        <f>COUNTIFS('Year 1'!$G:$G,"&gt;0",'Year 1'!$C:$C,$A43,'Year 1'!$T:$T,Z$2)</f>
        <v>5</v>
      </c>
      <c r="AA43" s="111">
        <f>COUNTIFS('Year 1'!$G:$G,"&gt;0",'Year 1'!$C:$C,$A43,'Year 1'!$T:$T,AA$2)</f>
        <v>1</v>
      </c>
      <c r="AB43" s="111">
        <f t="shared" si="45"/>
        <v>8</v>
      </c>
      <c r="AC43" s="102"/>
      <c r="AD43" s="102"/>
      <c r="AE43" s="102"/>
      <c r="AF43" s="102"/>
      <c r="AG43" s="102"/>
      <c r="AH43" s="102"/>
      <c r="AI43" s="102"/>
      <c r="AJ43" s="102"/>
      <c r="AK43" s="102"/>
      <c r="AL43" s="102"/>
      <c r="AM43" s="102"/>
      <c r="AN43" s="102"/>
      <c r="AO43" s="102"/>
      <c r="AP43" s="102"/>
      <c r="AQ43" s="102"/>
      <c r="AR43" s="102"/>
      <c r="AS43" s="102"/>
      <c r="AT43" s="102"/>
      <c r="AU43" s="102"/>
      <c r="AV43" s="102"/>
    </row>
    <row r="44" ht="14.25" customHeight="1">
      <c r="A44" s="43" t="s">
        <v>211</v>
      </c>
      <c r="B44" s="44" t="s">
        <v>212</v>
      </c>
      <c r="C44" s="45"/>
      <c r="D44" s="46">
        <f>COUNTIFS('Year 1'!$G:$G,"&gt;0",'Year 1'!$C:$C,$A44,'Year 1'!$M:$M,"F")</f>
        <v>10</v>
      </c>
      <c r="E44" s="47">
        <f>COUNTIFS('Year 1'!$G:$G,"&gt;0",'Year 1'!$C:$C,$A44,'Year 1'!$M:$M,"M")</f>
        <v>13</v>
      </c>
      <c r="F44" s="48">
        <f t="shared" si="36"/>
        <v>23</v>
      </c>
      <c r="G44" s="49">
        <f>COUNTIFS('Year 1'!$G:$G,"&gt;0",'Year 1'!$C:$C,$A44,'Year 1'!$P:$P,G$1)</f>
        <v>9</v>
      </c>
      <c r="H44" s="50">
        <f t="shared" si="37"/>
        <v>0.3913043478</v>
      </c>
      <c r="I44" s="51">
        <f>COUNTIFS('Year 1'!$G:$G,"&gt;0",'Year 1'!$C:$C,$A44,'Year 1'!$P:$P,I$1)</f>
        <v>3</v>
      </c>
      <c r="J44" s="52">
        <f t="shared" si="38"/>
        <v>0.1304347826</v>
      </c>
      <c r="K44" s="53">
        <f>COUNTIFS('Year 1'!$G:$G,"&gt;0",'Year 1'!$C:$C,$A44,'Year 1'!$P:$P,K$1)</f>
        <v>1</v>
      </c>
      <c r="L44" s="54">
        <f t="shared" si="39"/>
        <v>0.04347826087</v>
      </c>
      <c r="M44" s="55">
        <f>COUNTIFS('Year 1'!$G:$G,"&gt;0",'Year 1'!$C:$C,$A44,'Year 1'!$P:$P,M$1)</f>
        <v>3</v>
      </c>
      <c r="N44" s="56">
        <f t="shared" si="40"/>
        <v>0.1304347826</v>
      </c>
      <c r="O44" s="57">
        <f>COUNTIFS('Year 1'!$G:$G,"&gt;0",'Year 1'!$C:$C,$A44,'Year 1'!$P:$P,O$1)</f>
        <v>1</v>
      </c>
      <c r="P44" s="58">
        <f t="shared" si="41"/>
        <v>0.04347826087</v>
      </c>
      <c r="Q44" s="47">
        <f>COUNTIFS('Year 1'!$G:$G,"&gt;0",'Year 1'!$C:$C,$A44,'Year 1'!$P:$P,Q$1)</f>
        <v>0</v>
      </c>
      <c r="R44" s="59">
        <f t="shared" si="42"/>
        <v>0</v>
      </c>
      <c r="S44" s="60">
        <f t="shared" si="43"/>
        <v>10</v>
      </c>
      <c r="T44" s="61">
        <f t="shared" si="44"/>
        <v>0.4347826087</v>
      </c>
      <c r="U44" s="62">
        <f>COUNTIFS('Year 1'!$G:$G,"&gt;0",'Year 1'!$C:$C,$A44,'Year 1'!$N:$N,U$2)</f>
        <v>4</v>
      </c>
      <c r="V44" s="62">
        <f>COUNTIFS('Year 1'!$G:$G,"&gt;0",'Year 1'!$C:$C,$A44,'Year 1'!$N:$N,V$2)</f>
        <v>5</v>
      </c>
      <c r="W44" s="62">
        <f>COUNTIFS('Year 1'!$G:$G,"&gt;0",'Year 1'!$C:$C,$A44,'Year 1'!$N:$N,W$2)</f>
        <v>1</v>
      </c>
      <c r="X44" s="62">
        <f>COUNTIFS('Year 1'!$G:$G,"&gt;0",'Year 1'!$C:$C,$A44,'Year 1'!$N:$N,X$2)</f>
        <v>6</v>
      </c>
      <c r="Y44" s="111">
        <f>COUNTIFS('Year 1'!$G:$G,"&gt;0",'Year 1'!$C:$C,$A44,'Year 1'!$T:$T,Y$2)</f>
        <v>3</v>
      </c>
      <c r="Z44" s="111">
        <f>COUNTIFS('Year 1'!$G:$G,"&gt;0",'Year 1'!$C:$C,$A44,'Year 1'!$T:$T,Z$2)</f>
        <v>2</v>
      </c>
      <c r="AA44" s="111">
        <f>COUNTIFS('Year 1'!$G:$G,"&gt;0",'Year 1'!$C:$C,$A44,'Year 1'!$T:$T,AA$2)</f>
        <v>2</v>
      </c>
      <c r="AB44" s="111">
        <f t="shared" si="45"/>
        <v>7</v>
      </c>
      <c r="AC44" s="102"/>
      <c r="AD44" s="102"/>
      <c r="AE44" s="102"/>
      <c r="AF44" s="102"/>
      <c r="AG44" s="102"/>
      <c r="AH44" s="102"/>
      <c r="AI44" s="102"/>
      <c r="AJ44" s="102"/>
      <c r="AK44" s="102"/>
      <c r="AL44" s="102"/>
      <c r="AM44" s="102"/>
      <c r="AN44" s="102"/>
      <c r="AO44" s="102"/>
      <c r="AP44" s="102"/>
      <c r="AQ44" s="102"/>
      <c r="AR44" s="102"/>
      <c r="AS44" s="102"/>
      <c r="AT44" s="102"/>
      <c r="AU44" s="102"/>
      <c r="AV44" s="102"/>
    </row>
    <row r="45" ht="14.25" customHeight="1">
      <c r="A45" s="43" t="s">
        <v>213</v>
      </c>
      <c r="B45" s="44" t="s">
        <v>214</v>
      </c>
      <c r="C45" s="45"/>
      <c r="D45" s="46">
        <f>COUNTIFS('Year 1'!$G:$G,"&gt;0",'Year 1'!$C:$C,$A45,'Year 1'!$M:$M,"F")</f>
        <v>9</v>
      </c>
      <c r="E45" s="47">
        <f>COUNTIFS('Year 1'!$G:$G,"&gt;0",'Year 1'!$C:$C,$A45,'Year 1'!$M:$M,"M")</f>
        <v>12</v>
      </c>
      <c r="F45" s="48">
        <f t="shared" si="36"/>
        <v>21</v>
      </c>
      <c r="G45" s="49">
        <f>COUNTIFS('Year 1'!$G:$G,"&gt;0",'Year 1'!$C:$C,$A45,'Year 1'!$P:$P,G$1)</f>
        <v>7</v>
      </c>
      <c r="H45" s="50">
        <f t="shared" si="37"/>
        <v>0.3333333333</v>
      </c>
      <c r="I45" s="51">
        <f>COUNTIFS('Year 1'!$G:$G,"&gt;0",'Year 1'!$C:$C,$A45,'Year 1'!$P:$P,I$1)</f>
        <v>4</v>
      </c>
      <c r="J45" s="52">
        <f t="shared" si="38"/>
        <v>0.1904761905</v>
      </c>
      <c r="K45" s="53">
        <f>COUNTIFS('Year 1'!$G:$G,"&gt;0",'Year 1'!$C:$C,$A45,'Year 1'!$P:$P,K$1)</f>
        <v>3</v>
      </c>
      <c r="L45" s="54">
        <f t="shared" si="39"/>
        <v>0.1428571429</v>
      </c>
      <c r="M45" s="55">
        <f>COUNTIFS('Year 1'!$G:$G,"&gt;0",'Year 1'!$C:$C,$A45,'Year 1'!$P:$P,M$1)</f>
        <v>2</v>
      </c>
      <c r="N45" s="56">
        <f t="shared" si="40"/>
        <v>0.09523809524</v>
      </c>
      <c r="O45" s="57">
        <f>COUNTIFS('Year 1'!$G:$G,"&gt;0",'Year 1'!$C:$C,$A45,'Year 1'!$P:$P,O$1)</f>
        <v>0</v>
      </c>
      <c r="P45" s="58">
        <f t="shared" si="41"/>
        <v>0</v>
      </c>
      <c r="Q45" s="47">
        <f>COUNTIFS('Year 1'!$G:$G,"&gt;0",'Year 1'!$C:$C,$A45,'Year 1'!$P:$P,Q$1)</f>
        <v>1</v>
      </c>
      <c r="R45" s="59">
        <f t="shared" si="42"/>
        <v>0.04761904762</v>
      </c>
      <c r="S45" s="60">
        <f t="shared" si="43"/>
        <v>7</v>
      </c>
      <c r="T45" s="61">
        <f t="shared" si="44"/>
        <v>0.3333333333</v>
      </c>
      <c r="U45" s="62">
        <f>COUNTIFS('Year 1'!$G:$G,"&gt;0",'Year 1'!$C:$C,$A45,'Year 1'!$N:$N,U$2)</f>
        <v>7</v>
      </c>
      <c r="V45" s="62">
        <f>COUNTIFS('Year 1'!$G:$G,"&gt;0",'Year 1'!$C:$C,$A45,'Year 1'!$N:$N,V$2)</f>
        <v>3</v>
      </c>
      <c r="W45" s="62">
        <f>COUNTIFS('Year 1'!$G:$G,"&gt;0",'Year 1'!$C:$C,$A45,'Year 1'!$N:$N,W$2)</f>
        <v>6</v>
      </c>
      <c r="X45" s="62">
        <f>COUNTIFS('Year 1'!$G:$G,"&gt;0",'Year 1'!$C:$C,$A45,'Year 1'!$N:$N,X$2)</f>
        <v>1</v>
      </c>
      <c r="Y45" s="111">
        <f>COUNTIFS('Year 1'!$G:$G,"&gt;0",'Year 1'!$C:$C,$A45,'Year 1'!$T:$T,Y$2)</f>
        <v>2</v>
      </c>
      <c r="Z45" s="111">
        <f>COUNTIFS('Year 1'!$G:$G,"&gt;0",'Year 1'!$C:$C,$A45,'Year 1'!$T:$T,Z$2)</f>
        <v>2</v>
      </c>
      <c r="AA45" s="111">
        <f>COUNTIFS('Year 1'!$G:$G,"&gt;0",'Year 1'!$C:$C,$A45,'Year 1'!$T:$T,AA$2)</f>
        <v>3</v>
      </c>
      <c r="AB45" s="111">
        <f t="shared" si="45"/>
        <v>7</v>
      </c>
      <c r="AC45" s="102"/>
      <c r="AD45" s="102"/>
      <c r="AE45" s="102"/>
      <c r="AF45" s="102"/>
      <c r="AG45" s="102"/>
      <c r="AH45" s="102"/>
      <c r="AI45" s="102"/>
      <c r="AJ45" s="102"/>
      <c r="AK45" s="102"/>
      <c r="AL45" s="102"/>
      <c r="AM45" s="102"/>
      <c r="AN45" s="102"/>
      <c r="AO45" s="102"/>
      <c r="AP45" s="102"/>
      <c r="AQ45" s="102"/>
      <c r="AR45" s="102"/>
      <c r="AS45" s="102"/>
      <c r="AT45" s="102"/>
      <c r="AU45" s="102"/>
      <c r="AV45" s="102"/>
    </row>
    <row r="46" ht="14.25" customHeight="1">
      <c r="A46" s="43" t="s">
        <v>215</v>
      </c>
      <c r="B46" s="44" t="s">
        <v>216</v>
      </c>
      <c r="C46" s="45"/>
      <c r="D46" s="46">
        <f>COUNTIFS('Year 1'!$G:$G,"&gt;0",'Year 1'!$C:$C,$A46,'Year 1'!$M:$M,"F")</f>
        <v>9</v>
      </c>
      <c r="E46" s="47">
        <f>COUNTIFS('Year 1'!$G:$G,"&gt;0",'Year 1'!$C:$C,$A46,'Year 1'!$M:$M,"M")</f>
        <v>11</v>
      </c>
      <c r="F46" s="48">
        <f t="shared" si="36"/>
        <v>20</v>
      </c>
      <c r="G46" s="49">
        <f>COUNTIFS('Year 1'!$G:$G,"&gt;0",'Year 1'!$C:$C,$A46,'Year 1'!$P:$P,G$1)</f>
        <v>6</v>
      </c>
      <c r="H46" s="50">
        <f t="shared" si="37"/>
        <v>0.3</v>
      </c>
      <c r="I46" s="51">
        <f>COUNTIFS('Year 1'!$G:$G,"&gt;0",'Year 1'!$C:$C,$A46,'Year 1'!$P:$P,I$1)</f>
        <v>4</v>
      </c>
      <c r="J46" s="52">
        <f t="shared" si="38"/>
        <v>0.2</v>
      </c>
      <c r="K46" s="53">
        <f>COUNTIFS('Year 1'!$G:$G,"&gt;0",'Year 1'!$C:$C,$A46,'Year 1'!$P:$P,K$1)</f>
        <v>2</v>
      </c>
      <c r="L46" s="54">
        <f t="shared" si="39"/>
        <v>0.1</v>
      </c>
      <c r="M46" s="55">
        <f>COUNTIFS('Year 1'!$G:$G,"&gt;0",'Year 1'!$C:$C,$A46,'Year 1'!$P:$P,M$1)</f>
        <v>1</v>
      </c>
      <c r="N46" s="56">
        <f t="shared" si="40"/>
        <v>0.05</v>
      </c>
      <c r="O46" s="57">
        <f>COUNTIFS('Year 1'!$G:$G,"&gt;0",'Year 1'!$C:$C,$A46,'Year 1'!$P:$P,O$1)</f>
        <v>0</v>
      </c>
      <c r="P46" s="58">
        <f t="shared" si="41"/>
        <v>0</v>
      </c>
      <c r="Q46" s="47">
        <f>COUNTIFS('Year 1'!$G:$G,"&gt;0",'Year 1'!$C:$C,$A46,'Year 1'!$P:$P,Q$1)</f>
        <v>1</v>
      </c>
      <c r="R46" s="59">
        <f t="shared" si="42"/>
        <v>0.05</v>
      </c>
      <c r="S46" s="60">
        <f t="shared" si="43"/>
        <v>8</v>
      </c>
      <c r="T46" s="61">
        <f t="shared" si="44"/>
        <v>0.4</v>
      </c>
      <c r="U46" s="62">
        <f>COUNTIFS('Year 1'!$G:$G,"&gt;0",'Year 1'!$C:$C,$A46,'Year 1'!$N:$N,U$2)</f>
        <v>2</v>
      </c>
      <c r="V46" s="62">
        <f>COUNTIFS('Year 1'!$G:$G,"&gt;0",'Year 1'!$C:$C,$A46,'Year 1'!$N:$N,V$2)</f>
        <v>5</v>
      </c>
      <c r="W46" s="62">
        <f>COUNTIFS('Year 1'!$G:$G,"&gt;0",'Year 1'!$C:$C,$A46,'Year 1'!$N:$N,W$2)</f>
        <v>2</v>
      </c>
      <c r="X46" s="62">
        <f>COUNTIFS('Year 1'!$G:$G,"&gt;0",'Year 1'!$C:$C,$A46,'Year 1'!$N:$N,X$2)</f>
        <v>6</v>
      </c>
      <c r="Y46" s="111">
        <f>COUNTIFS('Year 1'!$G:$G,"&gt;0",'Year 1'!$C:$C,$A46,'Year 1'!$T:$T,Y$2)</f>
        <v>1</v>
      </c>
      <c r="Z46" s="111">
        <f>COUNTIFS('Year 1'!$G:$G,"&gt;0",'Year 1'!$C:$C,$A46,'Year 1'!$T:$T,Z$2)</f>
        <v>2</v>
      </c>
      <c r="AA46" s="111">
        <f>COUNTIFS('Year 1'!$G:$G,"&gt;0",'Year 1'!$C:$C,$A46,'Year 1'!$T:$T,AA$2)</f>
        <v>3</v>
      </c>
      <c r="AB46" s="111">
        <f t="shared" si="45"/>
        <v>6</v>
      </c>
      <c r="AC46" s="102"/>
      <c r="AD46" s="102"/>
      <c r="AE46" s="102"/>
      <c r="AF46" s="102"/>
      <c r="AG46" s="102"/>
      <c r="AH46" s="102"/>
      <c r="AI46" s="102"/>
      <c r="AJ46" s="102"/>
      <c r="AK46" s="102"/>
      <c r="AL46" s="102"/>
      <c r="AM46" s="102"/>
      <c r="AN46" s="102"/>
      <c r="AO46" s="102"/>
      <c r="AP46" s="102"/>
      <c r="AQ46" s="102"/>
      <c r="AR46" s="102"/>
      <c r="AS46" s="102"/>
      <c r="AT46" s="102"/>
      <c r="AU46" s="102"/>
      <c r="AV46" s="102"/>
    </row>
    <row r="47" ht="14.25" customHeight="1">
      <c r="A47" s="43" t="s">
        <v>217</v>
      </c>
      <c r="B47" s="44" t="s">
        <v>218</v>
      </c>
      <c r="C47" s="45"/>
      <c r="D47" s="46">
        <f>COUNTIFS('Year 1'!$G:$G,"&gt;0",'Year 1'!$C:$C,$A47,'Year 1'!$M:$M,"F")</f>
        <v>11</v>
      </c>
      <c r="E47" s="47">
        <f>COUNTIFS('Year 1'!$G:$G,"&gt;0",'Year 1'!$C:$C,$A47,'Year 1'!$M:$M,"M")</f>
        <v>11</v>
      </c>
      <c r="F47" s="48">
        <f t="shared" si="36"/>
        <v>22</v>
      </c>
      <c r="G47" s="49">
        <f>COUNTIFS('Year 1'!$G:$G,"&gt;0",'Year 1'!$C:$C,$A47,'Year 1'!$P:$P,$G$1)</f>
        <v>9</v>
      </c>
      <c r="H47" s="50">
        <f t="shared" si="37"/>
        <v>0.4090909091</v>
      </c>
      <c r="I47" s="51">
        <f>COUNTIFS('Year 1'!$G:$G,"&gt;0",'Year 1'!$C:$C,$A47,'Year 1'!$P:$P,$I$1)</f>
        <v>3</v>
      </c>
      <c r="J47" s="52">
        <f t="shared" si="38"/>
        <v>0.1363636364</v>
      </c>
      <c r="K47" s="53">
        <f>COUNTIFS('Year 1'!$G:$G,"&gt;0",'Year 1'!$C:$C,$A47,'Year 1'!$P:$P,$K$1)</f>
        <v>0</v>
      </c>
      <c r="L47" s="54">
        <f t="shared" si="39"/>
        <v>0</v>
      </c>
      <c r="M47" s="55">
        <f>COUNTIFS('Year 1'!$G:$G,"&gt;0",'Year 1'!$C:$C,$A47,'Year 1'!$P:$P,$K$1)</f>
        <v>0</v>
      </c>
      <c r="N47" s="56">
        <f t="shared" si="40"/>
        <v>0</v>
      </c>
      <c r="O47" s="57">
        <f>COUNTIFS('Year 1'!$G:$G,"&gt;0",'Year 1'!$C:$C,$A47,'Year 1'!$P:$P,$K$1)</f>
        <v>0</v>
      </c>
      <c r="P47" s="58">
        <f t="shared" si="41"/>
        <v>0</v>
      </c>
      <c r="Q47" s="47">
        <f>COUNTIFS('Year 1'!$G:$G,"&gt;0",'Year 1'!$C:$C,$A47,'Year 1'!$P:$P,$K$1)</f>
        <v>0</v>
      </c>
      <c r="R47" s="59">
        <f t="shared" si="42"/>
        <v>0</v>
      </c>
      <c r="S47" s="60">
        <f t="shared" si="43"/>
        <v>10</v>
      </c>
      <c r="T47" s="61">
        <f t="shared" si="44"/>
        <v>0.4545454545</v>
      </c>
      <c r="U47" s="62">
        <f>COUNTIFS('Year 1'!$G:$G,"&gt;0",'Year 1'!$C:$C,$A47,'Year 1'!$N:$N,U$2)</f>
        <v>3</v>
      </c>
      <c r="V47" s="62">
        <f>COUNTIFS('Year 1'!$G:$G,"&gt;0",'Year 1'!$C:$C,$A47,'Year 1'!$N:$N,V$2)</f>
        <v>3</v>
      </c>
      <c r="W47" s="62">
        <f>COUNTIFS('Year 1'!$G:$G,"&gt;0",'Year 1'!$C:$C,$A47,'Year 1'!$N:$N,W$2)</f>
        <v>6</v>
      </c>
      <c r="X47" s="62">
        <f>COUNTIFS('Year 1'!$G:$G,"&gt;0",'Year 1'!$C:$C,$A47,'Year 1'!$N:$N,X$2)</f>
        <v>5</v>
      </c>
      <c r="Y47" s="111">
        <f>COUNTIFS('Year 1'!$G:$G,"&gt;0",'Year 1'!$C:$C,$A47,'Year 1'!$T:$T,Y$2)</f>
        <v>2</v>
      </c>
      <c r="Z47" s="111">
        <f>COUNTIFS('Year 1'!$G:$G,"&gt;0",'Year 1'!$C:$C,$A47,'Year 1'!$T:$T,Z$2)</f>
        <v>4</v>
      </c>
      <c r="AA47" s="111">
        <f>COUNTIFS('Year 1'!$G:$G,"&gt;0",'Year 1'!$C:$C,$A47,'Year 1'!$T:$T,AA$2)</f>
        <v>1</v>
      </c>
      <c r="AB47" s="111">
        <f t="shared" si="45"/>
        <v>7</v>
      </c>
      <c r="AC47" s="102"/>
      <c r="AD47" s="102"/>
      <c r="AE47" s="102"/>
      <c r="AF47" s="102"/>
      <c r="AG47" s="102"/>
      <c r="AH47" s="102"/>
      <c r="AI47" s="102"/>
      <c r="AJ47" s="102"/>
      <c r="AK47" s="102"/>
      <c r="AL47" s="102"/>
      <c r="AM47" s="102"/>
      <c r="AN47" s="102"/>
      <c r="AO47" s="102"/>
      <c r="AP47" s="102"/>
      <c r="AQ47" s="102"/>
      <c r="AR47" s="102"/>
      <c r="AS47" s="102"/>
      <c r="AT47" s="102"/>
      <c r="AU47" s="102"/>
      <c r="AV47" s="102"/>
    </row>
    <row r="48" ht="14.25" customHeight="1">
      <c r="A48" s="72" t="s">
        <v>155</v>
      </c>
      <c r="B48" s="26"/>
      <c r="C48" s="73"/>
      <c r="D48" s="74">
        <f t="shared" ref="D48:E48" si="46">SUM(D38:D46)</f>
        <v>66</v>
      </c>
      <c r="E48" s="75">
        <f t="shared" si="46"/>
        <v>80</v>
      </c>
      <c r="F48" s="76">
        <f>SUM(F38:F47)</f>
        <v>168</v>
      </c>
      <c r="G48" s="77">
        <f>SUM(G38:G46)</f>
        <v>48</v>
      </c>
      <c r="H48" s="78">
        <f t="shared" si="37"/>
        <v>0.2857142857</v>
      </c>
      <c r="I48" s="79">
        <f>SUM(I38:I46)</f>
        <v>26</v>
      </c>
      <c r="J48" s="80">
        <f t="shared" si="38"/>
        <v>0.1547619048</v>
      </c>
      <c r="K48" s="81">
        <f>SUM(K38:K46)</f>
        <v>15</v>
      </c>
      <c r="L48" s="82">
        <f t="shared" si="39"/>
        <v>0.08928571429</v>
      </c>
      <c r="M48" s="83">
        <f>SUM(M38:M46)</f>
        <v>14</v>
      </c>
      <c r="N48" s="84">
        <f t="shared" si="40"/>
        <v>0.08333333333</v>
      </c>
      <c r="O48" s="85">
        <f>SUM(O38:O46)</f>
        <v>7</v>
      </c>
      <c r="P48" s="112">
        <f t="shared" si="41"/>
        <v>0.04166666667</v>
      </c>
      <c r="Q48" s="75">
        <f>SUM(Q38:Q46)</f>
        <v>4</v>
      </c>
      <c r="R48" s="86">
        <f t="shared" si="42"/>
        <v>0.02380952381</v>
      </c>
      <c r="S48" s="87">
        <f>SUM(S38:S46)</f>
        <v>57</v>
      </c>
      <c r="T48" s="88">
        <f t="shared" si="44"/>
        <v>0.3392857143</v>
      </c>
      <c r="U48" s="89">
        <f t="shared" ref="U48:AB48" si="47">SUM(U38:U46)</f>
        <v>30</v>
      </c>
      <c r="V48" s="89">
        <f t="shared" si="47"/>
        <v>28</v>
      </c>
      <c r="W48" s="89">
        <f t="shared" si="47"/>
        <v>27</v>
      </c>
      <c r="X48" s="89">
        <f t="shared" si="47"/>
        <v>25</v>
      </c>
      <c r="Y48" s="115">
        <f t="shared" si="47"/>
        <v>11</v>
      </c>
      <c r="Z48" s="115">
        <f t="shared" si="47"/>
        <v>25</v>
      </c>
      <c r="AA48" s="115">
        <f t="shared" si="47"/>
        <v>13</v>
      </c>
      <c r="AB48" s="115">
        <f t="shared" si="47"/>
        <v>49</v>
      </c>
      <c r="AC48" s="114"/>
      <c r="AD48" s="114"/>
      <c r="AE48" s="114"/>
      <c r="AF48" s="114"/>
      <c r="AG48" s="114"/>
      <c r="AH48" s="114"/>
      <c r="AI48" s="114"/>
      <c r="AJ48" s="114"/>
      <c r="AK48" s="114"/>
      <c r="AL48" s="114"/>
      <c r="AM48" s="114"/>
      <c r="AN48" s="114"/>
      <c r="AO48" s="114"/>
      <c r="AP48" s="114"/>
      <c r="AQ48" s="114"/>
      <c r="AR48" s="114"/>
      <c r="AS48" s="114"/>
      <c r="AT48" s="114"/>
      <c r="AU48" s="114"/>
      <c r="AV48" s="114"/>
    </row>
    <row r="49" ht="14.25" customHeight="1">
      <c r="A49" s="103"/>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5"/>
      <c r="AC49" s="106"/>
      <c r="AD49" s="106"/>
      <c r="AE49" s="106"/>
      <c r="AF49" s="106"/>
      <c r="AG49" s="106"/>
      <c r="AH49" s="116"/>
      <c r="AI49" s="116"/>
      <c r="AJ49" s="116"/>
      <c r="AK49" s="116"/>
      <c r="AL49" s="116"/>
      <c r="AM49" s="106"/>
      <c r="AN49" s="106"/>
      <c r="AO49" s="106"/>
      <c r="AP49" s="106"/>
      <c r="AQ49" s="106"/>
      <c r="AR49" s="106"/>
      <c r="AS49" s="106"/>
      <c r="AT49" s="106"/>
      <c r="AU49" s="106"/>
      <c r="AV49" s="106"/>
    </row>
    <row r="50" ht="14.25" customHeight="1">
      <c r="A50" s="107"/>
      <c r="B50" s="108"/>
      <c r="C50" s="108"/>
      <c r="D50" s="107" t="s">
        <v>219</v>
      </c>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9"/>
      <c r="AC50" s="101"/>
      <c r="AD50" s="101"/>
      <c r="AE50" s="101"/>
      <c r="AF50" s="101"/>
      <c r="AG50" s="101"/>
      <c r="AH50" s="101"/>
      <c r="AI50" s="101"/>
      <c r="AJ50" s="101"/>
      <c r="AK50" s="101"/>
      <c r="AL50" s="101"/>
      <c r="AM50" s="101"/>
      <c r="AN50" s="101"/>
      <c r="AO50" s="101"/>
      <c r="AP50" s="101"/>
      <c r="AQ50" s="101"/>
      <c r="AR50" s="101"/>
      <c r="AS50" s="101"/>
      <c r="AT50" s="101"/>
      <c r="AU50" s="101"/>
      <c r="AV50" s="101"/>
    </row>
    <row r="51" ht="14.25" customHeight="1">
      <c r="A51" s="43" t="s">
        <v>18</v>
      </c>
      <c r="B51" s="44"/>
      <c r="C51" s="45"/>
      <c r="D51" s="46">
        <f>COUNTIFS('Year 2'!$G:$G,"&gt;0",'Year 2'!$C:$C,$A51,'Year 2'!$M:$M,"F")</f>
        <v>0</v>
      </c>
      <c r="E51" s="47">
        <f>COUNTIFS('Year 2'!$G:$G,"&gt;0",'Year 2'!$C:$C,$A51,'Year 2'!$M:$M,"M")</f>
        <v>0</v>
      </c>
      <c r="F51" s="48">
        <f t="shared" ref="F51:F60" si="48">D51+E51</f>
        <v>0</v>
      </c>
      <c r="G51" s="49">
        <f>COUNTIFS('Year 2'!$G:$G,"&gt;0",'Year 2'!$C:$C,$A51,'Year 2'!$P:$P,G$1)</f>
        <v>0</v>
      </c>
      <c r="H51" s="50">
        <f t="shared" ref="H51:H62" si="49">IFERROR(G51/F51,0)</f>
        <v>0</v>
      </c>
      <c r="I51" s="51">
        <f>COUNTIFS('Year 2'!$G:$G,"&gt;0",'Year 2'!$C:$C,$A51,'Year 2'!$P:$P,I$1)</f>
        <v>0</v>
      </c>
      <c r="J51" s="52">
        <f t="shared" ref="J51:J62" si="50">IFERROR(I51/F51,0)</f>
        <v>0</v>
      </c>
      <c r="K51" s="53">
        <f>COUNTIFS('Year 2'!$G:$G,"&gt;0",'Year 2'!$C:$C,$A51,'Year 2'!$P:$P,K$1)</f>
        <v>0</v>
      </c>
      <c r="L51" s="54">
        <f t="shared" ref="L51:L62" si="51">IFERROR(K51/F51,0)</f>
        <v>0</v>
      </c>
      <c r="M51" s="55">
        <f>COUNTIFS('Year 2'!$G:$G,"&gt;0",'Year 2'!$C:$C,$A51,'Year 2'!$P:$P,M$1)</f>
        <v>0</v>
      </c>
      <c r="N51" s="56">
        <f t="shared" ref="N51:N62" si="52">IFERROR(M51/F51,0)</f>
        <v>0</v>
      </c>
      <c r="O51" s="57">
        <f>COUNTIFS('Year 2'!$G:$G,"&gt;0",'Year 2'!$C:$C,$A51,'Year 2'!$P:$P,O$1)</f>
        <v>0</v>
      </c>
      <c r="P51" s="58">
        <f t="shared" ref="P51:P62" si="53">IFERROR(O51/F51,0)</f>
        <v>0</v>
      </c>
      <c r="Q51" s="47">
        <f>COUNTIFS('Year 2'!$G:$G,"&gt;0",'Year 2'!$C:$C,$A51,'Year 2'!$P:$P,Q$1)</f>
        <v>0</v>
      </c>
      <c r="R51" s="59">
        <f t="shared" ref="R51:R62" si="54">IFERROR(Q51/F51,0)</f>
        <v>0</v>
      </c>
      <c r="S51" s="60">
        <f t="shared" ref="S51:S60" si="55">F51-SUM(G51,I51,K51)</f>
        <v>0</v>
      </c>
      <c r="T51" s="61">
        <f t="shared" ref="T51:T62" si="56">IFERROR(S51/F51,0)</f>
        <v>0</v>
      </c>
      <c r="U51" s="62">
        <f>COUNTIFS('Year 2'!$G:$G,"&gt;0",'Year 2'!$C:$C,$A51,'Year 2'!$N:$N,U$2)</f>
        <v>0</v>
      </c>
      <c r="V51" s="62">
        <f>COUNTIFS('Year 2'!$G:$G,"&gt;0",'Year 2'!$C:$C,$A51,'Year 2'!$N:$N,V$2)</f>
        <v>0</v>
      </c>
      <c r="W51" s="62">
        <f>COUNTIFS('Year 2'!$G:$G,"&gt;0",'Year 2'!$C:$C,$A51,'Year 2'!$N:$N,W$2)</f>
        <v>0</v>
      </c>
      <c r="X51" s="62">
        <f>COUNTIFS('Year 2'!$G:$G,"&gt;0",'Year 2'!$C:$C,$A51,'Year 2'!$N:$N,X$2)</f>
        <v>0</v>
      </c>
      <c r="Y51" s="111">
        <f>COUNTIFS('Year 2'!$G:$G,"&gt;0",'Year 2'!$C:$C,$A51,'Year 2'!$T:$T,Y$2)</f>
        <v>0</v>
      </c>
      <c r="Z51" s="111">
        <f>COUNTIFS('Year 2'!$G:$G,"&gt;0",'Year 2'!$C:$C,$A51,'Year 2'!$T:$T,Z$2)</f>
        <v>0</v>
      </c>
      <c r="AA51" s="111">
        <f>COUNTIFS('Year 2'!$G:$G,"&gt;0",'Year 2'!$C:$C,$A51,'Year 2'!$T:$T,AA$2)</f>
        <v>0</v>
      </c>
      <c r="AB51" s="111">
        <f t="shared" ref="AB51:AB60" si="57">SUM(Y51:AA51)</f>
        <v>0</v>
      </c>
      <c r="AC51" s="102"/>
      <c r="AD51" s="102"/>
      <c r="AE51" s="102"/>
      <c r="AF51" s="102"/>
      <c r="AG51" s="102"/>
      <c r="AH51" s="102"/>
      <c r="AI51" s="102"/>
      <c r="AJ51" s="102"/>
      <c r="AK51" s="102"/>
      <c r="AL51" s="102"/>
      <c r="AM51" s="102"/>
      <c r="AN51" s="102"/>
      <c r="AO51" s="102"/>
      <c r="AP51" s="102"/>
      <c r="AQ51" s="102"/>
      <c r="AR51" s="102"/>
      <c r="AS51" s="102"/>
      <c r="AT51" s="102"/>
      <c r="AU51" s="102"/>
      <c r="AV51" s="102"/>
    </row>
    <row r="52" ht="14.25" customHeight="1">
      <c r="A52" s="43" t="s">
        <v>12</v>
      </c>
      <c r="B52" s="44"/>
      <c r="C52" s="45"/>
      <c r="D52" s="46">
        <f>COUNTIFS('Year 2'!$G:$G,"&gt;0",'Year 2'!$C:$C,$A52,'Year 2'!$M:$M,"F")</f>
        <v>0</v>
      </c>
      <c r="E52" s="47">
        <f>COUNTIFS('Year 2'!$G:$G,"&gt;0",'Year 2'!$C:$C,$A52,'Year 2'!$M:$M,"M")</f>
        <v>0</v>
      </c>
      <c r="F52" s="48">
        <f t="shared" si="48"/>
        <v>0</v>
      </c>
      <c r="G52" s="49">
        <f>COUNTIFS('Year 2'!$G:$G,"&gt;0",'Year 2'!$C:$C,$A52,'Year 2'!$P:$P,G$1)</f>
        <v>0</v>
      </c>
      <c r="H52" s="50">
        <f t="shared" si="49"/>
        <v>0</v>
      </c>
      <c r="I52" s="51">
        <f>COUNTIFS('Year 2'!$G:$G,"&gt;0",'Year 2'!$C:$C,$A52,'Year 2'!$P:$P,I$1)</f>
        <v>0</v>
      </c>
      <c r="J52" s="52">
        <f t="shared" si="50"/>
        <v>0</v>
      </c>
      <c r="K52" s="53">
        <f>COUNTIFS('Year 2'!$G:$G,"&gt;0",'Year 2'!$C:$C,$A52,'Year 2'!$P:$P,K$1)</f>
        <v>0</v>
      </c>
      <c r="L52" s="54">
        <f t="shared" si="51"/>
        <v>0</v>
      </c>
      <c r="M52" s="55">
        <f>COUNTIFS('Year 2'!$G:$G,"&gt;0",'Year 2'!$C:$C,$A52,'Year 2'!$P:$P,M$1)</f>
        <v>0</v>
      </c>
      <c r="N52" s="56">
        <f t="shared" si="52"/>
        <v>0</v>
      </c>
      <c r="O52" s="57">
        <f>COUNTIFS('Year 2'!$G:$G,"&gt;0",'Year 2'!$C:$C,$A52,'Year 2'!$P:$P,O$1)</f>
        <v>0</v>
      </c>
      <c r="P52" s="58">
        <f t="shared" si="53"/>
        <v>0</v>
      </c>
      <c r="Q52" s="47">
        <f>COUNTIFS('Year 2'!$G:$G,"&gt;0",'Year 2'!$C:$C,$A52,'Year 2'!$P:$P,Q$1)</f>
        <v>0</v>
      </c>
      <c r="R52" s="59">
        <f t="shared" si="54"/>
        <v>0</v>
      </c>
      <c r="S52" s="60">
        <f t="shared" si="55"/>
        <v>0</v>
      </c>
      <c r="T52" s="61">
        <f t="shared" si="56"/>
        <v>0</v>
      </c>
      <c r="U52" s="62">
        <f>COUNTIFS('Year 2'!$G:$G,"&gt;0",'Year 2'!$C:$C,$A52,'Year 2'!$N:$N,U$2)</f>
        <v>0</v>
      </c>
      <c r="V52" s="62">
        <f>COUNTIFS('Year 2'!$G:$G,"&gt;0",'Year 2'!$C:$C,$A52,'Year 2'!$N:$N,V$2)</f>
        <v>0</v>
      </c>
      <c r="W52" s="62">
        <f>COUNTIFS('Year 2'!$G:$G,"&gt;0",'Year 2'!$C:$C,$A52,'Year 2'!$N:$N,W$2)</f>
        <v>0</v>
      </c>
      <c r="X52" s="62">
        <f>COUNTIFS('Year 2'!$G:$G,"&gt;0",'Year 2'!$C:$C,$A52,'Year 2'!$N:$N,X$2)</f>
        <v>0</v>
      </c>
      <c r="Y52" s="111">
        <f>COUNTIFS('Year 2'!$G:$G,"&gt;0",'Year 2'!$C:$C,$A52,'Year 2'!$T:$T,Y$2)</f>
        <v>0</v>
      </c>
      <c r="Z52" s="111">
        <f>COUNTIFS('Year 2'!$G:$G,"&gt;0",'Year 2'!$C:$C,$A52,'Year 2'!$T:$T,Z$2)</f>
        <v>0</v>
      </c>
      <c r="AA52" s="111">
        <f>COUNTIFS('Year 2'!$G:$G,"&gt;0",'Year 2'!$C:$C,$A52,'Year 2'!$T:$T,AA$2)</f>
        <v>0</v>
      </c>
      <c r="AB52" s="111">
        <f t="shared" si="57"/>
        <v>0</v>
      </c>
      <c r="AC52" s="102"/>
      <c r="AD52" s="102"/>
      <c r="AE52" s="102"/>
      <c r="AF52" s="102"/>
      <c r="AG52" s="102"/>
      <c r="AH52" s="102"/>
      <c r="AI52" s="102"/>
      <c r="AJ52" s="102"/>
      <c r="AK52" s="102"/>
      <c r="AL52" s="102"/>
      <c r="AM52" s="102"/>
      <c r="AN52" s="102"/>
      <c r="AO52" s="102"/>
      <c r="AP52" s="102"/>
      <c r="AQ52" s="102"/>
      <c r="AR52" s="102"/>
      <c r="AS52" s="102"/>
      <c r="AT52" s="102"/>
      <c r="AU52" s="102"/>
      <c r="AV52" s="102"/>
    </row>
    <row r="53" ht="14.25" customHeight="1">
      <c r="A53" s="43" t="s">
        <v>220</v>
      </c>
      <c r="B53" s="44" t="s">
        <v>221</v>
      </c>
      <c r="C53" s="45"/>
      <c r="D53" s="46">
        <f>COUNTIFS('Year 2'!$G:$G,"&gt;0",'Year 2'!$C:$C,$A53,'Year 2'!$M:$M,"F")</f>
        <v>11</v>
      </c>
      <c r="E53" s="47">
        <f>COUNTIFS('Year 2'!$G:$G,"&gt;0",'Year 2'!$C:$C,$A53,'Year 2'!$M:$M,"M")</f>
        <v>11</v>
      </c>
      <c r="F53" s="48">
        <f t="shared" si="48"/>
        <v>22</v>
      </c>
      <c r="G53" s="49">
        <f>COUNTIFS('Year 2'!$G:$G,"&gt;0",'Year 2'!$C:$C,$A53,'Year 2'!$P:$P,G$1)</f>
        <v>6</v>
      </c>
      <c r="H53" s="50">
        <f t="shared" si="49"/>
        <v>0.2727272727</v>
      </c>
      <c r="I53" s="51">
        <f>COUNTIFS('Year 2'!$G:$G,"&gt;0",'Year 2'!$C:$C,$A53,'Year 2'!$P:$P,I$1)</f>
        <v>5</v>
      </c>
      <c r="J53" s="52">
        <f t="shared" si="50"/>
        <v>0.2272727273</v>
      </c>
      <c r="K53" s="53">
        <f>COUNTIFS('Year 2'!$G:$G,"&gt;0",'Year 2'!$C:$C,$A53,'Year 2'!$P:$P,K$1)</f>
        <v>4</v>
      </c>
      <c r="L53" s="54">
        <f t="shared" si="51"/>
        <v>0.1818181818</v>
      </c>
      <c r="M53" s="55">
        <f>COUNTIFS('Year 2'!$G:$G,"&gt;0",'Year 2'!$C:$C,$A53,'Year 2'!$P:$P,M$1)</f>
        <v>0</v>
      </c>
      <c r="N53" s="56">
        <f t="shared" si="52"/>
        <v>0</v>
      </c>
      <c r="O53" s="57">
        <f>COUNTIFS('Year 2'!$G:$G,"&gt;0",'Year 2'!$C:$C,$A53,'Year 2'!$P:$P,O$1)</f>
        <v>0</v>
      </c>
      <c r="P53" s="58">
        <f t="shared" si="53"/>
        <v>0</v>
      </c>
      <c r="Q53" s="47">
        <f>COUNTIFS('Year 2'!$G:$G,"&gt;0",'Year 2'!$C:$C,$A53,'Year 2'!$P:$P,Q$1)</f>
        <v>0</v>
      </c>
      <c r="R53" s="59">
        <f t="shared" si="54"/>
        <v>0</v>
      </c>
      <c r="S53" s="60">
        <f t="shared" si="55"/>
        <v>7</v>
      </c>
      <c r="T53" s="61">
        <f t="shared" si="56"/>
        <v>0.3181818182</v>
      </c>
      <c r="U53" s="62">
        <f>COUNTIFS('Year 2'!$G:$G,"&gt;0",'Year 2'!$C:$C,$A53,'Year 2'!$N:$N,U$2)</f>
        <v>6</v>
      </c>
      <c r="V53" s="62">
        <f>COUNTIFS('Year 2'!$G:$G,"&gt;0",'Year 2'!$C:$C,$A53,'Year 2'!$N:$N,V$2)</f>
        <v>4</v>
      </c>
      <c r="W53" s="62">
        <f>COUNTIFS('Year 2'!$G:$G,"&gt;0",'Year 2'!$C:$C,$A53,'Year 2'!$N:$N,W$2)</f>
        <v>4</v>
      </c>
      <c r="X53" s="62">
        <f>COUNTIFS('Year 2'!$G:$G,"&gt;0",'Year 2'!$C:$C,$A53,'Year 2'!$N:$N,X$2)</f>
        <v>6</v>
      </c>
      <c r="Y53" s="111">
        <f>COUNTIFS('Year 2'!$G:$G,"&gt;0",'Year 2'!$C:$C,$A53,'Year 2'!$T:$T,Y$2)</f>
        <v>0</v>
      </c>
      <c r="Z53" s="111">
        <f>COUNTIFS('Year 2'!$G:$G,"&gt;0",'Year 2'!$C:$C,$A53,'Year 2'!$T:$T,Z$2)</f>
        <v>3</v>
      </c>
      <c r="AA53" s="111">
        <f>COUNTIFS('Year 2'!$G:$G,"&gt;0",'Year 2'!$C:$C,$A53,'Year 2'!$T:$T,AA$2)</f>
        <v>3</v>
      </c>
      <c r="AB53" s="111">
        <f t="shared" si="57"/>
        <v>6</v>
      </c>
      <c r="AC53" s="102"/>
      <c r="AD53" s="102"/>
      <c r="AE53" s="102"/>
      <c r="AF53" s="102"/>
      <c r="AG53" s="102"/>
      <c r="AH53" s="102"/>
      <c r="AI53" s="102"/>
      <c r="AJ53" s="102"/>
      <c r="AK53" s="102"/>
      <c r="AL53" s="102"/>
      <c r="AM53" s="102"/>
      <c r="AN53" s="102"/>
      <c r="AO53" s="102"/>
      <c r="AP53" s="102"/>
      <c r="AQ53" s="102"/>
      <c r="AR53" s="102"/>
      <c r="AS53" s="102"/>
      <c r="AT53" s="102"/>
      <c r="AU53" s="102"/>
      <c r="AV53" s="102"/>
    </row>
    <row r="54" ht="14.25" customHeight="1">
      <c r="A54" s="43" t="s">
        <v>222</v>
      </c>
      <c r="B54" s="44" t="s">
        <v>223</v>
      </c>
      <c r="C54" s="45"/>
      <c r="D54" s="46">
        <f>COUNTIFS('Year 2'!$G:$G,"&gt;0",'Year 2'!$C:$C,$A54,'Year 2'!$M:$M,"F")</f>
        <v>10</v>
      </c>
      <c r="E54" s="47">
        <f>COUNTIFS('Year 2'!$G:$G,"&gt;0",'Year 2'!$C:$C,$A54,'Year 2'!$M:$M,"M")</f>
        <v>13</v>
      </c>
      <c r="F54" s="48">
        <f t="shared" si="48"/>
        <v>23</v>
      </c>
      <c r="G54" s="49">
        <f>COUNTIFS('Year 2'!$G:$G,"&gt;0",'Year 2'!$C:$C,$A54,'Year 2'!$P:$P,G$1)</f>
        <v>8</v>
      </c>
      <c r="H54" s="50">
        <f t="shared" si="49"/>
        <v>0.347826087</v>
      </c>
      <c r="I54" s="51">
        <f>COUNTIFS('Year 2'!$G:$G,"&gt;0",'Year 2'!$C:$C,$A54,'Year 2'!$P:$P,I$1)</f>
        <v>4</v>
      </c>
      <c r="J54" s="52">
        <f t="shared" si="50"/>
        <v>0.1739130435</v>
      </c>
      <c r="K54" s="53">
        <f>COUNTIFS('Year 2'!$G:$G,"&gt;0",'Year 2'!$C:$C,$A54,'Year 2'!$P:$P,K$1)</f>
        <v>3</v>
      </c>
      <c r="L54" s="54">
        <f t="shared" si="51"/>
        <v>0.1304347826</v>
      </c>
      <c r="M54" s="55">
        <f>COUNTIFS('Year 2'!$G:$G,"&gt;0",'Year 2'!$C:$C,$A54,'Year 2'!$P:$P,M$1)</f>
        <v>0</v>
      </c>
      <c r="N54" s="56">
        <f t="shared" si="52"/>
        <v>0</v>
      </c>
      <c r="O54" s="57">
        <f>COUNTIFS('Year 2'!$G:$G,"&gt;0",'Year 2'!$C:$C,$A54,'Year 2'!$P:$P,O$1)</f>
        <v>0</v>
      </c>
      <c r="P54" s="58">
        <f t="shared" si="53"/>
        <v>0</v>
      </c>
      <c r="Q54" s="47">
        <f>COUNTIFS('Year 2'!$G:$G,"&gt;0",'Year 2'!$C:$C,$A54,'Year 2'!$P:$P,Q$1)</f>
        <v>0</v>
      </c>
      <c r="R54" s="59">
        <f t="shared" si="54"/>
        <v>0</v>
      </c>
      <c r="S54" s="60">
        <f t="shared" si="55"/>
        <v>8</v>
      </c>
      <c r="T54" s="61">
        <f t="shared" si="56"/>
        <v>0.347826087</v>
      </c>
      <c r="U54" s="62">
        <f>COUNTIFS('Year 2'!$G:$G,"&gt;0",'Year 2'!$C:$C,$A54,'Year 2'!$N:$N,U$2)</f>
        <v>6</v>
      </c>
      <c r="V54" s="62">
        <f>COUNTIFS('Year 2'!$G:$G,"&gt;0",'Year 2'!$C:$C,$A54,'Year 2'!$N:$N,V$2)</f>
        <v>4</v>
      </c>
      <c r="W54" s="62">
        <f>COUNTIFS('Year 2'!$G:$G,"&gt;0",'Year 2'!$C:$C,$A54,'Year 2'!$N:$N,W$2)</f>
        <v>4</v>
      </c>
      <c r="X54" s="62">
        <f>COUNTIFS('Year 2'!$G:$G,"&gt;0",'Year 2'!$C:$C,$A54,'Year 2'!$N:$N,X$2)</f>
        <v>5</v>
      </c>
      <c r="Y54" s="111">
        <f>COUNTIFS('Year 2'!$G:$G,"&gt;0",'Year 2'!$C:$C,$A54,'Year 2'!$T:$T,Y$2)</f>
        <v>0</v>
      </c>
      <c r="Z54" s="111">
        <f>COUNTIFS('Year 2'!$G:$G,"&gt;0",'Year 2'!$C:$C,$A54,'Year 2'!$T:$T,Z$2)</f>
        <v>3</v>
      </c>
      <c r="AA54" s="111">
        <f>COUNTIFS('Year 2'!$G:$G,"&gt;0",'Year 2'!$C:$C,$A54,'Year 2'!$T:$T,AA$2)</f>
        <v>3</v>
      </c>
      <c r="AB54" s="111">
        <f t="shared" si="57"/>
        <v>6</v>
      </c>
      <c r="AC54" s="102"/>
      <c r="AD54" s="102"/>
      <c r="AE54" s="102"/>
      <c r="AF54" s="102"/>
      <c r="AG54" s="102"/>
      <c r="AH54" s="102"/>
      <c r="AI54" s="102"/>
      <c r="AJ54" s="102"/>
      <c r="AK54" s="102"/>
      <c r="AL54" s="102"/>
      <c r="AM54" s="102"/>
      <c r="AN54" s="102"/>
      <c r="AO54" s="102"/>
      <c r="AP54" s="102"/>
      <c r="AQ54" s="102"/>
      <c r="AR54" s="102"/>
      <c r="AS54" s="102"/>
      <c r="AT54" s="102"/>
      <c r="AU54" s="102"/>
      <c r="AV54" s="102"/>
    </row>
    <row r="55" ht="14.25" customHeight="1">
      <c r="A55" s="43" t="s">
        <v>224</v>
      </c>
      <c r="B55" s="44" t="s">
        <v>225</v>
      </c>
      <c r="C55" s="45"/>
      <c r="D55" s="46">
        <f>COUNTIFS('Year 2'!$G:$G,"&gt;0",'Year 2'!$C:$C,$A55,'Year 2'!$M:$M,"F")</f>
        <v>9</v>
      </c>
      <c r="E55" s="47">
        <f>COUNTIFS('Year 2'!$G:$G,"&gt;0",'Year 2'!$C:$C,$A55,'Year 2'!$M:$M,"M")</f>
        <v>12</v>
      </c>
      <c r="F55" s="48">
        <f t="shared" si="48"/>
        <v>21</v>
      </c>
      <c r="G55" s="49">
        <f>COUNTIFS('Year 2'!$G:$G,"&gt;0",'Year 2'!$C:$C,$A55,'Year 2'!$P:$P,G$1)</f>
        <v>7</v>
      </c>
      <c r="H55" s="50">
        <f t="shared" si="49"/>
        <v>0.3333333333</v>
      </c>
      <c r="I55" s="51">
        <f>COUNTIFS('Year 2'!$G:$G,"&gt;0",'Year 2'!$C:$C,$A55,'Year 2'!$P:$P,I$1)</f>
        <v>4</v>
      </c>
      <c r="J55" s="52">
        <f t="shared" si="50"/>
        <v>0.1904761905</v>
      </c>
      <c r="K55" s="53">
        <f>COUNTIFS('Year 2'!$G:$G,"&gt;0",'Year 2'!$C:$C,$A55,'Year 2'!$P:$P,K$1)</f>
        <v>1</v>
      </c>
      <c r="L55" s="54">
        <f t="shared" si="51"/>
        <v>0.04761904762</v>
      </c>
      <c r="M55" s="55">
        <f>COUNTIFS('Year 2'!$G:$G,"&gt;0",'Year 2'!$C:$C,$A55,'Year 2'!$P:$P,M$1)</f>
        <v>0</v>
      </c>
      <c r="N55" s="56">
        <f t="shared" si="52"/>
        <v>0</v>
      </c>
      <c r="O55" s="57">
        <f>COUNTIFS('Year 2'!$G:$G,"&gt;0",'Year 2'!$C:$C,$A55,'Year 2'!$P:$P,O$1)</f>
        <v>0</v>
      </c>
      <c r="P55" s="58">
        <f t="shared" si="53"/>
        <v>0</v>
      </c>
      <c r="Q55" s="47">
        <f>COUNTIFS('Year 2'!$G:$G,"&gt;0",'Year 2'!$C:$C,$A55,'Year 2'!$P:$P,Q$1)</f>
        <v>1</v>
      </c>
      <c r="R55" s="59">
        <f t="shared" si="54"/>
        <v>0.04761904762</v>
      </c>
      <c r="S55" s="60">
        <f t="shared" si="55"/>
        <v>9</v>
      </c>
      <c r="T55" s="61">
        <f t="shared" si="56"/>
        <v>0.4285714286</v>
      </c>
      <c r="U55" s="62">
        <f>COUNTIFS('Year 2'!$G:$G,"&gt;0",'Year 2'!$C:$C,$A55,'Year 2'!$N:$N,U$2)</f>
        <v>4</v>
      </c>
      <c r="V55" s="62">
        <f>COUNTIFS('Year 2'!$G:$G,"&gt;0",'Year 2'!$C:$C,$A55,'Year 2'!$N:$N,V$2)</f>
        <v>4</v>
      </c>
      <c r="W55" s="62">
        <f>COUNTIFS('Year 2'!$G:$G,"&gt;0",'Year 2'!$C:$C,$A55,'Year 2'!$N:$N,W$2)</f>
        <v>6</v>
      </c>
      <c r="X55" s="62">
        <f>COUNTIFS('Year 2'!$G:$G,"&gt;0",'Year 2'!$C:$C,$A55,'Year 2'!$N:$N,X$2)</f>
        <v>2</v>
      </c>
      <c r="Y55" s="111">
        <f>COUNTIFS('Year 2'!$G:$G,"&gt;0",'Year 2'!$C:$C,$A55,'Year 2'!$T:$T,Y$2)</f>
        <v>0</v>
      </c>
      <c r="Z55" s="111">
        <f>COUNTIFS('Year 2'!$G:$G,"&gt;0",'Year 2'!$C:$C,$A55,'Year 2'!$T:$T,Z$2)</f>
        <v>2</v>
      </c>
      <c r="AA55" s="111">
        <f>COUNTIFS('Year 2'!$G:$G,"&gt;0",'Year 2'!$C:$C,$A55,'Year 2'!$T:$T,AA$2)</f>
        <v>9</v>
      </c>
      <c r="AB55" s="111">
        <f t="shared" si="57"/>
        <v>11</v>
      </c>
      <c r="AC55" s="102"/>
      <c r="AD55" s="102"/>
      <c r="AE55" s="102"/>
      <c r="AF55" s="102"/>
      <c r="AG55" s="102"/>
      <c r="AH55" s="102"/>
      <c r="AI55" s="102"/>
      <c r="AJ55" s="102"/>
      <c r="AK55" s="102"/>
      <c r="AL55" s="102"/>
      <c r="AM55" s="102"/>
      <c r="AN55" s="102"/>
      <c r="AO55" s="102"/>
      <c r="AP55" s="102"/>
      <c r="AQ55" s="102"/>
      <c r="AR55" s="102"/>
      <c r="AS55" s="102"/>
      <c r="AT55" s="102"/>
      <c r="AU55" s="102"/>
      <c r="AV55" s="102"/>
    </row>
    <row r="56" ht="14.25" customHeight="1">
      <c r="A56" s="43" t="s">
        <v>226</v>
      </c>
      <c r="B56" s="44" t="s">
        <v>227</v>
      </c>
      <c r="C56" s="45"/>
      <c r="D56" s="46">
        <f>COUNTIFS('Year 2'!$G:$G,"&gt;0",'Year 2'!$C:$C,$A56,'Year 2'!$M:$M,"F")</f>
        <v>10</v>
      </c>
      <c r="E56" s="47">
        <f>COUNTIFS('Year 2'!$G:$G,"&gt;0",'Year 2'!$C:$C,$A56,'Year 2'!$M:$M,"M")</f>
        <v>12</v>
      </c>
      <c r="F56" s="48">
        <f t="shared" si="48"/>
        <v>22</v>
      </c>
      <c r="G56" s="49">
        <f>COUNTIFS('Year 2'!$G:$G,"&gt;0",'Year 2'!$C:$C,$A56,'Year 2'!$P:$P,G$1)</f>
        <v>6</v>
      </c>
      <c r="H56" s="50">
        <f t="shared" si="49"/>
        <v>0.2727272727</v>
      </c>
      <c r="I56" s="51">
        <f>COUNTIFS('Year 2'!$G:$G,"&gt;0",'Year 2'!$C:$C,$A56,'Year 2'!$P:$P,I$1)</f>
        <v>4</v>
      </c>
      <c r="J56" s="52">
        <f t="shared" si="50"/>
        <v>0.1818181818</v>
      </c>
      <c r="K56" s="53">
        <f>COUNTIFS('Year 2'!$G:$G,"&gt;0",'Year 2'!$C:$C,$A56,'Year 2'!$P:$P,K$1)</f>
        <v>3</v>
      </c>
      <c r="L56" s="54">
        <f t="shared" si="51"/>
        <v>0.1363636364</v>
      </c>
      <c r="M56" s="55">
        <f>COUNTIFS('Year 2'!$G:$G,"&gt;0",'Year 2'!$C:$C,$A56,'Year 2'!$P:$P,M$1)</f>
        <v>3</v>
      </c>
      <c r="N56" s="56">
        <f t="shared" si="52"/>
        <v>0.1363636364</v>
      </c>
      <c r="O56" s="57">
        <f>COUNTIFS('Year 2'!$G:$G,"&gt;0",'Year 2'!$C:$C,$A56,'Year 2'!$P:$P,O$1)</f>
        <v>2</v>
      </c>
      <c r="P56" s="58">
        <f t="shared" si="53"/>
        <v>0.09090909091</v>
      </c>
      <c r="Q56" s="47">
        <f>COUNTIFS('Year 2'!$G:$G,"&gt;0",'Year 2'!$C:$C,$A56,'Year 2'!$P:$P,Q$1)</f>
        <v>2</v>
      </c>
      <c r="R56" s="59">
        <f t="shared" si="54"/>
        <v>0.09090909091</v>
      </c>
      <c r="S56" s="60">
        <f t="shared" si="55"/>
        <v>9</v>
      </c>
      <c r="T56" s="61">
        <f t="shared" si="56"/>
        <v>0.4090909091</v>
      </c>
      <c r="U56" s="62">
        <f>COUNTIFS('Year 2'!$G:$G,"&gt;0",'Year 2'!$C:$C,$A56,'Year 2'!$N:$N,U$2)</f>
        <v>3</v>
      </c>
      <c r="V56" s="62">
        <f>COUNTIFS('Year 2'!$G:$G,"&gt;0",'Year 2'!$C:$C,$A56,'Year 2'!$N:$N,V$2)</f>
        <v>6</v>
      </c>
      <c r="W56" s="62">
        <f>COUNTIFS('Year 2'!$G:$G,"&gt;0",'Year 2'!$C:$C,$A56,'Year 2'!$N:$N,W$2)</f>
        <v>4</v>
      </c>
      <c r="X56" s="62">
        <f>COUNTIFS('Year 2'!$G:$G,"&gt;0",'Year 2'!$C:$C,$A56,'Year 2'!$N:$N,X$2)</f>
        <v>6</v>
      </c>
      <c r="Y56" s="111">
        <f>COUNTIFS('Year 2'!$G:$G,"&gt;0",'Year 2'!$C:$C,$A56,'Year 2'!$T:$T,Y$2)</f>
        <v>1</v>
      </c>
      <c r="Z56" s="111">
        <f>COUNTIFS('Year 2'!$G:$G,"&gt;0",'Year 2'!$C:$C,$A56,'Year 2'!$T:$T,Z$2)</f>
        <v>1</v>
      </c>
      <c r="AA56" s="111">
        <f>COUNTIFS('Year 2'!$G:$G,"&gt;0",'Year 2'!$C:$C,$A56,'Year 2'!$T:$T,AA$2)</f>
        <v>3</v>
      </c>
      <c r="AB56" s="111">
        <f t="shared" si="57"/>
        <v>5</v>
      </c>
      <c r="AC56" s="102"/>
      <c r="AD56" s="102"/>
      <c r="AE56" s="102"/>
      <c r="AF56" s="102"/>
      <c r="AG56" s="102"/>
      <c r="AH56" s="102"/>
      <c r="AI56" s="102"/>
      <c r="AJ56" s="102"/>
      <c r="AK56" s="102"/>
      <c r="AL56" s="102"/>
      <c r="AM56" s="102"/>
      <c r="AN56" s="102"/>
      <c r="AO56" s="102"/>
      <c r="AP56" s="102"/>
      <c r="AQ56" s="102"/>
      <c r="AR56" s="102"/>
      <c r="AS56" s="102"/>
      <c r="AT56" s="102"/>
      <c r="AU56" s="102"/>
      <c r="AV56" s="102"/>
    </row>
    <row r="57" ht="14.25" customHeight="1">
      <c r="A57" s="43" t="s">
        <v>228</v>
      </c>
      <c r="B57" s="44" t="s">
        <v>229</v>
      </c>
      <c r="C57" s="45"/>
      <c r="D57" s="46">
        <f>COUNTIFS('Year 2'!$G:$G,"&gt;0",'Year 2'!$C:$C,$A57,'Year 2'!$M:$M,"F")</f>
        <v>10</v>
      </c>
      <c r="E57" s="47">
        <f>COUNTIFS('Year 2'!$G:$G,"&gt;0",'Year 2'!$C:$C,$A57,'Year 2'!$M:$M,"M")</f>
        <v>13</v>
      </c>
      <c r="F57" s="48">
        <f t="shared" si="48"/>
        <v>23</v>
      </c>
      <c r="G57" s="49">
        <f>COUNTIFS('Year 2'!$G:$G,"&gt;0",'Year 2'!$C:$C,$A57,'Year 2'!$P:$P,G$1)</f>
        <v>6</v>
      </c>
      <c r="H57" s="50">
        <f t="shared" si="49"/>
        <v>0.2608695652</v>
      </c>
      <c r="I57" s="51">
        <f>COUNTIFS('Year 2'!$G:$G,"&gt;0",'Year 2'!$C:$C,$A57,'Year 2'!$P:$P,I$1)</f>
        <v>4</v>
      </c>
      <c r="J57" s="52">
        <f t="shared" si="50"/>
        <v>0.1739130435</v>
      </c>
      <c r="K57" s="53">
        <f>COUNTIFS('Year 2'!$G:$G,"&gt;0",'Year 2'!$C:$C,$A57,'Year 2'!$P:$P,K$1)</f>
        <v>2</v>
      </c>
      <c r="L57" s="54">
        <f t="shared" si="51"/>
        <v>0.08695652174</v>
      </c>
      <c r="M57" s="55">
        <f>COUNTIFS('Year 2'!$G:$G,"&gt;0",'Year 2'!$C:$C,$A57,'Year 2'!$P:$P,M$1)</f>
        <v>3</v>
      </c>
      <c r="N57" s="56">
        <f t="shared" si="52"/>
        <v>0.1304347826</v>
      </c>
      <c r="O57" s="57">
        <f>COUNTIFS('Year 2'!$G:$G,"&gt;0",'Year 2'!$C:$C,$A57,'Year 2'!$P:$P,O$1)</f>
        <v>3</v>
      </c>
      <c r="P57" s="58">
        <f t="shared" si="53"/>
        <v>0.1304347826</v>
      </c>
      <c r="Q57" s="47">
        <f>COUNTIFS('Year 2'!$G:$G,"&gt;0",'Year 2'!$C:$C,$A57,'Year 2'!$P:$P,Q$1)</f>
        <v>0</v>
      </c>
      <c r="R57" s="59">
        <f t="shared" si="54"/>
        <v>0</v>
      </c>
      <c r="S57" s="60">
        <f t="shared" si="55"/>
        <v>11</v>
      </c>
      <c r="T57" s="61">
        <f t="shared" si="56"/>
        <v>0.4782608696</v>
      </c>
      <c r="U57" s="62">
        <f>COUNTIFS('Year 2'!$G:$G,"&gt;0",'Year 2'!$C:$C,$A57,'Year 2'!$N:$N,U$2)</f>
        <v>7</v>
      </c>
      <c r="V57" s="62">
        <f>COUNTIFS('Year 2'!$G:$G,"&gt;0",'Year 2'!$C:$C,$A57,'Year 2'!$N:$N,V$2)</f>
        <v>4</v>
      </c>
      <c r="W57" s="62">
        <f>COUNTIFS('Year 2'!$G:$G,"&gt;0",'Year 2'!$C:$C,$A57,'Year 2'!$N:$N,W$2)</f>
        <v>5</v>
      </c>
      <c r="X57" s="62">
        <f>COUNTIFS('Year 2'!$G:$G,"&gt;0",'Year 2'!$C:$C,$A57,'Year 2'!$N:$N,X$2)</f>
        <v>4</v>
      </c>
      <c r="Y57" s="111">
        <f>COUNTIFS('Year 2'!$G:$G,"&gt;0",'Year 2'!$C:$C,$A57,'Year 2'!$T:$T,Y$2)</f>
        <v>0</v>
      </c>
      <c r="Z57" s="111">
        <f>COUNTIFS('Year 2'!$G:$G,"&gt;0",'Year 2'!$C:$C,$A57,'Year 2'!$T:$T,Z$2)</f>
        <v>1</v>
      </c>
      <c r="AA57" s="111">
        <f>COUNTIFS('Year 2'!$G:$G,"&gt;0",'Year 2'!$C:$C,$A57,'Year 2'!$T:$T,AA$2)</f>
        <v>4</v>
      </c>
      <c r="AB57" s="111">
        <f t="shared" si="57"/>
        <v>5</v>
      </c>
      <c r="AC57" s="102"/>
      <c r="AD57" s="102"/>
      <c r="AE57" s="102"/>
      <c r="AF57" s="102"/>
      <c r="AG57" s="102"/>
      <c r="AH57" s="102"/>
      <c r="AI57" s="102"/>
      <c r="AJ57" s="102"/>
      <c r="AK57" s="102"/>
      <c r="AL57" s="102"/>
      <c r="AM57" s="102"/>
      <c r="AN57" s="102"/>
      <c r="AO57" s="102"/>
      <c r="AP57" s="102"/>
      <c r="AQ57" s="102"/>
      <c r="AR57" s="102"/>
      <c r="AS57" s="102"/>
      <c r="AT57" s="102"/>
      <c r="AU57" s="102"/>
      <c r="AV57" s="102"/>
    </row>
    <row r="58" ht="14.25" customHeight="1">
      <c r="A58" s="43" t="s">
        <v>230</v>
      </c>
      <c r="B58" s="44" t="s">
        <v>231</v>
      </c>
      <c r="C58" s="45"/>
      <c r="D58" s="46">
        <f>COUNTIFS('Year 2'!$G:$G,"&gt;0",'Year 2'!$C:$C,$A58,'Year 2'!$M:$M,"F")</f>
        <v>12</v>
      </c>
      <c r="E58" s="47">
        <f>COUNTIFS('Year 2'!$G:$G,"&gt;0",'Year 2'!$C:$C,$A58,'Year 2'!$M:$M,"M")</f>
        <v>12</v>
      </c>
      <c r="F58" s="48">
        <f t="shared" si="48"/>
        <v>24</v>
      </c>
      <c r="G58" s="49">
        <f>COUNTIFS('Year 2'!$G:$G,"&gt;0",'Year 2'!$C:$C,$A58,'Year 2'!$P:$P,G$1)</f>
        <v>5</v>
      </c>
      <c r="H58" s="50">
        <f t="shared" si="49"/>
        <v>0.2083333333</v>
      </c>
      <c r="I58" s="51">
        <f>COUNTIFS('Year 2'!$G:$G,"&gt;0",'Year 2'!$C:$C,$A58,'Year 2'!$P:$P,I$1)</f>
        <v>4</v>
      </c>
      <c r="J58" s="52">
        <f t="shared" si="50"/>
        <v>0.1666666667</v>
      </c>
      <c r="K58" s="53">
        <f>COUNTIFS('Year 2'!$G:$G,"&gt;0",'Year 2'!$C:$C,$A58,'Year 2'!$P:$P,K$1)</f>
        <v>4</v>
      </c>
      <c r="L58" s="54">
        <f t="shared" si="51"/>
        <v>0.1666666667</v>
      </c>
      <c r="M58" s="55">
        <f>COUNTIFS('Year 2'!$G:$G,"&gt;0",'Year 2'!$C:$C,$A58,'Year 2'!$P:$P,M$1)</f>
        <v>1</v>
      </c>
      <c r="N58" s="56">
        <f t="shared" si="52"/>
        <v>0.04166666667</v>
      </c>
      <c r="O58" s="57">
        <f>COUNTIFS('Year 2'!$G:$G,"&gt;0",'Year 2'!$C:$C,$A58,'Year 2'!$P:$P,O$1)</f>
        <v>1</v>
      </c>
      <c r="P58" s="58">
        <f t="shared" si="53"/>
        <v>0.04166666667</v>
      </c>
      <c r="Q58" s="47">
        <f>COUNTIFS('Year 2'!$G:$G,"&gt;0",'Year 2'!$C:$C,$A58,'Year 2'!$P:$P,Q$1)</f>
        <v>3</v>
      </c>
      <c r="R58" s="59">
        <f t="shared" si="54"/>
        <v>0.125</v>
      </c>
      <c r="S58" s="60">
        <f t="shared" si="55"/>
        <v>11</v>
      </c>
      <c r="T58" s="61">
        <f t="shared" si="56"/>
        <v>0.4583333333</v>
      </c>
      <c r="U58" s="62">
        <f>COUNTIFS('Year 2'!$G:$G,"&gt;0",'Year 2'!$C:$C,$A58,'Year 2'!$N:$N,U$2)</f>
        <v>3</v>
      </c>
      <c r="V58" s="62">
        <f>COUNTIFS('Year 2'!$G:$G,"&gt;0",'Year 2'!$C:$C,$A58,'Year 2'!$N:$N,V$2)</f>
        <v>2</v>
      </c>
      <c r="W58" s="62">
        <f>COUNTIFS('Year 2'!$G:$G,"&gt;0",'Year 2'!$C:$C,$A58,'Year 2'!$N:$N,W$2)</f>
        <v>9</v>
      </c>
      <c r="X58" s="62">
        <f>COUNTIFS('Year 2'!$G:$G,"&gt;0",'Year 2'!$C:$C,$A58,'Year 2'!$N:$N,X$2)</f>
        <v>7</v>
      </c>
      <c r="Y58" s="111">
        <f>COUNTIFS('Year 2'!$G:$G,"&gt;0",'Year 2'!$C:$C,$A58,'Year 2'!$T:$T,Y$2)</f>
        <v>2</v>
      </c>
      <c r="Z58" s="111">
        <f>COUNTIFS('Year 2'!$G:$G,"&gt;0",'Year 2'!$C:$C,$A58,'Year 2'!$T:$T,Z$2)</f>
        <v>4</v>
      </c>
      <c r="AA58" s="111">
        <f>COUNTIFS('Year 2'!$G:$G,"&gt;0",'Year 2'!$C:$C,$A58,'Year 2'!$T:$T,AA$2)</f>
        <v>3</v>
      </c>
      <c r="AB58" s="111">
        <f t="shared" si="57"/>
        <v>9</v>
      </c>
      <c r="AC58" s="102"/>
      <c r="AD58" s="102"/>
      <c r="AE58" s="102"/>
      <c r="AF58" s="102"/>
      <c r="AG58" s="102"/>
      <c r="AH58" s="102"/>
      <c r="AI58" s="102"/>
      <c r="AJ58" s="102"/>
      <c r="AK58" s="102"/>
      <c r="AL58" s="102"/>
      <c r="AM58" s="102"/>
      <c r="AN58" s="102"/>
      <c r="AO58" s="102"/>
      <c r="AP58" s="102"/>
      <c r="AQ58" s="102"/>
      <c r="AR58" s="102"/>
      <c r="AS58" s="102"/>
      <c r="AT58" s="102"/>
      <c r="AU58" s="102"/>
      <c r="AV58" s="102"/>
    </row>
    <row r="59" ht="14.25" customHeight="1">
      <c r="A59" s="43" t="s">
        <v>232</v>
      </c>
      <c r="B59" s="44" t="s">
        <v>233</v>
      </c>
      <c r="C59" s="45"/>
      <c r="D59" s="46">
        <f>COUNTIFS('Year 2'!$G:$G,"&gt;0",'Year 2'!$C:$C,$A59,'Year 2'!$M:$M,"F")</f>
        <v>11</v>
      </c>
      <c r="E59" s="47">
        <f>COUNTIFS('Year 2'!$G:$G,"&gt;0",'Year 2'!$C:$C,$A59,'Year 2'!$M:$M,"M")</f>
        <v>13</v>
      </c>
      <c r="F59" s="48">
        <f t="shared" si="48"/>
        <v>24</v>
      </c>
      <c r="G59" s="49">
        <f>COUNTIFS('Year 2'!$G:$G,"&gt;0",'Year 2'!$C:$C,$A59,'Year 2'!$P:$P,G$1)</f>
        <v>4</v>
      </c>
      <c r="H59" s="50">
        <f t="shared" si="49"/>
        <v>0.1666666667</v>
      </c>
      <c r="I59" s="51">
        <f>COUNTIFS('Year 2'!$G:$G,"&gt;0",'Year 2'!$C:$C,$A59,'Year 2'!$P:$P,I$1)</f>
        <v>4</v>
      </c>
      <c r="J59" s="52">
        <f t="shared" si="50"/>
        <v>0.1666666667</v>
      </c>
      <c r="K59" s="53">
        <f>COUNTIFS('Year 2'!$G:$G,"&gt;0",'Year 2'!$C:$C,$A59,'Year 2'!$P:$P,K$1)</f>
        <v>5</v>
      </c>
      <c r="L59" s="54">
        <f t="shared" si="51"/>
        <v>0.2083333333</v>
      </c>
      <c r="M59" s="55">
        <f>COUNTIFS('Year 2'!$G:$G,"&gt;0",'Year 2'!$C:$C,$A59,'Year 2'!$P:$P,M$1)</f>
        <v>5</v>
      </c>
      <c r="N59" s="56">
        <f t="shared" si="52"/>
        <v>0.2083333333</v>
      </c>
      <c r="O59" s="57">
        <f>COUNTIFS('Year 2'!$G:$G,"&gt;0",'Year 2'!$C:$C,$A59,'Year 2'!$P:$P,O$1)</f>
        <v>0</v>
      </c>
      <c r="P59" s="58">
        <f t="shared" si="53"/>
        <v>0</v>
      </c>
      <c r="Q59" s="47">
        <f>COUNTIFS('Year 2'!$G:$G,"&gt;0",'Year 2'!$C:$C,$A59,'Year 2'!$P:$P,Q$1)</f>
        <v>0</v>
      </c>
      <c r="R59" s="59">
        <f t="shared" si="54"/>
        <v>0</v>
      </c>
      <c r="S59" s="60">
        <f t="shared" si="55"/>
        <v>11</v>
      </c>
      <c r="T59" s="61">
        <f t="shared" si="56"/>
        <v>0.4583333333</v>
      </c>
      <c r="U59" s="62">
        <f>COUNTIFS('Year 2'!$G:$G,"&gt;0",'Year 2'!$C:$C,$A59,'Year 2'!$N:$N,U$2)</f>
        <v>7</v>
      </c>
      <c r="V59" s="62">
        <f>COUNTIFS('Year 2'!$G:$G,"&gt;0",'Year 2'!$C:$C,$A59,'Year 2'!$N:$N,V$2)</f>
        <v>7</v>
      </c>
      <c r="W59" s="62">
        <f>COUNTIFS('Year 2'!$G:$G,"&gt;0",'Year 2'!$C:$C,$A59,'Year 2'!$N:$N,W$2)</f>
        <v>2</v>
      </c>
      <c r="X59" s="62">
        <f>COUNTIFS('Year 2'!$G:$G,"&gt;0",'Year 2'!$C:$C,$A59,'Year 2'!$N:$N,X$2)</f>
        <v>4</v>
      </c>
      <c r="Y59" s="111">
        <f>COUNTIFS('Year 2'!$G:$G,"&gt;0",'Year 2'!$C:$C,$A59,'Year 2'!$T:$T,Y$2)</f>
        <v>1</v>
      </c>
      <c r="Z59" s="111">
        <f>COUNTIFS('Year 2'!$G:$G,"&gt;0",'Year 2'!$C:$C,$A59,'Year 2'!$T:$T,Z$2)</f>
        <v>2</v>
      </c>
      <c r="AA59" s="111">
        <f>COUNTIFS('Year 2'!$G:$G,"&gt;0",'Year 2'!$C:$C,$A59,'Year 2'!$T:$T,AA$2)</f>
        <v>2</v>
      </c>
      <c r="AB59" s="111">
        <f t="shared" si="57"/>
        <v>5</v>
      </c>
      <c r="AC59" s="102"/>
      <c r="AD59" s="102"/>
      <c r="AE59" s="102"/>
      <c r="AF59" s="102"/>
      <c r="AG59" s="102"/>
      <c r="AH59" s="102"/>
      <c r="AI59" s="102"/>
      <c r="AJ59" s="102"/>
      <c r="AK59" s="102"/>
      <c r="AL59" s="102"/>
      <c r="AM59" s="102"/>
      <c r="AN59" s="102"/>
      <c r="AO59" s="102"/>
      <c r="AP59" s="102"/>
      <c r="AQ59" s="102"/>
      <c r="AR59" s="102"/>
      <c r="AS59" s="102"/>
      <c r="AT59" s="102"/>
      <c r="AU59" s="102"/>
      <c r="AV59" s="102"/>
    </row>
    <row r="60" ht="14.25" customHeight="1">
      <c r="A60" s="43" t="s">
        <v>234</v>
      </c>
      <c r="B60" s="44" t="s">
        <v>235</v>
      </c>
      <c r="C60" s="45"/>
      <c r="D60" s="46">
        <f>COUNTIFS('Year 2'!$G:$G,"&gt;0",'Year 2'!$C:$C,$A60,'Year 2'!$M:$M,"F")</f>
        <v>10</v>
      </c>
      <c r="E60" s="47">
        <f>COUNTIFS('Year 2'!$G:$G,"&gt;0",'Year 2'!$C:$C,$A60,'Year 2'!$M:$M,"M")</f>
        <v>11</v>
      </c>
      <c r="F60" s="48">
        <f t="shared" si="48"/>
        <v>21</v>
      </c>
      <c r="G60" s="49">
        <f>COUNTIFS('Year 2'!$G:$G,"&gt;0",'Year 2'!$C:$C,$A60,'Year 2'!$P:$P,G$1)</f>
        <v>8</v>
      </c>
      <c r="H60" s="50">
        <f t="shared" si="49"/>
        <v>0.380952381</v>
      </c>
      <c r="I60" s="51">
        <f>COUNTIFS('Year 2'!$G:$G,"&gt;0",'Year 2'!$C:$C,$A60,'Year 2'!$P:$P,I$1)</f>
        <v>4</v>
      </c>
      <c r="J60" s="52">
        <f t="shared" si="50"/>
        <v>0.1904761905</v>
      </c>
      <c r="K60" s="53">
        <f>COUNTIFS('Year 2'!$G:$G,"&gt;0",'Year 2'!$C:$C,$A60,'Year 2'!$P:$P,K$1)</f>
        <v>1</v>
      </c>
      <c r="L60" s="54">
        <f t="shared" si="51"/>
        <v>0.04761904762</v>
      </c>
      <c r="M60" s="55">
        <f>COUNTIFS('Year 2'!$G:$G,"&gt;0",'Year 2'!$C:$C,$A60,'Year 2'!$P:$P,M$1)</f>
        <v>1</v>
      </c>
      <c r="N60" s="56">
        <f t="shared" si="52"/>
        <v>0.04761904762</v>
      </c>
      <c r="O60" s="57">
        <f>COUNTIFS('Year 2'!$G:$G,"&gt;0",'Year 2'!$C:$C,$A60,'Year 2'!$P:$P,O$1)</f>
        <v>0</v>
      </c>
      <c r="P60" s="112">
        <f t="shared" si="53"/>
        <v>0</v>
      </c>
      <c r="Q60" s="47">
        <f>COUNTIFS('Year 2'!$G:$G,"&gt;0",'Year 2'!$C:$C,$A60,'Year 2'!$P:$P,Q$1)</f>
        <v>1</v>
      </c>
      <c r="R60" s="59">
        <f t="shared" si="54"/>
        <v>0.04761904762</v>
      </c>
      <c r="S60" s="60">
        <f t="shared" si="55"/>
        <v>8</v>
      </c>
      <c r="T60" s="61">
        <f t="shared" si="56"/>
        <v>0.380952381</v>
      </c>
      <c r="U60" s="62">
        <f>COUNTIFS('Year 2'!$G:$G,"&gt;0",'Year 2'!$C:$C,$A60,'Year 2'!$N:$N,U$2)</f>
        <v>5</v>
      </c>
      <c r="V60" s="62">
        <f>COUNTIFS('Year 2'!$G:$G,"&gt;0",'Year 2'!$C:$C,$A60,'Year 2'!$N:$N,V$2)</f>
        <v>5</v>
      </c>
      <c r="W60" s="62">
        <f>COUNTIFS('Year 2'!$G:$G,"&gt;0",'Year 2'!$C:$C,$A60,'Year 2'!$N:$N,W$2)</f>
        <v>2</v>
      </c>
      <c r="X60" s="62">
        <f>COUNTIFS('Year 2'!$G:$G,"&gt;0",'Year 2'!$C:$C,$A60,'Year 2'!$N:$N,X$2)</f>
        <v>6</v>
      </c>
      <c r="Y60" s="111">
        <f>COUNTIFS('Year 2'!$G:$G,"&gt;0",'Year 2'!$C:$C,$A60,'Year 2'!$T:$T,Y$2)</f>
        <v>0</v>
      </c>
      <c r="Z60" s="111">
        <f>COUNTIFS('Year 2'!$G:$G,"&gt;0",'Year 2'!$C:$C,$A60,'Year 2'!$T:$T,Z$2)</f>
        <v>2</v>
      </c>
      <c r="AA60" s="111">
        <f>COUNTIFS('Year 2'!$G:$G,"&gt;0",'Year 2'!$C:$C,$A60,'Year 2'!$T:$T,AA$2)</f>
        <v>3</v>
      </c>
      <c r="AB60" s="111">
        <f t="shared" si="57"/>
        <v>5</v>
      </c>
      <c r="AC60" s="102"/>
      <c r="AD60" s="102"/>
      <c r="AE60" s="102"/>
      <c r="AF60" s="102"/>
      <c r="AG60" s="102"/>
      <c r="AH60" s="102"/>
      <c r="AI60" s="102"/>
      <c r="AJ60" s="102"/>
      <c r="AK60" s="102"/>
      <c r="AL60" s="102"/>
      <c r="AM60" s="102"/>
      <c r="AN60" s="102"/>
      <c r="AO60" s="102"/>
      <c r="AP60" s="102"/>
      <c r="AQ60" s="102"/>
      <c r="AR60" s="102"/>
      <c r="AS60" s="102"/>
      <c r="AT60" s="102"/>
      <c r="AU60" s="102"/>
      <c r="AV60" s="102"/>
    </row>
    <row r="61" ht="14.25" customHeight="1">
      <c r="A61" s="72" t="s">
        <v>155</v>
      </c>
      <c r="B61" s="26"/>
      <c r="C61" s="73"/>
      <c r="D61" s="74">
        <f t="shared" ref="D61:G61" si="58">SUM(D51:D60)</f>
        <v>83</v>
      </c>
      <c r="E61" s="75">
        <f t="shared" si="58"/>
        <v>97</v>
      </c>
      <c r="F61" s="76">
        <f t="shared" si="58"/>
        <v>180</v>
      </c>
      <c r="G61" s="77">
        <f t="shared" si="58"/>
        <v>50</v>
      </c>
      <c r="H61" s="78">
        <f t="shared" si="49"/>
        <v>0.2777777778</v>
      </c>
      <c r="I61" s="79">
        <f>SUM(I51:I60)</f>
        <v>33</v>
      </c>
      <c r="J61" s="80">
        <f t="shared" si="50"/>
        <v>0.1833333333</v>
      </c>
      <c r="K61" s="81">
        <f>SUM(K51:K60)</f>
        <v>23</v>
      </c>
      <c r="L61" s="82">
        <f t="shared" si="51"/>
        <v>0.1277777778</v>
      </c>
      <c r="M61" s="83">
        <f>SUM(M51:M60)</f>
        <v>13</v>
      </c>
      <c r="N61" s="84">
        <f t="shared" si="52"/>
        <v>0.07222222222</v>
      </c>
      <c r="O61" s="85">
        <f>SUM(O51:O60)</f>
        <v>6</v>
      </c>
      <c r="P61" s="112">
        <f t="shared" si="53"/>
        <v>0.03333333333</v>
      </c>
      <c r="Q61" s="75">
        <f>SUM(Q51:Q60)</f>
        <v>7</v>
      </c>
      <c r="R61" s="86">
        <f t="shared" si="54"/>
        <v>0.03888888889</v>
      </c>
      <c r="S61" s="87">
        <f>SUM(S51:S60)</f>
        <v>74</v>
      </c>
      <c r="T61" s="88">
        <f t="shared" si="56"/>
        <v>0.4111111111</v>
      </c>
      <c r="U61" s="89">
        <f t="shared" ref="U61:AB61" si="59">SUM(U51:U60)</f>
        <v>41</v>
      </c>
      <c r="V61" s="89">
        <f t="shared" si="59"/>
        <v>36</v>
      </c>
      <c r="W61" s="89">
        <f t="shared" si="59"/>
        <v>36</v>
      </c>
      <c r="X61" s="89">
        <f t="shared" si="59"/>
        <v>40</v>
      </c>
      <c r="Y61" s="115">
        <f t="shared" si="59"/>
        <v>4</v>
      </c>
      <c r="Z61" s="115">
        <f t="shared" si="59"/>
        <v>18</v>
      </c>
      <c r="AA61" s="115">
        <f t="shared" si="59"/>
        <v>30</v>
      </c>
      <c r="AB61" s="115">
        <f t="shared" si="59"/>
        <v>52</v>
      </c>
      <c r="AC61" s="114"/>
      <c r="AD61" s="114"/>
      <c r="AE61" s="114"/>
      <c r="AF61" s="114"/>
      <c r="AG61" s="114"/>
      <c r="AH61" s="114"/>
      <c r="AI61" s="114"/>
      <c r="AJ61" s="114"/>
      <c r="AK61" s="114"/>
      <c r="AL61" s="114"/>
      <c r="AM61" s="114"/>
      <c r="AN61" s="114"/>
      <c r="AO61" s="114"/>
      <c r="AP61" s="114"/>
      <c r="AQ61" s="114"/>
      <c r="AR61" s="114"/>
      <c r="AS61" s="114"/>
      <c r="AT61" s="114"/>
      <c r="AU61" s="114"/>
      <c r="AV61" s="114"/>
    </row>
    <row r="62" ht="14.25" customHeight="1">
      <c r="A62" s="117" t="s">
        <v>236</v>
      </c>
      <c r="B62" s="26"/>
      <c r="C62" s="118"/>
      <c r="D62" s="118">
        <f t="shared" ref="D62:G62" si="60">SUM(D11,D22,D35,D48,D61)</f>
        <v>260</v>
      </c>
      <c r="E62" s="118">
        <f t="shared" si="60"/>
        <v>307</v>
      </c>
      <c r="F62" s="118">
        <f t="shared" si="60"/>
        <v>589</v>
      </c>
      <c r="G62" s="118">
        <f t="shared" si="60"/>
        <v>204</v>
      </c>
      <c r="H62" s="119">
        <f t="shared" si="49"/>
        <v>0.3463497453</v>
      </c>
      <c r="I62" s="118">
        <f>SUM(I11,I22,I35,I48,I61)</f>
        <v>82</v>
      </c>
      <c r="J62" s="119">
        <f t="shared" si="50"/>
        <v>0.1392190153</v>
      </c>
      <c r="K62" s="118">
        <f>SUM(K11,K22,K35,K48,K61)</f>
        <v>61</v>
      </c>
      <c r="L62" s="120">
        <f t="shared" si="51"/>
        <v>0.103565365</v>
      </c>
      <c r="M62" s="118">
        <f>SUM(M11,M22,M35,M48,M61)</f>
        <v>39</v>
      </c>
      <c r="N62" s="120">
        <f t="shared" si="52"/>
        <v>0.0662139219</v>
      </c>
      <c r="O62" s="118">
        <f>SUM(O11,O22,O35,O48,O61)</f>
        <v>18</v>
      </c>
      <c r="P62" s="120">
        <f t="shared" si="53"/>
        <v>0.03056027165</v>
      </c>
      <c r="Q62" s="118">
        <f>SUM(Q11,Q22,Q35,Q48,Q61)</f>
        <v>13</v>
      </c>
      <c r="R62" s="120">
        <f t="shared" si="54"/>
        <v>0.0220713073</v>
      </c>
      <c r="S62" s="118">
        <f>SUM(S11,S22,S35,S48,S61)</f>
        <v>220</v>
      </c>
      <c r="T62" s="119">
        <f t="shared" si="56"/>
        <v>0.3735144312</v>
      </c>
      <c r="U62" s="118">
        <f t="shared" ref="U62:AB62" si="61">SUM(U11,U22,U35,U48,U61)</f>
        <v>113</v>
      </c>
      <c r="V62" s="118">
        <f t="shared" si="61"/>
        <v>107</v>
      </c>
      <c r="W62" s="118">
        <f t="shared" si="61"/>
        <v>109</v>
      </c>
      <c r="X62" s="118">
        <f t="shared" si="61"/>
        <v>109</v>
      </c>
      <c r="Y62" s="118">
        <f t="shared" si="61"/>
        <v>15</v>
      </c>
      <c r="Z62" s="118">
        <f t="shared" si="61"/>
        <v>43</v>
      </c>
      <c r="AA62" s="118">
        <f t="shared" si="61"/>
        <v>43</v>
      </c>
      <c r="AB62" s="118">
        <f t="shared" si="61"/>
        <v>137</v>
      </c>
      <c r="AC62" s="102"/>
      <c r="AD62" s="102"/>
      <c r="AE62" s="102"/>
      <c r="AF62" s="102"/>
      <c r="AG62" s="102"/>
      <c r="AH62" s="102"/>
      <c r="AI62" s="102"/>
      <c r="AJ62" s="102"/>
      <c r="AK62" s="102"/>
      <c r="AL62" s="102"/>
      <c r="AM62" s="102"/>
      <c r="AN62" s="102"/>
      <c r="AO62" s="102"/>
      <c r="AP62" s="102"/>
      <c r="AQ62" s="102"/>
      <c r="AR62" s="102"/>
      <c r="AS62" s="102"/>
      <c r="AT62" s="102"/>
      <c r="AU62" s="102"/>
      <c r="AV62" s="102"/>
    </row>
    <row r="63" ht="14.25" customHeight="1">
      <c r="A63" s="103"/>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5"/>
      <c r="AC63" s="106"/>
      <c r="AD63" s="106"/>
      <c r="AE63" s="106"/>
      <c r="AF63" s="106"/>
      <c r="AG63" s="106"/>
      <c r="AH63" s="116"/>
      <c r="AI63" s="116"/>
      <c r="AJ63" s="116"/>
      <c r="AK63" s="116"/>
      <c r="AL63" s="116"/>
      <c r="AM63" s="106"/>
      <c r="AN63" s="106"/>
      <c r="AO63" s="106"/>
      <c r="AP63" s="106"/>
      <c r="AQ63" s="106"/>
      <c r="AR63" s="106"/>
      <c r="AS63" s="106"/>
      <c r="AT63" s="106"/>
      <c r="AU63" s="106"/>
      <c r="AV63" s="106"/>
    </row>
    <row r="64" ht="14.25" customHeight="1">
      <c r="A64" s="107"/>
      <c r="B64" s="108"/>
      <c r="C64" s="108"/>
      <c r="D64" s="107" t="s">
        <v>237</v>
      </c>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9"/>
      <c r="AC64" s="101"/>
      <c r="AD64" s="101"/>
      <c r="AE64" s="101"/>
      <c r="AF64" s="101"/>
      <c r="AG64" s="101"/>
      <c r="AH64" s="101"/>
      <c r="AI64" s="101"/>
      <c r="AJ64" s="101"/>
      <c r="AK64" s="101"/>
      <c r="AL64" s="101"/>
      <c r="AM64" s="101"/>
      <c r="AN64" s="101"/>
      <c r="AO64" s="101"/>
      <c r="AP64" s="101"/>
      <c r="AQ64" s="101"/>
      <c r="AR64" s="101"/>
      <c r="AS64" s="101"/>
      <c r="AT64" s="101"/>
      <c r="AU64" s="101"/>
      <c r="AV64" s="101"/>
    </row>
    <row r="65" ht="14.25" customHeight="1">
      <c r="A65" s="43" t="s">
        <v>18</v>
      </c>
      <c r="B65" s="44"/>
      <c r="C65" s="45"/>
      <c r="D65" s="46">
        <f>COUNTIFS('Year 3'!$G:$G,"&gt;0",'Year 3'!$C:$C,$A65,'Year 3'!$M:$M,"F")</f>
        <v>0</v>
      </c>
      <c r="E65" s="47">
        <f>COUNTIFS('Year 3'!$G:$G,"&gt;0",'Year 3'!$C:$C,$A65,'Year 3'!$M:$M,"M")</f>
        <v>0</v>
      </c>
      <c r="F65" s="48">
        <f t="shared" ref="F65:F74" si="62">D65+E65</f>
        <v>0</v>
      </c>
      <c r="G65" s="49">
        <f>COUNTIFS('Year 3'!$G:$G,"&gt;0",'Year 3'!$C:$C,$A65,'Year 3'!$P:$P,G$1)</f>
        <v>0</v>
      </c>
      <c r="H65" s="50">
        <f t="shared" ref="H65:H75" si="63">IFERROR(G65/F65,0)</f>
        <v>0</v>
      </c>
      <c r="I65" s="51">
        <f>COUNTIFS('Year 3'!$G:$G,"&gt;0",'Year 3'!$C:$C,$A65,'Year 3'!$P:$P,I$1)</f>
        <v>0</v>
      </c>
      <c r="J65" s="52">
        <f t="shared" ref="J65:J75" si="64">IFERROR(I65/F65,0)</f>
        <v>0</v>
      </c>
      <c r="K65" s="53">
        <f>COUNTIFS('Year 3'!$G:$G,"&gt;0",'Year 3'!$C:$C,$A65,'Year 3'!$P:$P,K$1)</f>
        <v>0</v>
      </c>
      <c r="L65" s="54">
        <f t="shared" ref="L65:L75" si="65">IFERROR(K65/F65,0)</f>
        <v>0</v>
      </c>
      <c r="M65" s="55">
        <f>COUNTIFS('Year 3'!$G:$G,"&gt;0",'Year 3'!$C:$C,$A65,'Year 3'!$P:$P,M$1)</f>
        <v>0</v>
      </c>
      <c r="N65" s="56">
        <f t="shared" ref="N65:N75" si="66">IFERROR(M65/F65,0)</f>
        <v>0</v>
      </c>
      <c r="O65" s="57">
        <f>COUNTIFS('Year 3'!$G:$G,"&gt;0",'Year 3'!$C:$C,$A65,'Year 3'!$P:$P,O$1)</f>
        <v>0</v>
      </c>
      <c r="P65" s="58">
        <f t="shared" ref="P65:P75" si="67">IFERROR(O65/F65,0)</f>
        <v>0</v>
      </c>
      <c r="Q65" s="47">
        <f>COUNTIFS('Year 3'!$G:$G,"&gt;0",'Year 3'!$C:$C,$A65,'Year 3'!$P:$P,Q$1)</f>
        <v>0</v>
      </c>
      <c r="R65" s="59">
        <f t="shared" ref="R65:R75" si="68">IFERROR(Q65/F65,0)</f>
        <v>0</v>
      </c>
      <c r="S65" s="60">
        <f t="shared" ref="S65:S74" si="69">F65-SUM(G65,I65,K65)</f>
        <v>0</v>
      </c>
      <c r="T65" s="61">
        <f t="shared" ref="T65:T75" si="70">IFERROR(S65/F65,0)</f>
        <v>0</v>
      </c>
      <c r="U65" s="62">
        <f>COUNTIFS('Year 3'!$G:$G,"&gt;0",'Year 3'!$C:$C,$A65,'Year 3'!$N:$N,U$2)</f>
        <v>0</v>
      </c>
      <c r="V65" s="62">
        <f>COUNTIFS('Year 3'!$G:$G,"&gt;0",'Year 3'!$C:$C,$A65,'Year 3'!$N:$N,V$2)</f>
        <v>0</v>
      </c>
      <c r="W65" s="62">
        <f>COUNTIFS('Year 3'!$G:$G,"&gt;0",'Year 3'!$C:$C,$A65,'Year 3'!$N:$N,W$2)</f>
        <v>0</v>
      </c>
      <c r="X65" s="62">
        <f>COUNTIFS('Year 3'!$G:$G,"&gt;0",'Year 3'!$C:$C,$A65,'Year 3'!$N:$N,X$2)</f>
        <v>0</v>
      </c>
      <c r="Y65" s="111">
        <f>COUNTIFS('Year 3'!$G:$G,"&gt;0",'Year 3'!$C:$C,$A65,'Year 3'!$T:$T,Y$2)</f>
        <v>0</v>
      </c>
      <c r="Z65" s="111">
        <f>COUNTIFS('Year 3'!$G:$G,"&gt;0",'Year 3'!$C:$C,$A65,'Year 3'!$T:$T,Z$2)</f>
        <v>0</v>
      </c>
      <c r="AA65" s="111">
        <f>COUNTIFS('Year 3'!$G:$G,"&gt;0",'Year 3'!$C:$C,$A65,'Year 3'!$T:$T,AA$2)</f>
        <v>0</v>
      </c>
      <c r="AB65" s="111">
        <f t="shared" ref="AB65:AB67" si="71">SUM(Y65:AA65)</f>
        <v>0</v>
      </c>
      <c r="AC65" s="102"/>
      <c r="AD65" s="102"/>
      <c r="AE65" s="102"/>
      <c r="AF65" s="102"/>
      <c r="AG65" s="102"/>
      <c r="AH65" s="102"/>
      <c r="AI65" s="102"/>
      <c r="AJ65" s="102"/>
      <c r="AK65" s="102"/>
      <c r="AL65" s="102"/>
      <c r="AM65" s="102"/>
      <c r="AN65" s="102"/>
      <c r="AO65" s="102"/>
      <c r="AP65" s="102"/>
      <c r="AQ65" s="102"/>
      <c r="AR65" s="102"/>
      <c r="AS65" s="102"/>
      <c r="AT65" s="102"/>
      <c r="AU65" s="102"/>
      <c r="AV65" s="102"/>
    </row>
    <row r="66" ht="14.25" customHeight="1">
      <c r="A66" s="43" t="s">
        <v>12</v>
      </c>
      <c r="B66" s="44"/>
      <c r="C66" s="45"/>
      <c r="D66" s="46">
        <f>COUNTIFS('Year 3'!$G:$G,"&gt;0",'Year 3'!$C:$C,$A66,'Year 3'!$M:$M,"F")</f>
        <v>0</v>
      </c>
      <c r="E66" s="47">
        <f>COUNTIFS('Year 3'!$G:$G,"&gt;0",'Year 3'!$C:$C,$A66,'Year 3'!$M:$M,"M")</f>
        <v>0</v>
      </c>
      <c r="F66" s="48">
        <f t="shared" si="62"/>
        <v>0</v>
      </c>
      <c r="G66" s="49">
        <f>COUNTIFS('Year 3'!$G:$G,"&gt;0",'Year 3'!$C:$C,$A66,'Year 3'!$P:$P,G$1)</f>
        <v>0</v>
      </c>
      <c r="H66" s="50">
        <f t="shared" si="63"/>
        <v>0</v>
      </c>
      <c r="I66" s="51">
        <f>COUNTIFS('Year 3'!$G:$G,"&gt;0",'Year 3'!$C:$C,$A66,'Year 3'!$P:$P,I$1)</f>
        <v>0</v>
      </c>
      <c r="J66" s="52">
        <f t="shared" si="64"/>
        <v>0</v>
      </c>
      <c r="K66" s="53">
        <f>COUNTIFS('Year 3'!$G:$G,"&gt;0",'Year 3'!$C:$C,$A66,'Year 3'!$P:$P,K$1)</f>
        <v>0</v>
      </c>
      <c r="L66" s="54">
        <f t="shared" si="65"/>
        <v>0</v>
      </c>
      <c r="M66" s="55">
        <f>COUNTIFS('Year 3'!$G:$G,"&gt;0",'Year 3'!$C:$C,$A66,'Year 3'!$P:$P,M$1)</f>
        <v>0</v>
      </c>
      <c r="N66" s="56">
        <f t="shared" si="66"/>
        <v>0</v>
      </c>
      <c r="O66" s="57">
        <f>COUNTIFS('Year 3'!$G:$G,"&gt;0",'Year 3'!$C:$C,$A66,'Year 3'!$P:$P,O$1)</f>
        <v>0</v>
      </c>
      <c r="P66" s="58">
        <f t="shared" si="67"/>
        <v>0</v>
      </c>
      <c r="Q66" s="47">
        <f>COUNTIFS('Year 3'!$G:$G,"&gt;0",'Year 3'!$C:$C,$A66,'Year 3'!$P:$P,Q$1)</f>
        <v>0</v>
      </c>
      <c r="R66" s="59">
        <f t="shared" si="68"/>
        <v>0</v>
      </c>
      <c r="S66" s="60">
        <f t="shared" si="69"/>
        <v>0</v>
      </c>
      <c r="T66" s="61">
        <f t="shared" si="70"/>
        <v>0</v>
      </c>
      <c r="U66" s="62">
        <f>COUNTIFS('Year 3'!$G:$G,"&gt;0",'Year 3'!$C:$C,$A66,'Year 3'!$N:$N,U$2)</f>
        <v>0</v>
      </c>
      <c r="V66" s="62">
        <f>COUNTIFS('Year 3'!$G:$G,"&gt;0",'Year 3'!$C:$C,$A66,'Year 3'!$N:$N,V$2)</f>
        <v>0</v>
      </c>
      <c r="W66" s="62">
        <f>COUNTIFS('Year 3'!$G:$G,"&gt;0",'Year 3'!$C:$C,$A66,'Year 3'!$N:$N,W$2)</f>
        <v>0</v>
      </c>
      <c r="X66" s="62">
        <f>COUNTIFS('Year 3'!$G:$G,"&gt;0",'Year 3'!$C:$C,$A66,'Year 3'!$N:$N,X$2)</f>
        <v>0</v>
      </c>
      <c r="Y66" s="111">
        <f>COUNTIFS('Year 3'!$G:$G,"&gt;0",'Year 3'!$C:$C,$A66,'Year 3'!$T:$T,Y$2)</f>
        <v>0</v>
      </c>
      <c r="Z66" s="111">
        <f>COUNTIFS('Year 3'!$G:$G,"&gt;0",'Year 3'!$C:$C,$A66,'Year 3'!$T:$T,Z$2)</f>
        <v>0</v>
      </c>
      <c r="AA66" s="111">
        <f>COUNTIFS('Year 3'!$G:$G,"&gt;0",'Year 3'!$C:$C,$A66,'Year 3'!$T:$T,AA$2)</f>
        <v>0</v>
      </c>
      <c r="AB66" s="111">
        <f t="shared" si="71"/>
        <v>0</v>
      </c>
      <c r="AC66" s="102"/>
      <c r="AD66" s="102"/>
      <c r="AE66" s="102"/>
      <c r="AF66" s="102"/>
      <c r="AG66" s="102"/>
      <c r="AH66" s="102"/>
      <c r="AI66" s="102"/>
      <c r="AJ66" s="102"/>
      <c r="AK66" s="102"/>
      <c r="AL66" s="102"/>
      <c r="AM66" s="102"/>
      <c r="AN66" s="102"/>
      <c r="AO66" s="102"/>
      <c r="AP66" s="102"/>
      <c r="AQ66" s="102"/>
      <c r="AR66" s="102"/>
      <c r="AS66" s="102"/>
      <c r="AT66" s="102"/>
      <c r="AU66" s="102"/>
      <c r="AV66" s="102"/>
    </row>
    <row r="67" ht="14.25" customHeight="1">
      <c r="A67" s="43" t="s">
        <v>238</v>
      </c>
      <c r="B67" s="44" t="s">
        <v>239</v>
      </c>
      <c r="C67" s="45"/>
      <c r="D67" s="46">
        <f>COUNTIFS('Year 3'!$G:$G,"&gt;0",'Year 3'!$C:$C,$A67,'Year 3'!$M:$M,"F")</f>
        <v>10</v>
      </c>
      <c r="E67" s="47">
        <f>COUNTIFS('Year 3'!$G:$G,"&gt;0",'Year 3'!$C:$C,$A67,'Year 3'!$M:$M,"M")</f>
        <v>13</v>
      </c>
      <c r="F67" s="48">
        <f t="shared" si="62"/>
        <v>23</v>
      </c>
      <c r="G67" s="49">
        <f>COUNTIFS('Year 3'!$G:$G,"&gt;0",'Year 3'!$C:$C,$A67,'Year 3'!$P:$P,G$1)</f>
        <v>8</v>
      </c>
      <c r="H67" s="50">
        <f t="shared" si="63"/>
        <v>0.347826087</v>
      </c>
      <c r="I67" s="51">
        <f>COUNTIFS('Year 3'!$G:$G,"&gt;0",'Year 3'!$C:$C,$A67,'Year 3'!$P:$P,I$1)</f>
        <v>3</v>
      </c>
      <c r="J67" s="52">
        <f t="shared" si="64"/>
        <v>0.1304347826</v>
      </c>
      <c r="K67" s="53">
        <f>COUNTIFS('Year 3'!$G:$G,"&gt;0",'Year 3'!$C:$C,$A67,'Year 3'!$P:$P,K$1)</f>
        <v>0</v>
      </c>
      <c r="L67" s="54">
        <f t="shared" si="65"/>
        <v>0</v>
      </c>
      <c r="M67" s="55">
        <f>COUNTIFS('Year 3'!$G:$G,"&gt;0",'Year 3'!$C:$C,$A67,'Year 3'!$P:$P,M$1)</f>
        <v>1</v>
      </c>
      <c r="N67" s="56">
        <f t="shared" si="66"/>
        <v>0.04347826087</v>
      </c>
      <c r="O67" s="57">
        <f>COUNTIFS('Year 3'!$G:$G,"&gt;0",'Year 3'!$C:$C,$A67,'Year 3'!$P:$P,O$1)</f>
        <v>2</v>
      </c>
      <c r="P67" s="58">
        <f t="shared" si="67"/>
        <v>0.08695652174</v>
      </c>
      <c r="Q67" s="47">
        <f>COUNTIFS('Year 3'!$G:$G,"&gt;0",'Year 3'!$C:$C,$A67,'Year 3'!$P:$P,Q$1)</f>
        <v>2</v>
      </c>
      <c r="R67" s="59">
        <f t="shared" si="68"/>
        <v>0.08695652174</v>
      </c>
      <c r="S67" s="60">
        <f t="shared" si="69"/>
        <v>12</v>
      </c>
      <c r="T67" s="61">
        <f t="shared" si="70"/>
        <v>0.5217391304</v>
      </c>
      <c r="U67" s="62">
        <f>COUNTIFS('Year 3'!$G:$G,"&gt;0",'Year 3'!$C:$C,$A67,'Year 3'!$N:$N,U$2)</f>
        <v>6</v>
      </c>
      <c r="V67" s="62">
        <f>COUNTIFS('Year 3'!$G:$G,"&gt;0",'Year 3'!$C:$C,$A67,'Year 3'!$N:$N,V$2)</f>
        <v>3</v>
      </c>
      <c r="W67" s="62">
        <f>COUNTIFS('Year 3'!$G:$G,"&gt;0",'Year 3'!$C:$C,$A67,'Year 3'!$N:$N,W$2)</f>
        <v>4</v>
      </c>
      <c r="X67" s="62">
        <f>COUNTIFS('Year 3'!$G:$G,"&gt;0",'Year 3'!$C:$C,$A67,'Year 3'!$N:$N,X$2)</f>
        <v>6</v>
      </c>
      <c r="Y67" s="111">
        <f>COUNTIFS('Year 3'!$G:$G,"&gt;0",'Year 3'!$C:$C,$A67,'Year 3'!$T:$T,Y$2)</f>
        <v>1</v>
      </c>
      <c r="Z67" s="111">
        <f>COUNTIFS('Year 3'!$G:$G,"&gt;0",'Year 3'!$C:$C,$A67,'Year 3'!$T:$T,Z$2)</f>
        <v>2</v>
      </c>
      <c r="AA67" s="111">
        <f>COUNTIFS('Year 3'!$G:$G,"&gt;0",'Year 3'!$C:$C,$A67,'Year 3'!$T:$T,AA$2)</f>
        <v>5</v>
      </c>
      <c r="AB67" s="111">
        <f t="shared" si="71"/>
        <v>8</v>
      </c>
      <c r="AC67" s="102"/>
      <c r="AD67" s="102"/>
      <c r="AE67" s="102"/>
      <c r="AF67" s="102"/>
      <c r="AG67" s="102"/>
      <c r="AH67" s="102"/>
      <c r="AI67" s="102"/>
      <c r="AJ67" s="102"/>
      <c r="AK67" s="102"/>
      <c r="AL67" s="102"/>
      <c r="AM67" s="102"/>
      <c r="AN67" s="102"/>
      <c r="AO67" s="102"/>
      <c r="AP67" s="102"/>
      <c r="AQ67" s="102"/>
      <c r="AR67" s="102"/>
      <c r="AS67" s="102"/>
      <c r="AT67" s="102"/>
      <c r="AU67" s="102"/>
      <c r="AV67" s="102"/>
    </row>
    <row r="68" ht="14.25" customHeight="1">
      <c r="A68" s="43" t="s">
        <v>240</v>
      </c>
      <c r="B68" s="44" t="s">
        <v>241</v>
      </c>
      <c r="C68" s="45"/>
      <c r="D68" s="46">
        <f>COUNTIFS('Year 3'!$G:$G,"&gt;0",'Year 3'!$C:$C,$A68,'Year 3'!$M:$M,"F")</f>
        <v>10</v>
      </c>
      <c r="E68" s="47">
        <f>COUNTIFS('Year 3'!$G:$G,"&gt;0",'Year 3'!$C:$C,$A68,'Year 3'!$M:$M,"M")</f>
        <v>14</v>
      </c>
      <c r="F68" s="48">
        <f t="shared" si="62"/>
        <v>24</v>
      </c>
      <c r="G68" s="49">
        <f>COUNTIFS('Year 3'!$G:$G,"&gt;0",'Year 3'!$C:$C,$A68,'Year 3'!$P:$P,G$1)</f>
        <v>9</v>
      </c>
      <c r="H68" s="50">
        <f t="shared" si="63"/>
        <v>0.375</v>
      </c>
      <c r="I68" s="51">
        <f>COUNTIFS('Year 3'!$G:$G,"&gt;0",'Year 3'!$C:$C,$A68,'Year 3'!$P:$P,I$1)</f>
        <v>3</v>
      </c>
      <c r="J68" s="52">
        <f t="shared" si="64"/>
        <v>0.125</v>
      </c>
      <c r="K68" s="53">
        <f>COUNTIFS('Year 3'!$G:$G,"&gt;0",'Year 3'!$C:$C,$A68,'Year 3'!$P:$P,K$1)</f>
        <v>1</v>
      </c>
      <c r="L68" s="54">
        <f t="shared" si="65"/>
        <v>0.04166666667</v>
      </c>
      <c r="M68" s="55">
        <f>COUNTIFS('Year 3'!$G:$G,"&gt;0",'Year 3'!$C:$C,$A68,'Year 3'!$P:$P,M$1)</f>
        <v>3</v>
      </c>
      <c r="N68" s="56">
        <f t="shared" si="66"/>
        <v>0.125</v>
      </c>
      <c r="O68" s="57">
        <f>COUNTIFS('Year 3'!$G:$G,"&gt;0",'Year 3'!$C:$C,$A68,'Year 3'!$P:$P,O$1)</f>
        <v>1</v>
      </c>
      <c r="P68" s="58">
        <f t="shared" si="67"/>
        <v>0.04166666667</v>
      </c>
      <c r="Q68" s="47">
        <f>COUNTIFS('Year 3'!$G:$G,"&gt;0",'Year 3'!$C:$C,$A68,'Year 3'!$P:$P,Q$1)</f>
        <v>1</v>
      </c>
      <c r="R68" s="59">
        <f t="shared" si="68"/>
        <v>0.04166666667</v>
      </c>
      <c r="S68" s="60">
        <f t="shared" si="69"/>
        <v>11</v>
      </c>
      <c r="T68" s="61">
        <f t="shared" si="70"/>
        <v>0.4583333333</v>
      </c>
      <c r="U68" s="62">
        <f>COUNTIFS('Year 3'!$G:$G,"&gt;0",'Year 3'!$C:$C,$A68,'Year 3'!$N:$N,U$2)</f>
        <v>1</v>
      </c>
      <c r="V68" s="62">
        <f>COUNTIFS('Year 3'!$G:$G,"&gt;0",'Year 3'!$C:$C,$A68,'Year 3'!$N:$N,V$2)</f>
        <v>6</v>
      </c>
      <c r="W68" s="62">
        <f>COUNTIFS('Year 3'!$G:$G,"&gt;0",'Year 3'!$C:$C,$A68,'Year 3'!$N:$N,W$2)</f>
        <v>9</v>
      </c>
      <c r="X68" s="62">
        <f>COUNTIFS('Year 3'!$G:$G,"&gt;0",'Year 3'!$C:$C,$A68,'Year 3'!$N:$N,X$2)</f>
        <v>7</v>
      </c>
      <c r="Y68" s="111">
        <f>COUNTIFS('Year 3'!$G:$G,"&gt;0",'Year 3'!$C:$C,$A68,'Year 3'!$T:$T,Y$2)</f>
        <v>0</v>
      </c>
      <c r="Z68" s="111">
        <f>COUNTIFS('Year 3'!$G:$G,"&gt;0",'Year 3'!$C:$C,$A68,'Year 3'!$T:$T,Z$2)</f>
        <v>2</v>
      </c>
      <c r="AA68" s="111">
        <f>COUNTIFS('Year 3'!$G:$G,"&gt;0",'Year 3'!$C:$C,$A68,'Year 3'!$T:$T,AA$2)</f>
        <v>3</v>
      </c>
      <c r="AB68" s="111">
        <v>2.0</v>
      </c>
      <c r="AC68" s="102"/>
      <c r="AD68" s="102"/>
      <c r="AE68" s="102"/>
      <c r="AF68" s="102"/>
      <c r="AG68" s="102"/>
      <c r="AH68" s="102"/>
      <c r="AI68" s="102"/>
      <c r="AJ68" s="102"/>
      <c r="AK68" s="102"/>
      <c r="AL68" s="102"/>
      <c r="AM68" s="102"/>
      <c r="AN68" s="102"/>
      <c r="AO68" s="102"/>
      <c r="AP68" s="102"/>
      <c r="AQ68" s="102"/>
      <c r="AR68" s="102"/>
      <c r="AS68" s="102"/>
      <c r="AT68" s="102"/>
      <c r="AU68" s="102"/>
      <c r="AV68" s="102"/>
    </row>
    <row r="69" ht="14.25" customHeight="1">
      <c r="A69" s="43" t="s">
        <v>242</v>
      </c>
      <c r="B69" s="44" t="s">
        <v>243</v>
      </c>
      <c r="C69" s="45"/>
      <c r="D69" s="46">
        <f>COUNTIFS('Year 3'!$G:$G,"&gt;0",'Year 3'!$C:$C,$A69,'Year 3'!$M:$M,"F")</f>
        <v>10</v>
      </c>
      <c r="E69" s="47">
        <f>COUNTIFS('Year 3'!$G:$G,"&gt;0",'Year 3'!$C:$C,$A69,'Year 3'!$M:$M,"M")</f>
        <v>14</v>
      </c>
      <c r="F69" s="48">
        <f t="shared" si="62"/>
        <v>24</v>
      </c>
      <c r="G69" s="49">
        <f>COUNTIFS('Year 3'!$G:$G,"&gt;0",'Year 3'!$C:$C,$A69,'Year 3'!$P:$P,G$1)</f>
        <v>8</v>
      </c>
      <c r="H69" s="50">
        <f t="shared" si="63"/>
        <v>0.3333333333</v>
      </c>
      <c r="I69" s="51">
        <f>COUNTIFS('Year 3'!$G:$G,"&gt;0",'Year 3'!$C:$C,$A69,'Year 3'!$P:$P,I$1)</f>
        <v>4</v>
      </c>
      <c r="J69" s="52">
        <f t="shared" si="64"/>
        <v>0.1666666667</v>
      </c>
      <c r="K69" s="53">
        <f>COUNTIFS('Year 3'!$G:$G,"&gt;0",'Year 3'!$C:$C,$A69,'Year 3'!$P:$P,K$1)</f>
        <v>2</v>
      </c>
      <c r="L69" s="54">
        <f t="shared" si="65"/>
        <v>0.08333333333</v>
      </c>
      <c r="M69" s="55">
        <f>COUNTIFS('Year 3'!$G:$G,"&gt;0",'Year 3'!$C:$C,$A69,'Year 3'!$P:$P,M$1)</f>
        <v>3</v>
      </c>
      <c r="N69" s="56">
        <f t="shared" si="66"/>
        <v>0.125</v>
      </c>
      <c r="O69" s="57">
        <f>COUNTIFS('Year 3'!$G:$G,"&gt;0",'Year 3'!$C:$C,$A69,'Year 3'!$P:$P,O$1)</f>
        <v>0</v>
      </c>
      <c r="P69" s="58">
        <f t="shared" si="67"/>
        <v>0</v>
      </c>
      <c r="Q69" s="47">
        <f>COUNTIFS('Year 3'!$G:$G,"&gt;0",'Year 3'!$C:$C,$A69,'Year 3'!$P:$P,Q$1)</f>
        <v>0</v>
      </c>
      <c r="R69" s="59">
        <f t="shared" si="68"/>
        <v>0</v>
      </c>
      <c r="S69" s="60">
        <f t="shared" si="69"/>
        <v>10</v>
      </c>
      <c r="T69" s="61">
        <f t="shared" si="70"/>
        <v>0.4166666667</v>
      </c>
      <c r="U69" s="62">
        <f>COUNTIFS('Year 3'!$G:$G,"&gt;0",'Year 3'!$C:$C,$A69,'Year 3'!$N:$N,U$2)</f>
        <v>6</v>
      </c>
      <c r="V69" s="62">
        <f>COUNTIFS('Year 3'!$G:$G,"&gt;0",'Year 3'!$C:$C,$A69,'Year 3'!$N:$N,V$2)</f>
        <v>7</v>
      </c>
      <c r="W69" s="62">
        <f>COUNTIFS('Year 3'!$G:$G,"&gt;0",'Year 3'!$C:$C,$A69,'Year 3'!$N:$N,W$2)</f>
        <v>4</v>
      </c>
      <c r="X69" s="62">
        <f>COUNTIFS('Year 3'!$G:$G,"&gt;0",'Year 3'!$C:$C,$A69,'Year 3'!$N:$N,X$2)</f>
        <v>5</v>
      </c>
      <c r="Y69" s="111">
        <f>COUNTIFS('Year 3'!$G:$G,"&gt;0",'Year 3'!$C:$C,$A69,'Year 3'!$T:$T,Y$2)</f>
        <v>0</v>
      </c>
      <c r="Z69" s="111">
        <f>COUNTIFS('Year 3'!$G:$G,"&gt;0",'Year 3'!$C:$C,$A69,'Year 3'!$T:$T,Z$2)</f>
        <v>0</v>
      </c>
      <c r="AA69" s="111">
        <f>COUNTIFS('Year 3'!$G:$G,"&gt;0",'Year 3'!$C:$C,$A69,'Year 3'!$T:$T,AA$2)</f>
        <v>2</v>
      </c>
      <c r="AB69" s="111">
        <f t="shared" ref="AB69:AB74" si="72">SUM(Y69:AA69)</f>
        <v>2</v>
      </c>
      <c r="AC69" s="102"/>
      <c r="AD69" s="102"/>
      <c r="AE69" s="102"/>
      <c r="AF69" s="102"/>
      <c r="AG69" s="102"/>
      <c r="AH69" s="102"/>
      <c r="AI69" s="102"/>
      <c r="AJ69" s="102"/>
      <c r="AK69" s="102"/>
      <c r="AL69" s="102"/>
      <c r="AM69" s="102"/>
      <c r="AN69" s="102"/>
      <c r="AO69" s="102"/>
      <c r="AP69" s="102"/>
      <c r="AQ69" s="102"/>
      <c r="AR69" s="102"/>
      <c r="AS69" s="102"/>
      <c r="AT69" s="102"/>
      <c r="AU69" s="102"/>
      <c r="AV69" s="102"/>
    </row>
    <row r="70" ht="14.25" customHeight="1">
      <c r="A70" s="43" t="s">
        <v>244</v>
      </c>
      <c r="B70" s="44" t="s">
        <v>245</v>
      </c>
      <c r="C70" s="45"/>
      <c r="D70" s="46">
        <f>COUNTIFS('Year 3'!$G:$G,"&gt;0",'Year 3'!$C:$C,$A70,'Year 3'!$M:$M,"F")</f>
        <v>9</v>
      </c>
      <c r="E70" s="47">
        <f>COUNTIFS('Year 3'!$G:$G,"&gt;0",'Year 3'!$C:$C,$A70,'Year 3'!$M:$M,"M")</f>
        <v>12</v>
      </c>
      <c r="F70" s="48">
        <f t="shared" si="62"/>
        <v>21</v>
      </c>
      <c r="G70" s="49">
        <f>COUNTIFS('Year 3'!$G:$G,"&gt;0",'Year 3'!$C:$C,$A70,'Year 3'!$P:$P,G$1)</f>
        <v>8</v>
      </c>
      <c r="H70" s="50">
        <f t="shared" si="63"/>
        <v>0.380952381</v>
      </c>
      <c r="I70" s="51">
        <f>COUNTIFS('Year 3'!$G:$G,"&gt;0",'Year 3'!$C:$C,$A70,'Year 3'!$P:$P,I$1)</f>
        <v>4</v>
      </c>
      <c r="J70" s="52">
        <f t="shared" si="64"/>
        <v>0.1904761905</v>
      </c>
      <c r="K70" s="53">
        <f>COUNTIFS('Year 3'!$G:$G,"&gt;0",'Year 3'!$C:$C,$A70,'Year 3'!$P:$P,K$1)</f>
        <v>2</v>
      </c>
      <c r="L70" s="54">
        <f t="shared" si="65"/>
        <v>0.09523809524</v>
      </c>
      <c r="M70" s="55">
        <f>COUNTIFS('Year 3'!$G:$G,"&gt;0",'Year 3'!$C:$C,$A70,'Year 3'!$P:$P,M$1)</f>
        <v>0</v>
      </c>
      <c r="N70" s="56">
        <f t="shared" si="66"/>
        <v>0</v>
      </c>
      <c r="O70" s="57">
        <f>COUNTIFS('Year 3'!$G:$G,"&gt;0",'Year 3'!$C:$C,$A70,'Year 3'!$P:$P,O$1)</f>
        <v>2</v>
      </c>
      <c r="P70" s="58">
        <f t="shared" si="67"/>
        <v>0.09523809524</v>
      </c>
      <c r="Q70" s="47">
        <f>COUNTIFS('Year 3'!$G:$G,"&gt;0",'Year 3'!$C:$C,$A70,'Year 3'!$P:$P,Q$1)</f>
        <v>0</v>
      </c>
      <c r="R70" s="59">
        <f t="shared" si="68"/>
        <v>0</v>
      </c>
      <c r="S70" s="60">
        <f t="shared" si="69"/>
        <v>7</v>
      </c>
      <c r="T70" s="61">
        <f t="shared" si="70"/>
        <v>0.3333333333</v>
      </c>
      <c r="U70" s="62">
        <f>COUNTIFS('Year 3'!$G:$G,"&gt;0",'Year 3'!$C:$C,$A70,'Year 3'!$N:$N,U$2)</f>
        <v>8</v>
      </c>
      <c r="V70" s="62">
        <f>COUNTIFS('Year 3'!$G:$G,"&gt;0",'Year 3'!$C:$C,$A70,'Year 3'!$N:$N,V$2)</f>
        <v>4</v>
      </c>
      <c r="W70" s="62">
        <f>COUNTIFS('Year 3'!$G:$G,"&gt;0",'Year 3'!$C:$C,$A70,'Year 3'!$N:$N,W$2)</f>
        <v>3</v>
      </c>
      <c r="X70" s="62">
        <f>COUNTIFS('Year 3'!$G:$G,"&gt;0",'Year 3'!$C:$C,$A70,'Year 3'!$N:$N,X$2)</f>
        <v>3</v>
      </c>
      <c r="Y70" s="111">
        <f>COUNTIFS('Year 3'!$G:$G,"&gt;0",'Year 3'!$C:$C,$A70,'Year 3'!$T:$T,Y$2)</f>
        <v>0</v>
      </c>
      <c r="Z70" s="111">
        <f>COUNTIFS('Year 3'!$G:$G,"&gt;0",'Year 3'!$C:$C,$A70,'Year 3'!$T:$T,Z$2)</f>
        <v>1</v>
      </c>
      <c r="AA70" s="111">
        <f>COUNTIFS('Year 3'!$G:$G,"&gt;0",'Year 3'!$C:$C,$A70,'Year 3'!$T:$T,AA$2)</f>
        <v>4</v>
      </c>
      <c r="AB70" s="111">
        <f t="shared" si="72"/>
        <v>5</v>
      </c>
      <c r="AC70" s="102"/>
      <c r="AD70" s="102"/>
      <c r="AE70" s="102"/>
      <c r="AF70" s="102"/>
      <c r="AG70" s="102"/>
      <c r="AH70" s="102"/>
      <c r="AI70" s="102"/>
      <c r="AJ70" s="102"/>
      <c r="AK70" s="102"/>
      <c r="AL70" s="102"/>
      <c r="AM70" s="102"/>
      <c r="AN70" s="102"/>
      <c r="AO70" s="102"/>
      <c r="AP70" s="102"/>
      <c r="AQ70" s="102"/>
      <c r="AR70" s="102"/>
      <c r="AS70" s="102"/>
      <c r="AT70" s="102"/>
      <c r="AU70" s="102"/>
      <c r="AV70" s="102"/>
    </row>
    <row r="71" ht="14.25" customHeight="1">
      <c r="A71" s="43" t="s">
        <v>246</v>
      </c>
      <c r="B71" s="44" t="s">
        <v>199</v>
      </c>
      <c r="C71" s="45"/>
      <c r="D71" s="46">
        <f>COUNTIFS('Year 3'!$G:$G,"&gt;0",'Year 3'!$C:$C,$A71,'Year 3'!$M:$M,"F")</f>
        <v>10</v>
      </c>
      <c r="E71" s="47">
        <f>COUNTIFS('Year 3'!$G:$G,"&gt;0",'Year 3'!$C:$C,$A71,'Year 3'!$M:$M,"M")</f>
        <v>13</v>
      </c>
      <c r="F71" s="48">
        <f t="shared" si="62"/>
        <v>23</v>
      </c>
      <c r="G71" s="49">
        <f>COUNTIFS('Year 3'!$G:$G,"&gt;0",'Year 3'!$C:$C,$A71,'Year 3'!$P:$P,G$1)</f>
        <v>7</v>
      </c>
      <c r="H71" s="50">
        <f t="shared" si="63"/>
        <v>0.3043478261</v>
      </c>
      <c r="I71" s="51">
        <f>COUNTIFS('Year 3'!$G:$G,"&gt;0",'Year 3'!$C:$C,$A71,'Year 3'!$P:$P,I$1)</f>
        <v>4</v>
      </c>
      <c r="J71" s="52">
        <f t="shared" si="64"/>
        <v>0.1739130435</v>
      </c>
      <c r="K71" s="53">
        <f>COUNTIFS('Year 3'!$G:$G,"&gt;0",'Year 3'!$C:$C,$A71,'Year 3'!$P:$P,K$1)</f>
        <v>4</v>
      </c>
      <c r="L71" s="54">
        <f t="shared" si="65"/>
        <v>0.1739130435</v>
      </c>
      <c r="M71" s="55">
        <f>COUNTIFS('Year 3'!$G:$G,"&gt;0",'Year 3'!$C:$C,$A71,'Year 3'!$P:$P,M$1)</f>
        <v>2</v>
      </c>
      <c r="N71" s="56">
        <f t="shared" si="66"/>
        <v>0.08695652174</v>
      </c>
      <c r="O71" s="57">
        <f>COUNTIFS('Year 3'!$G:$G,"&gt;0",'Year 3'!$C:$C,$A71,'Year 3'!$P:$P,O$1)</f>
        <v>2</v>
      </c>
      <c r="P71" s="58">
        <f t="shared" si="67"/>
        <v>0.08695652174</v>
      </c>
      <c r="Q71" s="47">
        <f>COUNTIFS('Year 3'!$G:$G,"&gt;0",'Year 3'!$C:$C,$A71,'Year 3'!$P:$P,Q$1)</f>
        <v>0</v>
      </c>
      <c r="R71" s="59">
        <f t="shared" si="68"/>
        <v>0</v>
      </c>
      <c r="S71" s="60">
        <f t="shared" si="69"/>
        <v>8</v>
      </c>
      <c r="T71" s="61">
        <f t="shared" si="70"/>
        <v>0.347826087</v>
      </c>
      <c r="U71" s="62">
        <f>COUNTIFS('Year 3'!$G:$G,"&gt;0",'Year 3'!$C:$C,$A71,'Year 3'!$N:$N,U$2)</f>
        <v>3</v>
      </c>
      <c r="V71" s="62">
        <f>COUNTIFS('Year 3'!$G:$G,"&gt;0",'Year 3'!$C:$C,$A71,'Year 3'!$N:$N,V$2)</f>
        <v>5</v>
      </c>
      <c r="W71" s="62">
        <f>COUNTIFS('Year 3'!$G:$G,"&gt;0",'Year 3'!$C:$C,$A71,'Year 3'!$N:$N,W$2)</f>
        <v>6</v>
      </c>
      <c r="X71" s="62">
        <f>COUNTIFS('Year 3'!$G:$G,"&gt;0",'Year 3'!$C:$C,$A71,'Year 3'!$N:$N,X$2)</f>
        <v>6</v>
      </c>
      <c r="Y71" s="111">
        <f>COUNTIFS('Year 3'!$G:$G,"&gt;0",'Year 3'!$C:$C,$A71,'Year 3'!$T:$T,Y$2)</f>
        <v>1</v>
      </c>
      <c r="Z71" s="111">
        <f>COUNTIFS('Year 3'!$G:$G,"&gt;0",'Year 3'!$C:$C,$A71,'Year 3'!$T:$T,Z$2)</f>
        <v>0</v>
      </c>
      <c r="AA71" s="111">
        <f>COUNTIFS('Year 3'!$G:$G,"&gt;0",'Year 3'!$C:$C,$A71,'Year 3'!$T:$T,AA$2)</f>
        <v>3</v>
      </c>
      <c r="AB71" s="111">
        <f t="shared" si="72"/>
        <v>4</v>
      </c>
      <c r="AC71" s="102"/>
      <c r="AD71" s="102"/>
      <c r="AE71" s="102"/>
      <c r="AF71" s="102"/>
      <c r="AG71" s="102"/>
      <c r="AH71" s="102"/>
      <c r="AI71" s="102"/>
      <c r="AJ71" s="102"/>
      <c r="AK71" s="102"/>
      <c r="AL71" s="102"/>
      <c r="AM71" s="102"/>
      <c r="AN71" s="102"/>
      <c r="AO71" s="102"/>
      <c r="AP71" s="102"/>
      <c r="AQ71" s="102"/>
      <c r="AR71" s="102"/>
      <c r="AS71" s="102"/>
      <c r="AT71" s="102"/>
      <c r="AU71" s="102"/>
      <c r="AV71" s="102"/>
    </row>
    <row r="72" ht="14.25" customHeight="1">
      <c r="A72" s="43" t="s">
        <v>247</v>
      </c>
      <c r="B72" s="44" t="s">
        <v>248</v>
      </c>
      <c r="C72" s="45"/>
      <c r="D72" s="46">
        <f>COUNTIFS('Year 3'!$G:$G,"&gt;0",'Year 3'!$C:$C,$A72,'Year 3'!$M:$M,"F")</f>
        <v>9</v>
      </c>
      <c r="E72" s="47">
        <f>COUNTIFS('Year 3'!$G:$G,"&gt;0",'Year 3'!$C:$C,$A72,'Year 3'!$M:$M,"M")</f>
        <v>12</v>
      </c>
      <c r="F72" s="48">
        <f t="shared" si="62"/>
        <v>21</v>
      </c>
      <c r="G72" s="49">
        <f>COUNTIFS('Year 3'!$G:$G,"&gt;0",'Year 3'!$C:$C,$A72,'Year 3'!$P:$P,G$1)</f>
        <v>6</v>
      </c>
      <c r="H72" s="50">
        <f t="shared" si="63"/>
        <v>0.2857142857</v>
      </c>
      <c r="I72" s="51">
        <f>COUNTIFS('Year 3'!$G:$G,"&gt;0",'Year 3'!$C:$C,$A72,'Year 3'!$P:$P,I$1)</f>
        <v>4</v>
      </c>
      <c r="J72" s="52">
        <f t="shared" si="64"/>
        <v>0.1904761905</v>
      </c>
      <c r="K72" s="53">
        <f>COUNTIFS('Year 3'!$G:$G,"&gt;0",'Year 3'!$C:$C,$A72,'Year 3'!$P:$P,K$1)</f>
        <v>1</v>
      </c>
      <c r="L72" s="54">
        <f t="shared" si="65"/>
        <v>0.04761904762</v>
      </c>
      <c r="M72" s="55">
        <f>COUNTIFS('Year 3'!$G:$G,"&gt;0",'Year 3'!$C:$C,$A72,'Year 3'!$P:$P,M$1)</f>
        <v>4</v>
      </c>
      <c r="N72" s="56">
        <f t="shared" si="66"/>
        <v>0.1904761905</v>
      </c>
      <c r="O72" s="57">
        <f>COUNTIFS('Year 3'!$G:$G,"&gt;0",'Year 3'!$C:$C,$A72,'Year 3'!$P:$P,O$1)</f>
        <v>1</v>
      </c>
      <c r="P72" s="58">
        <f t="shared" si="67"/>
        <v>0.04761904762</v>
      </c>
      <c r="Q72" s="47">
        <f>COUNTIFS('Year 3'!$G:$G,"&gt;0",'Year 3'!$C:$C,$A72,'Year 3'!$P:$P,Q$1)</f>
        <v>0</v>
      </c>
      <c r="R72" s="59">
        <f t="shared" si="68"/>
        <v>0</v>
      </c>
      <c r="S72" s="60">
        <f t="shared" si="69"/>
        <v>10</v>
      </c>
      <c r="T72" s="61">
        <f t="shared" si="70"/>
        <v>0.4761904762</v>
      </c>
      <c r="U72" s="62">
        <f>COUNTIFS('Year 3'!$G:$G,"&gt;0",'Year 3'!$C:$C,$A72,'Year 3'!$N:$N,U$2)</f>
        <v>7</v>
      </c>
      <c r="V72" s="62">
        <f>COUNTIFS('Year 3'!$G:$G,"&gt;0",'Year 3'!$C:$C,$A72,'Year 3'!$N:$N,V$2)</f>
        <v>2</v>
      </c>
      <c r="W72" s="62">
        <f>COUNTIFS('Year 3'!$G:$G,"&gt;0",'Year 3'!$C:$C,$A72,'Year 3'!$N:$N,W$2)</f>
        <v>3</v>
      </c>
      <c r="X72" s="62">
        <f>COUNTIFS('Year 3'!$G:$G,"&gt;0",'Year 3'!$C:$C,$A72,'Year 3'!$N:$N,X$2)</f>
        <v>5</v>
      </c>
      <c r="Y72" s="111">
        <f>COUNTIFS('Year 3'!$G:$G,"&gt;0",'Year 3'!$C:$C,$A72,'Year 3'!$T:$T,Y$2)</f>
        <v>0</v>
      </c>
      <c r="Z72" s="111">
        <f>COUNTIFS('Year 3'!$G:$G,"&gt;0",'Year 3'!$C:$C,$A72,'Year 3'!$T:$T,Z$2)</f>
        <v>2</v>
      </c>
      <c r="AA72" s="111">
        <f>COUNTIFS('Year 3'!$G:$G,"&gt;0",'Year 3'!$C:$C,$A72,'Year 3'!$T:$T,AA$2)</f>
        <v>3</v>
      </c>
      <c r="AB72" s="111">
        <f t="shared" si="72"/>
        <v>5</v>
      </c>
      <c r="AC72" s="102"/>
      <c r="AD72" s="102"/>
      <c r="AE72" s="102"/>
      <c r="AF72" s="102"/>
      <c r="AG72" s="102"/>
      <c r="AH72" s="102"/>
      <c r="AI72" s="102"/>
      <c r="AJ72" s="102"/>
      <c r="AK72" s="102"/>
      <c r="AL72" s="102"/>
      <c r="AM72" s="102"/>
      <c r="AN72" s="102"/>
      <c r="AO72" s="102"/>
      <c r="AP72" s="102"/>
      <c r="AQ72" s="102"/>
      <c r="AR72" s="102"/>
      <c r="AS72" s="102"/>
      <c r="AT72" s="102"/>
      <c r="AU72" s="102"/>
      <c r="AV72" s="102"/>
    </row>
    <row r="73" ht="14.25" customHeight="1">
      <c r="A73" s="43" t="s">
        <v>249</v>
      </c>
      <c r="B73" s="44" t="s">
        <v>250</v>
      </c>
      <c r="C73" s="45"/>
      <c r="D73" s="46">
        <f>COUNTIFS('Year 3'!$G:$G,"&gt;0",'Year 3'!$C:$C,$A73,'Year 3'!$M:$M,"F")</f>
        <v>10</v>
      </c>
      <c r="E73" s="47">
        <f>COUNTIFS('Year 3'!$G:$G,"&gt;0",'Year 3'!$C:$C,$A73,'Year 3'!$M:$M,"M")</f>
        <v>12</v>
      </c>
      <c r="F73" s="48">
        <f t="shared" si="62"/>
        <v>22</v>
      </c>
      <c r="G73" s="49">
        <f>COUNTIFS('Year 3'!$G:$G,"&gt;0",'Year 3'!$C:$C,$A73,'Year 3'!$P:$P,G$1)</f>
        <v>7</v>
      </c>
      <c r="H73" s="50">
        <f t="shared" si="63"/>
        <v>0.3181818182</v>
      </c>
      <c r="I73" s="51">
        <f>COUNTIFS('Year 3'!$G:$G,"&gt;0",'Year 3'!$C:$C,$A73,'Year 3'!$P:$P,I$1)</f>
        <v>4</v>
      </c>
      <c r="J73" s="52">
        <f t="shared" si="64"/>
        <v>0.1818181818</v>
      </c>
      <c r="K73" s="53">
        <f>COUNTIFS('Year 3'!$G:$G,"&gt;0",'Year 3'!$C:$C,$A73,'Year 3'!$P:$P,K$1)</f>
        <v>3</v>
      </c>
      <c r="L73" s="54">
        <f t="shared" si="65"/>
        <v>0.1363636364</v>
      </c>
      <c r="M73" s="55">
        <f>COUNTIFS('Year 3'!$G:$G,"&gt;0",'Year 3'!$C:$C,$A73,'Year 3'!$P:$P,M$1)</f>
        <v>4</v>
      </c>
      <c r="N73" s="56">
        <f t="shared" si="66"/>
        <v>0.1818181818</v>
      </c>
      <c r="O73" s="57">
        <f>COUNTIFS('Year 3'!$G:$G,"&gt;0",'Year 3'!$C:$C,$A73,'Year 3'!$P:$P,O$1)</f>
        <v>0</v>
      </c>
      <c r="P73" s="58">
        <f t="shared" si="67"/>
        <v>0</v>
      </c>
      <c r="Q73" s="47">
        <f>COUNTIFS('Year 3'!$G:$G,"&gt;0",'Year 3'!$C:$C,$A73,'Year 3'!$P:$P,Q$1)</f>
        <v>0</v>
      </c>
      <c r="R73" s="59">
        <f t="shared" si="68"/>
        <v>0</v>
      </c>
      <c r="S73" s="60">
        <f t="shared" si="69"/>
        <v>8</v>
      </c>
      <c r="T73" s="61">
        <f t="shared" si="70"/>
        <v>0.3636363636</v>
      </c>
      <c r="U73" s="62">
        <f>COUNTIFS('Year 3'!$G:$G,"&gt;0",'Year 3'!$C:$C,$A73,'Year 3'!$N:$N,U$2)</f>
        <v>6</v>
      </c>
      <c r="V73" s="62">
        <f>COUNTIFS('Year 3'!$G:$G,"&gt;0",'Year 3'!$C:$C,$A73,'Year 3'!$N:$N,V$2)</f>
        <v>8</v>
      </c>
      <c r="W73" s="62">
        <f>COUNTIFS('Year 3'!$G:$G,"&gt;0",'Year 3'!$C:$C,$A73,'Year 3'!$N:$N,W$2)</f>
        <v>1</v>
      </c>
      <c r="X73" s="62">
        <f>COUNTIFS('Year 3'!$G:$G,"&gt;0",'Year 3'!$C:$C,$A73,'Year 3'!$N:$N,X$2)</f>
        <v>3</v>
      </c>
      <c r="Y73" s="111">
        <f>COUNTIFS('Year 3'!$G:$G,"&gt;0",'Year 3'!$C:$C,$A73,'Year 3'!$T:$T,Y$2)</f>
        <v>0</v>
      </c>
      <c r="Z73" s="111">
        <f>COUNTIFS('Year 3'!$G:$G,"&gt;0",'Year 3'!$C:$C,$A73,'Year 3'!$T:$T,Z$2)</f>
        <v>2</v>
      </c>
      <c r="AA73" s="111">
        <f>COUNTIFS('Year 3'!$G:$G,"&gt;0",'Year 3'!$C:$C,$A73,'Year 3'!$T:$T,AA$2)</f>
        <v>5</v>
      </c>
      <c r="AB73" s="111">
        <f t="shared" si="72"/>
        <v>7</v>
      </c>
      <c r="AC73" s="102"/>
      <c r="AD73" s="102"/>
      <c r="AE73" s="102"/>
      <c r="AF73" s="102"/>
      <c r="AG73" s="102"/>
      <c r="AH73" s="102"/>
      <c r="AI73" s="102"/>
      <c r="AJ73" s="102"/>
      <c r="AK73" s="102"/>
      <c r="AL73" s="102"/>
      <c r="AM73" s="102"/>
      <c r="AN73" s="102"/>
      <c r="AO73" s="102"/>
      <c r="AP73" s="102"/>
      <c r="AQ73" s="102"/>
      <c r="AR73" s="102"/>
      <c r="AS73" s="102"/>
      <c r="AT73" s="102"/>
      <c r="AU73" s="102"/>
      <c r="AV73" s="102"/>
    </row>
    <row r="74" ht="14.25" customHeight="1">
      <c r="A74" s="43" t="s">
        <v>251</v>
      </c>
      <c r="B74" s="44" t="s">
        <v>252</v>
      </c>
      <c r="C74" s="45"/>
      <c r="D74" s="46">
        <f>COUNTIFS('Year 3'!$G:$G,"&gt;0",'Year 3'!$C:$C,$A74,'Year 3'!$M:$M,"F")</f>
        <v>9</v>
      </c>
      <c r="E74" s="47">
        <f>COUNTIFS('Year 3'!$G:$G,"&gt;0",'Year 3'!$C:$C,$A74,'Year 3'!$M:$M,"M")</f>
        <v>13</v>
      </c>
      <c r="F74" s="48">
        <f t="shared" si="62"/>
        <v>22</v>
      </c>
      <c r="G74" s="49">
        <f>COUNTIFS('Year 3'!$G:$G,"&gt;0",'Year 3'!$C:$C,$A74,'Year 3'!$P:$P,G$1)</f>
        <v>7</v>
      </c>
      <c r="H74" s="50">
        <f t="shared" si="63"/>
        <v>0.3181818182</v>
      </c>
      <c r="I74" s="51">
        <f>COUNTIFS('Year 3'!$G:$G,"&gt;0",'Year 3'!$C:$C,$A74,'Year 3'!$P:$P,I$1)</f>
        <v>4</v>
      </c>
      <c r="J74" s="52">
        <f t="shared" si="64"/>
        <v>0.1818181818</v>
      </c>
      <c r="K74" s="53">
        <f>COUNTIFS('Year 3'!$G:$G,"&gt;0",'Year 3'!$C:$C,$A74,'Year 3'!$P:$P,K$1)</f>
        <v>3</v>
      </c>
      <c r="L74" s="54">
        <f t="shared" si="65"/>
        <v>0.1363636364</v>
      </c>
      <c r="M74" s="55">
        <f>COUNTIFS('Year 3'!$G:$G,"&gt;0",'Year 3'!$C:$C,$A74,'Year 3'!$P:$P,M$1)</f>
        <v>3</v>
      </c>
      <c r="N74" s="56">
        <f t="shared" si="66"/>
        <v>0.1363636364</v>
      </c>
      <c r="O74" s="57">
        <f>COUNTIFS('Year 3'!$G:$G,"&gt;0",'Year 3'!$C:$C,$A74,'Year 3'!$P:$P,O$1)</f>
        <v>1</v>
      </c>
      <c r="P74" s="58">
        <f t="shared" si="67"/>
        <v>0.04545454545</v>
      </c>
      <c r="Q74" s="47">
        <f>COUNTIFS('Year 3'!$G:$G,"&gt;0",'Year 3'!$C:$C,$A74,'Year 3'!$P:$P,Q$1)</f>
        <v>0</v>
      </c>
      <c r="R74" s="59">
        <f t="shared" si="68"/>
        <v>0</v>
      </c>
      <c r="S74" s="60">
        <f t="shared" si="69"/>
        <v>8</v>
      </c>
      <c r="T74" s="61">
        <f t="shared" si="70"/>
        <v>0.3636363636</v>
      </c>
      <c r="U74" s="62">
        <f>COUNTIFS('Year 3'!$G:$G,"&gt;0",'Year 3'!$C:$C,$A74,'Year 3'!$N:$N,U$2)</f>
        <v>5</v>
      </c>
      <c r="V74" s="62">
        <f>COUNTIFS('Year 3'!$G:$G,"&gt;0",'Year 3'!$C:$C,$A74,'Year 3'!$N:$N,V$2)</f>
        <v>4</v>
      </c>
      <c r="W74" s="62">
        <f>COUNTIFS('Year 3'!$G:$G,"&gt;0",'Year 3'!$C:$C,$A74,'Year 3'!$N:$N,W$2)</f>
        <v>7</v>
      </c>
      <c r="X74" s="62">
        <f>COUNTIFS('Year 3'!$G:$G,"&gt;0",'Year 3'!$C:$C,$A74,'Year 3'!$N:$N,X$2)</f>
        <v>4</v>
      </c>
      <c r="Y74" s="111">
        <f>COUNTIFS('Year 3'!$G:$G,"&gt;0",'Year 3'!$C:$C,$A74,'Year 3'!$T:$T,Y$2)</f>
        <v>0</v>
      </c>
      <c r="Z74" s="111">
        <f>COUNTIFS('Year 3'!$G:$G,"&gt;0",'Year 3'!$C:$C,$A74,'Year 3'!$T:$T,Z$2)</f>
        <v>1</v>
      </c>
      <c r="AA74" s="111">
        <f>COUNTIFS('Year 3'!$G:$G,"&gt;0",'Year 3'!$C:$C,$A74,'Year 3'!$T:$T,AA$2)</f>
        <v>3</v>
      </c>
      <c r="AB74" s="111">
        <f t="shared" si="72"/>
        <v>4</v>
      </c>
      <c r="AC74" s="102"/>
      <c r="AD74" s="102"/>
      <c r="AE74" s="102"/>
      <c r="AF74" s="102"/>
      <c r="AG74" s="102"/>
      <c r="AH74" s="102"/>
      <c r="AI74" s="102"/>
      <c r="AJ74" s="102"/>
      <c r="AK74" s="102"/>
      <c r="AL74" s="102"/>
      <c r="AM74" s="102"/>
      <c r="AN74" s="102"/>
      <c r="AO74" s="102"/>
      <c r="AP74" s="102"/>
      <c r="AQ74" s="102"/>
      <c r="AR74" s="102"/>
      <c r="AS74" s="102"/>
      <c r="AT74" s="102"/>
      <c r="AU74" s="102"/>
      <c r="AV74" s="102"/>
    </row>
    <row r="75" ht="14.25" customHeight="1">
      <c r="A75" s="72" t="s">
        <v>155</v>
      </c>
      <c r="B75" s="26"/>
      <c r="C75" s="73"/>
      <c r="D75" s="74">
        <f t="shared" ref="D75:G75" si="73">SUM(D65:D74)</f>
        <v>77</v>
      </c>
      <c r="E75" s="75">
        <f t="shared" si="73"/>
        <v>103</v>
      </c>
      <c r="F75" s="76">
        <f t="shared" si="73"/>
        <v>180</v>
      </c>
      <c r="G75" s="77">
        <f t="shared" si="73"/>
        <v>60</v>
      </c>
      <c r="H75" s="78">
        <f t="shared" si="63"/>
        <v>0.3333333333</v>
      </c>
      <c r="I75" s="79">
        <f>SUM(I65:I74)</f>
        <v>30</v>
      </c>
      <c r="J75" s="80">
        <f t="shared" si="64"/>
        <v>0.1666666667</v>
      </c>
      <c r="K75" s="81">
        <f>SUM(K65:K74)</f>
        <v>16</v>
      </c>
      <c r="L75" s="82">
        <f t="shared" si="65"/>
        <v>0.08888888889</v>
      </c>
      <c r="M75" s="83">
        <f>SUM(M65:M74)</f>
        <v>20</v>
      </c>
      <c r="N75" s="56">
        <f t="shared" si="66"/>
        <v>0.1111111111</v>
      </c>
      <c r="O75" s="85">
        <f>SUM(O65:O74)</f>
        <v>9</v>
      </c>
      <c r="P75" s="58">
        <f t="shared" si="67"/>
        <v>0.05</v>
      </c>
      <c r="Q75" s="75">
        <f>SUM(Q65:Q74)</f>
        <v>3</v>
      </c>
      <c r="R75" s="86">
        <f t="shared" si="68"/>
        <v>0.01666666667</v>
      </c>
      <c r="S75" s="87">
        <f>SUM(S65:S74)</f>
        <v>74</v>
      </c>
      <c r="T75" s="88">
        <f t="shared" si="70"/>
        <v>0.4111111111</v>
      </c>
      <c r="U75" s="89">
        <f t="shared" ref="U75:AB75" si="74">SUM(U65:U74)</f>
        <v>42</v>
      </c>
      <c r="V75" s="89">
        <f t="shared" si="74"/>
        <v>39</v>
      </c>
      <c r="W75" s="89">
        <f t="shared" si="74"/>
        <v>37</v>
      </c>
      <c r="X75" s="89">
        <f t="shared" si="74"/>
        <v>39</v>
      </c>
      <c r="Y75" s="115">
        <f t="shared" si="74"/>
        <v>2</v>
      </c>
      <c r="Z75" s="115">
        <f t="shared" si="74"/>
        <v>10</v>
      </c>
      <c r="AA75" s="115">
        <f t="shared" si="74"/>
        <v>28</v>
      </c>
      <c r="AB75" s="115">
        <f t="shared" si="74"/>
        <v>37</v>
      </c>
      <c r="AC75" s="114"/>
      <c r="AD75" s="114"/>
      <c r="AE75" s="114"/>
      <c r="AF75" s="114"/>
      <c r="AG75" s="114"/>
      <c r="AH75" s="114"/>
      <c r="AI75" s="114"/>
      <c r="AJ75" s="114"/>
      <c r="AK75" s="114"/>
      <c r="AL75" s="114"/>
      <c r="AM75" s="114"/>
      <c r="AN75" s="114"/>
      <c r="AO75" s="114"/>
      <c r="AP75" s="114"/>
      <c r="AQ75" s="114"/>
      <c r="AR75" s="114"/>
      <c r="AS75" s="114"/>
      <c r="AT75" s="114"/>
      <c r="AU75" s="114"/>
      <c r="AV75" s="114"/>
    </row>
    <row r="76" ht="13.5" customHeight="1">
      <c r="A76" s="103"/>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5"/>
      <c r="AC76" s="106"/>
      <c r="AD76" s="106"/>
      <c r="AE76" s="106"/>
      <c r="AF76" s="106"/>
      <c r="AG76" s="106"/>
      <c r="AH76" s="106"/>
      <c r="AI76" s="106"/>
      <c r="AJ76" s="106"/>
      <c r="AK76" s="106"/>
      <c r="AL76" s="106"/>
      <c r="AM76" s="106"/>
      <c r="AN76" s="106"/>
      <c r="AO76" s="106"/>
      <c r="AP76" s="106"/>
      <c r="AQ76" s="106"/>
      <c r="AR76" s="106"/>
      <c r="AS76" s="106"/>
      <c r="AT76" s="106"/>
      <c r="AU76" s="106"/>
      <c r="AV76" s="106"/>
    </row>
    <row r="77" ht="13.5" customHeight="1">
      <c r="A77" s="121"/>
      <c r="B77" s="35"/>
      <c r="C77" s="35"/>
      <c r="D77" s="121" t="s">
        <v>253</v>
      </c>
      <c r="E77" s="35"/>
      <c r="F77" s="35"/>
      <c r="G77" s="35"/>
      <c r="H77" s="35"/>
      <c r="I77" s="35"/>
      <c r="J77" s="35"/>
      <c r="K77" s="35"/>
      <c r="L77" s="35"/>
      <c r="M77" s="35"/>
      <c r="N77" s="35"/>
      <c r="O77" s="35"/>
      <c r="P77" s="35"/>
      <c r="Q77" s="35"/>
      <c r="R77" s="35"/>
      <c r="S77" s="35"/>
      <c r="T77" s="35"/>
      <c r="U77" s="35"/>
      <c r="V77" s="35"/>
      <c r="W77" s="35"/>
      <c r="X77" s="35"/>
      <c r="Y77" s="35"/>
      <c r="Z77" s="35"/>
      <c r="AA77" s="35"/>
      <c r="AB77" s="122"/>
      <c r="AC77" s="123"/>
      <c r="AD77" s="123"/>
      <c r="AE77" s="123"/>
      <c r="AF77" s="123"/>
      <c r="AG77" s="123"/>
      <c r="AH77" s="123"/>
      <c r="AI77" s="123"/>
      <c r="AJ77" s="123"/>
      <c r="AK77" s="123"/>
      <c r="AL77" s="123"/>
      <c r="AM77" s="123"/>
      <c r="AN77" s="123"/>
      <c r="AO77" s="123"/>
      <c r="AP77" s="123"/>
      <c r="AQ77" s="123"/>
      <c r="AR77" s="123"/>
      <c r="AS77" s="123"/>
      <c r="AT77" s="123"/>
      <c r="AU77" s="123"/>
      <c r="AV77" s="123"/>
    </row>
    <row r="78" ht="14.25" customHeight="1">
      <c r="A78" s="43" t="s">
        <v>18</v>
      </c>
      <c r="B78" s="44"/>
      <c r="C78" s="45"/>
      <c r="D78" s="46">
        <f>COUNTIFS('Year 4'!$G:$G,"&gt;0",'Year 4'!$C:$C,$A78,'Year 4'!$M:$M,"F")</f>
        <v>0</v>
      </c>
      <c r="E78" s="47">
        <f>COUNTIFS('Year 4'!$G:$G,"&gt;0",'Year 4'!$C:$C,$A78,'Year 4'!$M:$M,"M")</f>
        <v>0</v>
      </c>
      <c r="F78" s="48">
        <f t="shared" ref="F78:F87" si="75">D78+E78</f>
        <v>0</v>
      </c>
      <c r="G78" s="49">
        <f>COUNTIFS('Year 4'!$G:$G,"&gt;0",'Year 4'!$C:$C,$A78,'Year 4'!$P:$P,G$1)</f>
        <v>0</v>
      </c>
      <c r="H78" s="50">
        <f t="shared" ref="H78:H88" si="76">IFERROR(G78/F78,0)</f>
        <v>0</v>
      </c>
      <c r="I78" s="51">
        <f>COUNTIFS('Year 4'!$G:$G,"&gt;0",'Year 4'!$C:$C,$A78,'Year 4'!$P:$P,I$1)</f>
        <v>0</v>
      </c>
      <c r="J78" s="52">
        <f t="shared" ref="J78:J88" si="77">IFERROR(I78/F78,0)</f>
        <v>0</v>
      </c>
      <c r="K78" s="53">
        <f>COUNTIFS('Year 4'!$G:$G,"&gt;0",'Year 4'!$C:$C,$A78,'Year 4'!$P:$P,K$1)</f>
        <v>0</v>
      </c>
      <c r="L78" s="54">
        <f t="shared" ref="L78:L88" si="78">IFERROR(K78/F78,0)</f>
        <v>0</v>
      </c>
      <c r="M78" s="55">
        <f>COUNTIFS('Year 4'!$G:$G,"&gt;0",'Year 4'!$C:$C,$A78,'Year 4'!$P:$P,M$1)</f>
        <v>0</v>
      </c>
      <c r="N78" s="56">
        <f t="shared" ref="N78:N88" si="79">IFERROR(M78/F78,0)</f>
        <v>0</v>
      </c>
      <c r="O78" s="57">
        <f>COUNTIFS('Year 4'!$G:$G,"&gt;0",'Year 4'!$C:$C,$A78,'Year 4'!$P:$P,O$1)</f>
        <v>0</v>
      </c>
      <c r="P78" s="58">
        <f t="shared" ref="P78:P88" si="80">IFERROR(O78/F78,0)</f>
        <v>0</v>
      </c>
      <c r="Q78" s="47">
        <f>COUNTIFS('Year 4'!$G:$G,"&gt;0",'Year 4'!$C:$C,$A78,'Year 4'!$P:$P,Q$1)</f>
        <v>0</v>
      </c>
      <c r="R78" s="59">
        <f t="shared" ref="R78:R88" si="81">IFERROR(Q78/F78,0)</f>
        <v>0</v>
      </c>
      <c r="S78" s="60">
        <f t="shared" ref="S78:S87" si="82">F78-SUM(G78,I78,K78)</f>
        <v>0</v>
      </c>
      <c r="T78" s="61">
        <f t="shared" ref="T78:T88" si="83">IFERROR(S78/F78,0)</f>
        <v>0</v>
      </c>
      <c r="U78" s="62">
        <f>COUNTIFS('Year 4'!$G:$G,"&gt;0",'Year 4'!$C:$C,$A78,'Year 4'!$N:$N,U$2)</f>
        <v>0</v>
      </c>
      <c r="V78" s="62">
        <f>COUNTIFS('Year 4'!$G:$G,"&gt;0",'Year 4'!$C:$C,$A78,'Year 4'!$N:$N,V$2)</f>
        <v>0</v>
      </c>
      <c r="W78" s="62">
        <f>COUNTIFS('Year 4'!$G:$G,"&gt;0",'Year 4'!$C:$C,$A78,'Year 4'!$N:$N,W$2)</f>
        <v>0</v>
      </c>
      <c r="X78" s="62">
        <f>COUNTIFS('Year 4'!$G:$G,"&gt;0",'Year 4'!$C:$C,$A78,'Year 4'!$N:$N,X$2)</f>
        <v>0</v>
      </c>
      <c r="Y78" s="111">
        <f>COUNTIFS('Year 4'!$G:$G,"&gt;0",'Year 4'!$C:$C,$A78,'Year 4'!$T:$T,Y$2)</f>
        <v>0</v>
      </c>
      <c r="Z78" s="111">
        <f>COUNTIFS('Year 4'!$G:$G,"&gt;0",'Year 4'!$C:$C,$A78,'Year 4'!$T:$T,Z$2)</f>
        <v>0</v>
      </c>
      <c r="AA78" s="111">
        <f>COUNTIFS('Year 4'!$G:$G,"&gt;0",'Year 4'!$C:$C,$A78,'Year 4'!$T:$T,AA$2)</f>
        <v>0</v>
      </c>
      <c r="AB78" s="111">
        <f t="shared" ref="AB78:AB87" si="84">SUM(Y78:AA78)</f>
        <v>0</v>
      </c>
      <c r="AC78" s="102"/>
      <c r="AD78" s="102"/>
      <c r="AE78" s="102"/>
      <c r="AF78" s="102"/>
      <c r="AG78" s="102"/>
      <c r="AH78" s="102"/>
      <c r="AI78" s="102"/>
      <c r="AJ78" s="102"/>
      <c r="AK78" s="102"/>
      <c r="AL78" s="102"/>
      <c r="AM78" s="102"/>
      <c r="AN78" s="102"/>
      <c r="AO78" s="102"/>
      <c r="AP78" s="102"/>
      <c r="AQ78" s="102"/>
      <c r="AR78" s="102"/>
      <c r="AS78" s="102"/>
      <c r="AT78" s="102"/>
      <c r="AU78" s="102"/>
      <c r="AV78" s="102"/>
    </row>
    <row r="79" ht="14.25" customHeight="1">
      <c r="A79" s="43" t="s">
        <v>12</v>
      </c>
      <c r="B79" s="44"/>
      <c r="C79" s="45"/>
      <c r="D79" s="46">
        <f>COUNTIFS('Year 4'!$G:$G,"&gt;0",'Year 4'!$C:$C,$A79,'Year 4'!$M:$M,"F")</f>
        <v>0</v>
      </c>
      <c r="E79" s="47">
        <f>COUNTIFS('Year 4'!$G:$G,"&gt;0",'Year 4'!$C:$C,$A79,'Year 4'!$M:$M,"M")</f>
        <v>0</v>
      </c>
      <c r="F79" s="48">
        <f t="shared" si="75"/>
        <v>0</v>
      </c>
      <c r="G79" s="49">
        <f>COUNTIFS('Year 4'!$G:$G,"&gt;0",'Year 4'!$C:$C,$A79,'Year 4'!$P:$P,G$1)</f>
        <v>0</v>
      </c>
      <c r="H79" s="50">
        <f t="shared" si="76"/>
        <v>0</v>
      </c>
      <c r="I79" s="51">
        <f>COUNTIFS('Year 4'!$G:$G,"&gt;0",'Year 4'!$C:$C,$A79,'Year 4'!$P:$P,I$1)</f>
        <v>0</v>
      </c>
      <c r="J79" s="52">
        <f t="shared" si="77"/>
        <v>0</v>
      </c>
      <c r="K79" s="53">
        <f>COUNTIFS('Year 4'!$G:$G,"&gt;0",'Year 4'!$C:$C,$A79,'Year 4'!$P:$P,K$1)</f>
        <v>0</v>
      </c>
      <c r="L79" s="54">
        <f t="shared" si="78"/>
        <v>0</v>
      </c>
      <c r="M79" s="55">
        <f>COUNTIFS('Year 4'!$G:$G,"&gt;0",'Year 4'!$C:$C,$A79,'Year 4'!$P:$P,M$1)</f>
        <v>0</v>
      </c>
      <c r="N79" s="56">
        <f t="shared" si="79"/>
        <v>0</v>
      </c>
      <c r="O79" s="57">
        <f>COUNTIFS('Year 4'!$G:$G,"&gt;0",'Year 4'!$C:$C,$A79,'Year 4'!$P:$P,O$1)</f>
        <v>0</v>
      </c>
      <c r="P79" s="58">
        <f t="shared" si="80"/>
        <v>0</v>
      </c>
      <c r="Q79" s="47">
        <f>COUNTIFS('Year 4'!$G:$G,"&gt;0",'Year 4'!$C:$C,$A79,'Year 4'!$P:$P,Q$1)</f>
        <v>0</v>
      </c>
      <c r="R79" s="59">
        <f t="shared" si="81"/>
        <v>0</v>
      </c>
      <c r="S79" s="60">
        <f t="shared" si="82"/>
        <v>0</v>
      </c>
      <c r="T79" s="61">
        <f t="shared" si="83"/>
        <v>0</v>
      </c>
      <c r="U79" s="62">
        <f>COUNTIFS('Year 4'!$G:$G,"&gt;0",'Year 4'!$C:$C,$A79,'Year 4'!$N:$N,U$2)</f>
        <v>0</v>
      </c>
      <c r="V79" s="62">
        <f>COUNTIFS('Year 4'!$G:$G,"&gt;0",'Year 4'!$C:$C,$A79,'Year 4'!$N:$N,V$2)</f>
        <v>0</v>
      </c>
      <c r="W79" s="62">
        <f>COUNTIFS('Year 4'!$G:$G,"&gt;0",'Year 4'!$C:$C,$A79,'Year 4'!$N:$N,W$2)</f>
        <v>0</v>
      </c>
      <c r="X79" s="62">
        <f>COUNTIFS('Year 4'!$G:$G,"&gt;0",'Year 4'!$C:$C,$A79,'Year 4'!$N:$N,X$2)</f>
        <v>0</v>
      </c>
      <c r="Y79" s="111">
        <f>COUNTIFS('Year 4'!$G:$G,"&gt;0",'Year 4'!$C:$C,$A79,'Year 4'!$T:$T,Y$2)</f>
        <v>0</v>
      </c>
      <c r="Z79" s="111">
        <f>COUNTIFS('Year 4'!$G:$G,"&gt;0",'Year 4'!$C:$C,$A79,'Year 4'!$T:$T,Z$2)</f>
        <v>0</v>
      </c>
      <c r="AA79" s="111">
        <f>COUNTIFS('Year 4'!$G:$G,"&gt;0",'Year 4'!$C:$C,$A79,'Year 4'!$T:$T,AA$2)</f>
        <v>0</v>
      </c>
      <c r="AB79" s="111">
        <f t="shared" si="84"/>
        <v>0</v>
      </c>
      <c r="AC79" s="102"/>
      <c r="AD79" s="102"/>
      <c r="AE79" s="102"/>
      <c r="AF79" s="102"/>
      <c r="AG79" s="102"/>
      <c r="AH79" s="102"/>
      <c r="AI79" s="102"/>
      <c r="AJ79" s="102"/>
      <c r="AK79" s="102"/>
      <c r="AL79" s="102"/>
      <c r="AM79" s="102"/>
      <c r="AN79" s="102"/>
      <c r="AO79" s="102"/>
      <c r="AP79" s="102"/>
      <c r="AQ79" s="102"/>
      <c r="AR79" s="102"/>
      <c r="AS79" s="102"/>
      <c r="AT79" s="102"/>
      <c r="AU79" s="102"/>
      <c r="AV79" s="102"/>
    </row>
    <row r="80" ht="14.25" customHeight="1">
      <c r="A80" s="43" t="s">
        <v>254</v>
      </c>
      <c r="B80" s="44" t="s">
        <v>255</v>
      </c>
      <c r="C80" s="45"/>
      <c r="D80" s="46">
        <f>COUNTIFS('Year 4'!$G:$G,"&gt;0",'Year 4'!$C:$C,$A80,'Year 4'!$M:$M,"F")</f>
        <v>10</v>
      </c>
      <c r="E80" s="47">
        <f>COUNTIFS('Year 4'!$G:$G,"&gt;0",'Year 4'!$C:$C,$A80,'Year 4'!$M:$M,"M")</f>
        <v>11</v>
      </c>
      <c r="F80" s="48">
        <f t="shared" si="75"/>
        <v>21</v>
      </c>
      <c r="G80" s="49">
        <f>COUNTIFS('Year 4'!$G:$G,"&gt;0",'Year 4'!$C:$C,$A80,'Year 4'!$P:$P,G$1)</f>
        <v>7</v>
      </c>
      <c r="H80" s="50">
        <f t="shared" si="76"/>
        <v>0.3333333333</v>
      </c>
      <c r="I80" s="51">
        <f>COUNTIFS('Year 4'!$G:$G,"&gt;0",'Year 4'!$C:$C,$A80,'Year 4'!$P:$P,I$1)</f>
        <v>6</v>
      </c>
      <c r="J80" s="52">
        <f t="shared" si="77"/>
        <v>0.2857142857</v>
      </c>
      <c r="K80" s="53">
        <f>COUNTIFS('Year 4'!$G:$G,"&gt;0",'Year 4'!$C:$C,$A80,'Year 4'!$P:$P,K$1)</f>
        <v>3</v>
      </c>
      <c r="L80" s="54">
        <f t="shared" si="78"/>
        <v>0.1428571429</v>
      </c>
      <c r="M80" s="55">
        <f>COUNTIFS('Year 4'!$G:$G,"&gt;0",'Year 4'!$C:$C,$A80,'Year 4'!$P:$P,M$1)</f>
        <v>1</v>
      </c>
      <c r="N80" s="56">
        <f t="shared" si="79"/>
        <v>0.04761904762</v>
      </c>
      <c r="O80" s="57">
        <f>COUNTIFS('Year 4'!$G:$G,"&gt;0",'Year 4'!$C:$C,$A80,'Year 4'!$P:$P,O$1)</f>
        <v>0</v>
      </c>
      <c r="P80" s="58">
        <f t="shared" si="80"/>
        <v>0</v>
      </c>
      <c r="Q80" s="47">
        <f>COUNTIFS('Year 4'!$G:$G,"&gt;0",'Year 4'!$C:$C,$A80,'Year 4'!$P:$P,Q$1)</f>
        <v>1</v>
      </c>
      <c r="R80" s="59">
        <f t="shared" si="81"/>
        <v>0.04761904762</v>
      </c>
      <c r="S80" s="60">
        <f t="shared" si="82"/>
        <v>5</v>
      </c>
      <c r="T80" s="61">
        <f t="shared" si="83"/>
        <v>0.2380952381</v>
      </c>
      <c r="U80" s="62">
        <f>COUNTIFS('Year 4'!$G:$G,"&gt;0",'Year 4'!$C:$C,$A80,'Year 4'!$N:$N,U$2)</f>
        <v>3</v>
      </c>
      <c r="V80" s="62">
        <f>COUNTIFS('Year 4'!$G:$G,"&gt;0",'Year 4'!$C:$C,$A80,'Year 4'!$N:$N,V$2)</f>
        <v>7</v>
      </c>
      <c r="W80" s="62">
        <f>COUNTIFS('Year 4'!$G:$G,"&gt;0",'Year 4'!$C:$C,$A80,'Year 4'!$N:$N,W$2)</f>
        <v>2</v>
      </c>
      <c r="X80" s="62">
        <f>COUNTIFS('Year 4'!$G:$G,"&gt;0",'Year 4'!$C:$C,$A80,'Year 4'!$N:$N,X$2)</f>
        <v>5</v>
      </c>
      <c r="Y80" s="111">
        <f>COUNTIFS('Year 4'!$G:$G,"&gt;0",'Year 4'!$C:$C,$A80,'Year 4'!$T:$T,Y$2)</f>
        <v>0</v>
      </c>
      <c r="Z80" s="111">
        <f>COUNTIFS('Year 4'!$G:$G,"&gt;0",'Year 4'!$C:$C,$A80,'Year 4'!$T:$T,Z$2)</f>
        <v>1</v>
      </c>
      <c r="AA80" s="111">
        <f>COUNTIFS('Year 4'!$G:$G,"&gt;0",'Year 4'!$C:$C,$A80,'Year 4'!$T:$T,AA$2)</f>
        <v>4</v>
      </c>
      <c r="AB80" s="111">
        <f t="shared" si="84"/>
        <v>5</v>
      </c>
      <c r="AC80" s="102"/>
      <c r="AD80" s="102"/>
      <c r="AE80" s="102"/>
      <c r="AF80" s="102"/>
      <c r="AG80" s="102"/>
      <c r="AH80" s="102"/>
      <c r="AI80" s="102"/>
      <c r="AJ80" s="102"/>
      <c r="AK80" s="102"/>
      <c r="AL80" s="102"/>
      <c r="AM80" s="102"/>
      <c r="AN80" s="102"/>
      <c r="AO80" s="102"/>
      <c r="AP80" s="102"/>
      <c r="AQ80" s="102"/>
      <c r="AR80" s="102"/>
      <c r="AS80" s="102"/>
      <c r="AT80" s="102"/>
      <c r="AU80" s="102"/>
      <c r="AV80" s="102"/>
    </row>
    <row r="81" ht="14.25" customHeight="1">
      <c r="A81" s="43" t="s">
        <v>256</v>
      </c>
      <c r="B81" s="44" t="s">
        <v>257</v>
      </c>
      <c r="C81" s="45"/>
      <c r="D81" s="46">
        <f>COUNTIFS('Year 4'!$G:$G,"&gt;0",'Year 4'!$C:$C,$A81,'Year 4'!$M:$M,"F")</f>
        <v>12</v>
      </c>
      <c r="E81" s="47">
        <f>COUNTIFS('Year 4'!$G:$G,"&gt;0",'Year 4'!$C:$C,$A81,'Year 4'!$M:$M,"M")</f>
        <v>8</v>
      </c>
      <c r="F81" s="48">
        <f t="shared" si="75"/>
        <v>20</v>
      </c>
      <c r="G81" s="49">
        <f>COUNTIFS('Year 4'!$G:$G,"&gt;0",'Year 4'!$C:$C,$A81,'Year 4'!$P:$P,G$1)</f>
        <v>8</v>
      </c>
      <c r="H81" s="50">
        <f t="shared" si="76"/>
        <v>0.4</v>
      </c>
      <c r="I81" s="51">
        <f>COUNTIFS('Year 4'!$G:$G,"&gt;0",'Year 4'!$C:$C,$A81,'Year 4'!$P:$P,I$1)</f>
        <v>4</v>
      </c>
      <c r="J81" s="52">
        <f t="shared" si="77"/>
        <v>0.2</v>
      </c>
      <c r="K81" s="53">
        <f>COUNTIFS('Year 4'!$G:$G,"&gt;0",'Year 4'!$C:$C,$A81,'Year 4'!$P:$P,K$1)</f>
        <v>2</v>
      </c>
      <c r="L81" s="54">
        <f t="shared" si="78"/>
        <v>0.1</v>
      </c>
      <c r="M81" s="55">
        <f>COUNTIFS('Year 4'!$G:$G,"&gt;0",'Year 4'!$C:$C,$A81,'Year 4'!$P:$P,M$1)</f>
        <v>1</v>
      </c>
      <c r="N81" s="56">
        <f t="shared" si="79"/>
        <v>0.05</v>
      </c>
      <c r="O81" s="57">
        <f>COUNTIFS('Year 4'!$G:$G,"&gt;0",'Year 4'!$C:$C,$A81,'Year 4'!$P:$P,O$1)</f>
        <v>1</v>
      </c>
      <c r="P81" s="58">
        <f t="shared" si="80"/>
        <v>0.05</v>
      </c>
      <c r="Q81" s="47">
        <f>COUNTIFS('Year 4'!$G:$G,"&gt;0",'Year 4'!$C:$C,$A81,'Year 4'!$P:$P,Q$1)</f>
        <v>1</v>
      </c>
      <c r="R81" s="59">
        <f t="shared" si="81"/>
        <v>0.05</v>
      </c>
      <c r="S81" s="60">
        <f t="shared" si="82"/>
        <v>6</v>
      </c>
      <c r="T81" s="61">
        <f t="shared" si="83"/>
        <v>0.3</v>
      </c>
      <c r="U81" s="62">
        <f>COUNTIFS('Year 4'!$G:$G,"&gt;0",'Year 4'!$C:$C,$A81,'Year 4'!$N:$N,U$2)</f>
        <v>2</v>
      </c>
      <c r="V81" s="62">
        <f>COUNTIFS('Year 4'!$G:$G,"&gt;0",'Year 4'!$C:$C,$A81,'Year 4'!$N:$N,V$2)</f>
        <v>5</v>
      </c>
      <c r="W81" s="62">
        <f>COUNTIFS('Year 4'!$G:$G,"&gt;0",'Year 4'!$C:$C,$A81,'Year 4'!$N:$N,W$2)</f>
        <v>7</v>
      </c>
      <c r="X81" s="62">
        <f>COUNTIFS('Year 4'!$G:$G,"&gt;0",'Year 4'!$C:$C,$A81,'Year 4'!$N:$N,X$2)</f>
        <v>4</v>
      </c>
      <c r="Y81" s="111">
        <f>COUNTIFS('Year 4'!$G:$G,"&gt;0",'Year 4'!$C:$C,$A81,'Year 4'!$T:$T,Y$2)</f>
        <v>1</v>
      </c>
      <c r="Z81" s="111">
        <f>COUNTIFS('Year 4'!$G:$G,"&gt;0",'Year 4'!$C:$C,$A81,'Year 4'!$T:$T,Z$2)</f>
        <v>1</v>
      </c>
      <c r="AA81" s="111">
        <f>COUNTIFS('Year 4'!$G:$G,"&gt;0",'Year 4'!$C:$C,$A81,'Year 4'!$T:$T,AA$2)</f>
        <v>2</v>
      </c>
      <c r="AB81" s="111">
        <f t="shared" si="84"/>
        <v>4</v>
      </c>
      <c r="AC81" s="102"/>
      <c r="AD81" s="102"/>
      <c r="AE81" s="102"/>
      <c r="AF81" s="102"/>
      <c r="AG81" s="102"/>
      <c r="AH81" s="102"/>
      <c r="AI81" s="102"/>
      <c r="AJ81" s="102"/>
      <c r="AK81" s="102"/>
      <c r="AL81" s="102"/>
      <c r="AM81" s="102"/>
      <c r="AN81" s="102"/>
      <c r="AO81" s="102"/>
      <c r="AP81" s="102"/>
      <c r="AQ81" s="102"/>
      <c r="AR81" s="102"/>
      <c r="AS81" s="102"/>
      <c r="AT81" s="102"/>
      <c r="AU81" s="102"/>
      <c r="AV81" s="102"/>
    </row>
    <row r="82" ht="14.25" customHeight="1">
      <c r="A82" s="43" t="s">
        <v>258</v>
      </c>
      <c r="B82" s="44" t="s">
        <v>259</v>
      </c>
      <c r="C82" s="45"/>
      <c r="D82" s="46">
        <f>COUNTIFS('Year 4'!$G:$G,"&gt;0",'Year 4'!$C:$C,$A82,'Year 4'!$M:$M,"F")</f>
        <v>11</v>
      </c>
      <c r="E82" s="47">
        <f>COUNTIFS('Year 4'!$G:$G,"&gt;0",'Year 4'!$C:$C,$A82,'Year 4'!$M:$M,"M")</f>
        <v>11</v>
      </c>
      <c r="F82" s="48">
        <f t="shared" si="75"/>
        <v>22</v>
      </c>
      <c r="G82" s="49">
        <f>COUNTIFS('Year 4'!$G:$G,"&gt;0",'Year 4'!$C:$C,$A82,'Year 4'!$P:$P,G$1)</f>
        <v>6</v>
      </c>
      <c r="H82" s="50">
        <f t="shared" si="76"/>
        <v>0.2727272727</v>
      </c>
      <c r="I82" s="51">
        <f>COUNTIFS('Year 4'!$G:$G,"&gt;0",'Year 4'!$C:$C,$A82,'Year 4'!$P:$P,I$1)</f>
        <v>6</v>
      </c>
      <c r="J82" s="52">
        <f t="shared" si="77"/>
        <v>0.2727272727</v>
      </c>
      <c r="K82" s="53">
        <f>COUNTIFS('Year 4'!$G:$G,"&gt;0",'Year 4'!$C:$C,$A82,'Year 4'!$P:$P,K$1)</f>
        <v>0</v>
      </c>
      <c r="L82" s="54">
        <f t="shared" si="78"/>
        <v>0</v>
      </c>
      <c r="M82" s="55">
        <f>COUNTIFS('Year 4'!$G:$G,"&gt;0",'Year 4'!$C:$C,$A82,'Year 4'!$P:$P,M$1)</f>
        <v>4</v>
      </c>
      <c r="N82" s="56">
        <f t="shared" si="79"/>
        <v>0.1818181818</v>
      </c>
      <c r="O82" s="57">
        <f>COUNTIFS('Year 4'!$G:$G,"&gt;0",'Year 4'!$C:$C,$A82,'Year 4'!$P:$P,O$1)</f>
        <v>2</v>
      </c>
      <c r="P82" s="58">
        <f t="shared" si="80"/>
        <v>0.09090909091</v>
      </c>
      <c r="Q82" s="47">
        <f>COUNTIFS('Year 4'!$G:$G,"&gt;0",'Year 4'!$C:$C,$A82,'Year 4'!$P:$P,Q$1)</f>
        <v>0</v>
      </c>
      <c r="R82" s="59">
        <f t="shared" si="81"/>
        <v>0</v>
      </c>
      <c r="S82" s="60">
        <f t="shared" si="82"/>
        <v>10</v>
      </c>
      <c r="T82" s="61">
        <f t="shared" si="83"/>
        <v>0.4545454545</v>
      </c>
      <c r="U82" s="62">
        <f>COUNTIFS('Year 4'!$G:$G,"&gt;0",'Year 4'!$C:$C,$A82,'Year 4'!$N:$N,U$2)</f>
        <v>8</v>
      </c>
      <c r="V82" s="62">
        <f>COUNTIFS('Year 4'!$G:$G,"&gt;0",'Year 4'!$C:$C,$A82,'Year 4'!$N:$N,V$2)</f>
        <v>3</v>
      </c>
      <c r="W82" s="62">
        <f>COUNTIFS('Year 4'!$G:$G,"&gt;0",'Year 4'!$C:$C,$A82,'Year 4'!$N:$N,W$2)</f>
        <v>1</v>
      </c>
      <c r="X82" s="62">
        <f>COUNTIFS('Year 4'!$G:$G,"&gt;0",'Year 4'!$C:$C,$A82,'Year 4'!$N:$N,X$2)</f>
        <v>6</v>
      </c>
      <c r="Y82" s="111">
        <f>COUNTIFS('Year 4'!$G:$G,"&gt;0",'Year 4'!$C:$C,$A82,'Year 4'!$T:$T,Y$2)</f>
        <v>1</v>
      </c>
      <c r="Z82" s="111">
        <f>COUNTIFS('Year 4'!$G:$G,"&gt;0",'Year 4'!$C:$C,$A82,'Year 4'!$T:$T,Z$2)</f>
        <v>3</v>
      </c>
      <c r="AA82" s="111">
        <f>COUNTIFS('Year 4'!$G:$G,"&gt;0",'Year 4'!$C:$C,$A82,'Year 4'!$T:$T,AA$2)</f>
        <v>1</v>
      </c>
      <c r="AB82" s="111">
        <f t="shared" si="84"/>
        <v>5</v>
      </c>
      <c r="AC82" s="102"/>
      <c r="AD82" s="102"/>
      <c r="AE82" s="102"/>
      <c r="AF82" s="102"/>
      <c r="AG82" s="102"/>
      <c r="AH82" s="102"/>
      <c r="AI82" s="102"/>
      <c r="AJ82" s="102"/>
      <c r="AK82" s="102"/>
      <c r="AL82" s="102"/>
      <c r="AM82" s="102"/>
      <c r="AN82" s="102"/>
      <c r="AO82" s="102"/>
      <c r="AP82" s="102"/>
      <c r="AQ82" s="102"/>
      <c r="AR82" s="102"/>
      <c r="AS82" s="102"/>
      <c r="AT82" s="102"/>
      <c r="AU82" s="102"/>
      <c r="AV82" s="102"/>
    </row>
    <row r="83" ht="14.25" customHeight="1">
      <c r="A83" s="43" t="s">
        <v>260</v>
      </c>
      <c r="B83" s="44" t="s">
        <v>261</v>
      </c>
      <c r="C83" s="45"/>
      <c r="D83" s="46">
        <f>COUNTIFS('Year 4'!$G:$G,"&gt;0",'Year 4'!$C:$C,$A83,'Year 4'!$M:$M,"F")</f>
        <v>11</v>
      </c>
      <c r="E83" s="47">
        <f>COUNTIFS('Year 4'!$G:$G,"&gt;0",'Year 4'!$C:$C,$A83,'Year 4'!$M:$M,"M")</f>
        <v>10</v>
      </c>
      <c r="F83" s="48">
        <f t="shared" si="75"/>
        <v>21</v>
      </c>
      <c r="G83" s="49">
        <f>COUNTIFS('Year 4'!$G:$G,"&gt;0",'Year 4'!$C:$C,$A83,'Year 4'!$P:$P,G$1)</f>
        <v>9</v>
      </c>
      <c r="H83" s="50">
        <f t="shared" si="76"/>
        <v>0.4285714286</v>
      </c>
      <c r="I83" s="51">
        <f>COUNTIFS('Year 4'!$G:$G,"&gt;0",'Year 4'!$C:$C,$A83,'Year 4'!$P:$P,I$1)</f>
        <v>4</v>
      </c>
      <c r="J83" s="52">
        <f t="shared" si="77"/>
        <v>0.1904761905</v>
      </c>
      <c r="K83" s="53">
        <f>COUNTIFS('Year 4'!$G:$G,"&gt;0",'Year 4'!$C:$C,$A83,'Year 4'!$P:$P,K$1)</f>
        <v>3</v>
      </c>
      <c r="L83" s="54">
        <f t="shared" si="78"/>
        <v>0.1428571429</v>
      </c>
      <c r="M83" s="55">
        <f>COUNTIFS('Year 4'!$G:$G,"&gt;0",'Year 4'!$C:$C,$A83,'Year 4'!$P:$P,M$1)</f>
        <v>3</v>
      </c>
      <c r="N83" s="56">
        <f t="shared" si="79"/>
        <v>0.1428571429</v>
      </c>
      <c r="O83" s="57">
        <f>COUNTIFS('Year 4'!$G:$G,"&gt;0",'Year 4'!$C:$C,$A83,'Year 4'!$P:$P,O$1)</f>
        <v>0</v>
      </c>
      <c r="P83" s="58">
        <f t="shared" si="80"/>
        <v>0</v>
      </c>
      <c r="Q83" s="47">
        <f>COUNTIFS('Year 4'!$G:$G,"&gt;0",'Year 4'!$C:$C,$A83,'Year 4'!$P:$P,Q$1)</f>
        <v>0</v>
      </c>
      <c r="R83" s="59">
        <f t="shared" si="81"/>
        <v>0</v>
      </c>
      <c r="S83" s="60">
        <f t="shared" si="82"/>
        <v>5</v>
      </c>
      <c r="T83" s="61">
        <f t="shared" si="83"/>
        <v>0.2380952381</v>
      </c>
      <c r="U83" s="62">
        <f>COUNTIFS('Year 4'!$G:$G,"&gt;0",'Year 4'!$C:$C,$A83,'Year 4'!$N:$N,U$2)</f>
        <v>4</v>
      </c>
      <c r="V83" s="62">
        <f>COUNTIFS('Year 4'!$G:$G,"&gt;0",'Year 4'!$C:$C,$A83,'Year 4'!$N:$N,V$2)</f>
        <v>5</v>
      </c>
      <c r="W83" s="62">
        <f>COUNTIFS('Year 4'!$G:$G,"&gt;0",'Year 4'!$C:$C,$A83,'Year 4'!$N:$N,W$2)</f>
        <v>5</v>
      </c>
      <c r="X83" s="62">
        <f>COUNTIFS('Year 4'!$G:$G,"&gt;0",'Year 4'!$C:$C,$A83,'Year 4'!$N:$N,X$2)</f>
        <v>6</v>
      </c>
      <c r="Y83" s="111">
        <f>COUNTIFS('Year 4'!$G:$G,"&gt;0",'Year 4'!$C:$C,$A83,'Year 4'!$T:$T,Y$2)</f>
        <v>0</v>
      </c>
      <c r="Z83" s="111">
        <f>COUNTIFS('Year 4'!$G:$G,"&gt;0",'Year 4'!$C:$C,$A83,'Year 4'!$T:$T,Z$2)</f>
        <v>0</v>
      </c>
      <c r="AA83" s="111">
        <f>COUNTIFS('Year 4'!$G:$G,"&gt;0",'Year 4'!$C:$C,$A83,'Year 4'!$T:$T,AA$2)</f>
        <v>2</v>
      </c>
      <c r="AB83" s="111">
        <f t="shared" si="84"/>
        <v>2</v>
      </c>
      <c r="AC83" s="102"/>
      <c r="AD83" s="102"/>
      <c r="AE83" s="102"/>
      <c r="AF83" s="102"/>
      <c r="AG83" s="102"/>
      <c r="AH83" s="102"/>
      <c r="AI83" s="102"/>
      <c r="AJ83" s="102"/>
      <c r="AK83" s="102"/>
      <c r="AL83" s="102"/>
      <c r="AM83" s="102"/>
      <c r="AN83" s="102"/>
      <c r="AO83" s="102"/>
      <c r="AP83" s="102"/>
      <c r="AQ83" s="102"/>
      <c r="AR83" s="102"/>
      <c r="AS83" s="102"/>
      <c r="AT83" s="102"/>
      <c r="AU83" s="102"/>
      <c r="AV83" s="102"/>
    </row>
    <row r="84" ht="14.25" customHeight="1">
      <c r="A84" s="43" t="s">
        <v>262</v>
      </c>
      <c r="B84" s="44" t="s">
        <v>263</v>
      </c>
      <c r="C84" s="45"/>
      <c r="D84" s="46">
        <f>COUNTIFS('Year 4'!$G:$G,"&gt;0",'Year 4'!$C:$C,$A84,'Year 4'!$M:$M,"F")</f>
        <v>11</v>
      </c>
      <c r="E84" s="47">
        <f>COUNTIFS('Year 4'!$G:$G,"&gt;0",'Year 4'!$C:$C,$A84,'Year 4'!$M:$M,"M")</f>
        <v>10</v>
      </c>
      <c r="F84" s="48">
        <f t="shared" si="75"/>
        <v>21</v>
      </c>
      <c r="G84" s="49">
        <f>COUNTIFS('Year 4'!$G:$G,"&gt;0",'Year 4'!$C:$C,$A84,'Year 4'!$P:$P,G$1)</f>
        <v>8</v>
      </c>
      <c r="H84" s="50">
        <f t="shared" si="76"/>
        <v>0.380952381</v>
      </c>
      <c r="I84" s="51">
        <f>COUNTIFS('Year 4'!$G:$G,"&gt;0",'Year 4'!$C:$C,$A84,'Year 4'!$P:$P,I$1)</f>
        <v>3</v>
      </c>
      <c r="J84" s="52">
        <f t="shared" si="77"/>
        <v>0.1428571429</v>
      </c>
      <c r="K84" s="53">
        <f>COUNTIFS('Year 4'!$G:$G,"&gt;0",'Year 4'!$C:$C,$A84,'Year 4'!$P:$P,K$1)</f>
        <v>1</v>
      </c>
      <c r="L84" s="54">
        <f t="shared" si="78"/>
        <v>0.04761904762</v>
      </c>
      <c r="M84" s="55">
        <f>COUNTIFS('Year 4'!$G:$G,"&gt;0",'Year 4'!$C:$C,$A84,'Year 4'!$P:$P,M$1)</f>
        <v>2</v>
      </c>
      <c r="N84" s="56">
        <f t="shared" si="79"/>
        <v>0.09523809524</v>
      </c>
      <c r="O84" s="57">
        <f>COUNTIFS('Year 4'!$G:$G,"&gt;0",'Year 4'!$C:$C,$A84,'Year 4'!$P:$P,O$1)</f>
        <v>0</v>
      </c>
      <c r="P84" s="58">
        <f t="shared" si="80"/>
        <v>0</v>
      </c>
      <c r="Q84" s="47">
        <f>COUNTIFS('Year 4'!$G:$G,"&gt;0",'Year 4'!$C:$C,$A84,'Year 4'!$P:$P,Q$1)</f>
        <v>1</v>
      </c>
      <c r="R84" s="59">
        <f t="shared" si="81"/>
        <v>0.04761904762</v>
      </c>
      <c r="S84" s="60">
        <f t="shared" si="82"/>
        <v>9</v>
      </c>
      <c r="T84" s="61">
        <f t="shared" si="83"/>
        <v>0.4285714286</v>
      </c>
      <c r="U84" s="62">
        <f>COUNTIFS('Year 4'!$G:$G,"&gt;0",'Year 4'!$C:$C,$A84,'Year 4'!$N:$N,U$2)</f>
        <v>4</v>
      </c>
      <c r="V84" s="62">
        <f>COUNTIFS('Year 4'!$G:$G,"&gt;0",'Year 4'!$C:$C,$A84,'Year 4'!$N:$N,V$2)</f>
        <v>3</v>
      </c>
      <c r="W84" s="62">
        <f>COUNTIFS('Year 4'!$G:$G,"&gt;0",'Year 4'!$C:$C,$A84,'Year 4'!$N:$N,W$2)</f>
        <v>6</v>
      </c>
      <c r="X84" s="62">
        <f>COUNTIFS('Year 4'!$G:$G,"&gt;0",'Year 4'!$C:$C,$A84,'Year 4'!$N:$N,X$2)</f>
        <v>6</v>
      </c>
      <c r="Y84" s="111">
        <f>COUNTIFS('Year 4'!$G:$G,"&gt;0",'Year 4'!$C:$C,$A84,'Year 4'!$T:$T,Y$2)</f>
        <v>0</v>
      </c>
      <c r="Z84" s="111">
        <f>COUNTIFS('Year 4'!$G:$G,"&gt;0",'Year 4'!$C:$C,$A84,'Year 4'!$T:$T,Z$2)</f>
        <v>1</v>
      </c>
      <c r="AA84" s="111">
        <f>COUNTIFS('Year 4'!$G:$G,"&gt;0",'Year 4'!$C:$C,$A84,'Year 4'!$T:$T,AA$2)</f>
        <v>3</v>
      </c>
      <c r="AB84" s="111">
        <f t="shared" si="84"/>
        <v>4</v>
      </c>
      <c r="AC84" s="102"/>
      <c r="AD84" s="102"/>
      <c r="AE84" s="102"/>
      <c r="AF84" s="102"/>
      <c r="AG84" s="102"/>
      <c r="AH84" s="102"/>
      <c r="AI84" s="102"/>
      <c r="AJ84" s="102"/>
      <c r="AK84" s="102"/>
      <c r="AL84" s="102"/>
      <c r="AM84" s="102"/>
      <c r="AN84" s="102"/>
      <c r="AO84" s="102"/>
      <c r="AP84" s="102"/>
      <c r="AQ84" s="102"/>
      <c r="AR84" s="102"/>
      <c r="AS84" s="102"/>
      <c r="AT84" s="102"/>
      <c r="AU84" s="102"/>
      <c r="AV84" s="102"/>
    </row>
    <row r="85" ht="14.25" customHeight="1">
      <c r="A85" s="43" t="s">
        <v>264</v>
      </c>
      <c r="B85" s="44" t="s">
        <v>265</v>
      </c>
      <c r="C85" s="45"/>
      <c r="D85" s="46">
        <f>COUNTIFS('Year 4'!$G:$G,"&gt;0",'Year 4'!$C:$C,$A85,'Year 4'!$M:$M,"F")</f>
        <v>10</v>
      </c>
      <c r="E85" s="47">
        <f>COUNTIFS('Year 4'!$G:$G,"&gt;0",'Year 4'!$C:$C,$A85,'Year 4'!$M:$M,"M")</f>
        <v>11</v>
      </c>
      <c r="F85" s="48">
        <f t="shared" si="75"/>
        <v>21</v>
      </c>
      <c r="G85" s="49">
        <f>COUNTIFS('Year 4'!$G:$G,"&gt;0",'Year 4'!$C:$C,$A85,'Year 4'!$P:$P,G$1)</f>
        <v>6</v>
      </c>
      <c r="H85" s="50">
        <f t="shared" si="76"/>
        <v>0.2857142857</v>
      </c>
      <c r="I85" s="51">
        <f>COUNTIFS('Year 4'!$G:$G,"&gt;0",'Year 4'!$C:$C,$A85,'Year 4'!$P:$P,I$1)</f>
        <v>4</v>
      </c>
      <c r="J85" s="52">
        <f t="shared" si="77"/>
        <v>0.1904761905</v>
      </c>
      <c r="K85" s="53">
        <f>COUNTIFS('Year 4'!$G:$G,"&gt;0",'Year 4'!$C:$C,$A85,'Year 4'!$P:$P,K$1)</f>
        <v>1</v>
      </c>
      <c r="L85" s="54">
        <f t="shared" si="78"/>
        <v>0.04761904762</v>
      </c>
      <c r="M85" s="55">
        <f>COUNTIFS('Year 4'!$G:$G,"&gt;0",'Year 4'!$C:$C,$A85,'Year 4'!$P:$P,M$1)</f>
        <v>5</v>
      </c>
      <c r="N85" s="56">
        <f t="shared" si="79"/>
        <v>0.2380952381</v>
      </c>
      <c r="O85" s="57">
        <f>COUNTIFS('Year 4'!$G:$G,"&gt;0",'Year 4'!$C:$C,$A85,'Year 4'!$P:$P,O$1)</f>
        <v>1</v>
      </c>
      <c r="P85" s="58">
        <f t="shared" si="80"/>
        <v>0.04761904762</v>
      </c>
      <c r="Q85" s="47">
        <f>COUNTIFS('Year 4'!$G:$G,"&gt;0",'Year 4'!$C:$C,$A85,'Year 4'!$P:$P,Q$1)</f>
        <v>0</v>
      </c>
      <c r="R85" s="59">
        <f t="shared" si="81"/>
        <v>0</v>
      </c>
      <c r="S85" s="60">
        <f t="shared" si="82"/>
        <v>10</v>
      </c>
      <c r="T85" s="61">
        <f t="shared" si="83"/>
        <v>0.4761904762</v>
      </c>
      <c r="U85" s="62">
        <f>COUNTIFS('Year 4'!$G:$G,"&gt;0",'Year 4'!$C:$C,$A85,'Year 4'!$N:$N,U$2)</f>
        <v>5</v>
      </c>
      <c r="V85" s="62">
        <f>COUNTIFS('Year 4'!$G:$G,"&gt;0",'Year 4'!$C:$C,$A85,'Year 4'!$N:$N,V$2)</f>
        <v>2</v>
      </c>
      <c r="W85" s="62">
        <f>COUNTIFS('Year 4'!$G:$G,"&gt;0",'Year 4'!$C:$C,$A85,'Year 4'!$N:$N,W$2)</f>
        <v>9</v>
      </c>
      <c r="X85" s="62">
        <f>COUNTIFS('Year 4'!$G:$G,"&gt;0",'Year 4'!$C:$C,$A85,'Year 4'!$N:$N,X$2)</f>
        <v>3</v>
      </c>
      <c r="Y85" s="111">
        <f>COUNTIFS('Year 4'!$G:$G,"&gt;0",'Year 4'!$C:$C,$A85,'Year 4'!$T:$T,Y$2)</f>
        <v>1</v>
      </c>
      <c r="Z85" s="111">
        <f>COUNTIFS('Year 4'!$G:$G,"&gt;0",'Year 4'!$C:$C,$A85,'Year 4'!$T:$T,Z$2)</f>
        <v>0</v>
      </c>
      <c r="AA85" s="111">
        <f>COUNTIFS('Year 4'!$G:$G,"&gt;0",'Year 4'!$C:$C,$A85,'Year 4'!$T:$T,AA$2)</f>
        <v>0</v>
      </c>
      <c r="AB85" s="111">
        <f t="shared" si="84"/>
        <v>1</v>
      </c>
      <c r="AC85" s="102"/>
      <c r="AD85" s="102"/>
      <c r="AE85" s="102"/>
      <c r="AF85" s="102"/>
      <c r="AG85" s="102"/>
      <c r="AH85" s="102"/>
      <c r="AI85" s="102"/>
      <c r="AJ85" s="102"/>
      <c r="AK85" s="102"/>
      <c r="AL85" s="102"/>
      <c r="AM85" s="102"/>
      <c r="AN85" s="102"/>
      <c r="AO85" s="102"/>
      <c r="AP85" s="102"/>
      <c r="AQ85" s="102"/>
      <c r="AR85" s="102"/>
      <c r="AS85" s="102"/>
      <c r="AT85" s="102"/>
      <c r="AU85" s="102"/>
      <c r="AV85" s="102"/>
    </row>
    <row r="86" ht="14.25" customHeight="1">
      <c r="A86" s="43" t="s">
        <v>266</v>
      </c>
      <c r="B86" s="44" t="s">
        <v>267</v>
      </c>
      <c r="C86" s="45"/>
      <c r="D86" s="46">
        <f>COUNTIFS('Year 4'!$G:$G,"&gt;0",'Year 4'!$C:$C,$A86,'Year 4'!$M:$M,"F")</f>
        <v>10</v>
      </c>
      <c r="E86" s="47">
        <f>COUNTIFS('Year 4'!$G:$G,"&gt;0",'Year 4'!$C:$C,$A86,'Year 4'!$M:$M,"M")</f>
        <v>10</v>
      </c>
      <c r="F86" s="48">
        <f t="shared" si="75"/>
        <v>20</v>
      </c>
      <c r="G86" s="49">
        <f>COUNTIFS('Year 4'!$G:$G,"&gt;0",'Year 4'!$C:$C,$A86,'Year 4'!$P:$P,G$1)</f>
        <v>7</v>
      </c>
      <c r="H86" s="50">
        <f t="shared" si="76"/>
        <v>0.35</v>
      </c>
      <c r="I86" s="51">
        <f>COUNTIFS('Year 4'!$G:$G,"&gt;0",'Year 4'!$C:$C,$A86,'Year 4'!$P:$P,I$1)</f>
        <v>3</v>
      </c>
      <c r="J86" s="52">
        <f t="shared" si="77"/>
        <v>0.15</v>
      </c>
      <c r="K86" s="53">
        <f>COUNTIFS('Year 4'!$G:$G,"&gt;0",'Year 4'!$C:$C,$A86,'Year 4'!$P:$P,K$1)</f>
        <v>0</v>
      </c>
      <c r="L86" s="54">
        <f t="shared" si="78"/>
        <v>0</v>
      </c>
      <c r="M86" s="55">
        <f>COUNTIFS('Year 4'!$G:$G,"&gt;0",'Year 4'!$C:$C,$A86,'Year 4'!$P:$P,M$1)</f>
        <v>4</v>
      </c>
      <c r="N86" s="56">
        <f t="shared" si="79"/>
        <v>0.2</v>
      </c>
      <c r="O86" s="57">
        <f>COUNTIFS('Year 4'!$G:$G,"&gt;0",'Year 4'!$C:$C,$A86,'Year 4'!$P:$P,O$1)</f>
        <v>0</v>
      </c>
      <c r="P86" s="58">
        <f t="shared" si="80"/>
        <v>0</v>
      </c>
      <c r="Q86" s="47">
        <f>COUNTIFS('Year 4'!$G:$G,"&gt;0",'Year 4'!$C:$C,$A86,'Year 4'!$P:$P,Q$1)</f>
        <v>0</v>
      </c>
      <c r="R86" s="59">
        <f t="shared" si="81"/>
        <v>0</v>
      </c>
      <c r="S86" s="60">
        <f t="shared" si="82"/>
        <v>10</v>
      </c>
      <c r="T86" s="61">
        <f t="shared" si="83"/>
        <v>0.5</v>
      </c>
      <c r="U86" s="62">
        <f>COUNTIFS('Year 4'!$G:$G,"&gt;0",'Year 4'!$C:$C,$A86,'Year 4'!$N:$N,U$2)</f>
        <v>3</v>
      </c>
      <c r="V86" s="62">
        <f>COUNTIFS('Year 4'!$G:$G,"&gt;0",'Year 4'!$C:$C,$A86,'Year 4'!$N:$N,V$2)</f>
        <v>8</v>
      </c>
      <c r="W86" s="62">
        <f>COUNTIFS('Year 4'!$G:$G,"&gt;0",'Year 4'!$C:$C,$A86,'Year 4'!$N:$N,W$2)</f>
        <v>2</v>
      </c>
      <c r="X86" s="62">
        <f>COUNTIFS('Year 4'!$G:$G,"&gt;0",'Year 4'!$C:$C,$A86,'Year 4'!$N:$N,X$2)</f>
        <v>6</v>
      </c>
      <c r="Y86" s="111">
        <f>COUNTIFS('Year 4'!$G:$G,"&gt;0",'Year 4'!$C:$C,$A86,'Year 4'!$T:$T,Y$2)</f>
        <v>1</v>
      </c>
      <c r="Z86" s="111">
        <f>COUNTIFS('Year 4'!$G:$G,"&gt;0",'Year 4'!$C:$C,$A86,'Year 4'!$T:$T,Z$2)</f>
        <v>1</v>
      </c>
      <c r="AA86" s="111">
        <f>COUNTIFS('Year 4'!$G:$G,"&gt;0",'Year 4'!$C:$C,$A86,'Year 4'!$T:$T,AA$2)</f>
        <v>2</v>
      </c>
      <c r="AB86" s="111">
        <f t="shared" si="84"/>
        <v>4</v>
      </c>
      <c r="AC86" s="102"/>
      <c r="AD86" s="102"/>
      <c r="AE86" s="102"/>
      <c r="AF86" s="102"/>
      <c r="AG86" s="102"/>
      <c r="AH86" s="102"/>
      <c r="AI86" s="102"/>
      <c r="AJ86" s="102"/>
      <c r="AK86" s="102"/>
      <c r="AL86" s="102"/>
      <c r="AM86" s="102"/>
      <c r="AN86" s="102"/>
      <c r="AO86" s="102"/>
      <c r="AP86" s="102"/>
      <c r="AQ86" s="102"/>
      <c r="AR86" s="102"/>
      <c r="AS86" s="102"/>
      <c r="AT86" s="102"/>
      <c r="AU86" s="102"/>
      <c r="AV86" s="102"/>
    </row>
    <row r="87" ht="14.25" customHeight="1">
      <c r="A87" s="43" t="s">
        <v>268</v>
      </c>
      <c r="B87" s="44" t="s">
        <v>269</v>
      </c>
      <c r="C87" s="45"/>
      <c r="D87" s="46">
        <f>COUNTIFS('Year 4'!$G:$G,"&gt;0",'Year 4'!$C:$C,$A87,'Year 4'!$M:$M,"F")</f>
        <v>9</v>
      </c>
      <c r="E87" s="47">
        <f>COUNTIFS('Year 4'!$G:$G,"&gt;0",'Year 4'!$C:$C,$A87,'Year 4'!$M:$M,"M")</f>
        <v>11</v>
      </c>
      <c r="F87" s="48">
        <f t="shared" si="75"/>
        <v>20</v>
      </c>
      <c r="G87" s="49">
        <f>COUNTIFS('Year 4'!$G:$G,"&gt;0",'Year 4'!$C:$C,$A87,'Year 4'!$P:$P,G$1)</f>
        <v>7</v>
      </c>
      <c r="H87" s="50">
        <f t="shared" si="76"/>
        <v>0.35</v>
      </c>
      <c r="I87" s="51">
        <f>COUNTIFS('Year 4'!$G:$G,"&gt;0",'Year 4'!$C:$C,$A87,'Year 4'!$P:$P,I$1)</f>
        <v>4</v>
      </c>
      <c r="J87" s="52">
        <f t="shared" si="77"/>
        <v>0.2</v>
      </c>
      <c r="K87" s="53">
        <f>COUNTIFS('Year 4'!$G:$G,"&gt;0",'Year 4'!$C:$C,$A87,'Year 4'!$P:$P,K$1)</f>
        <v>1</v>
      </c>
      <c r="L87" s="54">
        <f t="shared" si="78"/>
        <v>0.05</v>
      </c>
      <c r="M87" s="55">
        <f>COUNTIFS('Year 4'!$G:$G,"&gt;0",'Year 4'!$C:$C,$A87,'Year 4'!$P:$P,M$1)</f>
        <v>1</v>
      </c>
      <c r="N87" s="56">
        <f t="shared" si="79"/>
        <v>0.05</v>
      </c>
      <c r="O87" s="57">
        <f>COUNTIFS('Year 4'!$G:$G,"&gt;0",'Year 4'!$C:$C,$A87,'Year 4'!$P:$P,O$1)</f>
        <v>1</v>
      </c>
      <c r="P87" s="58">
        <f t="shared" si="80"/>
        <v>0.05</v>
      </c>
      <c r="Q87" s="47">
        <f>COUNTIFS('Year 4'!$G:$G,"&gt;0",'Year 4'!$C:$C,$A87,'Year 4'!$P:$P,Q$1)</f>
        <v>2</v>
      </c>
      <c r="R87" s="59">
        <f t="shared" si="81"/>
        <v>0.1</v>
      </c>
      <c r="S87" s="60">
        <f t="shared" si="82"/>
        <v>8</v>
      </c>
      <c r="T87" s="61">
        <f t="shared" si="83"/>
        <v>0.4</v>
      </c>
      <c r="U87" s="62">
        <f>COUNTIFS('Year 4'!$G:$G,"&gt;0",'Year 4'!$C:$C,$A87,'Year 4'!$N:$N,U$2)</f>
        <v>5</v>
      </c>
      <c r="V87" s="62">
        <f>COUNTIFS('Year 4'!$G:$G,"&gt;0",'Year 4'!$C:$C,$A87,'Year 4'!$N:$N,V$2)</f>
        <v>7</v>
      </c>
      <c r="W87" s="62">
        <f>COUNTIFS('Year 4'!$G:$G,"&gt;0",'Year 4'!$C:$C,$A87,'Year 4'!$N:$N,W$2)</f>
        <v>3</v>
      </c>
      <c r="X87" s="62">
        <f>COUNTIFS('Year 4'!$G:$G,"&gt;0",'Year 4'!$C:$C,$A87,'Year 4'!$N:$N,X$2)</f>
        <v>2</v>
      </c>
      <c r="Y87" s="111">
        <f>COUNTIFS('Year 4'!$G:$G,"&gt;0",'Year 4'!$C:$C,$A87,'Year 4'!$T:$T,Y$2)</f>
        <v>0</v>
      </c>
      <c r="Z87" s="111">
        <f>COUNTIFS('Year 4'!$G:$G,"&gt;0",'Year 4'!$C:$C,$A87,'Year 4'!$T:$T,Z$2)</f>
        <v>2</v>
      </c>
      <c r="AA87" s="111">
        <f>COUNTIFS('Year 4'!$G:$G,"&gt;0",'Year 4'!$C:$C,$A87,'Year 4'!$T:$T,AA$2)</f>
        <v>3</v>
      </c>
      <c r="AB87" s="111">
        <f t="shared" si="84"/>
        <v>5</v>
      </c>
      <c r="AC87" s="102"/>
      <c r="AD87" s="102"/>
      <c r="AE87" s="102"/>
      <c r="AF87" s="102"/>
      <c r="AG87" s="102"/>
      <c r="AH87" s="102"/>
      <c r="AI87" s="102"/>
      <c r="AJ87" s="102"/>
      <c r="AK87" s="102"/>
      <c r="AL87" s="102"/>
      <c r="AM87" s="102"/>
      <c r="AN87" s="102"/>
      <c r="AO87" s="102"/>
      <c r="AP87" s="102"/>
      <c r="AQ87" s="102"/>
      <c r="AR87" s="102"/>
      <c r="AS87" s="102"/>
      <c r="AT87" s="102"/>
      <c r="AU87" s="102"/>
      <c r="AV87" s="102"/>
    </row>
    <row r="88" ht="14.25" customHeight="1">
      <c r="A88" s="72" t="s">
        <v>155</v>
      </c>
      <c r="B88" s="26"/>
      <c r="C88" s="73"/>
      <c r="D88" s="74">
        <f t="shared" ref="D88:G88" si="85">SUM(D78:D87)</f>
        <v>84</v>
      </c>
      <c r="E88" s="75">
        <f t="shared" si="85"/>
        <v>82</v>
      </c>
      <c r="F88" s="76">
        <f t="shared" si="85"/>
        <v>166</v>
      </c>
      <c r="G88" s="77">
        <f t="shared" si="85"/>
        <v>58</v>
      </c>
      <c r="H88" s="78">
        <f t="shared" si="76"/>
        <v>0.3493975904</v>
      </c>
      <c r="I88" s="79">
        <f>SUM(I78:I87)</f>
        <v>34</v>
      </c>
      <c r="J88" s="80">
        <f t="shared" si="77"/>
        <v>0.2048192771</v>
      </c>
      <c r="K88" s="81">
        <f>SUM(K78:K87)</f>
        <v>11</v>
      </c>
      <c r="L88" s="82">
        <f t="shared" si="78"/>
        <v>0.06626506024</v>
      </c>
      <c r="M88" s="83">
        <f>SUM(M78:M87)</f>
        <v>21</v>
      </c>
      <c r="N88" s="84">
        <f t="shared" si="79"/>
        <v>0.1265060241</v>
      </c>
      <c r="O88" s="85">
        <f>SUM(O78:O87)</f>
        <v>5</v>
      </c>
      <c r="P88" s="112">
        <f t="shared" si="80"/>
        <v>0.03012048193</v>
      </c>
      <c r="Q88" s="75">
        <f>SUM(Q78:Q87)</f>
        <v>5</v>
      </c>
      <c r="R88" s="86">
        <f t="shared" si="81"/>
        <v>0.03012048193</v>
      </c>
      <c r="S88" s="87">
        <f>SUM(S78:S87)</f>
        <v>63</v>
      </c>
      <c r="T88" s="88">
        <f t="shared" si="83"/>
        <v>0.3795180723</v>
      </c>
      <c r="U88" s="89">
        <f t="shared" ref="U88:AB88" si="86">SUM(U78:U87)</f>
        <v>34</v>
      </c>
      <c r="V88" s="89">
        <f t="shared" si="86"/>
        <v>40</v>
      </c>
      <c r="W88" s="89">
        <f t="shared" si="86"/>
        <v>35</v>
      </c>
      <c r="X88" s="89">
        <f t="shared" si="86"/>
        <v>38</v>
      </c>
      <c r="Y88" s="115">
        <f t="shared" si="86"/>
        <v>4</v>
      </c>
      <c r="Z88" s="115">
        <f t="shared" si="86"/>
        <v>9</v>
      </c>
      <c r="AA88" s="115">
        <f t="shared" si="86"/>
        <v>17</v>
      </c>
      <c r="AB88" s="115">
        <f t="shared" si="86"/>
        <v>30</v>
      </c>
      <c r="AC88" s="114"/>
      <c r="AD88" s="114"/>
      <c r="AE88" s="114"/>
      <c r="AF88" s="114"/>
      <c r="AG88" s="114"/>
      <c r="AH88" s="114"/>
      <c r="AI88" s="114"/>
      <c r="AJ88" s="114"/>
      <c r="AK88" s="114"/>
      <c r="AL88" s="114"/>
      <c r="AM88" s="114"/>
      <c r="AN88" s="114"/>
      <c r="AO88" s="114"/>
      <c r="AP88" s="114"/>
      <c r="AQ88" s="114"/>
      <c r="AR88" s="114"/>
      <c r="AS88" s="114"/>
      <c r="AT88" s="114"/>
      <c r="AU88" s="114"/>
      <c r="AV88" s="114"/>
    </row>
    <row r="89" ht="13.5" customHeight="1">
      <c r="A89" s="103"/>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5"/>
      <c r="AC89" s="106"/>
      <c r="AD89" s="106"/>
      <c r="AE89" s="106"/>
      <c r="AF89" s="106"/>
      <c r="AG89" s="106"/>
      <c r="AH89" s="106"/>
      <c r="AI89" s="106"/>
      <c r="AJ89" s="106"/>
      <c r="AK89" s="106"/>
      <c r="AL89" s="106"/>
      <c r="AM89" s="106"/>
      <c r="AN89" s="106"/>
      <c r="AO89" s="106"/>
      <c r="AP89" s="106"/>
      <c r="AQ89" s="106"/>
      <c r="AR89" s="106"/>
      <c r="AS89" s="106"/>
      <c r="AT89" s="106"/>
      <c r="AU89" s="106"/>
      <c r="AV89" s="106"/>
    </row>
    <row r="90" ht="14.25" customHeight="1">
      <c r="A90" s="124"/>
      <c r="B90" s="125"/>
      <c r="C90" s="125"/>
      <c r="D90" s="124" t="s">
        <v>270</v>
      </c>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6"/>
      <c r="AC90" s="127"/>
      <c r="AD90" s="127"/>
      <c r="AE90" s="127"/>
      <c r="AF90" s="127"/>
      <c r="AG90" s="127"/>
      <c r="AH90" s="127"/>
      <c r="AI90" s="127"/>
      <c r="AJ90" s="127"/>
      <c r="AK90" s="127"/>
      <c r="AL90" s="127"/>
      <c r="AM90" s="127"/>
      <c r="AN90" s="127"/>
      <c r="AO90" s="127"/>
      <c r="AP90" s="127"/>
      <c r="AQ90" s="127"/>
      <c r="AR90" s="127"/>
      <c r="AS90" s="127"/>
      <c r="AT90" s="127"/>
      <c r="AU90" s="127"/>
      <c r="AV90" s="127"/>
    </row>
    <row r="91" ht="14.25" customHeight="1">
      <c r="A91" s="43" t="s">
        <v>18</v>
      </c>
      <c r="B91" s="44"/>
      <c r="C91" s="45"/>
      <c r="D91" s="46">
        <f>COUNTIFS('Year 5'!$G:$G,"&gt;0",'Year 5'!$C:$C,$A91,'Year 5'!$M:$M,"F")</f>
        <v>0</v>
      </c>
      <c r="E91" s="47">
        <f>COUNTIFS('Year 5'!$G:$G,"&gt;0",'Year 5'!$C:$C,$A91,'Year 5'!$M:$M,"M")</f>
        <v>0</v>
      </c>
      <c r="F91" s="48">
        <f t="shared" ref="F91:F100" si="87">D91+E91</f>
        <v>0</v>
      </c>
      <c r="G91" s="49">
        <f>COUNTIFS('Year 5'!$G:$G,"&gt;0",'Year 5'!$C:$C,$A91,'Year 5'!$P:$P,G$1)</f>
        <v>0</v>
      </c>
      <c r="H91" s="50">
        <f t="shared" ref="H91:H101" si="88">IFERROR(G91/F91,0)</f>
        <v>0</v>
      </c>
      <c r="I91" s="51">
        <f>COUNTIFS('Year 5'!$G:$G,"&gt;0",'Year 5'!$C:$C,$A91,'Year 5'!$P:$P,I$1)</f>
        <v>0</v>
      </c>
      <c r="J91" s="52">
        <f t="shared" ref="J91:J101" si="89">IFERROR(I91/F91,0)</f>
        <v>0</v>
      </c>
      <c r="K91" s="53">
        <f>COUNTIFS('Year 5'!$G:$G,"&gt;0",'Year 5'!$C:$C,$A91,'Year 5'!$P:$P,K$1)</f>
        <v>0</v>
      </c>
      <c r="L91" s="54">
        <f t="shared" ref="L91:L101" si="90">IFERROR(K91/F91,0)</f>
        <v>0</v>
      </c>
      <c r="M91" s="55">
        <f>COUNTIFS('Year 5'!$G:$G,"&gt;0",'Year 5'!$C:$C,$A91,'Year 5'!$P:$P,M$1)</f>
        <v>0</v>
      </c>
      <c r="N91" s="56">
        <f t="shared" ref="N91:N101" si="91">IFERROR(M91/F91,0)</f>
        <v>0</v>
      </c>
      <c r="O91" s="57">
        <f>COUNTIFS('Year 5'!$G:$G,"&gt;0",'Year 5'!$C:$C,$A91,'Year 5'!$P:$P,O$1)</f>
        <v>0</v>
      </c>
      <c r="P91" s="58">
        <f t="shared" ref="P91:P101" si="92">IFERROR(O91/F91,0)</f>
        <v>0</v>
      </c>
      <c r="Q91" s="47">
        <f>COUNTIFS('Year 5'!$G:$G,"&gt;0",'Year 5'!$C:$C,$A91,'Year 5'!$P:$P,Q$1)</f>
        <v>0</v>
      </c>
      <c r="R91" s="59">
        <f t="shared" ref="R91:R101" si="93">IFERROR(Q91/F91,0)</f>
        <v>0</v>
      </c>
      <c r="S91" s="60">
        <f t="shared" ref="S91:S100" si="94">F91-SUM(G91,I91,K91)</f>
        <v>0</v>
      </c>
      <c r="T91" s="61">
        <f t="shared" ref="T91:T101" si="95">IFERROR(S91/F91,0)</f>
        <v>0</v>
      </c>
      <c r="U91" s="62">
        <f>COUNTIFS('Year 5'!$G:$G,"&gt;0",'Year 5'!$C:$C,$A91,'Year 5'!$N:$N,U$2)</f>
        <v>0</v>
      </c>
      <c r="V91" s="62">
        <f>COUNTIFS('Year 5'!$G:$G,"&gt;0",'Year 5'!$C:$C,$A91,'Year 5'!$N:$N,V$2)</f>
        <v>0</v>
      </c>
      <c r="W91" s="62">
        <f>COUNTIFS('Year 5'!$G:$G,"&gt;0",'Year 5'!$C:$C,$A91,'Year 5'!$N:$N,W$2)</f>
        <v>0</v>
      </c>
      <c r="X91" s="62">
        <f>COUNTIFS('Year 5'!$G:$G,"&gt;0",'Year 5'!$C:$C,$A91,'Year 5'!$N:$N,X$2)</f>
        <v>0</v>
      </c>
      <c r="Y91" s="111">
        <f>COUNTIFS('Year 5'!$G:$G,"&gt;0",'Year 5'!$C:$C,$A91,'Year 5'!$T:$T,Y$2)</f>
        <v>0</v>
      </c>
      <c r="Z91" s="111">
        <f>COUNTIFS('Year 5'!$G:$G,"&gt;0",'Year 5'!$C:$C,$A91,'Year 5'!$T:$T,Z$2)</f>
        <v>0</v>
      </c>
      <c r="AA91" s="111">
        <f>COUNTIFS('Year 5'!$G:$G,"&gt;0",'Year 5'!$C:$C,$A91,'Year 5'!$T:$T,AA$2)</f>
        <v>0</v>
      </c>
      <c r="AB91" s="111">
        <f t="shared" ref="AB91:AB100" si="96">SUM(Y91:AA91)</f>
        <v>0</v>
      </c>
      <c r="AC91" s="102"/>
      <c r="AD91" s="102"/>
      <c r="AE91" s="102"/>
      <c r="AF91" s="102"/>
      <c r="AG91" s="102"/>
      <c r="AH91" s="102"/>
      <c r="AI91" s="102"/>
      <c r="AJ91" s="102"/>
      <c r="AK91" s="102"/>
      <c r="AL91" s="102"/>
      <c r="AM91" s="102"/>
      <c r="AN91" s="102"/>
      <c r="AO91" s="102"/>
      <c r="AP91" s="102"/>
      <c r="AQ91" s="102"/>
      <c r="AR91" s="102"/>
      <c r="AS91" s="102"/>
      <c r="AT91" s="102"/>
      <c r="AU91" s="102"/>
      <c r="AV91" s="102"/>
    </row>
    <row r="92" ht="14.25" customHeight="1">
      <c r="A92" s="43" t="s">
        <v>12</v>
      </c>
      <c r="B92" s="44"/>
      <c r="C92" s="45"/>
      <c r="D92" s="46">
        <f>COUNTIFS('Year 5'!$G:$G,"&gt;0",'Year 5'!$C:$C,$A92,'Year 5'!$M:$M,"F")</f>
        <v>0</v>
      </c>
      <c r="E92" s="47">
        <f>COUNTIFS('Year 5'!$G:$G,"&gt;0",'Year 5'!$C:$C,$A92,'Year 5'!$M:$M,"M")</f>
        <v>0</v>
      </c>
      <c r="F92" s="48">
        <f t="shared" si="87"/>
        <v>0</v>
      </c>
      <c r="G92" s="49">
        <f>COUNTIFS('Year 5'!$G:$G,"&gt;0",'Year 5'!$C:$C,$A92,'Year 5'!$P:$P,G$1)</f>
        <v>0</v>
      </c>
      <c r="H92" s="50">
        <f t="shared" si="88"/>
        <v>0</v>
      </c>
      <c r="I92" s="51">
        <f>COUNTIFS('Year 5'!$G:$G,"&gt;0",'Year 5'!$C:$C,$A92,'Year 5'!$P:$P,I$1)</f>
        <v>0</v>
      </c>
      <c r="J92" s="52">
        <f t="shared" si="89"/>
        <v>0</v>
      </c>
      <c r="K92" s="53">
        <f>COUNTIFS('Year 5'!$G:$G,"&gt;0",'Year 5'!$C:$C,$A92,'Year 5'!$P:$P,K$1)</f>
        <v>0</v>
      </c>
      <c r="L92" s="54">
        <f t="shared" si="90"/>
        <v>0</v>
      </c>
      <c r="M92" s="55">
        <f>COUNTIFS('Year 5'!$G:$G,"&gt;0",'Year 5'!$C:$C,$A92,'Year 5'!$P:$P,M$1)</f>
        <v>0</v>
      </c>
      <c r="N92" s="56">
        <f t="shared" si="91"/>
        <v>0</v>
      </c>
      <c r="O92" s="57">
        <f>COUNTIFS('Year 5'!$G:$G,"&gt;0",'Year 5'!$C:$C,$A92,'Year 5'!$P:$P,O$1)</f>
        <v>0</v>
      </c>
      <c r="P92" s="58">
        <f t="shared" si="92"/>
        <v>0</v>
      </c>
      <c r="Q92" s="47">
        <f>COUNTIFS('Year 5'!$G:$G,"&gt;0",'Year 5'!$C:$C,$A92,'Year 5'!$P:$P,Q$1)</f>
        <v>0</v>
      </c>
      <c r="R92" s="59">
        <f t="shared" si="93"/>
        <v>0</v>
      </c>
      <c r="S92" s="60">
        <f t="shared" si="94"/>
        <v>0</v>
      </c>
      <c r="T92" s="61">
        <f t="shared" si="95"/>
        <v>0</v>
      </c>
      <c r="U92" s="62">
        <f>COUNTIFS('Year 5'!$G:$G,"&gt;0",'Year 5'!$C:$C,$A92,'Year 5'!$N:$N,U$2)</f>
        <v>0</v>
      </c>
      <c r="V92" s="62">
        <f>COUNTIFS('Year 5'!$G:$G,"&gt;0",'Year 5'!$C:$C,$A92,'Year 5'!$N:$N,V$2)</f>
        <v>0</v>
      </c>
      <c r="W92" s="62">
        <f>COUNTIFS('Year 5'!$G:$G,"&gt;0",'Year 5'!$C:$C,$A92,'Year 5'!$N:$N,W$2)</f>
        <v>0</v>
      </c>
      <c r="X92" s="62">
        <f>COUNTIFS('Year 5'!$G:$G,"&gt;0",'Year 5'!$C:$C,$A92,'Year 5'!$N:$N,X$2)</f>
        <v>0</v>
      </c>
      <c r="Y92" s="111">
        <f>COUNTIFS('Year 5'!$G:$G,"&gt;0",'Year 5'!$C:$C,$A92,'Year 5'!$T:$T,Y$2)</f>
        <v>0</v>
      </c>
      <c r="Z92" s="111">
        <f>COUNTIFS('Year 5'!$G:$G,"&gt;0",'Year 5'!$C:$C,$A92,'Year 5'!$T:$T,Z$2)</f>
        <v>0</v>
      </c>
      <c r="AA92" s="111">
        <f>COUNTIFS('Year 5'!$G:$G,"&gt;0",'Year 5'!$C:$C,$A92,'Year 5'!$T:$T,AA$2)</f>
        <v>0</v>
      </c>
      <c r="AB92" s="111">
        <f t="shared" si="96"/>
        <v>0</v>
      </c>
      <c r="AC92" s="102"/>
      <c r="AD92" s="102"/>
      <c r="AE92" s="102"/>
      <c r="AF92" s="102"/>
      <c r="AG92" s="102"/>
      <c r="AH92" s="102"/>
      <c r="AI92" s="102"/>
      <c r="AJ92" s="102"/>
      <c r="AK92" s="102"/>
      <c r="AL92" s="102"/>
      <c r="AM92" s="102"/>
      <c r="AN92" s="102"/>
      <c r="AO92" s="102"/>
      <c r="AP92" s="102"/>
      <c r="AQ92" s="102"/>
      <c r="AR92" s="102"/>
      <c r="AS92" s="102"/>
      <c r="AT92" s="102"/>
      <c r="AU92" s="102"/>
      <c r="AV92" s="102"/>
    </row>
    <row r="93" ht="14.25" customHeight="1">
      <c r="A93" s="43" t="s">
        <v>271</v>
      </c>
      <c r="B93" s="44" t="s">
        <v>272</v>
      </c>
      <c r="C93" s="45"/>
      <c r="D93" s="46">
        <f>COUNTIFS('Year 5'!$G:$G,"&gt;0",'Year 5'!$C:$C,$A93,'Year 5'!$M:$M,"F")</f>
        <v>12</v>
      </c>
      <c r="E93" s="47">
        <f>COUNTIFS('Year 5'!$G:$G,"&gt;0",'Year 5'!$C:$C,$A93,'Year 5'!$M:$M,"M")</f>
        <v>12</v>
      </c>
      <c r="F93" s="48">
        <f t="shared" si="87"/>
        <v>24</v>
      </c>
      <c r="G93" s="49">
        <f>COUNTIFS('Year 5'!$G:$G,"&gt;0",'Year 5'!$C:$C,$A93,'Year 5'!$P:$P,G$1)</f>
        <v>9</v>
      </c>
      <c r="H93" s="50">
        <f t="shared" si="88"/>
        <v>0.375</v>
      </c>
      <c r="I93" s="51">
        <f>COUNTIFS('Year 5'!$G:$G,"&gt;0",'Year 5'!$C:$C,$A93,'Year 5'!$P:$P,I$1)</f>
        <v>1</v>
      </c>
      <c r="J93" s="52">
        <f t="shared" si="89"/>
        <v>0.04166666667</v>
      </c>
      <c r="K93" s="53">
        <f>COUNTIFS('Year 5'!$G:$G,"&gt;0",'Year 5'!$C:$C,$A93,'Year 5'!$P:$P,K$1)</f>
        <v>2</v>
      </c>
      <c r="L93" s="54">
        <f t="shared" si="90"/>
        <v>0.08333333333</v>
      </c>
      <c r="M93" s="55">
        <f>COUNTIFS('Year 5'!$G:$G,"&gt;0",'Year 5'!$C:$C,$A93,'Year 5'!$P:$P,M$1)</f>
        <v>1</v>
      </c>
      <c r="N93" s="56">
        <f t="shared" si="91"/>
        <v>0.04166666667</v>
      </c>
      <c r="O93" s="57">
        <f>COUNTIFS('Year 5'!$G:$G,"&gt;0",'Year 5'!$C:$C,$A93,'Year 5'!$P:$P,O$1)</f>
        <v>2</v>
      </c>
      <c r="P93" s="58">
        <f t="shared" si="92"/>
        <v>0.08333333333</v>
      </c>
      <c r="Q93" s="47">
        <f>COUNTIFS('Year 5'!$G:$G,"&gt;0",'Year 5'!$C:$C,$A93,'Year 5'!$P:$P,Q$1)</f>
        <v>0</v>
      </c>
      <c r="R93" s="59">
        <f t="shared" si="93"/>
        <v>0</v>
      </c>
      <c r="S93" s="60">
        <f t="shared" si="94"/>
        <v>12</v>
      </c>
      <c r="T93" s="61">
        <f t="shared" si="95"/>
        <v>0.5</v>
      </c>
      <c r="U93" s="62">
        <f>COUNTIFS('Year 5'!$G:$G,"&gt;0",'Year 5'!$C:$C,$A93,'Year 5'!$N:$N,U$2)</f>
        <v>8</v>
      </c>
      <c r="V93" s="62">
        <f>COUNTIFS('Year 5'!$G:$G,"&gt;0",'Year 5'!$C:$C,$A93,'Year 5'!$N:$N,V$2)</f>
        <v>7</v>
      </c>
      <c r="W93" s="62">
        <f>COUNTIFS('Year 5'!$G:$G,"&gt;0",'Year 5'!$C:$C,$A93,'Year 5'!$N:$N,W$2)</f>
        <v>4</v>
      </c>
      <c r="X93" s="62">
        <f>COUNTIFS('Year 5'!$G:$G,"&gt;0",'Year 5'!$C:$C,$A93,'Year 5'!$N:$N,X$2)</f>
        <v>5</v>
      </c>
      <c r="Y93" s="111">
        <f>COUNTIFS('Year 5'!$G:$G,"&gt;0",'Year 5'!$C:$C,$A93,'Year 5'!$T:$T,Y$2)</f>
        <v>0</v>
      </c>
      <c r="Z93" s="111">
        <f>COUNTIFS('Year 5'!$G:$G,"&gt;0",'Year 5'!$C:$C,$A93,'Year 5'!$T:$T,Z$2)</f>
        <v>1</v>
      </c>
      <c r="AA93" s="111">
        <f>COUNTIFS('Year 5'!$G:$G,"&gt;0",'Year 5'!$C:$C,$A93,'Year 5'!$T:$T,AA$2)</f>
        <v>1</v>
      </c>
      <c r="AB93" s="111">
        <f t="shared" si="96"/>
        <v>2</v>
      </c>
      <c r="AC93" s="102"/>
      <c r="AD93" s="102"/>
      <c r="AE93" s="102"/>
      <c r="AF93" s="102"/>
      <c r="AG93" s="102"/>
      <c r="AH93" s="102"/>
      <c r="AI93" s="102"/>
      <c r="AJ93" s="102"/>
      <c r="AK93" s="102"/>
      <c r="AL93" s="102"/>
      <c r="AM93" s="102"/>
      <c r="AN93" s="102"/>
      <c r="AO93" s="102"/>
      <c r="AP93" s="102"/>
      <c r="AQ93" s="102"/>
      <c r="AR93" s="102"/>
      <c r="AS93" s="102"/>
      <c r="AT93" s="102"/>
      <c r="AU93" s="102"/>
      <c r="AV93" s="102"/>
    </row>
    <row r="94" ht="14.25" customHeight="1">
      <c r="A94" s="43" t="s">
        <v>273</v>
      </c>
      <c r="B94" s="44" t="s">
        <v>274</v>
      </c>
      <c r="C94" s="45"/>
      <c r="D94" s="46">
        <f>COUNTIFS('Year 5'!$G:$G,"&gt;0",'Year 5'!$C:$C,$A94,'Year 5'!$M:$M,"F")</f>
        <v>15</v>
      </c>
      <c r="E94" s="47">
        <f>COUNTIFS('Year 5'!$G:$G,"&gt;0",'Year 5'!$C:$C,$A94,'Year 5'!$M:$M,"M")</f>
        <v>8</v>
      </c>
      <c r="F94" s="48">
        <f t="shared" si="87"/>
        <v>23</v>
      </c>
      <c r="G94" s="49">
        <f>COUNTIFS('Year 5'!$G:$G,"&gt;0",'Year 5'!$C:$C,$A94,'Year 5'!$P:$P,G$1)</f>
        <v>6</v>
      </c>
      <c r="H94" s="50">
        <f t="shared" si="88"/>
        <v>0.2608695652</v>
      </c>
      <c r="I94" s="51">
        <f>COUNTIFS('Year 5'!$G:$G,"&gt;0",'Year 5'!$C:$C,$A94,'Year 5'!$P:$P,I$1)</f>
        <v>4</v>
      </c>
      <c r="J94" s="52">
        <f t="shared" si="89"/>
        <v>0.1739130435</v>
      </c>
      <c r="K94" s="53">
        <f>COUNTIFS('Year 5'!$G:$G,"&gt;0",'Year 5'!$C:$C,$A94,'Year 5'!$P:$P,K$1)</f>
        <v>2</v>
      </c>
      <c r="L94" s="54">
        <f t="shared" si="90"/>
        <v>0.08695652174</v>
      </c>
      <c r="M94" s="55">
        <f>COUNTIFS('Year 5'!$G:$G,"&gt;0",'Year 5'!$C:$C,$A94,'Year 5'!$P:$P,M$1)</f>
        <v>1</v>
      </c>
      <c r="N94" s="56">
        <f t="shared" si="91"/>
        <v>0.04347826087</v>
      </c>
      <c r="O94" s="57">
        <f>COUNTIFS('Year 5'!$G:$G,"&gt;0",'Year 5'!$C:$C,$A94,'Year 5'!$P:$P,O$1)</f>
        <v>2</v>
      </c>
      <c r="P94" s="58">
        <f t="shared" si="92"/>
        <v>0.08695652174</v>
      </c>
      <c r="Q94" s="47">
        <f>COUNTIFS('Year 5'!$G:$G,"&gt;0",'Year 5'!$C:$C,$A94,'Year 5'!$P:$P,Q$1)</f>
        <v>0</v>
      </c>
      <c r="R94" s="59">
        <f t="shared" si="93"/>
        <v>0</v>
      </c>
      <c r="S94" s="60">
        <f t="shared" si="94"/>
        <v>11</v>
      </c>
      <c r="T94" s="61">
        <f t="shared" si="95"/>
        <v>0.4782608696</v>
      </c>
      <c r="U94" s="62">
        <f>COUNTIFS('Year 5'!$G:$G,"&gt;0",'Year 5'!$C:$C,$A94,'Year 5'!$N:$N,U$2)</f>
        <v>3</v>
      </c>
      <c r="V94" s="62">
        <f>COUNTIFS('Year 5'!$G:$G,"&gt;0",'Year 5'!$C:$C,$A94,'Year 5'!$N:$N,V$2)</f>
        <v>4</v>
      </c>
      <c r="W94" s="62">
        <f>COUNTIFS('Year 5'!$G:$G,"&gt;0",'Year 5'!$C:$C,$A94,'Year 5'!$N:$N,W$2)</f>
        <v>8</v>
      </c>
      <c r="X94" s="62">
        <f>COUNTIFS('Year 5'!$G:$G,"&gt;0",'Year 5'!$C:$C,$A94,'Year 5'!$N:$N,X$2)</f>
        <v>3</v>
      </c>
      <c r="Y94" s="111">
        <f>COUNTIFS('Year 5'!$G:$G,"&gt;0",'Year 5'!$C:$C,$A94,'Year 5'!$T:$T,Y$2)</f>
        <v>0</v>
      </c>
      <c r="Z94" s="111">
        <f>COUNTIFS('Year 5'!$G:$G,"&gt;0",'Year 5'!$C:$C,$A94,'Year 5'!$T:$T,Z$2)</f>
        <v>0</v>
      </c>
      <c r="AA94" s="111">
        <f>COUNTIFS('Year 5'!$G:$G,"&gt;0",'Year 5'!$C:$C,$A94,'Year 5'!$T:$T,AA$2)</f>
        <v>2</v>
      </c>
      <c r="AB94" s="111">
        <f t="shared" si="96"/>
        <v>2</v>
      </c>
      <c r="AC94" s="102"/>
      <c r="AD94" s="102"/>
      <c r="AE94" s="102"/>
      <c r="AF94" s="102"/>
      <c r="AG94" s="102"/>
      <c r="AH94" s="102"/>
      <c r="AI94" s="102"/>
      <c r="AJ94" s="102"/>
      <c r="AK94" s="102"/>
      <c r="AL94" s="102"/>
      <c r="AM94" s="102"/>
      <c r="AN94" s="102"/>
      <c r="AO94" s="102"/>
      <c r="AP94" s="102"/>
      <c r="AQ94" s="102"/>
      <c r="AR94" s="102"/>
      <c r="AS94" s="102"/>
      <c r="AT94" s="102"/>
      <c r="AU94" s="102"/>
      <c r="AV94" s="102"/>
    </row>
    <row r="95" ht="14.25" customHeight="1">
      <c r="A95" s="43" t="s">
        <v>275</v>
      </c>
      <c r="B95" s="44" t="s">
        <v>276</v>
      </c>
      <c r="C95" s="45"/>
      <c r="D95" s="46">
        <f>COUNTIFS('Year 5'!$G:$G,"&gt;0",'Year 5'!$C:$C,$A95,'Year 5'!$M:$M,"F")</f>
        <v>14</v>
      </c>
      <c r="E95" s="47">
        <f>COUNTIFS('Year 5'!$G:$G,"&gt;0",'Year 5'!$C:$C,$A95,'Year 5'!$M:$M,"M")</f>
        <v>10</v>
      </c>
      <c r="F95" s="48">
        <f t="shared" si="87"/>
        <v>24</v>
      </c>
      <c r="G95" s="49">
        <f>COUNTIFS('Year 5'!$G:$G,"&gt;0",'Year 5'!$C:$C,$A95,'Year 5'!$P:$P,G$1)</f>
        <v>7</v>
      </c>
      <c r="H95" s="50">
        <f t="shared" si="88"/>
        <v>0.2916666667</v>
      </c>
      <c r="I95" s="51">
        <f>COUNTIFS('Year 5'!$G:$G,"&gt;0",'Year 5'!$C:$C,$A95,'Year 5'!$P:$P,I$1)</f>
        <v>5</v>
      </c>
      <c r="J95" s="52">
        <f t="shared" si="89"/>
        <v>0.2083333333</v>
      </c>
      <c r="K95" s="53">
        <f>COUNTIFS('Year 5'!$G:$G,"&gt;0",'Year 5'!$C:$C,$A95,'Year 5'!$P:$P,K$1)</f>
        <v>1</v>
      </c>
      <c r="L95" s="54">
        <f t="shared" si="90"/>
        <v>0.04166666667</v>
      </c>
      <c r="M95" s="55">
        <f>COUNTIFS('Year 5'!$G:$G,"&gt;0",'Year 5'!$C:$C,$A95,'Year 5'!$P:$P,M$1)</f>
        <v>2</v>
      </c>
      <c r="N95" s="56">
        <f t="shared" si="91"/>
        <v>0.08333333333</v>
      </c>
      <c r="O95" s="57">
        <f>COUNTIFS('Year 5'!$G:$G,"&gt;0",'Year 5'!$C:$C,$A95,'Year 5'!$P:$P,O$1)</f>
        <v>0</v>
      </c>
      <c r="P95" s="58">
        <f t="shared" si="92"/>
        <v>0</v>
      </c>
      <c r="Q95" s="47">
        <f>COUNTIFS('Year 5'!$G:$G,"&gt;0",'Year 5'!$C:$C,$A95,'Year 5'!$P:$P,Q$1)</f>
        <v>1</v>
      </c>
      <c r="R95" s="59">
        <f t="shared" si="93"/>
        <v>0.04166666667</v>
      </c>
      <c r="S95" s="60">
        <f t="shared" si="94"/>
        <v>11</v>
      </c>
      <c r="T95" s="61">
        <f t="shared" si="95"/>
        <v>0.4583333333</v>
      </c>
      <c r="U95" s="62">
        <f>COUNTIFS('Year 5'!$G:$G,"&gt;0",'Year 5'!$C:$C,$A95,'Year 5'!$N:$N,U$2)</f>
        <v>2</v>
      </c>
      <c r="V95" s="62">
        <f>COUNTIFS('Year 5'!$G:$G,"&gt;0",'Year 5'!$C:$C,$A95,'Year 5'!$N:$N,V$2)</f>
        <v>6</v>
      </c>
      <c r="W95" s="62">
        <f>COUNTIFS('Year 5'!$G:$G,"&gt;0",'Year 5'!$C:$C,$A95,'Year 5'!$N:$N,W$2)</f>
        <v>8</v>
      </c>
      <c r="X95" s="62">
        <f>COUNTIFS('Year 5'!$G:$G,"&gt;0",'Year 5'!$C:$C,$A95,'Year 5'!$N:$N,X$2)</f>
        <v>7</v>
      </c>
      <c r="Y95" s="111">
        <f>COUNTIFS('Year 5'!$G:$G,"&gt;0",'Year 5'!$C:$C,$A95,'Year 5'!$T:$T,Y$2)</f>
        <v>1</v>
      </c>
      <c r="Z95" s="111">
        <f>COUNTIFS('Year 5'!$G:$G,"&gt;0",'Year 5'!$C:$C,$A95,'Year 5'!$T:$T,Z$2)</f>
        <v>0</v>
      </c>
      <c r="AA95" s="111">
        <f>COUNTIFS('Year 5'!$G:$G,"&gt;0",'Year 5'!$C:$C,$A95,'Year 5'!$T:$T,AA$2)</f>
        <v>5</v>
      </c>
      <c r="AB95" s="111">
        <f t="shared" si="96"/>
        <v>6</v>
      </c>
      <c r="AC95" s="102"/>
      <c r="AD95" s="102"/>
      <c r="AE95" s="102"/>
      <c r="AF95" s="102"/>
      <c r="AG95" s="102"/>
      <c r="AH95" s="102"/>
      <c r="AI95" s="102"/>
      <c r="AJ95" s="102"/>
      <c r="AK95" s="102"/>
      <c r="AL95" s="102"/>
      <c r="AM95" s="102"/>
      <c r="AN95" s="102"/>
      <c r="AO95" s="102"/>
      <c r="AP95" s="102"/>
      <c r="AQ95" s="102"/>
      <c r="AR95" s="102"/>
      <c r="AS95" s="102"/>
      <c r="AT95" s="102"/>
      <c r="AU95" s="102"/>
      <c r="AV95" s="102"/>
    </row>
    <row r="96" ht="14.25" customHeight="1">
      <c r="A96" s="43" t="s">
        <v>277</v>
      </c>
      <c r="B96" s="44" t="s">
        <v>278</v>
      </c>
      <c r="C96" s="45"/>
      <c r="D96" s="46">
        <f>COUNTIFS('Year 5'!$G:$G,"&gt;0",'Year 5'!$C:$C,$A96,'Year 5'!$M:$M,"F")</f>
        <v>14</v>
      </c>
      <c r="E96" s="47">
        <f>COUNTIFS('Year 5'!$G:$G,"&gt;0",'Year 5'!$C:$C,$A96,'Year 5'!$M:$M,"M")</f>
        <v>10</v>
      </c>
      <c r="F96" s="48">
        <f t="shared" si="87"/>
        <v>24</v>
      </c>
      <c r="G96" s="49">
        <f>COUNTIFS('Year 5'!$G:$G,"&gt;0",'Year 5'!$C:$C,$A96,'Year 5'!$P:$P,G$1)</f>
        <v>5</v>
      </c>
      <c r="H96" s="50">
        <f t="shared" si="88"/>
        <v>0.2083333333</v>
      </c>
      <c r="I96" s="51">
        <f>COUNTIFS('Year 5'!$G:$G,"&gt;0",'Year 5'!$C:$C,$A96,'Year 5'!$P:$P,I$1)</f>
        <v>2</v>
      </c>
      <c r="J96" s="52">
        <f t="shared" si="89"/>
        <v>0.08333333333</v>
      </c>
      <c r="K96" s="53">
        <f>COUNTIFS('Year 5'!$G:$G,"&gt;0",'Year 5'!$C:$C,$A96,'Year 5'!$P:$P,K$1)</f>
        <v>1</v>
      </c>
      <c r="L96" s="54">
        <f t="shared" si="90"/>
        <v>0.04166666667</v>
      </c>
      <c r="M96" s="55">
        <f>COUNTIFS('Year 5'!$G:$G,"&gt;0",'Year 5'!$C:$C,$A96,'Year 5'!$P:$P,M$1)</f>
        <v>4</v>
      </c>
      <c r="N96" s="56">
        <f t="shared" si="91"/>
        <v>0.1666666667</v>
      </c>
      <c r="O96" s="57">
        <f>COUNTIFS('Year 5'!$G:$G,"&gt;0",'Year 5'!$C:$C,$A96,'Year 5'!$P:$P,O$1)</f>
        <v>3</v>
      </c>
      <c r="P96" s="58">
        <f t="shared" si="92"/>
        <v>0.125</v>
      </c>
      <c r="Q96" s="47">
        <f>COUNTIFS('Year 5'!$G:$G,"&gt;0",'Year 5'!$C:$C,$A96,'Year 5'!$P:$P,Q$1)</f>
        <v>1</v>
      </c>
      <c r="R96" s="59">
        <f t="shared" si="93"/>
        <v>0.04166666667</v>
      </c>
      <c r="S96" s="60">
        <f t="shared" si="94"/>
        <v>16</v>
      </c>
      <c r="T96" s="61">
        <f t="shared" si="95"/>
        <v>0.6666666667</v>
      </c>
      <c r="U96" s="62">
        <f>COUNTIFS('Year 5'!$G:$G,"&gt;0",'Year 5'!$C:$C,$A96,'Year 5'!$N:$N,U$2)</f>
        <v>5</v>
      </c>
      <c r="V96" s="62">
        <f>COUNTIFS('Year 5'!$G:$G,"&gt;0",'Year 5'!$C:$C,$A96,'Year 5'!$N:$N,V$2)</f>
        <v>7</v>
      </c>
      <c r="W96" s="62">
        <f>COUNTIFS('Year 5'!$G:$G,"&gt;0",'Year 5'!$C:$C,$A96,'Year 5'!$N:$N,W$2)</f>
        <v>5</v>
      </c>
      <c r="X96" s="62">
        <f>COUNTIFS('Year 5'!$G:$G,"&gt;0",'Year 5'!$C:$C,$A96,'Year 5'!$N:$N,X$2)</f>
        <v>5</v>
      </c>
      <c r="Y96" s="111">
        <f>COUNTIFS('Year 5'!$G:$G,"&gt;0",'Year 5'!$C:$C,$A96,'Year 5'!$T:$T,Y$2)</f>
        <v>0</v>
      </c>
      <c r="Z96" s="111">
        <f>COUNTIFS('Year 5'!$G:$G,"&gt;0",'Year 5'!$C:$C,$A96,'Year 5'!$T:$T,Z$2)</f>
        <v>1</v>
      </c>
      <c r="AA96" s="111">
        <f>COUNTIFS('Year 5'!$G:$G,"&gt;0",'Year 5'!$C:$C,$A96,'Year 5'!$T:$T,AA$2)</f>
        <v>2</v>
      </c>
      <c r="AB96" s="111">
        <f t="shared" si="96"/>
        <v>3</v>
      </c>
      <c r="AC96" s="102"/>
      <c r="AD96" s="102"/>
      <c r="AE96" s="102"/>
      <c r="AF96" s="102"/>
      <c r="AG96" s="102"/>
      <c r="AH96" s="102"/>
      <c r="AI96" s="102"/>
      <c r="AJ96" s="102"/>
      <c r="AK96" s="102"/>
      <c r="AL96" s="102"/>
      <c r="AM96" s="102"/>
      <c r="AN96" s="102"/>
      <c r="AO96" s="102"/>
      <c r="AP96" s="102"/>
      <c r="AQ96" s="102"/>
      <c r="AR96" s="102"/>
      <c r="AS96" s="102"/>
      <c r="AT96" s="102"/>
      <c r="AU96" s="102"/>
      <c r="AV96" s="102"/>
    </row>
    <row r="97" ht="14.25" customHeight="1">
      <c r="A97" s="43" t="s">
        <v>279</v>
      </c>
      <c r="B97" s="44" t="s">
        <v>212</v>
      </c>
      <c r="C97" s="45"/>
      <c r="D97" s="46">
        <f>COUNTIFS('Year 5'!$G:$G,"&gt;0",'Year 5'!$C:$C,$A97,'Year 5'!$M:$M,"F")</f>
        <v>13</v>
      </c>
      <c r="E97" s="47">
        <f>COUNTIFS('Year 5'!$G:$G,"&gt;0",'Year 5'!$C:$C,$A97,'Year 5'!$M:$M,"M")</f>
        <v>11</v>
      </c>
      <c r="F97" s="48">
        <f t="shared" si="87"/>
        <v>24</v>
      </c>
      <c r="G97" s="49">
        <f>COUNTIFS('Year 5'!$G:$G,"&gt;0",'Year 5'!$C:$C,$A97,'Year 5'!$P:$P,G$1)</f>
        <v>6</v>
      </c>
      <c r="H97" s="50">
        <f t="shared" si="88"/>
        <v>0.25</v>
      </c>
      <c r="I97" s="51">
        <f>COUNTIFS('Year 5'!$G:$G,"&gt;0",'Year 5'!$C:$C,$A97,'Year 5'!$P:$P,I$1)</f>
        <v>5</v>
      </c>
      <c r="J97" s="52">
        <f t="shared" si="89"/>
        <v>0.2083333333</v>
      </c>
      <c r="K97" s="53">
        <f>COUNTIFS('Year 5'!$G:$G,"&gt;0",'Year 5'!$C:$C,$A97,'Year 5'!$P:$P,K$1)</f>
        <v>1</v>
      </c>
      <c r="L97" s="54">
        <f t="shared" si="90"/>
        <v>0.04166666667</v>
      </c>
      <c r="M97" s="55">
        <f>COUNTIFS('Year 5'!$G:$G,"&gt;0",'Year 5'!$C:$C,$A97,'Year 5'!$P:$P,M$1)</f>
        <v>2</v>
      </c>
      <c r="N97" s="56">
        <f t="shared" si="91"/>
        <v>0.08333333333</v>
      </c>
      <c r="O97" s="57">
        <f>COUNTIFS('Year 5'!$G:$G,"&gt;0",'Year 5'!$C:$C,$A97,'Year 5'!$P:$P,O$1)</f>
        <v>0</v>
      </c>
      <c r="P97" s="58">
        <f t="shared" si="92"/>
        <v>0</v>
      </c>
      <c r="Q97" s="47">
        <f>COUNTIFS('Year 5'!$G:$G,"&gt;0",'Year 5'!$C:$C,$A97,'Year 5'!$P:$P,Q$1)</f>
        <v>2</v>
      </c>
      <c r="R97" s="59">
        <f t="shared" si="93"/>
        <v>0.08333333333</v>
      </c>
      <c r="S97" s="60">
        <f t="shared" si="94"/>
        <v>12</v>
      </c>
      <c r="T97" s="61">
        <f t="shared" si="95"/>
        <v>0.5</v>
      </c>
      <c r="U97" s="62">
        <f>COUNTIFS('Year 5'!$G:$G,"&gt;0",'Year 5'!$C:$C,$A97,'Year 5'!$N:$N,U$2)</f>
        <v>9</v>
      </c>
      <c r="V97" s="62">
        <f>COUNTIFS('Year 5'!$G:$G,"&gt;0",'Year 5'!$C:$C,$A97,'Year 5'!$N:$N,V$2)</f>
        <v>3</v>
      </c>
      <c r="W97" s="62">
        <f>COUNTIFS('Year 5'!$G:$G,"&gt;0",'Year 5'!$C:$C,$A97,'Year 5'!$N:$N,W$2)</f>
        <v>3</v>
      </c>
      <c r="X97" s="62">
        <f>COUNTIFS('Year 5'!$G:$G,"&gt;0",'Year 5'!$C:$C,$A97,'Year 5'!$N:$N,X$2)</f>
        <v>6</v>
      </c>
      <c r="Y97" s="111">
        <f>COUNTIFS('Year 5'!$G:$G,"&gt;0",'Year 5'!$C:$C,$A97,'Year 5'!$T:$T,Y$2)</f>
        <v>1</v>
      </c>
      <c r="Z97" s="111">
        <f>COUNTIFS('Year 5'!$G:$G,"&gt;0",'Year 5'!$C:$C,$A97,'Year 5'!$T:$T,Z$2)</f>
        <v>2</v>
      </c>
      <c r="AA97" s="111">
        <f>COUNTIFS('Year 5'!$G:$G,"&gt;0",'Year 5'!$C:$C,$A97,'Year 5'!$T:$T,AA$2)</f>
        <v>3</v>
      </c>
      <c r="AB97" s="111">
        <f t="shared" si="96"/>
        <v>6</v>
      </c>
      <c r="AC97" s="102"/>
      <c r="AD97" s="102"/>
      <c r="AE97" s="102"/>
      <c r="AF97" s="102"/>
      <c r="AG97" s="102"/>
      <c r="AH97" s="102"/>
      <c r="AI97" s="102"/>
      <c r="AJ97" s="102"/>
      <c r="AK97" s="102"/>
      <c r="AL97" s="102"/>
      <c r="AM97" s="102"/>
      <c r="AN97" s="102"/>
      <c r="AO97" s="102"/>
      <c r="AP97" s="102"/>
      <c r="AQ97" s="102"/>
      <c r="AR97" s="102"/>
      <c r="AS97" s="102"/>
      <c r="AT97" s="102"/>
      <c r="AU97" s="102"/>
      <c r="AV97" s="102"/>
    </row>
    <row r="98" ht="14.25" customHeight="1">
      <c r="A98" s="43" t="s">
        <v>280</v>
      </c>
      <c r="B98" s="44" t="s">
        <v>281</v>
      </c>
      <c r="C98" s="45"/>
      <c r="D98" s="46">
        <f>COUNTIFS('Year 5'!$G:$G,"&gt;0",'Year 5'!$C:$C,$A98,'Year 5'!$M:$M,"F")</f>
        <v>12</v>
      </c>
      <c r="E98" s="47">
        <f>COUNTIFS('Year 5'!$G:$G,"&gt;0",'Year 5'!$C:$C,$A98,'Year 5'!$M:$M,"M")</f>
        <v>12</v>
      </c>
      <c r="F98" s="48">
        <f t="shared" si="87"/>
        <v>24</v>
      </c>
      <c r="G98" s="49">
        <f>COUNTIFS('Year 5'!$G:$G,"&gt;0",'Year 5'!$C:$C,$A98,'Year 5'!$P:$P,G$1)</f>
        <v>7</v>
      </c>
      <c r="H98" s="50">
        <f t="shared" si="88"/>
        <v>0.2916666667</v>
      </c>
      <c r="I98" s="51">
        <f>COUNTIFS('Year 5'!$G:$G,"&gt;0",'Year 5'!$C:$C,$A98,'Year 5'!$P:$P,I$1)</f>
        <v>5</v>
      </c>
      <c r="J98" s="52">
        <f t="shared" si="89"/>
        <v>0.2083333333</v>
      </c>
      <c r="K98" s="53">
        <f>COUNTIFS('Year 5'!$G:$G,"&gt;0",'Year 5'!$C:$C,$A98,'Year 5'!$P:$P,K$1)</f>
        <v>0</v>
      </c>
      <c r="L98" s="54">
        <f t="shared" si="90"/>
        <v>0</v>
      </c>
      <c r="M98" s="55">
        <f>COUNTIFS('Year 5'!$G:$G,"&gt;0",'Year 5'!$C:$C,$A98,'Year 5'!$P:$P,M$1)</f>
        <v>2</v>
      </c>
      <c r="N98" s="56">
        <f t="shared" si="91"/>
        <v>0.08333333333</v>
      </c>
      <c r="O98" s="57">
        <f>COUNTIFS('Year 5'!$G:$G,"&gt;0",'Year 5'!$C:$C,$A98,'Year 5'!$P:$P,O$1)</f>
        <v>0</v>
      </c>
      <c r="P98" s="58">
        <f t="shared" si="92"/>
        <v>0</v>
      </c>
      <c r="Q98" s="47">
        <f>COUNTIFS('Year 5'!$G:$G,"&gt;0",'Year 5'!$C:$C,$A98,'Year 5'!$P:$P,Q$1)</f>
        <v>0</v>
      </c>
      <c r="R98" s="59">
        <f t="shared" si="93"/>
        <v>0</v>
      </c>
      <c r="S98" s="60">
        <f t="shared" si="94"/>
        <v>12</v>
      </c>
      <c r="T98" s="61">
        <f t="shared" si="95"/>
        <v>0.5</v>
      </c>
      <c r="U98" s="62">
        <f>COUNTIFS('Year 5'!$G:$G,"&gt;0",'Year 5'!$C:$C,$A98,'Year 5'!$N:$N,U$2)</f>
        <v>5</v>
      </c>
      <c r="V98" s="62">
        <f>COUNTIFS('Year 5'!$G:$G,"&gt;0",'Year 5'!$C:$C,$A98,'Year 5'!$N:$N,V$2)</f>
        <v>8</v>
      </c>
      <c r="W98" s="62">
        <f>COUNTIFS('Year 5'!$G:$G,"&gt;0",'Year 5'!$C:$C,$A98,'Year 5'!$N:$N,W$2)</f>
        <v>3</v>
      </c>
      <c r="X98" s="62">
        <f>COUNTIFS('Year 5'!$G:$G,"&gt;0",'Year 5'!$C:$C,$A98,'Year 5'!$N:$N,X$2)</f>
        <v>7</v>
      </c>
      <c r="Y98" s="111">
        <f>COUNTIFS('Year 5'!$G:$G,"&gt;0",'Year 5'!$C:$C,$A98,'Year 5'!$T:$T,Y$2)</f>
        <v>0</v>
      </c>
      <c r="Z98" s="111">
        <f>COUNTIFS('Year 5'!$G:$G,"&gt;0",'Year 5'!$C:$C,$A98,'Year 5'!$T:$T,Z$2)</f>
        <v>0</v>
      </c>
      <c r="AA98" s="111">
        <f>COUNTIFS('Year 5'!$G:$G,"&gt;0",'Year 5'!$C:$C,$A98,'Year 5'!$T:$T,AA$2)</f>
        <v>4</v>
      </c>
      <c r="AB98" s="111">
        <f t="shared" si="96"/>
        <v>4</v>
      </c>
      <c r="AC98" s="102"/>
      <c r="AD98" s="102"/>
      <c r="AE98" s="102"/>
      <c r="AF98" s="102"/>
      <c r="AG98" s="102"/>
      <c r="AH98" s="102"/>
      <c r="AI98" s="102"/>
      <c r="AJ98" s="102"/>
      <c r="AK98" s="102"/>
      <c r="AL98" s="102"/>
      <c r="AM98" s="102"/>
      <c r="AN98" s="102"/>
      <c r="AO98" s="102"/>
      <c r="AP98" s="102"/>
      <c r="AQ98" s="102"/>
      <c r="AR98" s="102"/>
      <c r="AS98" s="102"/>
      <c r="AT98" s="102"/>
      <c r="AU98" s="102"/>
      <c r="AV98" s="102"/>
    </row>
    <row r="99" ht="14.25" customHeight="1">
      <c r="A99" s="43" t="s">
        <v>282</v>
      </c>
      <c r="B99" s="44" t="s">
        <v>283</v>
      </c>
      <c r="C99" s="45"/>
      <c r="D99" s="46">
        <f>COUNTIFS('Year 5'!$G:$G,"&gt;0",'Year 5'!$C:$C,$A99,'Year 5'!$M:$M,"F")</f>
        <v>13</v>
      </c>
      <c r="E99" s="47">
        <f>COUNTIFS('Year 5'!$G:$G,"&gt;0",'Year 5'!$C:$C,$A99,'Year 5'!$M:$M,"M")</f>
        <v>11</v>
      </c>
      <c r="F99" s="48">
        <f t="shared" si="87"/>
        <v>24</v>
      </c>
      <c r="G99" s="49">
        <f>COUNTIFS('Year 5'!$G:$G,"&gt;0",'Year 5'!$C:$C,$A99,'Year 5'!$P:$P,G$1)</f>
        <v>6</v>
      </c>
      <c r="H99" s="50">
        <f t="shared" si="88"/>
        <v>0.25</v>
      </c>
      <c r="I99" s="51">
        <f>COUNTIFS('Year 5'!$G:$G,"&gt;0",'Year 5'!$C:$C,$A99,'Year 5'!$P:$P,I$1)</f>
        <v>3</v>
      </c>
      <c r="J99" s="52">
        <f t="shared" si="89"/>
        <v>0.125</v>
      </c>
      <c r="K99" s="53">
        <f>COUNTIFS('Year 5'!$G:$G,"&gt;0",'Year 5'!$C:$C,$A99,'Year 5'!$P:$P,K$1)</f>
        <v>4</v>
      </c>
      <c r="L99" s="54">
        <f t="shared" si="90"/>
        <v>0.1666666667</v>
      </c>
      <c r="M99" s="55">
        <f>COUNTIFS('Year 5'!$G:$G,"&gt;0",'Year 5'!$C:$C,$A99,'Year 5'!$P:$P,M$1)</f>
        <v>3</v>
      </c>
      <c r="N99" s="56">
        <f t="shared" si="91"/>
        <v>0.125</v>
      </c>
      <c r="O99" s="57">
        <f>COUNTIFS('Year 5'!$G:$G,"&gt;0",'Year 5'!$C:$C,$A99,'Year 5'!$P:$P,O$1)</f>
        <v>3</v>
      </c>
      <c r="P99" s="58">
        <f t="shared" si="92"/>
        <v>0.125</v>
      </c>
      <c r="Q99" s="47">
        <f>COUNTIFS('Year 5'!$G:$G,"&gt;0",'Year 5'!$C:$C,$A99,'Year 5'!$P:$P,Q$1)</f>
        <v>1</v>
      </c>
      <c r="R99" s="59">
        <f t="shared" si="93"/>
        <v>0.04166666667</v>
      </c>
      <c r="S99" s="60">
        <f t="shared" si="94"/>
        <v>11</v>
      </c>
      <c r="T99" s="61">
        <f t="shared" si="95"/>
        <v>0.4583333333</v>
      </c>
      <c r="U99" s="62">
        <f>COUNTIFS('Year 5'!$G:$G,"&gt;0",'Year 5'!$C:$C,$A99,'Year 5'!$N:$N,U$2)</f>
        <v>9</v>
      </c>
      <c r="V99" s="62">
        <f>COUNTIFS('Year 5'!$G:$G,"&gt;0",'Year 5'!$C:$C,$A99,'Year 5'!$N:$N,V$2)</f>
        <v>3</v>
      </c>
      <c r="W99" s="62">
        <f>COUNTIFS('Year 5'!$G:$G,"&gt;0",'Year 5'!$C:$C,$A99,'Year 5'!$N:$N,W$2)</f>
        <v>6</v>
      </c>
      <c r="X99" s="62">
        <f>COUNTIFS('Year 5'!$G:$G,"&gt;0",'Year 5'!$C:$C,$A99,'Year 5'!$N:$N,X$2)</f>
        <v>6</v>
      </c>
      <c r="Y99" s="111">
        <f>COUNTIFS('Year 5'!$G:$G,"&gt;0",'Year 5'!$C:$C,$A99,'Year 5'!$T:$T,Y$2)</f>
        <v>0</v>
      </c>
      <c r="Z99" s="111">
        <f>COUNTIFS('Year 5'!$G:$G,"&gt;0",'Year 5'!$C:$C,$A99,'Year 5'!$T:$T,Z$2)</f>
        <v>1</v>
      </c>
      <c r="AA99" s="111">
        <f>COUNTIFS('Year 5'!$G:$G,"&gt;0",'Year 5'!$C:$C,$A99,'Year 5'!$T:$T,AA$2)</f>
        <v>3</v>
      </c>
      <c r="AB99" s="111">
        <f t="shared" si="96"/>
        <v>4</v>
      </c>
      <c r="AC99" s="102"/>
      <c r="AD99" s="102"/>
      <c r="AE99" s="102"/>
      <c r="AF99" s="102"/>
      <c r="AG99" s="102"/>
      <c r="AH99" s="102"/>
      <c r="AI99" s="102"/>
      <c r="AJ99" s="102"/>
      <c r="AK99" s="102"/>
      <c r="AL99" s="102"/>
      <c r="AM99" s="102"/>
      <c r="AN99" s="102"/>
      <c r="AO99" s="102"/>
      <c r="AP99" s="102"/>
      <c r="AQ99" s="102"/>
      <c r="AR99" s="102"/>
      <c r="AS99" s="102"/>
      <c r="AT99" s="102"/>
      <c r="AU99" s="102"/>
      <c r="AV99" s="102"/>
    </row>
    <row r="100" ht="14.25" customHeight="1">
      <c r="A100" s="43" t="s">
        <v>284</v>
      </c>
      <c r="B100" s="44" t="s">
        <v>285</v>
      </c>
      <c r="C100" s="45"/>
      <c r="D100" s="46">
        <f>COUNTIFS('Year 5'!$G:$G,"&gt;0",'Year 5'!$C:$C,$A100,'Year 5'!$M:$M,"F")</f>
        <v>14</v>
      </c>
      <c r="E100" s="47">
        <f>COUNTIFS('Year 5'!$G:$G,"&gt;0",'Year 5'!$C:$C,$A100,'Year 5'!$M:$M,"M")</f>
        <v>10</v>
      </c>
      <c r="F100" s="48">
        <f t="shared" si="87"/>
        <v>24</v>
      </c>
      <c r="G100" s="49">
        <f>COUNTIFS('Year 5'!$G:$G,"&gt;0",'Year 5'!$C:$C,$A100,'Year 5'!$P:$P,G$1)</f>
        <v>7</v>
      </c>
      <c r="H100" s="50">
        <f t="shared" si="88"/>
        <v>0.2916666667</v>
      </c>
      <c r="I100" s="51">
        <f>COUNTIFS('Year 5'!$G:$G,"&gt;0",'Year 5'!$C:$C,$A100,'Year 5'!$P:$P,I$1)</f>
        <v>5</v>
      </c>
      <c r="J100" s="52">
        <f t="shared" si="89"/>
        <v>0.2083333333</v>
      </c>
      <c r="K100" s="53">
        <f>COUNTIFS('Year 5'!$G:$G,"&gt;0",'Year 5'!$C:$C,$A100,'Year 5'!$P:$P,K$1)</f>
        <v>0</v>
      </c>
      <c r="L100" s="54">
        <f t="shared" si="90"/>
        <v>0</v>
      </c>
      <c r="M100" s="55">
        <f>COUNTIFS('Year 5'!$G:$G,"&gt;0",'Year 5'!$C:$C,$A100,'Year 5'!$P:$P,M$1)</f>
        <v>1</v>
      </c>
      <c r="N100" s="56">
        <f t="shared" si="91"/>
        <v>0.04166666667</v>
      </c>
      <c r="O100" s="57">
        <f>COUNTIFS('Year 5'!$G:$G,"&gt;0",'Year 5'!$C:$C,$A100,'Year 5'!$P:$P,O$1)</f>
        <v>3</v>
      </c>
      <c r="P100" s="58">
        <f t="shared" si="92"/>
        <v>0.125</v>
      </c>
      <c r="Q100" s="47">
        <f>COUNTIFS('Year 5'!$G:$G,"&gt;0",'Year 5'!$C:$C,$A100,'Year 5'!$P:$P,Q$1)</f>
        <v>0</v>
      </c>
      <c r="R100" s="59">
        <f t="shared" si="93"/>
        <v>0</v>
      </c>
      <c r="S100" s="60">
        <f t="shared" si="94"/>
        <v>12</v>
      </c>
      <c r="T100" s="61">
        <f t="shared" si="95"/>
        <v>0.5</v>
      </c>
      <c r="U100" s="62">
        <f>COUNTIFS('Year 5'!$G:$G,"&gt;0",'Year 5'!$C:$C,$A100,'Year 5'!$N:$N,U$2)</f>
        <v>6</v>
      </c>
      <c r="V100" s="62">
        <f>COUNTIFS('Year 5'!$G:$G,"&gt;0",'Year 5'!$C:$C,$A100,'Year 5'!$N:$N,V$2)</f>
        <v>5</v>
      </c>
      <c r="W100" s="62">
        <f>COUNTIFS('Year 5'!$G:$G,"&gt;0",'Year 5'!$C:$C,$A100,'Year 5'!$N:$N,W$2)</f>
        <v>5</v>
      </c>
      <c r="X100" s="62">
        <f>COUNTIFS('Year 5'!$G:$G,"&gt;0",'Year 5'!$C:$C,$A100,'Year 5'!$N:$N,X$2)</f>
        <v>5</v>
      </c>
      <c r="Y100" s="111">
        <f>COUNTIFS('Year 5'!$G:$G,"&gt;0",'Year 5'!$C:$C,$A100,'Year 5'!$T:$T,Y$2)</f>
        <v>0</v>
      </c>
      <c r="Z100" s="111">
        <f>COUNTIFS('Year 5'!$G:$G,"&gt;0",'Year 5'!$C:$C,$A100,'Year 5'!$T:$T,Z$2)</f>
        <v>0</v>
      </c>
      <c r="AA100" s="111">
        <f>COUNTIFS('Year 5'!$G:$G,"&gt;0",'Year 5'!$C:$C,$A100,'Year 5'!$T:$T,AA$2)</f>
        <v>6</v>
      </c>
      <c r="AB100" s="111">
        <f t="shared" si="96"/>
        <v>6</v>
      </c>
      <c r="AC100" s="102"/>
      <c r="AD100" s="102"/>
      <c r="AE100" s="102"/>
      <c r="AF100" s="102"/>
      <c r="AG100" s="102"/>
      <c r="AH100" s="102"/>
      <c r="AI100" s="102"/>
      <c r="AJ100" s="102"/>
      <c r="AK100" s="102"/>
      <c r="AL100" s="102"/>
      <c r="AM100" s="102"/>
      <c r="AN100" s="102"/>
      <c r="AO100" s="102"/>
      <c r="AP100" s="102"/>
      <c r="AQ100" s="102"/>
      <c r="AR100" s="102"/>
      <c r="AS100" s="102"/>
      <c r="AT100" s="102"/>
      <c r="AU100" s="102"/>
      <c r="AV100" s="102"/>
    </row>
    <row r="101" ht="14.25" customHeight="1">
      <c r="A101" s="72" t="s">
        <v>155</v>
      </c>
      <c r="B101" s="26"/>
      <c r="C101" s="73"/>
      <c r="D101" s="74">
        <f t="shared" ref="D101:G101" si="97">SUM(D91:D100)</f>
        <v>107</v>
      </c>
      <c r="E101" s="75">
        <f t="shared" si="97"/>
        <v>84</v>
      </c>
      <c r="F101" s="76">
        <f t="shared" si="97"/>
        <v>191</v>
      </c>
      <c r="G101" s="77">
        <f t="shared" si="97"/>
        <v>53</v>
      </c>
      <c r="H101" s="78">
        <f t="shared" si="88"/>
        <v>0.277486911</v>
      </c>
      <c r="I101" s="79">
        <f>SUM(I91:I100)</f>
        <v>30</v>
      </c>
      <c r="J101" s="80">
        <f t="shared" si="89"/>
        <v>0.1570680628</v>
      </c>
      <c r="K101" s="81">
        <f>SUM(K91:K100)</f>
        <v>11</v>
      </c>
      <c r="L101" s="82">
        <f t="shared" si="90"/>
        <v>0.05759162304</v>
      </c>
      <c r="M101" s="83">
        <f>SUM(M91:M100)</f>
        <v>16</v>
      </c>
      <c r="N101" s="84">
        <f t="shared" si="91"/>
        <v>0.08376963351</v>
      </c>
      <c r="O101" s="85">
        <f>SUM(O91:O100)</f>
        <v>13</v>
      </c>
      <c r="P101" s="112">
        <f t="shared" si="92"/>
        <v>0.06806282723</v>
      </c>
      <c r="Q101" s="75">
        <f>SUM(Q91:Q100)</f>
        <v>5</v>
      </c>
      <c r="R101" s="86">
        <f t="shared" si="93"/>
        <v>0.02617801047</v>
      </c>
      <c r="S101" s="87">
        <f>SUM(S91:S100)</f>
        <v>97</v>
      </c>
      <c r="T101" s="88">
        <f t="shared" si="95"/>
        <v>0.5078534031</v>
      </c>
      <c r="U101" s="89">
        <f t="shared" ref="U101:AB101" si="98">SUM(U91:U100)</f>
        <v>47</v>
      </c>
      <c r="V101" s="89">
        <f t="shared" si="98"/>
        <v>43</v>
      </c>
      <c r="W101" s="89">
        <f t="shared" si="98"/>
        <v>42</v>
      </c>
      <c r="X101" s="89">
        <f t="shared" si="98"/>
        <v>44</v>
      </c>
      <c r="Y101" s="115">
        <f t="shared" si="98"/>
        <v>2</v>
      </c>
      <c r="Z101" s="115">
        <f t="shared" si="98"/>
        <v>5</v>
      </c>
      <c r="AA101" s="115">
        <f t="shared" si="98"/>
        <v>26</v>
      </c>
      <c r="AB101" s="115">
        <f t="shared" si="98"/>
        <v>33</v>
      </c>
      <c r="AC101" s="114"/>
      <c r="AD101" s="114"/>
      <c r="AE101" s="114"/>
      <c r="AF101" s="114"/>
      <c r="AG101" s="114"/>
      <c r="AH101" s="114"/>
      <c r="AI101" s="114"/>
      <c r="AJ101" s="114"/>
      <c r="AK101" s="114"/>
      <c r="AL101" s="114"/>
      <c r="AM101" s="114"/>
      <c r="AN101" s="114"/>
      <c r="AO101" s="114"/>
      <c r="AP101" s="114"/>
      <c r="AQ101" s="114"/>
      <c r="AR101" s="114"/>
      <c r="AS101" s="114"/>
      <c r="AT101" s="114"/>
      <c r="AU101" s="114"/>
      <c r="AV101" s="114"/>
    </row>
    <row r="102" ht="14.25" customHeight="1">
      <c r="A102" s="103"/>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5"/>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row>
    <row r="103" ht="14.25" customHeight="1">
      <c r="A103" s="128"/>
      <c r="B103" s="129"/>
      <c r="C103" s="129"/>
      <c r="D103" s="128" t="s">
        <v>286</v>
      </c>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30"/>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row>
    <row r="104" ht="14.25" customHeight="1">
      <c r="A104" s="43" t="s">
        <v>18</v>
      </c>
      <c r="B104" s="44"/>
      <c r="C104" s="45"/>
      <c r="D104" s="46">
        <f>COUNTIFS('Year 6'!$G:$G,"&gt;0",'Year 6'!$C:$C,$A104,'Year 6'!$M:$M,"F")</f>
        <v>0</v>
      </c>
      <c r="E104" s="47">
        <f>COUNTIFS('Year 6'!$G:$G,"&gt;0",'Year 6'!$C:$C,$A104,'Year 6'!$M:$M,"M")</f>
        <v>0</v>
      </c>
      <c r="F104" s="48">
        <f t="shared" ref="F104:F113" si="99">D104+E104</f>
        <v>0</v>
      </c>
      <c r="G104" s="49">
        <f>COUNTIFS('Year 6'!$G:$G,"&gt;0",'Year 6'!$C:$C,$A104,'Year 6'!$P:$P,G$1)</f>
        <v>0</v>
      </c>
      <c r="H104" s="50">
        <f t="shared" ref="H104:H114" si="100">IFERROR(G104/F104,0)</f>
        <v>0</v>
      </c>
      <c r="I104" s="51">
        <f>COUNTIFS('Year 6'!$G:$G,"&gt;0",'Year 6'!$C:$C,$A104,'Year 6'!$P:$P,I$1)</f>
        <v>0</v>
      </c>
      <c r="J104" s="52">
        <f t="shared" ref="J104:J114" si="101">IFERROR(I104/F104,0)</f>
        <v>0</v>
      </c>
      <c r="K104" s="53">
        <f>COUNTIFS('Year 6'!$G:$G,"&gt;0",'Year 6'!$C:$C,$A104,'Year 6'!$P:$P,K$1)</f>
        <v>0</v>
      </c>
      <c r="L104" s="54">
        <f t="shared" ref="L104:L114" si="102">IFERROR(K104/F104,0)</f>
        <v>0</v>
      </c>
      <c r="M104" s="55">
        <f>COUNTIFS('Year 6'!$G:$G,"&gt;0",'Year 6'!$C:$C,$A104,'Year 6'!$P:$P,M$1)</f>
        <v>0</v>
      </c>
      <c r="N104" s="56">
        <f t="shared" ref="N104:N114" si="103">IFERROR(M104/F104,0)</f>
        <v>0</v>
      </c>
      <c r="O104" s="57">
        <f>COUNTIFS('Year 6'!$G:$G,"&gt;0",'Year 6'!$C:$C,$A104,'Year 6'!$P:$P,O$1)</f>
        <v>0</v>
      </c>
      <c r="P104" s="58">
        <f t="shared" ref="P104:P114" si="104">IFERROR(O104/F104,0)</f>
        <v>0</v>
      </c>
      <c r="Q104" s="47">
        <f>COUNTIFS('Year 6'!$G:$G,"&gt;0",'Year 6'!$C:$C,$A104,'Year 6'!$P:$P,Q$1)</f>
        <v>0</v>
      </c>
      <c r="R104" s="59">
        <f t="shared" ref="R104:R114" si="105">IFERROR(Q104/F104,0)</f>
        <v>0</v>
      </c>
      <c r="S104" s="60">
        <f t="shared" ref="S104:S113" si="106">F104-SUM(G104,I104,K104)</f>
        <v>0</v>
      </c>
      <c r="T104" s="61">
        <f t="shared" ref="T104:T114" si="107">IFERROR(S104/F104,0)</f>
        <v>0</v>
      </c>
      <c r="U104" s="62">
        <f>COUNTIFS('Year 6'!$G:$G,"&gt;0",'Year 6'!$C:$C,$A104,'Year 6'!$N:$N,U$2)</f>
        <v>0</v>
      </c>
      <c r="V104" s="62">
        <f>COUNTIFS('Year 6'!$G:$G,"&gt;0",'Year 6'!$C:$C,$A104,'Year 6'!$N:$N,V$2)</f>
        <v>0</v>
      </c>
      <c r="W104" s="62">
        <f>COUNTIFS('Year 6'!$G:$G,"&gt;0",'Year 6'!$C:$C,$A104,'Year 6'!$N:$N,W$2)</f>
        <v>0</v>
      </c>
      <c r="X104" s="62">
        <f>COUNTIFS('Year 6'!$G:$G,"&gt;0",'Year 6'!$C:$C,$A104,'Year 6'!$N:$N,X$2)</f>
        <v>0</v>
      </c>
      <c r="Y104" s="111">
        <f>COUNTIFS('Year 6'!$G:$G,"&gt;0",'Year 6'!$C:$C,$A104,'Year 6'!$T:$T,Y$2)</f>
        <v>0</v>
      </c>
      <c r="Z104" s="111">
        <f>COUNTIFS('Year 6'!$G:$G,"&gt;0",'Year 6'!$C:$C,$A104,'Year 6'!$T:$T,Z$2)</f>
        <v>0</v>
      </c>
      <c r="AA104" s="111">
        <f>COUNTIFS('Year 6'!$G:$G,"&gt;0",'Year 6'!$C:$C,$A104,'Year 6'!$T:$T,AA$2)</f>
        <v>0</v>
      </c>
      <c r="AB104" s="111">
        <f t="shared" ref="AB104:AB113" si="108">SUM(Y104:AA104)</f>
        <v>0</v>
      </c>
      <c r="AC104" s="102"/>
      <c r="AD104" s="102"/>
      <c r="AE104" s="102"/>
      <c r="AF104" s="102"/>
      <c r="AG104" s="102"/>
      <c r="AH104" s="102"/>
      <c r="AI104" s="102"/>
      <c r="AJ104" s="102"/>
      <c r="AK104" s="102"/>
      <c r="AL104" s="102"/>
      <c r="AM104" s="102"/>
      <c r="AN104" s="102"/>
      <c r="AO104" s="102"/>
      <c r="AP104" s="102"/>
      <c r="AQ104" s="102"/>
      <c r="AR104" s="102"/>
      <c r="AS104" s="102"/>
      <c r="AT104" s="102"/>
      <c r="AU104" s="102"/>
      <c r="AV104" s="102"/>
    </row>
    <row r="105" ht="14.25" customHeight="1">
      <c r="A105" s="43" t="s">
        <v>12</v>
      </c>
      <c r="B105" s="44"/>
      <c r="C105" s="45"/>
      <c r="D105" s="46">
        <f>COUNTIFS('Year 6'!$G:$G,"&gt;0",'Year 6'!$C:$C,$A105,'Year 6'!$M:$M,"F")</f>
        <v>0</v>
      </c>
      <c r="E105" s="47">
        <f>COUNTIFS('Year 6'!$G:$G,"&gt;0",'Year 6'!$C:$C,$A105,'Year 6'!$M:$M,"M")</f>
        <v>0</v>
      </c>
      <c r="F105" s="48">
        <f t="shared" si="99"/>
        <v>0</v>
      </c>
      <c r="G105" s="49">
        <f>COUNTIFS('Year 6'!$G:$G,"&gt;0",'Year 6'!$C:$C,$A105,'Year 6'!$P:$P,G$1)</f>
        <v>0</v>
      </c>
      <c r="H105" s="50">
        <f t="shared" si="100"/>
        <v>0</v>
      </c>
      <c r="I105" s="51">
        <f>COUNTIFS('Year 6'!$G:$G,"&gt;0",'Year 6'!$C:$C,$A105,'Year 6'!$P:$P,I$1)</f>
        <v>0</v>
      </c>
      <c r="J105" s="52">
        <f t="shared" si="101"/>
        <v>0</v>
      </c>
      <c r="K105" s="53">
        <f>COUNTIFS('Year 6'!$G:$G,"&gt;0",'Year 6'!$C:$C,$A105,'Year 6'!$P:$P,K$1)</f>
        <v>0</v>
      </c>
      <c r="L105" s="54">
        <f t="shared" si="102"/>
        <v>0</v>
      </c>
      <c r="M105" s="55">
        <f>COUNTIFS('Year 6'!$G:$G,"&gt;0",'Year 6'!$C:$C,$A105,'Year 6'!$P:$P,M$1)</f>
        <v>0</v>
      </c>
      <c r="N105" s="56">
        <f t="shared" si="103"/>
        <v>0</v>
      </c>
      <c r="O105" s="57">
        <f>COUNTIFS('Year 6'!$G:$G,"&gt;0",'Year 6'!$C:$C,$A105,'Year 6'!$P:$P,O$1)</f>
        <v>0</v>
      </c>
      <c r="P105" s="58">
        <f t="shared" si="104"/>
        <v>0</v>
      </c>
      <c r="Q105" s="47">
        <f>COUNTIFS('Year 6'!$G:$G,"&gt;0",'Year 6'!$C:$C,$A105,'Year 6'!$P:$P,Q$1)</f>
        <v>0</v>
      </c>
      <c r="R105" s="59">
        <f t="shared" si="105"/>
        <v>0</v>
      </c>
      <c r="S105" s="60">
        <f t="shared" si="106"/>
        <v>0</v>
      </c>
      <c r="T105" s="61">
        <f t="shared" si="107"/>
        <v>0</v>
      </c>
      <c r="U105" s="62">
        <f>COUNTIFS('Year 6'!$G:$G,"&gt;0",'Year 6'!$C:$C,$A105,'Year 6'!$N:$N,U$2)</f>
        <v>0</v>
      </c>
      <c r="V105" s="62">
        <f>COUNTIFS('Year 6'!$G:$G,"&gt;0",'Year 6'!$C:$C,$A105,'Year 6'!$N:$N,V$2)</f>
        <v>0</v>
      </c>
      <c r="W105" s="62">
        <f>COUNTIFS('Year 6'!$G:$G,"&gt;0",'Year 6'!$C:$C,$A105,'Year 6'!$N:$N,W$2)</f>
        <v>0</v>
      </c>
      <c r="X105" s="62">
        <f>COUNTIFS('Year 6'!$G:$G,"&gt;0",'Year 6'!$C:$C,$A105,'Year 6'!$N:$N,X$2)</f>
        <v>0</v>
      </c>
      <c r="Y105" s="111">
        <f>COUNTIFS('Year 6'!$G:$G,"&gt;0",'Year 6'!$C:$C,$A105,'Year 6'!$T:$T,Y$2)</f>
        <v>0</v>
      </c>
      <c r="Z105" s="111">
        <f>COUNTIFS('Year 6'!$G:$G,"&gt;0",'Year 6'!$C:$C,$A105,'Year 6'!$T:$T,Z$2)</f>
        <v>0</v>
      </c>
      <c r="AA105" s="111">
        <f>COUNTIFS('Year 6'!$G:$G,"&gt;0",'Year 6'!$C:$C,$A105,'Year 6'!$T:$T,AA$2)</f>
        <v>0</v>
      </c>
      <c r="AB105" s="111">
        <f t="shared" si="108"/>
        <v>0</v>
      </c>
      <c r="AC105" s="102"/>
      <c r="AD105" s="102"/>
      <c r="AE105" s="102"/>
      <c r="AF105" s="102"/>
      <c r="AG105" s="102"/>
      <c r="AH105" s="102"/>
      <c r="AI105" s="102"/>
      <c r="AJ105" s="102"/>
      <c r="AK105" s="102"/>
      <c r="AL105" s="102"/>
      <c r="AM105" s="102"/>
      <c r="AN105" s="102"/>
      <c r="AO105" s="102"/>
      <c r="AP105" s="102"/>
      <c r="AQ105" s="102"/>
      <c r="AR105" s="102"/>
      <c r="AS105" s="102"/>
      <c r="AT105" s="102"/>
      <c r="AU105" s="102"/>
      <c r="AV105" s="102"/>
    </row>
    <row r="106" ht="14.25" customHeight="1">
      <c r="A106" s="43" t="s">
        <v>287</v>
      </c>
      <c r="B106" s="44" t="s">
        <v>288</v>
      </c>
      <c r="C106" s="45"/>
      <c r="D106" s="46">
        <f>COUNTIFS('Year 6'!$G:$G,"&gt;0",'Year 6'!$C:$C,$A106,'Year 6'!$M:$M,"F")</f>
        <v>11</v>
      </c>
      <c r="E106" s="47">
        <f>COUNTIFS('Year 6'!$G:$G,"&gt;0",'Year 6'!$C:$C,$A106,'Year 6'!$M:$M,"M")</f>
        <v>13</v>
      </c>
      <c r="F106" s="48">
        <f t="shared" si="99"/>
        <v>24</v>
      </c>
      <c r="G106" s="49">
        <f>COUNTIFS('Year 6'!$G:$G,"&gt;0",'Year 6'!$C:$C,$A106,'Year 6'!$P:$P,G$1)</f>
        <v>7</v>
      </c>
      <c r="H106" s="50">
        <f t="shared" si="100"/>
        <v>0.2916666667</v>
      </c>
      <c r="I106" s="51">
        <f>COUNTIFS('Year 6'!$G:$G,"&gt;0",'Year 6'!$C:$C,$A106,'Year 6'!$P:$P,I$1)</f>
        <v>3</v>
      </c>
      <c r="J106" s="52">
        <f t="shared" si="101"/>
        <v>0.125</v>
      </c>
      <c r="K106" s="53">
        <f>COUNTIFS('Year 6'!$G:$G,"&gt;0",'Year 6'!$C:$C,$A106,'Year 6'!$P:$P,K$1)</f>
        <v>2</v>
      </c>
      <c r="L106" s="54">
        <f t="shared" si="102"/>
        <v>0.08333333333</v>
      </c>
      <c r="M106" s="55">
        <f>COUNTIFS('Year 6'!$G:$G,"&gt;0",'Year 6'!$C:$C,$A106,'Year 6'!$P:$P,M$1)</f>
        <v>3</v>
      </c>
      <c r="N106" s="56">
        <f t="shared" si="103"/>
        <v>0.125</v>
      </c>
      <c r="O106" s="57">
        <f>COUNTIFS('Year 6'!$G:$G,"&gt;0",'Year 6'!$C:$C,$A106,'Year 6'!$P:$P,O$1)</f>
        <v>0</v>
      </c>
      <c r="P106" s="58">
        <f t="shared" si="104"/>
        <v>0</v>
      </c>
      <c r="Q106" s="47">
        <f>COUNTIFS('Year 6'!$G:$G,"&gt;0",'Year 6'!$C:$C,$A106,'Year 6'!$P:$P,Q$1)</f>
        <v>0</v>
      </c>
      <c r="R106" s="59">
        <f t="shared" si="105"/>
        <v>0</v>
      </c>
      <c r="S106" s="60">
        <f t="shared" si="106"/>
        <v>12</v>
      </c>
      <c r="T106" s="61">
        <f t="shared" si="107"/>
        <v>0.5</v>
      </c>
      <c r="U106" s="62">
        <f>COUNTIFS('Year 6'!$G:$G,"&gt;0",'Year 6'!$C:$C,$A106,'Year 6'!$N:$N,U$2)</f>
        <v>7</v>
      </c>
      <c r="V106" s="62">
        <f>COUNTIFS('Year 6'!$G:$G,"&gt;0",'Year 6'!$C:$C,$A106,'Year 6'!$N:$N,V$2)</f>
        <v>4</v>
      </c>
      <c r="W106" s="62">
        <f>COUNTIFS('Year 6'!$G:$G,"&gt;0",'Year 6'!$C:$C,$A106,'Year 6'!$N:$N,W$2)</f>
        <v>6</v>
      </c>
      <c r="X106" s="62">
        <f>COUNTIFS('Year 6'!$G:$G,"&gt;0",'Year 6'!$C:$C,$A106,'Year 6'!$N:$N,X$2)</f>
        <v>6</v>
      </c>
      <c r="Y106" s="111">
        <f>COUNTIFS('Year 6'!$G:$G,"&gt;0",'Year 6'!$C:$C,$A106,'Year 6'!$T:$T,Y$2)</f>
        <v>0</v>
      </c>
      <c r="Z106" s="111">
        <f>COUNTIFS('Year 6'!$G:$G,"&gt;0",'Year 6'!$C:$C,$A106,'Year 6'!$T:$T,Z$2)</f>
        <v>1</v>
      </c>
      <c r="AA106" s="111">
        <f>COUNTIFS('Year 6'!$G:$G,"&gt;0",'Year 6'!$C:$C,$A106,'Year 6'!$T:$T,AA$2)</f>
        <v>0</v>
      </c>
      <c r="AB106" s="111">
        <f t="shared" si="108"/>
        <v>1</v>
      </c>
      <c r="AC106" s="102"/>
      <c r="AD106" s="102"/>
      <c r="AE106" s="102"/>
      <c r="AF106" s="102"/>
      <c r="AG106" s="102"/>
      <c r="AH106" s="102"/>
      <c r="AI106" s="102"/>
      <c r="AJ106" s="102"/>
      <c r="AK106" s="102"/>
      <c r="AL106" s="102"/>
      <c r="AM106" s="102"/>
      <c r="AN106" s="102"/>
      <c r="AO106" s="102"/>
      <c r="AP106" s="102"/>
      <c r="AQ106" s="102"/>
      <c r="AR106" s="102"/>
      <c r="AS106" s="102"/>
      <c r="AT106" s="102"/>
      <c r="AU106" s="102"/>
      <c r="AV106" s="102"/>
    </row>
    <row r="107" ht="14.25" customHeight="1">
      <c r="A107" s="43" t="s">
        <v>289</v>
      </c>
      <c r="B107" s="44" t="s">
        <v>290</v>
      </c>
      <c r="C107" s="45"/>
      <c r="D107" s="46">
        <f>COUNTIFS('Year 6'!$G:$G,"&gt;0",'Year 6'!$C:$C,$A107,'Year 6'!$M:$M,"F")</f>
        <v>12</v>
      </c>
      <c r="E107" s="47">
        <f>COUNTIFS('Year 6'!$G:$G,"&gt;0",'Year 6'!$C:$C,$A107,'Year 6'!$M:$M,"M")</f>
        <v>12</v>
      </c>
      <c r="F107" s="48">
        <f t="shared" si="99"/>
        <v>24</v>
      </c>
      <c r="G107" s="49">
        <f>COUNTIFS('Year 6'!$G:$G,"&gt;0",'Year 6'!$C:$C,$A107,'Year 6'!$P:$P,G$1)</f>
        <v>8</v>
      </c>
      <c r="H107" s="50">
        <f t="shared" si="100"/>
        <v>0.3333333333</v>
      </c>
      <c r="I107" s="51">
        <f>COUNTIFS('Year 6'!$G:$G,"&gt;0",'Year 6'!$C:$C,$A107,'Year 6'!$P:$P,I$1)</f>
        <v>4</v>
      </c>
      <c r="J107" s="52">
        <f t="shared" si="101"/>
        <v>0.1666666667</v>
      </c>
      <c r="K107" s="53">
        <f>COUNTIFS('Year 6'!$G:$G,"&gt;0",'Year 6'!$C:$C,$A107,'Year 6'!$P:$P,K$1)</f>
        <v>2</v>
      </c>
      <c r="L107" s="54">
        <f t="shared" si="102"/>
        <v>0.08333333333</v>
      </c>
      <c r="M107" s="55">
        <f>COUNTIFS('Year 6'!$G:$G,"&gt;0",'Year 6'!$C:$C,$A107,'Year 6'!$P:$P,M$1)</f>
        <v>1</v>
      </c>
      <c r="N107" s="56">
        <f t="shared" si="103"/>
        <v>0.04166666667</v>
      </c>
      <c r="O107" s="57">
        <f>COUNTIFS('Year 6'!$G:$G,"&gt;0",'Year 6'!$C:$C,$A107,'Year 6'!$P:$P,O$1)</f>
        <v>0</v>
      </c>
      <c r="P107" s="58">
        <f t="shared" si="104"/>
        <v>0</v>
      </c>
      <c r="Q107" s="47">
        <f>COUNTIFS('Year 6'!$G:$G,"&gt;0",'Year 6'!$C:$C,$A107,'Year 6'!$P:$P,Q$1)</f>
        <v>0</v>
      </c>
      <c r="R107" s="59">
        <f t="shared" si="105"/>
        <v>0</v>
      </c>
      <c r="S107" s="60">
        <f t="shared" si="106"/>
        <v>10</v>
      </c>
      <c r="T107" s="61">
        <f t="shared" si="107"/>
        <v>0.4166666667</v>
      </c>
      <c r="U107" s="62">
        <f>COUNTIFS('Year 6'!$G:$G,"&gt;0",'Year 6'!$C:$C,$A107,'Year 6'!$N:$N,U$2)</f>
        <v>5</v>
      </c>
      <c r="V107" s="62">
        <f>COUNTIFS('Year 6'!$G:$G,"&gt;0",'Year 6'!$C:$C,$A107,'Year 6'!$N:$N,V$2)</f>
        <v>6</v>
      </c>
      <c r="W107" s="62">
        <f>COUNTIFS('Year 6'!$G:$G,"&gt;0",'Year 6'!$C:$C,$A107,'Year 6'!$N:$N,W$2)</f>
        <v>8</v>
      </c>
      <c r="X107" s="62">
        <f>COUNTIFS('Year 6'!$G:$G,"&gt;0",'Year 6'!$C:$C,$A107,'Year 6'!$N:$N,X$2)</f>
        <v>3</v>
      </c>
      <c r="Y107" s="111">
        <f>COUNTIFS('Year 6'!$G:$G,"&gt;0",'Year 6'!$C:$C,$A107,'Year 6'!$T:$T,Y$2)</f>
        <v>0</v>
      </c>
      <c r="Z107" s="111">
        <f>COUNTIFS('Year 6'!$G:$G,"&gt;0",'Year 6'!$C:$C,$A107,'Year 6'!$T:$T,Z$2)</f>
        <v>0</v>
      </c>
      <c r="AA107" s="111">
        <f>COUNTIFS('Year 6'!$G:$G,"&gt;0",'Year 6'!$C:$C,$A107,'Year 6'!$T:$T,AA$2)</f>
        <v>3</v>
      </c>
      <c r="AB107" s="111">
        <f t="shared" si="108"/>
        <v>3</v>
      </c>
      <c r="AC107" s="102"/>
      <c r="AD107" s="102"/>
      <c r="AE107" s="102"/>
      <c r="AF107" s="102"/>
      <c r="AG107" s="102"/>
      <c r="AH107" s="102"/>
      <c r="AI107" s="102"/>
      <c r="AJ107" s="102"/>
      <c r="AK107" s="102"/>
      <c r="AL107" s="102"/>
      <c r="AM107" s="102"/>
      <c r="AN107" s="102"/>
      <c r="AO107" s="102"/>
      <c r="AP107" s="102"/>
      <c r="AQ107" s="102"/>
      <c r="AR107" s="102"/>
      <c r="AS107" s="102"/>
      <c r="AT107" s="102"/>
      <c r="AU107" s="102"/>
      <c r="AV107" s="102"/>
    </row>
    <row r="108" ht="14.25" customHeight="1">
      <c r="A108" s="43" t="s">
        <v>291</v>
      </c>
      <c r="B108" s="44" t="s">
        <v>292</v>
      </c>
      <c r="C108" s="45"/>
      <c r="D108" s="46">
        <f>COUNTIFS('Year 6'!$G:$G,"&gt;0",'Year 6'!$C:$C,$A108,'Year 6'!$M:$M,"F")</f>
        <v>12</v>
      </c>
      <c r="E108" s="47">
        <f>COUNTIFS('Year 6'!$G:$G,"&gt;0",'Year 6'!$C:$C,$A108,'Year 6'!$M:$M,"M")</f>
        <v>12</v>
      </c>
      <c r="F108" s="48">
        <f t="shared" si="99"/>
        <v>24</v>
      </c>
      <c r="G108" s="49">
        <f>COUNTIFS('Year 6'!$G:$G,"&gt;0",'Year 6'!$C:$C,$A108,'Year 6'!$P:$P,G$1)</f>
        <v>8</v>
      </c>
      <c r="H108" s="50">
        <f t="shared" si="100"/>
        <v>0.3333333333</v>
      </c>
      <c r="I108" s="51">
        <f>COUNTIFS('Year 6'!$G:$G,"&gt;0",'Year 6'!$C:$C,$A108,'Year 6'!$P:$P,I$1)</f>
        <v>5</v>
      </c>
      <c r="J108" s="52">
        <f t="shared" si="101"/>
        <v>0.2083333333</v>
      </c>
      <c r="K108" s="53">
        <f>COUNTIFS('Year 6'!$G:$G,"&gt;0",'Year 6'!$C:$C,$A108,'Year 6'!$P:$P,K$1)</f>
        <v>3</v>
      </c>
      <c r="L108" s="54">
        <f t="shared" si="102"/>
        <v>0.125</v>
      </c>
      <c r="M108" s="55">
        <f>COUNTIFS('Year 6'!$G:$G,"&gt;0",'Year 6'!$C:$C,$A108,'Year 6'!$P:$P,M$1)</f>
        <v>2</v>
      </c>
      <c r="N108" s="56">
        <f t="shared" si="103"/>
        <v>0.08333333333</v>
      </c>
      <c r="O108" s="57">
        <f>COUNTIFS('Year 6'!$G:$G,"&gt;0",'Year 6'!$C:$C,$A108,'Year 6'!$P:$P,O$1)</f>
        <v>1</v>
      </c>
      <c r="P108" s="58">
        <f t="shared" si="104"/>
        <v>0.04166666667</v>
      </c>
      <c r="Q108" s="47">
        <f>COUNTIFS('Year 6'!$G:$G,"&gt;0",'Year 6'!$C:$C,$A108,'Year 6'!$P:$P,Q$1)</f>
        <v>3</v>
      </c>
      <c r="R108" s="59">
        <f t="shared" si="105"/>
        <v>0.125</v>
      </c>
      <c r="S108" s="60">
        <f t="shared" si="106"/>
        <v>8</v>
      </c>
      <c r="T108" s="61">
        <f t="shared" si="107"/>
        <v>0.3333333333</v>
      </c>
      <c r="U108" s="62">
        <f>COUNTIFS('Year 6'!$G:$G,"&gt;0",'Year 6'!$C:$C,$A108,'Year 6'!$N:$N,U$2)</f>
        <v>5</v>
      </c>
      <c r="V108" s="62">
        <f>COUNTIFS('Year 6'!$G:$G,"&gt;0",'Year 6'!$C:$C,$A108,'Year 6'!$N:$N,V$2)</f>
        <v>5</v>
      </c>
      <c r="W108" s="62">
        <f>COUNTIFS('Year 6'!$G:$G,"&gt;0",'Year 6'!$C:$C,$A108,'Year 6'!$N:$N,W$2)</f>
        <v>4</v>
      </c>
      <c r="X108" s="62">
        <f>COUNTIFS('Year 6'!$G:$G,"&gt;0",'Year 6'!$C:$C,$A108,'Year 6'!$N:$N,X$2)</f>
        <v>6</v>
      </c>
      <c r="Y108" s="111">
        <f>COUNTIFS('Year 6'!$G:$G,"&gt;0",'Year 6'!$C:$C,$A108,'Year 6'!$T:$T,Y$2)</f>
        <v>0</v>
      </c>
      <c r="Z108" s="111">
        <f>COUNTIFS('Year 6'!$G:$G,"&gt;0",'Year 6'!$C:$C,$A108,'Year 6'!$T:$T,Z$2)</f>
        <v>1</v>
      </c>
      <c r="AA108" s="111">
        <f>COUNTIFS('Year 6'!$G:$G,"&gt;0",'Year 6'!$C:$C,$A108,'Year 6'!$T:$T,AA$2)</f>
        <v>0</v>
      </c>
      <c r="AB108" s="111">
        <f t="shared" si="108"/>
        <v>1</v>
      </c>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row>
    <row r="109" ht="14.25" customHeight="1">
      <c r="A109" s="43" t="s">
        <v>293</v>
      </c>
      <c r="B109" s="44" t="s">
        <v>294</v>
      </c>
      <c r="C109" s="45"/>
      <c r="D109" s="46">
        <f>COUNTIFS('Year 6'!$G:$G,"&gt;0",'Year 6'!$C:$C,$A109,'Year 6'!$M:$M,"F")</f>
        <v>12</v>
      </c>
      <c r="E109" s="47">
        <f>COUNTIFS('Year 6'!$G:$G,"&gt;0",'Year 6'!$C:$C,$A109,'Year 6'!$M:$M,"M")</f>
        <v>12</v>
      </c>
      <c r="F109" s="48">
        <f t="shared" si="99"/>
        <v>24</v>
      </c>
      <c r="G109" s="49">
        <f>COUNTIFS('Year 6'!$G:$G,"&gt;0",'Year 6'!$C:$C,$A109,'Year 6'!$P:$P,G$1)</f>
        <v>8</v>
      </c>
      <c r="H109" s="50">
        <f t="shared" si="100"/>
        <v>0.3333333333</v>
      </c>
      <c r="I109" s="51">
        <f>COUNTIFS('Year 6'!$G:$G,"&gt;0",'Year 6'!$C:$C,$A109,'Year 6'!$P:$P,I$1)</f>
        <v>5</v>
      </c>
      <c r="J109" s="52">
        <f t="shared" si="101"/>
        <v>0.2083333333</v>
      </c>
      <c r="K109" s="53">
        <f>COUNTIFS('Year 6'!$G:$G,"&gt;0",'Year 6'!$C:$C,$A109,'Year 6'!$P:$P,K$1)</f>
        <v>0</v>
      </c>
      <c r="L109" s="54">
        <f t="shared" si="102"/>
        <v>0</v>
      </c>
      <c r="M109" s="55">
        <f>COUNTIFS('Year 6'!$G:$G,"&gt;0",'Year 6'!$C:$C,$A109,'Year 6'!$P:$P,M$1)</f>
        <v>2</v>
      </c>
      <c r="N109" s="56">
        <f t="shared" si="103"/>
        <v>0.08333333333</v>
      </c>
      <c r="O109" s="57">
        <f>COUNTIFS('Year 6'!$G:$G,"&gt;0",'Year 6'!$C:$C,$A109,'Year 6'!$P:$P,O$1)</f>
        <v>0</v>
      </c>
      <c r="P109" s="58">
        <f t="shared" si="104"/>
        <v>0</v>
      </c>
      <c r="Q109" s="47">
        <f>COUNTIFS('Year 6'!$G:$G,"&gt;0",'Year 6'!$C:$C,$A109,'Year 6'!$P:$P,Q$1)</f>
        <v>1</v>
      </c>
      <c r="R109" s="59">
        <f t="shared" si="105"/>
        <v>0.04166666667</v>
      </c>
      <c r="S109" s="60">
        <f t="shared" si="106"/>
        <v>11</v>
      </c>
      <c r="T109" s="61">
        <f t="shared" si="107"/>
        <v>0.4583333333</v>
      </c>
      <c r="U109" s="62">
        <f>COUNTIFS('Year 6'!$G:$G,"&gt;0",'Year 6'!$C:$C,$A109,'Year 6'!$N:$N,U$2)</f>
        <v>7</v>
      </c>
      <c r="V109" s="62">
        <f>COUNTIFS('Year 6'!$G:$G,"&gt;0",'Year 6'!$C:$C,$A109,'Year 6'!$N:$N,V$2)</f>
        <v>5</v>
      </c>
      <c r="W109" s="62">
        <f>COUNTIFS('Year 6'!$G:$G,"&gt;0",'Year 6'!$C:$C,$A109,'Year 6'!$N:$N,W$2)</f>
        <v>5</v>
      </c>
      <c r="X109" s="62">
        <f>COUNTIFS('Year 6'!$G:$G,"&gt;0",'Year 6'!$C:$C,$A109,'Year 6'!$N:$N,X$2)</f>
        <v>4</v>
      </c>
      <c r="Y109" s="111">
        <f>COUNTIFS('Year 6'!$G:$G,"&gt;0",'Year 6'!$C:$C,$A109,'Year 6'!$T:$T,Y$2)</f>
        <v>0</v>
      </c>
      <c r="Z109" s="111">
        <f>COUNTIFS('Year 6'!$G:$G,"&gt;0",'Year 6'!$C:$C,$A109,'Year 6'!$T:$T,Z$2)</f>
        <v>0</v>
      </c>
      <c r="AA109" s="111">
        <f>COUNTIFS('Year 6'!$G:$G,"&gt;0",'Year 6'!$C:$C,$A109,'Year 6'!$T:$T,AA$2)</f>
        <v>1</v>
      </c>
      <c r="AB109" s="111">
        <f t="shared" si="108"/>
        <v>1</v>
      </c>
      <c r="AC109" s="102"/>
      <c r="AD109" s="102"/>
      <c r="AE109" s="102"/>
      <c r="AF109" s="102"/>
      <c r="AG109" s="102"/>
      <c r="AH109" s="102"/>
      <c r="AI109" s="102"/>
      <c r="AJ109" s="102"/>
      <c r="AK109" s="102"/>
      <c r="AL109" s="102"/>
      <c r="AM109" s="102"/>
      <c r="AN109" s="102"/>
      <c r="AO109" s="102"/>
      <c r="AP109" s="102"/>
      <c r="AQ109" s="102"/>
      <c r="AR109" s="102"/>
      <c r="AS109" s="102"/>
      <c r="AT109" s="102"/>
      <c r="AU109" s="102"/>
      <c r="AV109" s="102"/>
    </row>
    <row r="110" ht="14.25" customHeight="1">
      <c r="A110" s="43" t="s">
        <v>295</v>
      </c>
      <c r="B110" s="44" t="s">
        <v>218</v>
      </c>
      <c r="C110" s="45"/>
      <c r="D110" s="46">
        <f>COUNTIFS('Year 6'!$G:$G,"&gt;0",'Year 6'!$C:$C,$A110,'Year 6'!$M:$M,"F")</f>
        <v>12</v>
      </c>
      <c r="E110" s="47">
        <f>COUNTIFS('Year 6'!$G:$G,"&gt;0",'Year 6'!$C:$C,$A110,'Year 6'!$M:$M,"M")</f>
        <v>12</v>
      </c>
      <c r="F110" s="48">
        <f t="shared" si="99"/>
        <v>24</v>
      </c>
      <c r="G110" s="49">
        <f>COUNTIFS('Year 6'!$G:$G,"&gt;0",'Year 6'!$C:$C,$A110,'Year 6'!$P:$P,G$1)</f>
        <v>8</v>
      </c>
      <c r="H110" s="50">
        <f t="shared" si="100"/>
        <v>0.3333333333</v>
      </c>
      <c r="I110" s="51">
        <f>COUNTIFS('Year 6'!$G:$G,"&gt;0",'Year 6'!$C:$C,$A110,'Year 6'!$P:$P,I$1)</f>
        <v>6</v>
      </c>
      <c r="J110" s="52">
        <f t="shared" si="101"/>
        <v>0.25</v>
      </c>
      <c r="K110" s="53">
        <f>COUNTIFS('Year 6'!$G:$G,"&gt;0",'Year 6'!$C:$C,$A110,'Year 6'!$P:$P,K$1)</f>
        <v>2</v>
      </c>
      <c r="L110" s="54">
        <f t="shared" si="102"/>
        <v>0.08333333333</v>
      </c>
      <c r="M110" s="55">
        <f>COUNTIFS('Year 6'!$G:$G,"&gt;0",'Year 6'!$C:$C,$A110,'Year 6'!$P:$P,M$1)</f>
        <v>1</v>
      </c>
      <c r="N110" s="56">
        <f t="shared" si="103"/>
        <v>0.04166666667</v>
      </c>
      <c r="O110" s="57">
        <f>COUNTIFS('Year 6'!$G:$G,"&gt;0",'Year 6'!$C:$C,$A110,'Year 6'!$P:$P,O$1)</f>
        <v>1</v>
      </c>
      <c r="P110" s="58">
        <f t="shared" si="104"/>
        <v>0.04166666667</v>
      </c>
      <c r="Q110" s="47">
        <f>COUNTIFS('Year 6'!$G:$G,"&gt;0",'Year 6'!$C:$C,$A110,'Year 6'!$P:$P,Q$1)</f>
        <v>0</v>
      </c>
      <c r="R110" s="59">
        <f t="shared" si="105"/>
        <v>0</v>
      </c>
      <c r="S110" s="60">
        <f t="shared" si="106"/>
        <v>8</v>
      </c>
      <c r="T110" s="61">
        <f t="shared" si="107"/>
        <v>0.3333333333</v>
      </c>
      <c r="U110" s="62">
        <f>COUNTIFS('Year 6'!$G:$G,"&gt;0",'Year 6'!$C:$C,$A110,'Year 6'!$N:$N,U$2)</f>
        <v>6</v>
      </c>
      <c r="V110" s="62">
        <f>COUNTIFS('Year 6'!$G:$G,"&gt;0",'Year 6'!$C:$C,$A110,'Year 6'!$N:$N,V$2)</f>
        <v>7</v>
      </c>
      <c r="W110" s="62">
        <f>COUNTIFS('Year 6'!$G:$G,"&gt;0",'Year 6'!$C:$C,$A110,'Year 6'!$N:$N,W$2)</f>
        <v>5</v>
      </c>
      <c r="X110" s="62">
        <f>COUNTIFS('Year 6'!$G:$G,"&gt;0",'Year 6'!$C:$C,$A110,'Year 6'!$N:$N,X$2)</f>
        <v>5</v>
      </c>
      <c r="Y110" s="111">
        <f>COUNTIFS('Year 6'!$G:$G,"&gt;0",'Year 6'!$C:$C,$A110,'Year 6'!$T:$T,Y$2)</f>
        <v>0</v>
      </c>
      <c r="Z110" s="111">
        <f>COUNTIFS('Year 6'!$G:$G,"&gt;0",'Year 6'!$C:$C,$A110,'Year 6'!$T:$T,Z$2)</f>
        <v>0</v>
      </c>
      <c r="AA110" s="111">
        <f>COUNTIFS('Year 6'!$G:$G,"&gt;0",'Year 6'!$C:$C,$A110,'Year 6'!$T:$T,AA$2)</f>
        <v>2</v>
      </c>
      <c r="AB110" s="111">
        <f t="shared" si="108"/>
        <v>2</v>
      </c>
      <c r="AC110" s="102"/>
      <c r="AD110" s="102"/>
      <c r="AE110" s="102"/>
      <c r="AF110" s="102"/>
      <c r="AG110" s="102"/>
      <c r="AH110" s="102"/>
      <c r="AI110" s="102"/>
      <c r="AJ110" s="102"/>
      <c r="AK110" s="102"/>
      <c r="AL110" s="102"/>
      <c r="AM110" s="102"/>
      <c r="AN110" s="102"/>
      <c r="AO110" s="102"/>
      <c r="AP110" s="102"/>
      <c r="AQ110" s="102"/>
      <c r="AR110" s="102"/>
      <c r="AS110" s="102"/>
      <c r="AT110" s="102"/>
      <c r="AU110" s="102"/>
      <c r="AV110" s="102"/>
    </row>
    <row r="111" ht="14.25" customHeight="1">
      <c r="A111" s="43" t="s">
        <v>296</v>
      </c>
      <c r="B111" s="44" t="s">
        <v>297</v>
      </c>
      <c r="C111" s="45"/>
      <c r="D111" s="46">
        <f>COUNTIFS('Year 6'!$G:$G,"&gt;0",'Year 6'!$C:$C,$A111,'Year 6'!$M:$M,"F")</f>
        <v>12</v>
      </c>
      <c r="E111" s="47">
        <f>COUNTIFS('Year 6'!$G:$G,"&gt;0",'Year 6'!$C:$C,$A111,'Year 6'!$M:$M,"M")</f>
        <v>12</v>
      </c>
      <c r="F111" s="48">
        <f t="shared" si="99"/>
        <v>24</v>
      </c>
      <c r="G111" s="49">
        <f>COUNTIFS('Year 6'!$G:$G,"&gt;0",'Year 6'!$C:$C,$A111,'Year 6'!$P:$P,G$1)</f>
        <v>8</v>
      </c>
      <c r="H111" s="50">
        <f t="shared" si="100"/>
        <v>0.3333333333</v>
      </c>
      <c r="I111" s="51">
        <f>COUNTIFS('Year 6'!$G:$G,"&gt;0",'Year 6'!$C:$C,$A111,'Year 6'!$P:$P,I$1)</f>
        <v>4</v>
      </c>
      <c r="J111" s="52">
        <f t="shared" si="101"/>
        <v>0.1666666667</v>
      </c>
      <c r="K111" s="53">
        <f>COUNTIFS('Year 6'!$G:$G,"&gt;0",'Year 6'!$C:$C,$A111,'Year 6'!$P:$P,K$1)</f>
        <v>1</v>
      </c>
      <c r="L111" s="54">
        <f t="shared" si="102"/>
        <v>0.04166666667</v>
      </c>
      <c r="M111" s="55">
        <f>COUNTIFS('Year 6'!$G:$G,"&gt;0",'Year 6'!$C:$C,$A111,'Year 6'!$P:$P,M$1)</f>
        <v>0</v>
      </c>
      <c r="N111" s="56">
        <f t="shared" si="103"/>
        <v>0</v>
      </c>
      <c r="O111" s="57">
        <f>COUNTIFS('Year 6'!$G:$G,"&gt;0",'Year 6'!$C:$C,$A111,'Year 6'!$P:$P,O$1)</f>
        <v>1</v>
      </c>
      <c r="P111" s="58">
        <f t="shared" si="104"/>
        <v>0.04166666667</v>
      </c>
      <c r="Q111" s="47">
        <f>COUNTIFS('Year 6'!$G:$G,"&gt;0",'Year 6'!$C:$C,$A111,'Year 6'!$P:$P,Q$1)</f>
        <v>0</v>
      </c>
      <c r="R111" s="59">
        <f t="shared" si="105"/>
        <v>0</v>
      </c>
      <c r="S111" s="60">
        <f t="shared" si="106"/>
        <v>11</v>
      </c>
      <c r="T111" s="61">
        <f t="shared" si="107"/>
        <v>0.4583333333</v>
      </c>
      <c r="U111" s="62">
        <f>COUNTIFS('Year 6'!$G:$G,"&gt;0",'Year 6'!$C:$C,$A111,'Year 6'!$N:$N,U$2)</f>
        <v>4</v>
      </c>
      <c r="V111" s="62">
        <f>COUNTIFS('Year 6'!$G:$G,"&gt;0",'Year 6'!$C:$C,$A111,'Year 6'!$N:$N,V$2)</f>
        <v>5</v>
      </c>
      <c r="W111" s="62">
        <f>COUNTIFS('Year 6'!$G:$G,"&gt;0",'Year 6'!$C:$C,$A111,'Year 6'!$N:$N,W$2)</f>
        <v>5</v>
      </c>
      <c r="X111" s="62">
        <f>COUNTIFS('Year 6'!$G:$G,"&gt;0",'Year 6'!$C:$C,$A111,'Year 6'!$N:$N,X$2)</f>
        <v>6</v>
      </c>
      <c r="Y111" s="111">
        <f>COUNTIFS('Year 6'!$G:$G,"&gt;0",'Year 6'!$C:$C,$A111,'Year 6'!$T:$T,Y$2)</f>
        <v>0</v>
      </c>
      <c r="Z111" s="111">
        <f>COUNTIFS('Year 6'!$G:$G,"&gt;0",'Year 6'!$C:$C,$A111,'Year 6'!$T:$T,Z$2)</f>
        <v>2</v>
      </c>
      <c r="AA111" s="111">
        <f>COUNTIFS('Year 6'!$G:$G,"&gt;0",'Year 6'!$C:$C,$A111,'Year 6'!$T:$T,AA$2)</f>
        <v>2</v>
      </c>
      <c r="AB111" s="111">
        <f t="shared" si="108"/>
        <v>4</v>
      </c>
      <c r="AC111" s="102"/>
      <c r="AD111" s="102"/>
      <c r="AE111" s="102"/>
      <c r="AF111" s="102"/>
      <c r="AG111" s="102"/>
      <c r="AH111" s="102"/>
      <c r="AI111" s="102"/>
      <c r="AJ111" s="102"/>
      <c r="AK111" s="102"/>
      <c r="AL111" s="102"/>
      <c r="AM111" s="102"/>
      <c r="AN111" s="102"/>
      <c r="AO111" s="102"/>
      <c r="AP111" s="102"/>
      <c r="AQ111" s="102"/>
      <c r="AR111" s="102"/>
      <c r="AS111" s="102"/>
      <c r="AT111" s="102"/>
      <c r="AU111" s="102"/>
      <c r="AV111" s="102"/>
    </row>
    <row r="112" ht="14.25" customHeight="1">
      <c r="A112" s="43" t="s">
        <v>298</v>
      </c>
      <c r="B112" s="44" t="s">
        <v>299</v>
      </c>
      <c r="C112" s="45"/>
      <c r="D112" s="46">
        <f>COUNTIFS('Year 6'!$G:$G,"&gt;0",'Year 6'!$C:$C,$A112,'Year 6'!$M:$M,"F")</f>
        <v>13</v>
      </c>
      <c r="E112" s="47">
        <f>COUNTIFS('Year 6'!$G:$G,"&gt;0",'Year 6'!$C:$C,$A112,'Year 6'!$M:$M,"M")</f>
        <v>11</v>
      </c>
      <c r="F112" s="48">
        <f t="shared" si="99"/>
        <v>24</v>
      </c>
      <c r="G112" s="49">
        <f>COUNTIFS('Year 6'!$G:$G,"&gt;0",'Year 6'!$C:$C,$A112,'Year 6'!$P:$P,G$1)</f>
        <v>8</v>
      </c>
      <c r="H112" s="50">
        <f t="shared" si="100"/>
        <v>0.3333333333</v>
      </c>
      <c r="I112" s="51">
        <f>COUNTIFS('Year 6'!$G:$G,"&gt;0",'Year 6'!$C:$C,$A112,'Year 6'!$P:$P,I$1)</f>
        <v>4</v>
      </c>
      <c r="J112" s="52">
        <f t="shared" si="101"/>
        <v>0.1666666667</v>
      </c>
      <c r="K112" s="53">
        <f>COUNTIFS('Year 6'!$G:$G,"&gt;0",'Year 6'!$C:$C,$A112,'Year 6'!$P:$P,K$1)</f>
        <v>2</v>
      </c>
      <c r="L112" s="54">
        <f t="shared" si="102"/>
        <v>0.08333333333</v>
      </c>
      <c r="M112" s="55">
        <f>COUNTIFS('Year 6'!$G:$G,"&gt;0",'Year 6'!$C:$C,$A112,'Year 6'!$P:$P,M$1)</f>
        <v>1</v>
      </c>
      <c r="N112" s="56">
        <f t="shared" si="103"/>
        <v>0.04166666667</v>
      </c>
      <c r="O112" s="57">
        <f>COUNTIFS('Year 6'!$G:$G,"&gt;0",'Year 6'!$C:$C,$A112,'Year 6'!$P:$P,O$1)</f>
        <v>1</v>
      </c>
      <c r="P112" s="58">
        <f t="shared" si="104"/>
        <v>0.04166666667</v>
      </c>
      <c r="Q112" s="47">
        <f>COUNTIFS('Year 6'!$G:$G,"&gt;0",'Year 6'!$C:$C,$A112,'Year 6'!$P:$P,Q$1)</f>
        <v>3</v>
      </c>
      <c r="R112" s="59">
        <f t="shared" si="105"/>
        <v>0.125</v>
      </c>
      <c r="S112" s="60">
        <f t="shared" si="106"/>
        <v>10</v>
      </c>
      <c r="T112" s="61">
        <f t="shared" si="107"/>
        <v>0.4166666667</v>
      </c>
      <c r="U112" s="62">
        <f>COUNTIFS('Year 6'!$G:$G,"&gt;0",'Year 6'!$C:$C,$A112,'Year 6'!$N:$N,U$2)</f>
        <v>7</v>
      </c>
      <c r="V112" s="62">
        <f>COUNTIFS('Year 6'!$G:$G,"&gt;0",'Year 6'!$C:$C,$A112,'Year 6'!$N:$N,V$2)</f>
        <v>4</v>
      </c>
      <c r="W112" s="62">
        <f>COUNTIFS('Year 6'!$G:$G,"&gt;0",'Year 6'!$C:$C,$A112,'Year 6'!$N:$N,W$2)</f>
        <v>6</v>
      </c>
      <c r="X112" s="62">
        <f>COUNTIFS('Year 6'!$G:$G,"&gt;0",'Year 6'!$C:$C,$A112,'Year 6'!$N:$N,X$2)</f>
        <v>5</v>
      </c>
      <c r="Y112" s="111">
        <f>COUNTIFS('Year 6'!$G:$G,"&gt;0",'Year 6'!$C:$C,$A112,'Year 6'!$T:$T,Y$2)</f>
        <v>0</v>
      </c>
      <c r="Z112" s="111">
        <f>COUNTIFS('Year 6'!$G:$G,"&gt;0",'Year 6'!$C:$C,$A112,'Year 6'!$T:$T,Z$2)</f>
        <v>0</v>
      </c>
      <c r="AA112" s="111">
        <f>COUNTIFS('Year 6'!$G:$G,"&gt;0",'Year 6'!$C:$C,$A112,'Year 6'!$T:$T,AA$2)</f>
        <v>5</v>
      </c>
      <c r="AB112" s="111">
        <f t="shared" si="108"/>
        <v>5</v>
      </c>
      <c r="AC112" s="102"/>
      <c r="AD112" s="102"/>
      <c r="AE112" s="102"/>
      <c r="AF112" s="102"/>
      <c r="AG112" s="102"/>
      <c r="AH112" s="102"/>
      <c r="AI112" s="102"/>
      <c r="AJ112" s="102"/>
      <c r="AK112" s="102"/>
      <c r="AL112" s="102"/>
      <c r="AM112" s="102"/>
      <c r="AN112" s="102"/>
      <c r="AO112" s="102"/>
      <c r="AP112" s="102"/>
      <c r="AQ112" s="102"/>
      <c r="AR112" s="102"/>
      <c r="AS112" s="102"/>
      <c r="AT112" s="102"/>
      <c r="AU112" s="102"/>
      <c r="AV112" s="102"/>
    </row>
    <row r="113" ht="14.25" customHeight="1">
      <c r="A113" s="43" t="s">
        <v>300</v>
      </c>
      <c r="B113" s="44" t="s">
        <v>301</v>
      </c>
      <c r="C113" s="45"/>
      <c r="D113" s="46">
        <f>COUNTIFS('Year 6'!$G:$G,"&gt;0",'Year 6'!$C:$C,$A113,'Year 6'!$M:$M,"F")</f>
        <v>12</v>
      </c>
      <c r="E113" s="47">
        <f>COUNTIFS('Year 6'!$G:$G,"&gt;0",'Year 6'!$C:$C,$A113,'Year 6'!$M:$M,"M")</f>
        <v>12</v>
      </c>
      <c r="F113" s="48">
        <f t="shared" si="99"/>
        <v>24</v>
      </c>
      <c r="G113" s="49">
        <f>COUNTIFS('Year 6'!$G:$G,"&gt;0",'Year 6'!$C:$C,$A113,'Year 6'!$P:$P,G$1)</f>
        <v>8</v>
      </c>
      <c r="H113" s="50">
        <f t="shared" si="100"/>
        <v>0.3333333333</v>
      </c>
      <c r="I113" s="51">
        <f>COUNTIFS('Year 6'!$G:$G,"&gt;0",'Year 6'!$C:$C,$A113,'Year 6'!$P:$P,I$1)</f>
        <v>4</v>
      </c>
      <c r="J113" s="52">
        <f t="shared" si="101"/>
        <v>0.1666666667</v>
      </c>
      <c r="K113" s="53">
        <f>COUNTIFS('Year 6'!$G:$G,"&gt;0",'Year 6'!$C:$C,$A113,'Year 6'!$P:$P,K$1)</f>
        <v>0</v>
      </c>
      <c r="L113" s="54">
        <f t="shared" si="102"/>
        <v>0</v>
      </c>
      <c r="M113" s="55">
        <f>COUNTIFS('Year 6'!$G:$G,"&gt;0",'Year 6'!$C:$C,$A113,'Year 6'!$P:$P,M$1)</f>
        <v>2</v>
      </c>
      <c r="N113" s="56">
        <f t="shared" si="103"/>
        <v>0.08333333333</v>
      </c>
      <c r="O113" s="57">
        <f>COUNTIFS('Year 6'!$G:$G,"&gt;0",'Year 6'!$C:$C,$A113,'Year 6'!$P:$P,O$1)</f>
        <v>1</v>
      </c>
      <c r="P113" s="58">
        <f t="shared" si="104"/>
        <v>0.04166666667</v>
      </c>
      <c r="Q113" s="47">
        <f>COUNTIFS('Year 6'!$G:$G,"&gt;0",'Year 6'!$C:$C,$A113,'Year 6'!$P:$P,Q$1)</f>
        <v>0</v>
      </c>
      <c r="R113" s="59">
        <f t="shared" si="105"/>
        <v>0</v>
      </c>
      <c r="S113" s="60">
        <f t="shared" si="106"/>
        <v>12</v>
      </c>
      <c r="T113" s="61">
        <f t="shared" si="107"/>
        <v>0.5</v>
      </c>
      <c r="U113" s="62">
        <f>COUNTIFS('Year 6'!$G:$G,"&gt;0",'Year 6'!$C:$C,$A113,'Year 6'!$N:$N,U$2)</f>
        <v>5</v>
      </c>
      <c r="V113" s="62">
        <f>COUNTIFS('Year 6'!$G:$G,"&gt;0",'Year 6'!$C:$C,$A113,'Year 6'!$N:$N,V$2)</f>
        <v>4</v>
      </c>
      <c r="W113" s="62">
        <f>COUNTIFS('Year 6'!$G:$G,"&gt;0",'Year 6'!$C:$C,$A113,'Year 6'!$N:$N,W$2)</f>
        <v>6</v>
      </c>
      <c r="X113" s="62">
        <f>COUNTIFS('Year 6'!$G:$G,"&gt;0",'Year 6'!$C:$C,$A113,'Year 6'!$N:$N,X$2)</f>
        <v>8</v>
      </c>
      <c r="Y113" s="111">
        <f>COUNTIFS('Year 6'!$G:$G,"&gt;0",'Year 6'!$C:$C,$A113,'Year 6'!$T:$T,Y$2)</f>
        <v>0</v>
      </c>
      <c r="Z113" s="111">
        <f>COUNTIFS('Year 6'!$G:$G,"&gt;0",'Year 6'!$C:$C,$A113,'Year 6'!$T:$T,Z$2)</f>
        <v>0</v>
      </c>
      <c r="AA113" s="111">
        <f>COUNTIFS('Year 6'!$G:$G,"&gt;0",'Year 6'!$C:$C,$A113,'Year 6'!$T:$T,AA$2)</f>
        <v>2</v>
      </c>
      <c r="AB113" s="111">
        <f t="shared" si="108"/>
        <v>2</v>
      </c>
      <c r="AC113" s="102"/>
      <c r="AD113" s="102"/>
      <c r="AE113" s="102"/>
      <c r="AF113" s="102"/>
      <c r="AG113" s="102"/>
      <c r="AH113" s="102"/>
      <c r="AI113" s="102"/>
      <c r="AJ113" s="102"/>
      <c r="AK113" s="102"/>
      <c r="AL113" s="102"/>
      <c r="AM113" s="102"/>
      <c r="AN113" s="102"/>
      <c r="AO113" s="102"/>
      <c r="AP113" s="102"/>
      <c r="AQ113" s="102"/>
      <c r="AR113" s="102"/>
      <c r="AS113" s="102"/>
      <c r="AT113" s="102"/>
      <c r="AU113" s="102"/>
      <c r="AV113" s="102"/>
    </row>
    <row r="114" ht="14.25" customHeight="1">
      <c r="A114" s="72" t="s">
        <v>155</v>
      </c>
      <c r="B114" s="26"/>
      <c r="C114" s="73"/>
      <c r="D114" s="74">
        <f t="shared" ref="D114:G114" si="109">SUM(D104:D113)</f>
        <v>96</v>
      </c>
      <c r="E114" s="75">
        <f t="shared" si="109"/>
        <v>96</v>
      </c>
      <c r="F114" s="76">
        <f t="shared" si="109"/>
        <v>192</v>
      </c>
      <c r="G114" s="77">
        <f t="shared" si="109"/>
        <v>63</v>
      </c>
      <c r="H114" s="78">
        <f t="shared" si="100"/>
        <v>0.328125</v>
      </c>
      <c r="I114" s="79">
        <f>SUM(I104:I113)</f>
        <v>35</v>
      </c>
      <c r="J114" s="80">
        <f t="shared" si="101"/>
        <v>0.1822916667</v>
      </c>
      <c r="K114" s="81">
        <f>SUM(K104:K113)</f>
        <v>12</v>
      </c>
      <c r="L114" s="82">
        <f t="shared" si="102"/>
        <v>0.0625</v>
      </c>
      <c r="M114" s="83">
        <f>SUM(M104:M113)</f>
        <v>12</v>
      </c>
      <c r="N114" s="84">
        <f t="shared" si="103"/>
        <v>0.0625</v>
      </c>
      <c r="O114" s="85">
        <f>SUM(O104:O113)</f>
        <v>5</v>
      </c>
      <c r="P114" s="112">
        <f t="shared" si="104"/>
        <v>0.02604166667</v>
      </c>
      <c r="Q114" s="75">
        <f>SUM(Q104:Q113)</f>
        <v>7</v>
      </c>
      <c r="R114" s="86">
        <f t="shared" si="105"/>
        <v>0.03645833333</v>
      </c>
      <c r="S114" s="87">
        <f>SUM(S104:S113)</f>
        <v>82</v>
      </c>
      <c r="T114" s="88">
        <f t="shared" si="107"/>
        <v>0.4270833333</v>
      </c>
      <c r="U114" s="89">
        <f t="shared" ref="U114:AB114" si="110">SUM(U104:U113)</f>
        <v>46</v>
      </c>
      <c r="V114" s="89">
        <f t="shared" si="110"/>
        <v>40</v>
      </c>
      <c r="W114" s="89">
        <f t="shared" si="110"/>
        <v>45</v>
      </c>
      <c r="X114" s="89">
        <f t="shared" si="110"/>
        <v>43</v>
      </c>
      <c r="Y114" s="115">
        <f t="shared" si="110"/>
        <v>0</v>
      </c>
      <c r="Z114" s="115">
        <f t="shared" si="110"/>
        <v>4</v>
      </c>
      <c r="AA114" s="115">
        <f t="shared" si="110"/>
        <v>15</v>
      </c>
      <c r="AB114" s="115">
        <f t="shared" si="110"/>
        <v>19</v>
      </c>
      <c r="AC114" s="114"/>
      <c r="AD114" s="114"/>
      <c r="AE114" s="114"/>
      <c r="AF114" s="114"/>
      <c r="AG114" s="114"/>
      <c r="AH114" s="114"/>
      <c r="AI114" s="114"/>
      <c r="AJ114" s="114"/>
      <c r="AK114" s="114"/>
      <c r="AL114" s="114"/>
      <c r="AM114" s="114"/>
      <c r="AN114" s="114"/>
      <c r="AO114" s="114"/>
      <c r="AP114" s="114"/>
      <c r="AQ114" s="114"/>
      <c r="AR114" s="114"/>
      <c r="AS114" s="114"/>
      <c r="AT114" s="114"/>
      <c r="AU114" s="114"/>
      <c r="AV114" s="114"/>
    </row>
    <row r="115" ht="14.25" customHeight="1">
      <c r="A115" s="103"/>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5"/>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row>
    <row r="116" ht="14.25" customHeight="1">
      <c r="A116" s="117" t="s">
        <v>302</v>
      </c>
      <c r="B116" s="26"/>
      <c r="C116" s="118"/>
      <c r="D116" s="118">
        <f t="shared" ref="D116:G116" si="111">SUM(D88,D101,D114,D75)</f>
        <v>364</v>
      </c>
      <c r="E116" s="118">
        <f t="shared" si="111"/>
        <v>365</v>
      </c>
      <c r="F116" s="118">
        <f t="shared" si="111"/>
        <v>729</v>
      </c>
      <c r="G116" s="118">
        <f t="shared" si="111"/>
        <v>234</v>
      </c>
      <c r="H116" s="119">
        <f t="shared" ref="H116:H117" si="114">IFERROR(G116/F116,0)</f>
        <v>0.3209876543</v>
      </c>
      <c r="I116" s="118">
        <f>SUM(I88,I101,I114,I75)</f>
        <v>129</v>
      </c>
      <c r="J116" s="119">
        <f t="shared" ref="J116:J117" si="115">IFERROR(I116/F116,0)</f>
        <v>0.1769547325</v>
      </c>
      <c r="K116" s="118">
        <f>SUM(K88,K101,K114,K75)</f>
        <v>50</v>
      </c>
      <c r="L116" s="120">
        <f t="shared" ref="L116:L117" si="116">IFERROR(K116/F116,0)</f>
        <v>0.06858710562</v>
      </c>
      <c r="M116" s="118">
        <f>SUM(M88,M101,M114,M75)</f>
        <v>69</v>
      </c>
      <c r="N116" s="120">
        <f t="shared" ref="N116:N117" si="117">IFERROR(M116/F116,0)</f>
        <v>0.09465020576</v>
      </c>
      <c r="O116" s="118">
        <f>SUM(O88,O101,O114,O75)</f>
        <v>32</v>
      </c>
      <c r="P116" s="120">
        <f t="shared" ref="P116:P117" si="118">IFERROR(O116/F116,0)</f>
        <v>0.0438957476</v>
      </c>
      <c r="Q116" s="118">
        <f>SUM(Q88,Q101,Q114,Q75)</f>
        <v>20</v>
      </c>
      <c r="R116" s="120">
        <f t="shared" ref="R116:R117" si="119">IFERROR(Q116/F116,0)</f>
        <v>0.02743484225</v>
      </c>
      <c r="S116" s="118">
        <f>SUM(S88,S101,S114,S75)</f>
        <v>316</v>
      </c>
      <c r="T116" s="119">
        <f t="shared" ref="T116:T117" si="120">IFERROR(S116/F116,0)</f>
        <v>0.4334705075</v>
      </c>
      <c r="U116" s="118">
        <f t="shared" ref="U116:AB116" si="112">SUM(U88,U101,U114,U75)</f>
        <v>169</v>
      </c>
      <c r="V116" s="118">
        <f t="shared" si="112"/>
        <v>162</v>
      </c>
      <c r="W116" s="118">
        <f t="shared" si="112"/>
        <v>159</v>
      </c>
      <c r="X116" s="118">
        <f t="shared" si="112"/>
        <v>164</v>
      </c>
      <c r="Y116" s="118">
        <f t="shared" si="112"/>
        <v>8</v>
      </c>
      <c r="Z116" s="118">
        <f t="shared" si="112"/>
        <v>28</v>
      </c>
      <c r="AA116" s="118">
        <f t="shared" si="112"/>
        <v>86</v>
      </c>
      <c r="AB116" s="118">
        <f t="shared" si="112"/>
        <v>119</v>
      </c>
      <c r="AC116" s="102"/>
      <c r="AD116" s="102"/>
      <c r="AE116" s="102"/>
      <c r="AF116" s="102"/>
      <c r="AG116" s="102"/>
      <c r="AH116" s="102"/>
      <c r="AI116" s="102"/>
      <c r="AJ116" s="102"/>
      <c r="AK116" s="102"/>
      <c r="AL116" s="102"/>
      <c r="AM116" s="102"/>
      <c r="AN116" s="102"/>
      <c r="AO116" s="102"/>
      <c r="AP116" s="102"/>
      <c r="AQ116" s="102"/>
      <c r="AR116" s="102"/>
      <c r="AS116" s="102"/>
      <c r="AT116" s="102"/>
      <c r="AU116" s="102"/>
      <c r="AV116" s="102"/>
    </row>
    <row r="117" ht="14.25" customHeight="1">
      <c r="A117" s="117" t="s">
        <v>303</v>
      </c>
      <c r="B117" s="26"/>
      <c r="C117" s="132"/>
      <c r="D117" s="132">
        <f t="shared" ref="D117:G117" si="113">SUM(D62,D116)</f>
        <v>624</v>
      </c>
      <c r="E117" s="132">
        <f t="shared" si="113"/>
        <v>672</v>
      </c>
      <c r="F117" s="132">
        <f t="shared" si="113"/>
        <v>1318</v>
      </c>
      <c r="G117" s="132">
        <f t="shared" si="113"/>
        <v>438</v>
      </c>
      <c r="H117" s="133">
        <f t="shared" si="114"/>
        <v>0.3323216995</v>
      </c>
      <c r="I117" s="132">
        <f>SUM(I62,I116)</f>
        <v>211</v>
      </c>
      <c r="J117" s="133">
        <f t="shared" si="115"/>
        <v>0.160091047</v>
      </c>
      <c r="K117" s="132">
        <f>SUM(K62,K116)</f>
        <v>111</v>
      </c>
      <c r="L117" s="134">
        <f t="shared" si="116"/>
        <v>0.0842185129</v>
      </c>
      <c r="M117" s="132">
        <f>SUM(M62,M116)</f>
        <v>108</v>
      </c>
      <c r="N117" s="134">
        <f t="shared" si="117"/>
        <v>0.08194233687</v>
      </c>
      <c r="O117" s="132">
        <f>SUM(O62,O116)</f>
        <v>50</v>
      </c>
      <c r="P117" s="134">
        <f t="shared" si="118"/>
        <v>0.03793626707</v>
      </c>
      <c r="Q117" s="132">
        <f>SUM(Q62,Q116)</f>
        <v>33</v>
      </c>
      <c r="R117" s="134">
        <f t="shared" si="119"/>
        <v>0.02503793627</v>
      </c>
      <c r="S117" s="132">
        <f>SUM(S62,S116)</f>
        <v>536</v>
      </c>
      <c r="T117" s="133">
        <f t="shared" si="120"/>
        <v>0.406676783</v>
      </c>
      <c r="U117" s="132">
        <f t="shared" ref="U117:AB117" si="121">SUM(U62,U116)</f>
        <v>282</v>
      </c>
      <c r="V117" s="132">
        <f t="shared" si="121"/>
        <v>269</v>
      </c>
      <c r="W117" s="132">
        <f t="shared" si="121"/>
        <v>268</v>
      </c>
      <c r="X117" s="132">
        <f t="shared" si="121"/>
        <v>273</v>
      </c>
      <c r="Y117" s="132">
        <f t="shared" si="121"/>
        <v>23</v>
      </c>
      <c r="Z117" s="132">
        <f t="shared" si="121"/>
        <v>71</v>
      </c>
      <c r="AA117" s="132">
        <f t="shared" si="121"/>
        <v>129</v>
      </c>
      <c r="AB117" s="132">
        <f t="shared" si="121"/>
        <v>256</v>
      </c>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row>
    <row r="118" ht="14.25" customHeight="1">
      <c r="A118" s="102"/>
      <c r="B118" s="136"/>
      <c r="C118" s="102"/>
      <c r="D118" s="102"/>
      <c r="E118" s="102"/>
      <c r="F118" s="102"/>
      <c r="G118" s="102"/>
      <c r="H118" s="102"/>
      <c r="I118" s="102"/>
      <c r="J118" s="102"/>
      <c r="K118" s="102"/>
      <c r="L118" s="137"/>
      <c r="M118" s="138"/>
      <c r="N118" s="139"/>
      <c r="O118" s="140"/>
      <c r="P118" s="141"/>
      <c r="Q118" s="123"/>
      <c r="R118" s="14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row>
    <row r="119" ht="14.25" customHeight="1">
      <c r="A119" s="102"/>
      <c r="B119" s="136"/>
      <c r="C119" s="102"/>
      <c r="D119" s="102"/>
      <c r="E119" s="102"/>
      <c r="F119" s="102"/>
      <c r="G119" s="102"/>
      <c r="H119" s="102"/>
      <c r="I119" s="102"/>
      <c r="J119" s="102"/>
      <c r="K119" s="102"/>
      <c r="L119" s="137"/>
      <c r="M119" s="138"/>
      <c r="N119" s="139"/>
      <c r="O119" s="140"/>
      <c r="P119" s="141"/>
      <c r="Q119" s="123"/>
      <c r="R119" s="142"/>
      <c r="S119" s="102"/>
      <c r="T119" s="102"/>
      <c r="U119" s="102"/>
      <c r="V119" s="102"/>
      <c r="W119" s="102"/>
      <c r="X119" s="102"/>
      <c r="Y119" s="102"/>
      <c r="Z119" s="102"/>
      <c r="AA119" s="102"/>
      <c r="AB119" s="102"/>
      <c r="AC119" s="102"/>
      <c r="AD119" s="102"/>
      <c r="AE119" s="102"/>
      <c r="AF119" s="102"/>
      <c r="AG119" s="102"/>
      <c r="AH119" s="102"/>
      <c r="AI119" s="102"/>
      <c r="AJ119" s="102"/>
      <c r="AK119" s="102"/>
      <c r="AL119" s="102"/>
      <c r="AM119" s="102"/>
      <c r="AN119" s="102"/>
      <c r="AO119" s="102"/>
      <c r="AP119" s="102"/>
      <c r="AQ119" s="102"/>
      <c r="AR119" s="102"/>
      <c r="AS119" s="102"/>
      <c r="AT119" s="102"/>
      <c r="AU119" s="102"/>
      <c r="AV119" s="102"/>
    </row>
    <row r="120" ht="14.25" customHeight="1">
      <c r="A120" s="102"/>
      <c r="B120" s="136"/>
      <c r="C120" s="102"/>
      <c r="D120" s="102"/>
      <c r="E120" s="102"/>
      <c r="F120" s="102"/>
      <c r="G120" s="102"/>
      <c r="H120" s="102"/>
      <c r="I120" s="102"/>
      <c r="J120" s="102"/>
      <c r="K120" s="102"/>
      <c r="L120" s="137"/>
      <c r="M120" s="138"/>
      <c r="N120" s="139"/>
      <c r="O120" s="140"/>
      <c r="P120" s="141"/>
      <c r="Q120" s="123"/>
      <c r="R120" s="142"/>
      <c r="S120" s="10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row>
    <row r="121" ht="14.25" customHeight="1">
      <c r="A121" s="102"/>
      <c r="B121" s="136"/>
      <c r="C121" s="102"/>
      <c r="D121" s="102"/>
      <c r="E121" s="102"/>
      <c r="F121" s="102"/>
      <c r="G121" s="102"/>
      <c r="H121" s="102"/>
      <c r="I121" s="102"/>
      <c r="J121" s="102"/>
      <c r="K121" s="102"/>
      <c r="L121" s="137"/>
      <c r="M121" s="138"/>
      <c r="N121" s="139"/>
      <c r="O121" s="140"/>
      <c r="P121" s="141"/>
      <c r="Q121" s="123"/>
      <c r="R121" s="142"/>
      <c r="S121" s="10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row>
    <row r="122" ht="14.25" customHeight="1">
      <c r="A122" s="102"/>
      <c r="B122" s="136"/>
      <c r="C122" s="102"/>
      <c r="D122" s="102"/>
      <c r="E122" s="102"/>
      <c r="F122" s="102"/>
      <c r="G122" s="102"/>
      <c r="H122" s="102"/>
      <c r="I122" s="102"/>
      <c r="J122" s="102"/>
      <c r="K122" s="102"/>
      <c r="L122" s="137"/>
      <c r="M122" s="138"/>
      <c r="N122" s="139"/>
      <c r="O122" s="140"/>
      <c r="P122" s="141"/>
      <c r="Q122" s="123"/>
      <c r="R122" s="14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row>
    <row r="123" ht="14.25" customHeight="1">
      <c r="A123" s="102"/>
      <c r="B123" s="136"/>
      <c r="C123" s="102"/>
      <c r="D123" s="102"/>
      <c r="E123" s="102"/>
      <c r="F123" s="102"/>
      <c r="G123" s="102"/>
      <c r="H123" s="102"/>
      <c r="I123" s="102"/>
      <c r="J123" s="102"/>
      <c r="K123" s="102"/>
      <c r="L123" s="137"/>
      <c r="M123" s="138"/>
      <c r="N123" s="139"/>
      <c r="O123" s="140"/>
      <c r="P123" s="141"/>
      <c r="Q123" s="123"/>
      <c r="R123" s="142"/>
      <c r="S123" s="10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row>
    <row r="124" ht="14.25" customHeight="1">
      <c r="A124" s="102"/>
      <c r="B124" s="136"/>
      <c r="C124" s="102"/>
      <c r="D124" s="102"/>
      <c r="E124" s="102"/>
      <c r="F124" s="102"/>
      <c r="G124" s="102"/>
      <c r="H124" s="102"/>
      <c r="I124" s="102"/>
      <c r="J124" s="102"/>
      <c r="K124" s="102"/>
      <c r="L124" s="137"/>
      <c r="M124" s="138"/>
      <c r="N124" s="139"/>
      <c r="O124" s="140"/>
      <c r="P124" s="141"/>
      <c r="Q124" s="123"/>
      <c r="R124" s="142"/>
      <c r="S124" s="10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row>
    <row r="125" ht="14.25" customHeight="1">
      <c r="A125" s="102"/>
      <c r="B125" s="136"/>
      <c r="C125" s="102"/>
      <c r="D125" s="102"/>
      <c r="E125" s="102"/>
      <c r="F125" s="102"/>
      <c r="G125" s="102"/>
      <c r="H125" s="102"/>
      <c r="I125" s="102"/>
      <c r="J125" s="102"/>
      <c r="K125" s="102"/>
      <c r="L125" s="137"/>
      <c r="M125" s="138"/>
      <c r="N125" s="139"/>
      <c r="O125" s="140"/>
      <c r="P125" s="141"/>
      <c r="Q125" s="123"/>
      <c r="R125" s="14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row>
    <row r="126" ht="14.25" customHeight="1">
      <c r="A126" s="102"/>
      <c r="B126" s="136"/>
      <c r="C126" s="102"/>
      <c r="D126" s="102"/>
      <c r="E126" s="102"/>
      <c r="F126" s="102"/>
      <c r="G126" s="102"/>
      <c r="H126" s="102"/>
      <c r="I126" s="102"/>
      <c r="J126" s="102"/>
      <c r="K126" s="102"/>
      <c r="L126" s="137"/>
      <c r="M126" s="138"/>
      <c r="N126" s="139"/>
      <c r="O126" s="140"/>
      <c r="P126" s="141"/>
      <c r="Q126" s="123"/>
      <c r="R126" s="14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row>
    <row r="127" ht="14.25" customHeight="1">
      <c r="A127" s="102"/>
      <c r="B127" s="136"/>
      <c r="C127" s="102"/>
      <c r="D127" s="102"/>
      <c r="E127" s="102"/>
      <c r="F127" s="102"/>
      <c r="G127" s="102"/>
      <c r="H127" s="102"/>
      <c r="I127" s="102"/>
      <c r="J127" s="102"/>
      <c r="K127" s="102"/>
      <c r="L127" s="137"/>
      <c r="M127" s="138"/>
      <c r="N127" s="139"/>
      <c r="O127" s="140"/>
      <c r="P127" s="141"/>
      <c r="Q127" s="123"/>
      <c r="R127" s="142"/>
      <c r="S127" s="10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row>
    <row r="128" ht="14.25" customHeight="1">
      <c r="A128" s="102"/>
      <c r="B128" s="136"/>
      <c r="C128" s="102"/>
      <c r="D128" s="102"/>
      <c r="E128" s="102"/>
      <c r="F128" s="102"/>
      <c r="G128" s="102"/>
      <c r="H128" s="102"/>
      <c r="I128" s="102"/>
      <c r="J128" s="102"/>
      <c r="K128" s="102"/>
      <c r="L128" s="137"/>
      <c r="M128" s="138"/>
      <c r="N128" s="139"/>
      <c r="O128" s="140"/>
      <c r="P128" s="141"/>
      <c r="Q128" s="123"/>
      <c r="R128" s="14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row>
    <row r="129" ht="14.25" customHeight="1">
      <c r="A129" s="102"/>
      <c r="B129" s="136"/>
      <c r="C129" s="102"/>
      <c r="D129" s="102"/>
      <c r="E129" s="102"/>
      <c r="F129" s="102"/>
      <c r="G129" s="102"/>
      <c r="H129" s="102"/>
      <c r="I129" s="102"/>
      <c r="J129" s="102"/>
      <c r="K129" s="102"/>
      <c r="L129" s="137"/>
      <c r="M129" s="138"/>
      <c r="N129" s="139"/>
      <c r="O129" s="140"/>
      <c r="P129" s="141"/>
      <c r="Q129" s="123"/>
      <c r="R129" s="14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row>
    <row r="130" ht="14.25" customHeight="1">
      <c r="A130" s="102"/>
      <c r="B130" s="136"/>
      <c r="C130" s="102"/>
      <c r="D130" s="102"/>
      <c r="E130" s="102"/>
      <c r="F130" s="102"/>
      <c r="G130" s="102"/>
      <c r="H130" s="102"/>
      <c r="I130" s="102"/>
      <c r="J130" s="102"/>
      <c r="K130" s="102"/>
      <c r="L130" s="137"/>
      <c r="M130" s="138"/>
      <c r="N130" s="139"/>
      <c r="O130" s="140"/>
      <c r="P130" s="141"/>
      <c r="Q130" s="123"/>
      <c r="R130" s="142"/>
      <c r="S130" s="10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2"/>
      <c r="AQ130" s="102"/>
      <c r="AR130" s="102"/>
      <c r="AS130" s="102"/>
      <c r="AT130" s="102"/>
      <c r="AU130" s="102"/>
      <c r="AV130" s="102"/>
    </row>
    <row r="131" ht="14.25" customHeight="1">
      <c r="A131" s="102"/>
      <c r="B131" s="136"/>
      <c r="C131" s="102"/>
      <c r="D131" s="102"/>
      <c r="E131" s="102"/>
      <c r="F131" s="102"/>
      <c r="G131" s="102"/>
      <c r="H131" s="102"/>
      <c r="I131" s="102"/>
      <c r="J131" s="102"/>
      <c r="K131" s="102"/>
      <c r="L131" s="137"/>
      <c r="M131" s="138"/>
      <c r="N131" s="139"/>
      <c r="O131" s="140"/>
      <c r="P131" s="141"/>
      <c r="Q131" s="123"/>
      <c r="R131" s="14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02"/>
      <c r="AS131" s="102"/>
      <c r="AT131" s="102"/>
      <c r="AU131" s="102"/>
      <c r="AV131" s="102"/>
    </row>
    <row r="132" ht="14.25" customHeight="1">
      <c r="A132" s="102"/>
      <c r="B132" s="136"/>
      <c r="C132" s="102"/>
      <c r="D132" s="102"/>
      <c r="E132" s="102"/>
      <c r="F132" s="102"/>
      <c r="G132" s="102"/>
      <c r="H132" s="102"/>
      <c r="I132" s="102"/>
      <c r="J132" s="102"/>
      <c r="K132" s="102"/>
      <c r="L132" s="137"/>
      <c r="M132" s="138"/>
      <c r="N132" s="139"/>
      <c r="O132" s="140"/>
      <c r="P132" s="141"/>
      <c r="Q132" s="123"/>
      <c r="R132" s="14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02"/>
      <c r="AS132" s="102"/>
      <c r="AT132" s="102"/>
      <c r="AU132" s="102"/>
      <c r="AV132" s="102"/>
    </row>
    <row r="133" ht="14.25" customHeight="1">
      <c r="A133" s="102"/>
      <c r="B133" s="136"/>
      <c r="C133" s="102"/>
      <c r="D133" s="102"/>
      <c r="E133" s="102"/>
      <c r="F133" s="102"/>
      <c r="G133" s="102"/>
      <c r="H133" s="102"/>
      <c r="I133" s="102"/>
      <c r="J133" s="102"/>
      <c r="K133" s="102"/>
      <c r="L133" s="137"/>
      <c r="M133" s="138"/>
      <c r="N133" s="139"/>
      <c r="O133" s="140"/>
      <c r="P133" s="141"/>
      <c r="Q133" s="123"/>
      <c r="R133" s="142"/>
      <c r="S133" s="10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c r="AO133" s="102"/>
      <c r="AP133" s="102"/>
      <c r="AQ133" s="102"/>
      <c r="AR133" s="102"/>
      <c r="AS133" s="102"/>
      <c r="AT133" s="102"/>
      <c r="AU133" s="102"/>
      <c r="AV133" s="102"/>
    </row>
    <row r="134" ht="14.25" customHeight="1">
      <c r="A134" s="102"/>
      <c r="B134" s="136"/>
      <c r="C134" s="102"/>
      <c r="D134" s="102"/>
      <c r="E134" s="102"/>
      <c r="F134" s="102"/>
      <c r="G134" s="102"/>
      <c r="H134" s="102"/>
      <c r="I134" s="102"/>
      <c r="J134" s="102"/>
      <c r="K134" s="102"/>
      <c r="L134" s="137"/>
      <c r="M134" s="138"/>
      <c r="N134" s="139"/>
      <c r="O134" s="140"/>
      <c r="P134" s="141"/>
      <c r="Q134" s="123"/>
      <c r="R134" s="14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2"/>
      <c r="AQ134" s="102"/>
      <c r="AR134" s="102"/>
      <c r="AS134" s="102"/>
      <c r="AT134" s="102"/>
      <c r="AU134" s="102"/>
      <c r="AV134" s="102"/>
    </row>
    <row r="135" ht="14.25" customHeight="1">
      <c r="A135" s="102"/>
      <c r="B135" s="136"/>
      <c r="C135" s="102"/>
      <c r="D135" s="102"/>
      <c r="E135" s="102"/>
      <c r="F135" s="102"/>
      <c r="G135" s="102"/>
      <c r="H135" s="102"/>
      <c r="I135" s="102"/>
      <c r="J135" s="102"/>
      <c r="K135" s="102"/>
      <c r="L135" s="137"/>
      <c r="M135" s="138"/>
      <c r="N135" s="139"/>
      <c r="O135" s="140"/>
      <c r="P135" s="141"/>
      <c r="Q135" s="123"/>
      <c r="R135" s="14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c r="AR135" s="102"/>
      <c r="AS135" s="102"/>
      <c r="AT135" s="102"/>
      <c r="AU135" s="102"/>
      <c r="AV135" s="102"/>
    </row>
    <row r="136" ht="14.25" customHeight="1">
      <c r="A136" s="102"/>
      <c r="B136" s="136"/>
      <c r="C136" s="102"/>
      <c r="D136" s="102"/>
      <c r="E136" s="102"/>
      <c r="F136" s="102"/>
      <c r="G136" s="102"/>
      <c r="H136" s="102"/>
      <c r="I136" s="102"/>
      <c r="J136" s="102"/>
      <c r="K136" s="102"/>
      <c r="L136" s="137"/>
      <c r="M136" s="138"/>
      <c r="N136" s="139"/>
      <c r="O136" s="140"/>
      <c r="P136" s="141"/>
      <c r="Q136" s="123"/>
      <c r="R136" s="14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c r="AR136" s="102"/>
      <c r="AS136" s="102"/>
      <c r="AT136" s="102"/>
      <c r="AU136" s="102"/>
      <c r="AV136" s="102"/>
    </row>
    <row r="137" ht="14.25" customHeight="1">
      <c r="A137" s="102"/>
      <c r="B137" s="136"/>
      <c r="C137" s="102"/>
      <c r="D137" s="102"/>
      <c r="E137" s="102"/>
      <c r="F137" s="102"/>
      <c r="G137" s="102"/>
      <c r="H137" s="102"/>
      <c r="I137" s="102"/>
      <c r="J137" s="102"/>
      <c r="K137" s="102"/>
      <c r="L137" s="137"/>
      <c r="M137" s="138"/>
      <c r="N137" s="139"/>
      <c r="O137" s="140"/>
      <c r="P137" s="141"/>
      <c r="Q137" s="123"/>
      <c r="R137" s="14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c r="AR137" s="102"/>
      <c r="AS137" s="102"/>
      <c r="AT137" s="102"/>
      <c r="AU137" s="102"/>
      <c r="AV137" s="102"/>
    </row>
    <row r="138" ht="14.25" customHeight="1">
      <c r="A138" s="102"/>
      <c r="B138" s="136"/>
      <c r="C138" s="102"/>
      <c r="D138" s="102"/>
      <c r="E138" s="102"/>
      <c r="F138" s="102"/>
      <c r="G138" s="102"/>
      <c r="H138" s="102"/>
      <c r="I138" s="102"/>
      <c r="J138" s="102"/>
      <c r="K138" s="102"/>
      <c r="L138" s="137"/>
      <c r="M138" s="138"/>
      <c r="N138" s="139"/>
      <c r="O138" s="140"/>
      <c r="P138" s="141"/>
      <c r="Q138" s="123"/>
      <c r="R138" s="14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2"/>
      <c r="AQ138" s="102"/>
      <c r="AR138" s="102"/>
      <c r="AS138" s="102"/>
      <c r="AT138" s="102"/>
      <c r="AU138" s="102"/>
      <c r="AV138" s="102"/>
    </row>
    <row r="139" ht="14.25" customHeight="1">
      <c r="A139" s="102"/>
      <c r="B139" s="136"/>
      <c r="C139" s="102"/>
      <c r="D139" s="102"/>
      <c r="E139" s="102"/>
      <c r="F139" s="102"/>
      <c r="G139" s="102"/>
      <c r="H139" s="102"/>
      <c r="I139" s="102"/>
      <c r="J139" s="102"/>
      <c r="K139" s="102"/>
      <c r="L139" s="137"/>
      <c r="M139" s="138"/>
      <c r="N139" s="139"/>
      <c r="O139" s="140"/>
      <c r="P139" s="141"/>
      <c r="Q139" s="123"/>
      <c r="R139" s="14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c r="AR139" s="102"/>
      <c r="AS139" s="102"/>
      <c r="AT139" s="102"/>
      <c r="AU139" s="102"/>
      <c r="AV139" s="102"/>
    </row>
    <row r="140" ht="14.25" customHeight="1">
      <c r="A140" s="102"/>
      <c r="B140" s="136"/>
      <c r="C140" s="102"/>
      <c r="D140" s="102"/>
      <c r="E140" s="102"/>
      <c r="F140" s="102"/>
      <c r="G140" s="102"/>
      <c r="H140" s="102"/>
      <c r="I140" s="102"/>
      <c r="J140" s="102"/>
      <c r="K140" s="102"/>
      <c r="L140" s="137"/>
      <c r="M140" s="138"/>
      <c r="N140" s="139"/>
      <c r="O140" s="140"/>
      <c r="P140" s="141"/>
      <c r="Q140" s="123"/>
      <c r="R140" s="14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2"/>
      <c r="AQ140" s="102"/>
      <c r="AR140" s="102"/>
      <c r="AS140" s="102"/>
      <c r="AT140" s="102"/>
      <c r="AU140" s="102"/>
      <c r="AV140" s="102"/>
    </row>
    <row r="141" ht="14.25" customHeight="1">
      <c r="A141" s="102"/>
      <c r="B141" s="136"/>
      <c r="C141" s="102"/>
      <c r="D141" s="102"/>
      <c r="E141" s="102"/>
      <c r="F141" s="102"/>
      <c r="G141" s="102"/>
      <c r="H141" s="102"/>
      <c r="I141" s="102"/>
      <c r="J141" s="102"/>
      <c r="K141" s="102"/>
      <c r="L141" s="137"/>
      <c r="M141" s="138"/>
      <c r="N141" s="139"/>
      <c r="O141" s="140"/>
      <c r="P141" s="141"/>
      <c r="Q141" s="123"/>
      <c r="R141" s="142"/>
      <c r="S141" s="102"/>
      <c r="T141" s="102"/>
      <c r="U141" s="102"/>
      <c r="V141" s="102"/>
      <c r="W141" s="102"/>
      <c r="X141" s="102"/>
      <c r="Y141" s="102"/>
      <c r="Z141" s="102"/>
      <c r="AA141" s="102"/>
      <c r="AB141" s="102"/>
      <c r="AC141" s="102"/>
      <c r="AD141" s="102"/>
      <c r="AE141" s="102"/>
      <c r="AF141" s="102"/>
      <c r="AG141" s="102"/>
      <c r="AH141" s="102"/>
      <c r="AI141" s="102"/>
      <c r="AJ141" s="102"/>
      <c r="AK141" s="102"/>
      <c r="AL141" s="102"/>
      <c r="AM141" s="102"/>
      <c r="AN141" s="102"/>
      <c r="AO141" s="102"/>
      <c r="AP141" s="102"/>
      <c r="AQ141" s="102"/>
      <c r="AR141" s="102"/>
      <c r="AS141" s="102"/>
      <c r="AT141" s="102"/>
      <c r="AU141" s="102"/>
      <c r="AV141" s="102"/>
    </row>
    <row r="142" ht="14.25" customHeight="1">
      <c r="A142" s="102"/>
      <c r="B142" s="136"/>
      <c r="C142" s="102"/>
      <c r="D142" s="102"/>
      <c r="E142" s="102"/>
      <c r="F142" s="102"/>
      <c r="G142" s="102"/>
      <c r="H142" s="102"/>
      <c r="I142" s="102"/>
      <c r="J142" s="102"/>
      <c r="K142" s="102"/>
      <c r="L142" s="137"/>
      <c r="M142" s="138"/>
      <c r="N142" s="139"/>
      <c r="O142" s="140"/>
      <c r="P142" s="141"/>
      <c r="Q142" s="123"/>
      <c r="R142" s="142"/>
      <c r="S142" s="102"/>
      <c r="T142" s="102"/>
      <c r="U142" s="102"/>
      <c r="V142" s="102"/>
      <c r="W142" s="102"/>
      <c r="X142" s="102"/>
      <c r="Y142" s="102"/>
      <c r="Z142" s="102"/>
      <c r="AA142" s="102"/>
      <c r="AB142" s="102"/>
      <c r="AC142" s="102"/>
      <c r="AD142" s="102"/>
      <c r="AE142" s="102"/>
      <c r="AF142" s="102"/>
      <c r="AG142" s="102"/>
      <c r="AH142" s="102"/>
      <c r="AI142" s="102"/>
      <c r="AJ142" s="102"/>
      <c r="AK142" s="102"/>
      <c r="AL142" s="102"/>
      <c r="AM142" s="102"/>
      <c r="AN142" s="102"/>
      <c r="AO142" s="102"/>
      <c r="AP142" s="102"/>
      <c r="AQ142" s="102"/>
      <c r="AR142" s="102"/>
      <c r="AS142" s="102"/>
      <c r="AT142" s="102"/>
      <c r="AU142" s="102"/>
      <c r="AV142" s="102"/>
    </row>
    <row r="143" ht="14.25" customHeight="1">
      <c r="A143" s="102"/>
      <c r="B143" s="136"/>
      <c r="C143" s="102"/>
      <c r="D143" s="102"/>
      <c r="E143" s="102"/>
      <c r="F143" s="102"/>
      <c r="G143" s="102"/>
      <c r="H143" s="102"/>
      <c r="I143" s="102"/>
      <c r="J143" s="102"/>
      <c r="K143" s="102"/>
      <c r="L143" s="137"/>
      <c r="M143" s="138"/>
      <c r="N143" s="139"/>
      <c r="O143" s="140"/>
      <c r="P143" s="141"/>
      <c r="Q143" s="123"/>
      <c r="R143" s="142"/>
      <c r="S143" s="102"/>
      <c r="T143" s="102"/>
      <c r="U143" s="102"/>
      <c r="V143" s="102"/>
      <c r="W143" s="102"/>
      <c r="X143" s="102"/>
      <c r="Y143" s="102"/>
      <c r="Z143" s="102"/>
      <c r="AA143" s="102"/>
      <c r="AB143" s="102"/>
      <c r="AC143" s="102"/>
      <c r="AD143" s="102"/>
      <c r="AE143" s="102"/>
      <c r="AF143" s="102"/>
      <c r="AG143" s="102"/>
      <c r="AH143" s="102"/>
      <c r="AI143" s="102"/>
      <c r="AJ143" s="102"/>
      <c r="AK143" s="102"/>
      <c r="AL143" s="102"/>
      <c r="AM143" s="102"/>
      <c r="AN143" s="102"/>
      <c r="AO143" s="102"/>
      <c r="AP143" s="102"/>
      <c r="AQ143" s="102"/>
      <c r="AR143" s="102"/>
      <c r="AS143" s="102"/>
      <c r="AT143" s="102"/>
      <c r="AU143" s="102"/>
      <c r="AV143" s="102"/>
    </row>
    <row r="144" ht="14.25" customHeight="1">
      <c r="A144" s="102"/>
      <c r="B144" s="136"/>
      <c r="C144" s="102"/>
      <c r="D144" s="102"/>
      <c r="E144" s="102"/>
      <c r="F144" s="102"/>
      <c r="G144" s="102"/>
      <c r="H144" s="102"/>
      <c r="I144" s="102"/>
      <c r="J144" s="102"/>
      <c r="K144" s="102"/>
      <c r="L144" s="137"/>
      <c r="M144" s="138"/>
      <c r="N144" s="139"/>
      <c r="O144" s="140"/>
      <c r="P144" s="141"/>
      <c r="Q144" s="123"/>
      <c r="R144" s="142"/>
      <c r="S144" s="102"/>
      <c r="T144" s="102"/>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c r="AQ144" s="102"/>
      <c r="AR144" s="102"/>
      <c r="AS144" s="102"/>
      <c r="AT144" s="102"/>
      <c r="AU144" s="102"/>
      <c r="AV144" s="102"/>
    </row>
    <row r="145" ht="14.25" customHeight="1">
      <c r="A145" s="102"/>
      <c r="B145" s="136"/>
      <c r="C145" s="102"/>
      <c r="D145" s="102"/>
      <c r="E145" s="102"/>
      <c r="F145" s="102"/>
      <c r="G145" s="102"/>
      <c r="H145" s="102"/>
      <c r="I145" s="102"/>
      <c r="J145" s="102"/>
      <c r="K145" s="102"/>
      <c r="L145" s="137"/>
      <c r="M145" s="138"/>
      <c r="N145" s="139"/>
      <c r="O145" s="140"/>
      <c r="P145" s="141"/>
      <c r="Q145" s="123"/>
      <c r="R145" s="142"/>
      <c r="S145" s="102"/>
      <c r="T145" s="102"/>
      <c r="U145" s="102"/>
      <c r="V145" s="102"/>
      <c r="W145" s="102"/>
      <c r="X145" s="102"/>
      <c r="Y145" s="102"/>
      <c r="Z145" s="102"/>
      <c r="AA145" s="102"/>
      <c r="AB145" s="102"/>
      <c r="AC145" s="102"/>
      <c r="AD145" s="102"/>
      <c r="AE145" s="102"/>
      <c r="AF145" s="102"/>
      <c r="AG145" s="102"/>
      <c r="AH145" s="102"/>
      <c r="AI145" s="102"/>
      <c r="AJ145" s="102"/>
      <c r="AK145" s="102"/>
      <c r="AL145" s="102"/>
      <c r="AM145" s="102"/>
      <c r="AN145" s="102"/>
      <c r="AO145" s="102"/>
      <c r="AP145" s="102"/>
      <c r="AQ145" s="102"/>
      <c r="AR145" s="102"/>
      <c r="AS145" s="102"/>
      <c r="AT145" s="102"/>
      <c r="AU145" s="102"/>
      <c r="AV145" s="102"/>
    </row>
    <row r="146" ht="14.25" customHeight="1">
      <c r="A146" s="102"/>
      <c r="B146" s="136"/>
      <c r="C146" s="102"/>
      <c r="D146" s="102"/>
      <c r="E146" s="102"/>
      <c r="F146" s="102"/>
      <c r="G146" s="102"/>
      <c r="H146" s="102"/>
      <c r="I146" s="102"/>
      <c r="J146" s="102"/>
      <c r="K146" s="102"/>
      <c r="L146" s="137"/>
      <c r="M146" s="138"/>
      <c r="N146" s="139"/>
      <c r="O146" s="140"/>
      <c r="P146" s="141"/>
      <c r="Q146" s="123"/>
      <c r="R146" s="142"/>
      <c r="S146" s="102"/>
      <c r="T146" s="102"/>
      <c r="U146" s="102"/>
      <c r="V146" s="102"/>
      <c r="W146" s="102"/>
      <c r="X146" s="102"/>
      <c r="Y146" s="102"/>
      <c r="Z146" s="102"/>
      <c r="AA146" s="102"/>
      <c r="AB146" s="102"/>
      <c r="AC146" s="102"/>
      <c r="AD146" s="102"/>
      <c r="AE146" s="102"/>
      <c r="AF146" s="102"/>
      <c r="AG146" s="102"/>
      <c r="AH146" s="102"/>
      <c r="AI146" s="102"/>
      <c r="AJ146" s="102"/>
      <c r="AK146" s="102"/>
      <c r="AL146" s="102"/>
      <c r="AM146" s="102"/>
      <c r="AN146" s="102"/>
      <c r="AO146" s="102"/>
      <c r="AP146" s="102"/>
      <c r="AQ146" s="102"/>
      <c r="AR146" s="102"/>
      <c r="AS146" s="102"/>
      <c r="AT146" s="102"/>
      <c r="AU146" s="102"/>
      <c r="AV146" s="102"/>
    </row>
    <row r="147" ht="14.25" customHeight="1">
      <c r="A147" s="102"/>
      <c r="B147" s="136"/>
      <c r="C147" s="102"/>
      <c r="D147" s="102"/>
      <c r="E147" s="102"/>
      <c r="F147" s="102"/>
      <c r="G147" s="102"/>
      <c r="H147" s="102"/>
      <c r="I147" s="102"/>
      <c r="J147" s="102"/>
      <c r="K147" s="102"/>
      <c r="L147" s="137"/>
      <c r="M147" s="138"/>
      <c r="N147" s="139"/>
      <c r="O147" s="140"/>
      <c r="P147" s="141"/>
      <c r="Q147" s="123"/>
      <c r="R147" s="142"/>
      <c r="S147" s="102"/>
      <c r="T147" s="102"/>
      <c r="U147" s="102"/>
      <c r="V147" s="102"/>
      <c r="W147" s="102"/>
      <c r="X147" s="102"/>
      <c r="Y147" s="102"/>
      <c r="Z147" s="102"/>
      <c r="AA147" s="102"/>
      <c r="AB147" s="102"/>
      <c r="AC147" s="102"/>
      <c r="AD147" s="102"/>
      <c r="AE147" s="102"/>
      <c r="AF147" s="102"/>
      <c r="AG147" s="102"/>
      <c r="AH147" s="102"/>
      <c r="AI147" s="102"/>
      <c r="AJ147" s="102"/>
      <c r="AK147" s="102"/>
      <c r="AL147" s="102"/>
      <c r="AM147" s="102"/>
      <c r="AN147" s="102"/>
      <c r="AO147" s="102"/>
      <c r="AP147" s="102"/>
      <c r="AQ147" s="102"/>
      <c r="AR147" s="102"/>
      <c r="AS147" s="102"/>
      <c r="AT147" s="102"/>
      <c r="AU147" s="102"/>
      <c r="AV147" s="102"/>
    </row>
    <row r="148" ht="14.25" customHeight="1">
      <c r="A148" s="102"/>
      <c r="B148" s="136"/>
      <c r="C148" s="102"/>
      <c r="D148" s="102"/>
      <c r="E148" s="102"/>
      <c r="F148" s="102"/>
      <c r="G148" s="102"/>
      <c r="H148" s="102"/>
      <c r="I148" s="102"/>
      <c r="J148" s="102"/>
      <c r="K148" s="102"/>
      <c r="L148" s="137"/>
      <c r="M148" s="138"/>
      <c r="N148" s="139"/>
      <c r="O148" s="140"/>
      <c r="P148" s="141"/>
      <c r="Q148" s="123"/>
      <c r="R148" s="142"/>
      <c r="S148" s="102"/>
      <c r="T148" s="102"/>
      <c r="U148" s="102"/>
      <c r="V148" s="102"/>
      <c r="W148" s="102"/>
      <c r="X148" s="102"/>
      <c r="Y148" s="102"/>
      <c r="Z148" s="102"/>
      <c r="AA148" s="102"/>
      <c r="AB148" s="102"/>
      <c r="AC148" s="102"/>
      <c r="AD148" s="102"/>
      <c r="AE148" s="102"/>
      <c r="AF148" s="102"/>
      <c r="AG148" s="102"/>
      <c r="AH148" s="102"/>
      <c r="AI148" s="102"/>
      <c r="AJ148" s="102"/>
      <c r="AK148" s="102"/>
      <c r="AL148" s="102"/>
      <c r="AM148" s="102"/>
      <c r="AN148" s="102"/>
      <c r="AO148" s="102"/>
      <c r="AP148" s="102"/>
      <c r="AQ148" s="102"/>
      <c r="AR148" s="102"/>
      <c r="AS148" s="102"/>
      <c r="AT148" s="102"/>
      <c r="AU148" s="102"/>
      <c r="AV148" s="102"/>
    </row>
    <row r="149" ht="14.25" customHeight="1">
      <c r="A149" s="102"/>
      <c r="B149" s="136"/>
      <c r="C149" s="102"/>
      <c r="D149" s="102"/>
      <c r="E149" s="102"/>
      <c r="F149" s="102"/>
      <c r="G149" s="102"/>
      <c r="H149" s="102"/>
      <c r="I149" s="102"/>
      <c r="J149" s="102"/>
      <c r="K149" s="102"/>
      <c r="L149" s="137"/>
      <c r="M149" s="138"/>
      <c r="N149" s="139"/>
      <c r="O149" s="140"/>
      <c r="P149" s="141"/>
      <c r="Q149" s="123"/>
      <c r="R149" s="142"/>
      <c r="S149" s="102"/>
      <c r="T149" s="102"/>
      <c r="U149" s="102"/>
      <c r="V149" s="102"/>
      <c r="W149" s="102"/>
      <c r="X149" s="102"/>
      <c r="Y149" s="102"/>
      <c r="Z149" s="102"/>
      <c r="AA149" s="102"/>
      <c r="AB149" s="102"/>
      <c r="AC149" s="102"/>
      <c r="AD149" s="102"/>
      <c r="AE149" s="102"/>
      <c r="AF149" s="102"/>
      <c r="AG149" s="102"/>
      <c r="AH149" s="102"/>
      <c r="AI149" s="102"/>
      <c r="AJ149" s="102"/>
      <c r="AK149" s="102"/>
      <c r="AL149" s="102"/>
      <c r="AM149" s="102"/>
      <c r="AN149" s="102"/>
      <c r="AO149" s="102"/>
      <c r="AP149" s="102"/>
      <c r="AQ149" s="102"/>
      <c r="AR149" s="102"/>
      <c r="AS149" s="102"/>
      <c r="AT149" s="102"/>
      <c r="AU149" s="102"/>
      <c r="AV149" s="102"/>
    </row>
    <row r="150" ht="14.25" customHeight="1">
      <c r="A150" s="102"/>
      <c r="B150" s="136"/>
      <c r="C150" s="102"/>
      <c r="D150" s="102"/>
      <c r="E150" s="102"/>
      <c r="F150" s="102"/>
      <c r="G150" s="102"/>
      <c r="H150" s="102"/>
      <c r="I150" s="102"/>
      <c r="J150" s="102"/>
      <c r="K150" s="102"/>
      <c r="L150" s="137"/>
      <c r="M150" s="138"/>
      <c r="N150" s="139"/>
      <c r="O150" s="140"/>
      <c r="P150" s="141"/>
      <c r="Q150" s="123"/>
      <c r="R150" s="142"/>
      <c r="S150" s="102"/>
      <c r="T150" s="102"/>
      <c r="U150" s="102"/>
      <c r="V150" s="102"/>
      <c r="W150" s="102"/>
      <c r="X150" s="102"/>
      <c r="Y150" s="102"/>
      <c r="Z150" s="102"/>
      <c r="AA150" s="102"/>
      <c r="AB150" s="102"/>
      <c r="AC150" s="102"/>
      <c r="AD150" s="102"/>
      <c r="AE150" s="102"/>
      <c r="AF150" s="102"/>
      <c r="AG150" s="102"/>
      <c r="AH150" s="102"/>
      <c r="AI150" s="102"/>
      <c r="AJ150" s="102"/>
      <c r="AK150" s="102"/>
      <c r="AL150" s="102"/>
      <c r="AM150" s="102"/>
      <c r="AN150" s="102"/>
      <c r="AO150" s="102"/>
      <c r="AP150" s="102"/>
      <c r="AQ150" s="102"/>
      <c r="AR150" s="102"/>
      <c r="AS150" s="102"/>
      <c r="AT150" s="102"/>
      <c r="AU150" s="102"/>
      <c r="AV150" s="102"/>
    </row>
    <row r="151" ht="14.25" customHeight="1">
      <c r="A151" s="102"/>
      <c r="B151" s="136"/>
      <c r="C151" s="102"/>
      <c r="D151" s="102"/>
      <c r="E151" s="102"/>
      <c r="F151" s="102"/>
      <c r="G151" s="102"/>
      <c r="H151" s="102"/>
      <c r="I151" s="102"/>
      <c r="J151" s="102"/>
      <c r="K151" s="102"/>
      <c r="L151" s="137"/>
      <c r="M151" s="138"/>
      <c r="N151" s="139"/>
      <c r="O151" s="140"/>
      <c r="P151" s="141"/>
      <c r="Q151" s="123"/>
      <c r="R151" s="142"/>
      <c r="S151" s="102"/>
      <c r="T151" s="102"/>
      <c r="U151" s="102"/>
      <c r="V151" s="102"/>
      <c r="W151" s="102"/>
      <c r="X151" s="102"/>
      <c r="Y151" s="102"/>
      <c r="Z151" s="102"/>
      <c r="AA151" s="102"/>
      <c r="AB151" s="102"/>
      <c r="AC151" s="102"/>
      <c r="AD151" s="102"/>
      <c r="AE151" s="102"/>
      <c r="AF151" s="102"/>
      <c r="AG151" s="102"/>
      <c r="AH151" s="102"/>
      <c r="AI151" s="102"/>
      <c r="AJ151" s="102"/>
      <c r="AK151" s="102"/>
      <c r="AL151" s="102"/>
      <c r="AM151" s="102"/>
      <c r="AN151" s="102"/>
      <c r="AO151" s="102"/>
      <c r="AP151" s="102"/>
      <c r="AQ151" s="102"/>
      <c r="AR151" s="102"/>
      <c r="AS151" s="102"/>
      <c r="AT151" s="102"/>
      <c r="AU151" s="102"/>
      <c r="AV151" s="102"/>
    </row>
    <row r="152" ht="14.25" customHeight="1">
      <c r="A152" s="102"/>
      <c r="B152" s="136"/>
      <c r="C152" s="102"/>
      <c r="D152" s="102"/>
      <c r="E152" s="102"/>
      <c r="F152" s="102"/>
      <c r="G152" s="102"/>
      <c r="H152" s="102"/>
      <c r="I152" s="102"/>
      <c r="J152" s="102"/>
      <c r="K152" s="102"/>
      <c r="L152" s="137"/>
      <c r="M152" s="138"/>
      <c r="N152" s="139"/>
      <c r="O152" s="140"/>
      <c r="P152" s="141"/>
      <c r="Q152" s="123"/>
      <c r="R152" s="142"/>
      <c r="S152" s="102"/>
      <c r="T152" s="102"/>
      <c r="U152" s="102"/>
      <c r="V152" s="102"/>
      <c r="W152" s="102"/>
      <c r="X152" s="102"/>
      <c r="Y152" s="102"/>
      <c r="Z152" s="102"/>
      <c r="AA152" s="102"/>
      <c r="AB152" s="102"/>
      <c r="AC152" s="102"/>
      <c r="AD152" s="102"/>
      <c r="AE152" s="102"/>
      <c r="AF152" s="102"/>
      <c r="AG152" s="102"/>
      <c r="AH152" s="102"/>
      <c r="AI152" s="102"/>
      <c r="AJ152" s="102"/>
      <c r="AK152" s="102"/>
      <c r="AL152" s="102"/>
      <c r="AM152" s="102"/>
      <c r="AN152" s="102"/>
      <c r="AO152" s="102"/>
      <c r="AP152" s="102"/>
      <c r="AQ152" s="102"/>
      <c r="AR152" s="102"/>
      <c r="AS152" s="102"/>
      <c r="AT152" s="102"/>
      <c r="AU152" s="102"/>
      <c r="AV152" s="102"/>
    </row>
    <row r="153" ht="14.25" customHeight="1">
      <c r="A153" s="102"/>
      <c r="B153" s="136"/>
      <c r="C153" s="102"/>
      <c r="D153" s="102"/>
      <c r="E153" s="102"/>
      <c r="F153" s="102"/>
      <c r="G153" s="102"/>
      <c r="H153" s="102"/>
      <c r="I153" s="102"/>
      <c r="J153" s="102"/>
      <c r="K153" s="102"/>
      <c r="L153" s="137"/>
      <c r="M153" s="138"/>
      <c r="N153" s="139"/>
      <c r="O153" s="140"/>
      <c r="P153" s="141"/>
      <c r="Q153" s="123"/>
      <c r="R153" s="142"/>
      <c r="S153" s="102"/>
      <c r="T153" s="102"/>
      <c r="U153" s="102"/>
      <c r="V153" s="102"/>
      <c r="W153" s="102"/>
      <c r="X153" s="102"/>
      <c r="Y153" s="102"/>
      <c r="Z153" s="102"/>
      <c r="AA153" s="102"/>
      <c r="AB153" s="102"/>
      <c r="AC153" s="102"/>
      <c r="AD153" s="102"/>
      <c r="AE153" s="102"/>
      <c r="AF153" s="102"/>
      <c r="AG153" s="102"/>
      <c r="AH153" s="102"/>
      <c r="AI153" s="102"/>
      <c r="AJ153" s="102"/>
      <c r="AK153" s="102"/>
      <c r="AL153" s="102"/>
      <c r="AM153" s="102"/>
      <c r="AN153" s="102"/>
      <c r="AO153" s="102"/>
      <c r="AP153" s="102"/>
      <c r="AQ153" s="102"/>
      <c r="AR153" s="102"/>
      <c r="AS153" s="102"/>
      <c r="AT153" s="102"/>
      <c r="AU153" s="102"/>
      <c r="AV153" s="102"/>
    </row>
    <row r="154" ht="14.25" customHeight="1">
      <c r="A154" s="102"/>
      <c r="B154" s="136"/>
      <c r="C154" s="102"/>
      <c r="D154" s="102"/>
      <c r="E154" s="102"/>
      <c r="F154" s="102"/>
      <c r="G154" s="102"/>
      <c r="H154" s="102"/>
      <c r="I154" s="102"/>
      <c r="J154" s="102"/>
      <c r="K154" s="102"/>
      <c r="L154" s="137"/>
      <c r="M154" s="138"/>
      <c r="N154" s="139"/>
      <c r="O154" s="140"/>
      <c r="P154" s="141"/>
      <c r="Q154" s="123"/>
      <c r="R154" s="142"/>
      <c r="S154" s="102"/>
      <c r="T154" s="102"/>
      <c r="U154" s="102"/>
      <c r="V154" s="102"/>
      <c r="W154" s="102"/>
      <c r="X154" s="102"/>
      <c r="Y154" s="102"/>
      <c r="Z154" s="102"/>
      <c r="AA154" s="102"/>
      <c r="AB154" s="102"/>
      <c r="AC154" s="102"/>
      <c r="AD154" s="102"/>
      <c r="AE154" s="102"/>
      <c r="AF154" s="102"/>
      <c r="AG154" s="102"/>
      <c r="AH154" s="102"/>
      <c r="AI154" s="102"/>
      <c r="AJ154" s="102"/>
      <c r="AK154" s="102"/>
      <c r="AL154" s="102"/>
      <c r="AM154" s="102"/>
      <c r="AN154" s="102"/>
      <c r="AO154" s="102"/>
      <c r="AP154" s="102"/>
      <c r="AQ154" s="102"/>
      <c r="AR154" s="102"/>
      <c r="AS154" s="102"/>
      <c r="AT154" s="102"/>
      <c r="AU154" s="102"/>
      <c r="AV154" s="102"/>
    </row>
    <row r="155" ht="14.25" customHeight="1">
      <c r="A155" s="102"/>
      <c r="B155" s="136"/>
      <c r="C155" s="102"/>
      <c r="D155" s="102"/>
      <c r="E155" s="102"/>
      <c r="F155" s="102"/>
      <c r="G155" s="102"/>
      <c r="H155" s="102"/>
      <c r="I155" s="102"/>
      <c r="J155" s="102"/>
      <c r="K155" s="102"/>
      <c r="L155" s="137"/>
      <c r="M155" s="138"/>
      <c r="N155" s="139"/>
      <c r="O155" s="140"/>
      <c r="P155" s="141"/>
      <c r="Q155" s="123"/>
      <c r="R155" s="142"/>
      <c r="S155" s="102"/>
      <c r="T155" s="102"/>
      <c r="U155" s="102"/>
      <c r="V155" s="102"/>
      <c r="W155" s="102"/>
      <c r="X155" s="102"/>
      <c r="Y155" s="102"/>
      <c r="Z155" s="102"/>
      <c r="AA155" s="102"/>
      <c r="AB155" s="102"/>
      <c r="AC155" s="102"/>
      <c r="AD155" s="102"/>
      <c r="AE155" s="102"/>
      <c r="AF155" s="102"/>
      <c r="AG155" s="102"/>
      <c r="AH155" s="102"/>
      <c r="AI155" s="102"/>
      <c r="AJ155" s="102"/>
      <c r="AK155" s="102"/>
      <c r="AL155" s="102"/>
      <c r="AM155" s="102"/>
      <c r="AN155" s="102"/>
      <c r="AO155" s="102"/>
      <c r="AP155" s="102"/>
      <c r="AQ155" s="102"/>
      <c r="AR155" s="102"/>
      <c r="AS155" s="102"/>
      <c r="AT155" s="102"/>
      <c r="AU155" s="102"/>
      <c r="AV155" s="102"/>
    </row>
    <row r="156" ht="14.25" customHeight="1">
      <c r="A156" s="102"/>
      <c r="B156" s="136"/>
      <c r="C156" s="102"/>
      <c r="D156" s="102"/>
      <c r="E156" s="102"/>
      <c r="F156" s="102"/>
      <c r="G156" s="102"/>
      <c r="H156" s="102"/>
      <c r="I156" s="102"/>
      <c r="J156" s="102"/>
      <c r="K156" s="102"/>
      <c r="L156" s="137"/>
      <c r="M156" s="138"/>
      <c r="N156" s="139"/>
      <c r="O156" s="140"/>
      <c r="P156" s="141"/>
      <c r="Q156" s="123"/>
      <c r="R156" s="142"/>
      <c r="S156" s="102"/>
      <c r="T156" s="102"/>
      <c r="U156" s="102"/>
      <c r="V156" s="102"/>
      <c r="W156" s="102"/>
      <c r="X156" s="102"/>
      <c r="Y156" s="102"/>
      <c r="Z156" s="102"/>
      <c r="AA156" s="102"/>
      <c r="AB156" s="102"/>
      <c r="AC156" s="102"/>
      <c r="AD156" s="102"/>
      <c r="AE156" s="102"/>
      <c r="AF156" s="102"/>
      <c r="AG156" s="102"/>
      <c r="AH156" s="102"/>
      <c r="AI156" s="102"/>
      <c r="AJ156" s="102"/>
      <c r="AK156" s="102"/>
      <c r="AL156" s="102"/>
      <c r="AM156" s="102"/>
      <c r="AN156" s="102"/>
      <c r="AO156" s="102"/>
      <c r="AP156" s="102"/>
      <c r="AQ156" s="102"/>
      <c r="AR156" s="102"/>
      <c r="AS156" s="102"/>
      <c r="AT156" s="102"/>
      <c r="AU156" s="102"/>
      <c r="AV156" s="102"/>
    </row>
    <row r="157" ht="14.25" customHeight="1">
      <c r="A157" s="102"/>
      <c r="B157" s="136"/>
      <c r="C157" s="102"/>
      <c r="D157" s="102"/>
      <c r="E157" s="102"/>
      <c r="F157" s="102"/>
      <c r="G157" s="102"/>
      <c r="H157" s="102"/>
      <c r="I157" s="102"/>
      <c r="J157" s="102"/>
      <c r="K157" s="102"/>
      <c r="L157" s="137"/>
      <c r="M157" s="138"/>
      <c r="N157" s="139"/>
      <c r="O157" s="140"/>
      <c r="P157" s="141"/>
      <c r="Q157" s="123"/>
      <c r="R157" s="142"/>
      <c r="S157" s="102"/>
      <c r="T157" s="102"/>
      <c r="U157" s="102"/>
      <c r="V157" s="102"/>
      <c r="W157" s="102"/>
      <c r="X157" s="102"/>
      <c r="Y157" s="102"/>
      <c r="Z157" s="102"/>
      <c r="AA157" s="102"/>
      <c r="AB157" s="102"/>
      <c r="AC157" s="102"/>
      <c r="AD157" s="102"/>
      <c r="AE157" s="102"/>
      <c r="AF157" s="102"/>
      <c r="AG157" s="102"/>
      <c r="AH157" s="102"/>
      <c r="AI157" s="102"/>
      <c r="AJ157" s="102"/>
      <c r="AK157" s="102"/>
      <c r="AL157" s="102"/>
      <c r="AM157" s="102"/>
      <c r="AN157" s="102"/>
      <c r="AO157" s="102"/>
      <c r="AP157" s="102"/>
      <c r="AQ157" s="102"/>
      <c r="AR157" s="102"/>
      <c r="AS157" s="102"/>
      <c r="AT157" s="102"/>
      <c r="AU157" s="102"/>
      <c r="AV157" s="102"/>
    </row>
    <row r="158" ht="14.25" customHeight="1">
      <c r="A158" s="102"/>
      <c r="B158" s="136"/>
      <c r="C158" s="102"/>
      <c r="D158" s="102"/>
      <c r="E158" s="102"/>
      <c r="F158" s="102"/>
      <c r="G158" s="102"/>
      <c r="H158" s="102"/>
      <c r="I158" s="102"/>
      <c r="J158" s="102"/>
      <c r="K158" s="102"/>
      <c r="L158" s="137"/>
      <c r="M158" s="138"/>
      <c r="N158" s="139"/>
      <c r="O158" s="140"/>
      <c r="P158" s="141"/>
      <c r="Q158" s="123"/>
      <c r="R158" s="142"/>
      <c r="S158" s="102"/>
      <c r="T158" s="102"/>
      <c r="U158" s="102"/>
      <c r="V158" s="102"/>
      <c r="W158" s="102"/>
      <c r="X158" s="102"/>
      <c r="Y158" s="102"/>
      <c r="Z158" s="102"/>
      <c r="AA158" s="102"/>
      <c r="AB158" s="102"/>
      <c r="AC158" s="102"/>
      <c r="AD158" s="102"/>
      <c r="AE158" s="102"/>
      <c r="AF158" s="102"/>
      <c r="AG158" s="102"/>
      <c r="AH158" s="102"/>
      <c r="AI158" s="102"/>
      <c r="AJ158" s="102"/>
      <c r="AK158" s="102"/>
      <c r="AL158" s="102"/>
      <c r="AM158" s="102"/>
      <c r="AN158" s="102"/>
      <c r="AO158" s="102"/>
      <c r="AP158" s="102"/>
      <c r="AQ158" s="102"/>
      <c r="AR158" s="102"/>
      <c r="AS158" s="102"/>
      <c r="AT158" s="102"/>
      <c r="AU158" s="102"/>
      <c r="AV158" s="102"/>
    </row>
    <row r="159" ht="14.25" customHeight="1">
      <c r="A159" s="102"/>
      <c r="B159" s="136"/>
      <c r="C159" s="102"/>
      <c r="D159" s="102"/>
      <c r="E159" s="102"/>
      <c r="F159" s="102"/>
      <c r="G159" s="102"/>
      <c r="H159" s="102"/>
      <c r="I159" s="102"/>
      <c r="J159" s="102"/>
      <c r="K159" s="102"/>
      <c r="L159" s="137"/>
      <c r="M159" s="138"/>
      <c r="N159" s="139"/>
      <c r="O159" s="140"/>
      <c r="P159" s="141"/>
      <c r="Q159" s="123"/>
      <c r="R159" s="142"/>
      <c r="S159" s="10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row>
    <row r="160" ht="14.25" customHeight="1">
      <c r="A160" s="102"/>
      <c r="B160" s="136"/>
      <c r="C160" s="102"/>
      <c r="D160" s="102"/>
      <c r="E160" s="102"/>
      <c r="F160" s="102"/>
      <c r="G160" s="102"/>
      <c r="H160" s="102"/>
      <c r="I160" s="102"/>
      <c r="J160" s="102"/>
      <c r="K160" s="102"/>
      <c r="L160" s="137"/>
      <c r="M160" s="138"/>
      <c r="N160" s="139"/>
      <c r="O160" s="140"/>
      <c r="P160" s="141"/>
      <c r="Q160" s="123"/>
      <c r="R160" s="14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row>
    <row r="161" ht="14.25" customHeight="1">
      <c r="A161" s="102"/>
      <c r="B161" s="136"/>
      <c r="C161" s="102"/>
      <c r="D161" s="102"/>
      <c r="E161" s="102"/>
      <c r="F161" s="102"/>
      <c r="G161" s="102"/>
      <c r="H161" s="102"/>
      <c r="I161" s="102"/>
      <c r="J161" s="102"/>
      <c r="K161" s="102"/>
      <c r="L161" s="137"/>
      <c r="M161" s="138"/>
      <c r="N161" s="139"/>
      <c r="O161" s="140"/>
      <c r="P161" s="141"/>
      <c r="Q161" s="123"/>
      <c r="R161" s="142"/>
      <c r="S161" s="10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row>
    <row r="162" ht="14.25" customHeight="1">
      <c r="A162" s="102"/>
      <c r="B162" s="136"/>
      <c r="C162" s="102"/>
      <c r="D162" s="102"/>
      <c r="E162" s="102"/>
      <c r="F162" s="102"/>
      <c r="G162" s="102"/>
      <c r="H162" s="102"/>
      <c r="I162" s="102"/>
      <c r="J162" s="102"/>
      <c r="K162" s="102"/>
      <c r="L162" s="137"/>
      <c r="M162" s="138"/>
      <c r="N162" s="139"/>
      <c r="O162" s="140"/>
      <c r="P162" s="141"/>
      <c r="Q162" s="123"/>
      <c r="R162" s="14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row>
    <row r="163" ht="14.25" customHeight="1">
      <c r="A163" s="102"/>
      <c r="B163" s="136"/>
      <c r="C163" s="102"/>
      <c r="D163" s="102"/>
      <c r="E163" s="102"/>
      <c r="F163" s="102"/>
      <c r="G163" s="102"/>
      <c r="H163" s="102"/>
      <c r="I163" s="102"/>
      <c r="J163" s="102"/>
      <c r="K163" s="102"/>
      <c r="L163" s="137"/>
      <c r="M163" s="138"/>
      <c r="N163" s="139"/>
      <c r="O163" s="140"/>
      <c r="P163" s="141"/>
      <c r="Q163" s="123"/>
      <c r="R163" s="142"/>
      <c r="S163" s="10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row>
    <row r="164" ht="14.25" customHeight="1">
      <c r="A164" s="102"/>
      <c r="B164" s="136"/>
      <c r="C164" s="102"/>
      <c r="D164" s="102"/>
      <c r="E164" s="102"/>
      <c r="F164" s="102"/>
      <c r="G164" s="102"/>
      <c r="H164" s="102"/>
      <c r="I164" s="102"/>
      <c r="J164" s="102"/>
      <c r="K164" s="102"/>
      <c r="L164" s="137"/>
      <c r="M164" s="138"/>
      <c r="N164" s="139"/>
      <c r="O164" s="140"/>
      <c r="P164" s="141"/>
      <c r="Q164" s="123"/>
      <c r="R164" s="142"/>
      <c r="S164" s="10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row>
    <row r="165" ht="14.25" customHeight="1">
      <c r="A165" s="102"/>
      <c r="B165" s="136"/>
      <c r="C165" s="102"/>
      <c r="D165" s="102"/>
      <c r="E165" s="102"/>
      <c r="F165" s="102"/>
      <c r="G165" s="102"/>
      <c r="H165" s="102"/>
      <c r="I165" s="102"/>
      <c r="J165" s="102"/>
      <c r="K165" s="102"/>
      <c r="L165" s="137"/>
      <c r="M165" s="138"/>
      <c r="N165" s="139"/>
      <c r="O165" s="140"/>
      <c r="P165" s="141"/>
      <c r="Q165" s="123"/>
      <c r="R165" s="142"/>
      <c r="S165" s="10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row>
    <row r="166" ht="14.25" customHeight="1">
      <c r="A166" s="102"/>
      <c r="B166" s="136"/>
      <c r="C166" s="102"/>
      <c r="D166" s="102"/>
      <c r="E166" s="102"/>
      <c r="F166" s="102"/>
      <c r="G166" s="102"/>
      <c r="H166" s="102"/>
      <c r="I166" s="102"/>
      <c r="J166" s="102"/>
      <c r="K166" s="102"/>
      <c r="L166" s="137"/>
      <c r="M166" s="138"/>
      <c r="N166" s="139"/>
      <c r="O166" s="140"/>
      <c r="P166" s="141"/>
      <c r="Q166" s="123"/>
      <c r="R166" s="142"/>
      <c r="S166" s="10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row>
    <row r="167" ht="14.25" customHeight="1">
      <c r="A167" s="102"/>
      <c r="B167" s="136"/>
      <c r="C167" s="102"/>
      <c r="D167" s="102"/>
      <c r="E167" s="102"/>
      <c r="F167" s="102"/>
      <c r="G167" s="102"/>
      <c r="H167" s="102"/>
      <c r="I167" s="102"/>
      <c r="J167" s="102"/>
      <c r="K167" s="102"/>
      <c r="L167" s="137"/>
      <c r="M167" s="138"/>
      <c r="N167" s="139"/>
      <c r="O167" s="140"/>
      <c r="P167" s="141"/>
      <c r="Q167" s="123"/>
      <c r="R167" s="142"/>
      <c r="S167" s="10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row>
    <row r="168" ht="14.25" customHeight="1">
      <c r="A168" s="102"/>
      <c r="B168" s="136"/>
      <c r="C168" s="102"/>
      <c r="D168" s="102"/>
      <c r="E168" s="102"/>
      <c r="F168" s="102"/>
      <c r="G168" s="102"/>
      <c r="H168" s="102"/>
      <c r="I168" s="102"/>
      <c r="J168" s="102"/>
      <c r="K168" s="102"/>
      <c r="L168" s="137"/>
      <c r="M168" s="138"/>
      <c r="N168" s="139"/>
      <c r="O168" s="140"/>
      <c r="P168" s="141"/>
      <c r="Q168" s="123"/>
      <c r="R168" s="14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row>
    <row r="169" ht="14.25" customHeight="1">
      <c r="A169" s="102"/>
      <c r="B169" s="136"/>
      <c r="C169" s="102"/>
      <c r="D169" s="102"/>
      <c r="E169" s="102"/>
      <c r="F169" s="102"/>
      <c r="G169" s="102"/>
      <c r="H169" s="102"/>
      <c r="I169" s="102"/>
      <c r="J169" s="102"/>
      <c r="K169" s="102"/>
      <c r="L169" s="137"/>
      <c r="M169" s="138"/>
      <c r="N169" s="139"/>
      <c r="O169" s="140"/>
      <c r="P169" s="141"/>
      <c r="Q169" s="123"/>
      <c r="R169" s="142"/>
      <c r="S169" s="10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row>
    <row r="170" ht="14.25" customHeight="1">
      <c r="A170" s="102"/>
      <c r="B170" s="136"/>
      <c r="C170" s="102"/>
      <c r="D170" s="102"/>
      <c r="E170" s="102"/>
      <c r="F170" s="102"/>
      <c r="G170" s="102"/>
      <c r="H170" s="102"/>
      <c r="I170" s="102"/>
      <c r="J170" s="102"/>
      <c r="K170" s="102"/>
      <c r="L170" s="137"/>
      <c r="M170" s="138"/>
      <c r="N170" s="139"/>
      <c r="O170" s="140"/>
      <c r="P170" s="141"/>
      <c r="Q170" s="123"/>
      <c r="R170" s="142"/>
      <c r="S170" s="10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row>
    <row r="171" ht="14.25" customHeight="1">
      <c r="A171" s="102"/>
      <c r="B171" s="136"/>
      <c r="C171" s="102"/>
      <c r="D171" s="102"/>
      <c r="E171" s="102"/>
      <c r="F171" s="102"/>
      <c r="G171" s="102"/>
      <c r="H171" s="102"/>
      <c r="I171" s="102"/>
      <c r="J171" s="102"/>
      <c r="K171" s="102"/>
      <c r="L171" s="137"/>
      <c r="M171" s="138"/>
      <c r="N171" s="139"/>
      <c r="O171" s="140"/>
      <c r="P171" s="141"/>
      <c r="Q171" s="123"/>
      <c r="R171" s="14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row>
    <row r="172" ht="14.25" customHeight="1">
      <c r="A172" s="102"/>
      <c r="B172" s="136"/>
      <c r="C172" s="102"/>
      <c r="D172" s="102"/>
      <c r="E172" s="102"/>
      <c r="F172" s="102"/>
      <c r="G172" s="102"/>
      <c r="H172" s="102"/>
      <c r="I172" s="102"/>
      <c r="J172" s="102"/>
      <c r="K172" s="102"/>
      <c r="L172" s="137"/>
      <c r="M172" s="138"/>
      <c r="N172" s="139"/>
      <c r="O172" s="140"/>
      <c r="P172" s="141"/>
      <c r="Q172" s="123"/>
      <c r="R172" s="142"/>
      <c r="S172" s="102"/>
      <c r="T172" s="102"/>
      <c r="U172" s="102"/>
      <c r="V172" s="102"/>
      <c r="W172" s="102"/>
      <c r="X172" s="102"/>
      <c r="Y172" s="102"/>
      <c r="Z172" s="102"/>
      <c r="AA172" s="102"/>
      <c r="AB172" s="102"/>
      <c r="AC172" s="102"/>
      <c r="AD172" s="102"/>
      <c r="AE172" s="102"/>
      <c r="AF172" s="102"/>
      <c r="AG172" s="102"/>
      <c r="AH172" s="102"/>
      <c r="AI172" s="102"/>
      <c r="AJ172" s="102"/>
      <c r="AK172" s="102"/>
      <c r="AL172" s="102"/>
      <c r="AM172" s="102"/>
      <c r="AN172" s="102"/>
      <c r="AO172" s="102"/>
      <c r="AP172" s="102"/>
      <c r="AQ172" s="102"/>
      <c r="AR172" s="102"/>
      <c r="AS172" s="102"/>
      <c r="AT172" s="102"/>
      <c r="AU172" s="102"/>
      <c r="AV172" s="102"/>
    </row>
    <row r="173" ht="14.25" customHeight="1">
      <c r="A173" s="102"/>
      <c r="B173" s="136"/>
      <c r="C173" s="102"/>
      <c r="D173" s="102"/>
      <c r="E173" s="102"/>
      <c r="F173" s="102"/>
      <c r="G173" s="102"/>
      <c r="H173" s="102"/>
      <c r="I173" s="102"/>
      <c r="J173" s="102"/>
      <c r="K173" s="102"/>
      <c r="L173" s="137"/>
      <c r="M173" s="138"/>
      <c r="N173" s="139"/>
      <c r="O173" s="140"/>
      <c r="P173" s="141"/>
      <c r="Q173" s="123"/>
      <c r="R173" s="142"/>
      <c r="S173" s="102"/>
      <c r="T173" s="102"/>
      <c r="U173" s="102"/>
      <c r="V173" s="102"/>
      <c r="W173" s="102"/>
      <c r="X173" s="102"/>
      <c r="Y173" s="102"/>
      <c r="Z173" s="102"/>
      <c r="AA173" s="102"/>
      <c r="AB173" s="102"/>
      <c r="AC173" s="102"/>
      <c r="AD173" s="102"/>
      <c r="AE173" s="102"/>
      <c r="AF173" s="102"/>
      <c r="AG173" s="102"/>
      <c r="AH173" s="102"/>
      <c r="AI173" s="102"/>
      <c r="AJ173" s="102"/>
      <c r="AK173" s="102"/>
      <c r="AL173" s="102"/>
      <c r="AM173" s="102"/>
      <c r="AN173" s="102"/>
      <c r="AO173" s="102"/>
      <c r="AP173" s="102"/>
      <c r="AQ173" s="102"/>
      <c r="AR173" s="102"/>
      <c r="AS173" s="102"/>
      <c r="AT173" s="102"/>
      <c r="AU173" s="102"/>
      <c r="AV173" s="102"/>
    </row>
    <row r="174" ht="14.25" customHeight="1">
      <c r="A174" s="102"/>
      <c r="B174" s="136"/>
      <c r="C174" s="102"/>
      <c r="D174" s="102"/>
      <c r="E174" s="102"/>
      <c r="F174" s="102"/>
      <c r="G174" s="102"/>
      <c r="H174" s="102"/>
      <c r="I174" s="102"/>
      <c r="J174" s="102"/>
      <c r="K174" s="102"/>
      <c r="L174" s="137"/>
      <c r="M174" s="138"/>
      <c r="N174" s="139"/>
      <c r="O174" s="140"/>
      <c r="P174" s="141"/>
      <c r="Q174" s="123"/>
      <c r="R174" s="142"/>
      <c r="S174" s="102"/>
      <c r="T174" s="102"/>
      <c r="U174" s="102"/>
      <c r="V174" s="102"/>
      <c r="W174" s="102"/>
      <c r="X174" s="102"/>
      <c r="Y174" s="102"/>
      <c r="Z174" s="102"/>
      <c r="AA174" s="102"/>
      <c r="AB174" s="102"/>
      <c r="AC174" s="102"/>
      <c r="AD174" s="102"/>
      <c r="AE174" s="102"/>
      <c r="AF174" s="102"/>
      <c r="AG174" s="102"/>
      <c r="AH174" s="102"/>
      <c r="AI174" s="102"/>
      <c r="AJ174" s="102"/>
      <c r="AK174" s="102"/>
      <c r="AL174" s="102"/>
      <c r="AM174" s="102"/>
      <c r="AN174" s="102"/>
      <c r="AO174" s="102"/>
      <c r="AP174" s="102"/>
      <c r="AQ174" s="102"/>
      <c r="AR174" s="102"/>
      <c r="AS174" s="102"/>
      <c r="AT174" s="102"/>
      <c r="AU174" s="102"/>
      <c r="AV174" s="102"/>
    </row>
    <row r="175" ht="14.25" customHeight="1">
      <c r="A175" s="102"/>
      <c r="B175" s="136"/>
      <c r="C175" s="102"/>
      <c r="D175" s="102"/>
      <c r="E175" s="102"/>
      <c r="F175" s="102"/>
      <c r="G175" s="102"/>
      <c r="H175" s="102"/>
      <c r="I175" s="102"/>
      <c r="J175" s="102"/>
      <c r="K175" s="102"/>
      <c r="L175" s="137"/>
      <c r="M175" s="138"/>
      <c r="N175" s="139"/>
      <c r="O175" s="140"/>
      <c r="P175" s="141"/>
      <c r="Q175" s="123"/>
      <c r="R175" s="142"/>
      <c r="S175" s="102"/>
      <c r="T175" s="102"/>
      <c r="U175" s="102"/>
      <c r="V175" s="102"/>
      <c r="W175" s="102"/>
      <c r="X175" s="102"/>
      <c r="Y175" s="102"/>
      <c r="Z175" s="102"/>
      <c r="AA175" s="102"/>
      <c r="AB175" s="102"/>
      <c r="AC175" s="102"/>
      <c r="AD175" s="102"/>
      <c r="AE175" s="102"/>
      <c r="AF175" s="102"/>
      <c r="AG175" s="102"/>
      <c r="AH175" s="102"/>
      <c r="AI175" s="102"/>
      <c r="AJ175" s="102"/>
      <c r="AK175" s="102"/>
      <c r="AL175" s="102"/>
      <c r="AM175" s="102"/>
      <c r="AN175" s="102"/>
      <c r="AO175" s="102"/>
      <c r="AP175" s="102"/>
      <c r="AQ175" s="102"/>
      <c r="AR175" s="102"/>
      <c r="AS175" s="102"/>
      <c r="AT175" s="102"/>
      <c r="AU175" s="102"/>
      <c r="AV175" s="102"/>
    </row>
    <row r="176" ht="14.25" customHeight="1">
      <c r="A176" s="102"/>
      <c r="B176" s="136"/>
      <c r="C176" s="102"/>
      <c r="D176" s="102"/>
      <c r="E176" s="102"/>
      <c r="F176" s="102"/>
      <c r="G176" s="102"/>
      <c r="H176" s="102"/>
      <c r="I176" s="102"/>
      <c r="J176" s="102"/>
      <c r="K176" s="102"/>
      <c r="L176" s="137"/>
      <c r="M176" s="138"/>
      <c r="N176" s="139"/>
      <c r="O176" s="140"/>
      <c r="P176" s="141"/>
      <c r="Q176" s="123"/>
      <c r="R176" s="142"/>
      <c r="S176" s="102"/>
      <c r="T176" s="102"/>
      <c r="U176" s="102"/>
      <c r="V176" s="102"/>
      <c r="W176" s="102"/>
      <c r="X176" s="102"/>
      <c r="Y176" s="102"/>
      <c r="Z176" s="102"/>
      <c r="AA176" s="102"/>
      <c r="AB176" s="102"/>
      <c r="AC176" s="102"/>
      <c r="AD176" s="102"/>
      <c r="AE176" s="102"/>
      <c r="AF176" s="102"/>
      <c r="AG176" s="102"/>
      <c r="AH176" s="102"/>
      <c r="AI176" s="102"/>
      <c r="AJ176" s="102"/>
      <c r="AK176" s="102"/>
      <c r="AL176" s="102"/>
      <c r="AM176" s="102"/>
      <c r="AN176" s="102"/>
      <c r="AO176" s="102"/>
      <c r="AP176" s="102"/>
      <c r="AQ176" s="102"/>
      <c r="AR176" s="102"/>
      <c r="AS176" s="102"/>
      <c r="AT176" s="102"/>
      <c r="AU176" s="102"/>
      <c r="AV176" s="102"/>
    </row>
    <row r="177" ht="14.25" customHeight="1">
      <c r="A177" s="102"/>
      <c r="B177" s="136"/>
      <c r="C177" s="102"/>
      <c r="D177" s="102"/>
      <c r="E177" s="102"/>
      <c r="F177" s="102"/>
      <c r="G177" s="102"/>
      <c r="H177" s="102"/>
      <c r="I177" s="102"/>
      <c r="J177" s="102"/>
      <c r="K177" s="102"/>
      <c r="L177" s="137"/>
      <c r="M177" s="138"/>
      <c r="N177" s="139"/>
      <c r="O177" s="140"/>
      <c r="P177" s="141"/>
      <c r="Q177" s="123"/>
      <c r="R177" s="142"/>
      <c r="S177" s="102"/>
      <c r="T177" s="102"/>
      <c r="U177" s="102"/>
      <c r="V177" s="102"/>
      <c r="W177" s="102"/>
      <c r="X177" s="102"/>
      <c r="Y177" s="102"/>
      <c r="Z177" s="102"/>
      <c r="AA177" s="102"/>
      <c r="AB177" s="102"/>
      <c r="AC177" s="102"/>
      <c r="AD177" s="102"/>
      <c r="AE177" s="102"/>
      <c r="AF177" s="102"/>
      <c r="AG177" s="102"/>
      <c r="AH177" s="102"/>
      <c r="AI177" s="102"/>
      <c r="AJ177" s="102"/>
      <c r="AK177" s="102"/>
      <c r="AL177" s="102"/>
      <c r="AM177" s="102"/>
      <c r="AN177" s="102"/>
      <c r="AO177" s="102"/>
      <c r="AP177" s="102"/>
      <c r="AQ177" s="102"/>
      <c r="AR177" s="102"/>
      <c r="AS177" s="102"/>
      <c r="AT177" s="102"/>
      <c r="AU177" s="102"/>
      <c r="AV177" s="102"/>
    </row>
    <row r="178" ht="14.25" customHeight="1">
      <c r="A178" s="102"/>
      <c r="B178" s="136"/>
      <c r="C178" s="102"/>
      <c r="D178" s="102"/>
      <c r="E178" s="102"/>
      <c r="F178" s="102"/>
      <c r="G178" s="102"/>
      <c r="H178" s="102"/>
      <c r="I178" s="102"/>
      <c r="J178" s="102"/>
      <c r="K178" s="102"/>
      <c r="L178" s="137"/>
      <c r="M178" s="138"/>
      <c r="N178" s="139"/>
      <c r="O178" s="140"/>
      <c r="P178" s="141"/>
      <c r="Q178" s="123"/>
      <c r="R178" s="142"/>
      <c r="S178" s="102"/>
      <c r="T178" s="102"/>
      <c r="U178" s="102"/>
      <c r="V178" s="102"/>
      <c r="W178" s="102"/>
      <c r="X178" s="102"/>
      <c r="Y178" s="102"/>
      <c r="Z178" s="102"/>
      <c r="AA178" s="102"/>
      <c r="AB178" s="102"/>
      <c r="AC178" s="102"/>
      <c r="AD178" s="102"/>
      <c r="AE178" s="102"/>
      <c r="AF178" s="102"/>
      <c r="AG178" s="102"/>
      <c r="AH178" s="102"/>
      <c r="AI178" s="102"/>
      <c r="AJ178" s="102"/>
      <c r="AK178" s="102"/>
      <c r="AL178" s="102"/>
      <c r="AM178" s="102"/>
      <c r="AN178" s="102"/>
      <c r="AO178" s="102"/>
      <c r="AP178" s="102"/>
      <c r="AQ178" s="102"/>
      <c r="AR178" s="102"/>
      <c r="AS178" s="102"/>
      <c r="AT178" s="102"/>
      <c r="AU178" s="102"/>
      <c r="AV178" s="102"/>
    </row>
    <row r="179" ht="14.25" customHeight="1">
      <c r="A179" s="102"/>
      <c r="B179" s="136"/>
      <c r="C179" s="102"/>
      <c r="D179" s="102"/>
      <c r="E179" s="102"/>
      <c r="F179" s="102"/>
      <c r="G179" s="102"/>
      <c r="H179" s="102"/>
      <c r="I179" s="102"/>
      <c r="J179" s="102"/>
      <c r="K179" s="102"/>
      <c r="L179" s="137"/>
      <c r="M179" s="138"/>
      <c r="N179" s="139"/>
      <c r="O179" s="140"/>
      <c r="P179" s="141"/>
      <c r="Q179" s="123"/>
      <c r="R179" s="142"/>
      <c r="S179" s="102"/>
      <c r="T179" s="102"/>
      <c r="U179" s="102"/>
      <c r="V179" s="102"/>
      <c r="W179" s="102"/>
      <c r="X179" s="102"/>
      <c r="Y179" s="102"/>
      <c r="Z179" s="102"/>
      <c r="AA179" s="102"/>
      <c r="AB179" s="102"/>
      <c r="AC179" s="102"/>
      <c r="AD179" s="102"/>
      <c r="AE179" s="102"/>
      <c r="AF179" s="102"/>
      <c r="AG179" s="102"/>
      <c r="AH179" s="102"/>
      <c r="AI179" s="102"/>
      <c r="AJ179" s="102"/>
      <c r="AK179" s="102"/>
      <c r="AL179" s="102"/>
      <c r="AM179" s="102"/>
      <c r="AN179" s="102"/>
      <c r="AO179" s="102"/>
      <c r="AP179" s="102"/>
      <c r="AQ179" s="102"/>
      <c r="AR179" s="102"/>
      <c r="AS179" s="102"/>
      <c r="AT179" s="102"/>
      <c r="AU179" s="102"/>
      <c r="AV179" s="102"/>
    </row>
    <row r="180" ht="14.25" customHeight="1">
      <c r="A180" s="102"/>
      <c r="B180" s="136"/>
      <c r="C180" s="102"/>
      <c r="D180" s="102"/>
      <c r="E180" s="102"/>
      <c r="F180" s="102"/>
      <c r="G180" s="102"/>
      <c r="H180" s="102"/>
      <c r="I180" s="102"/>
      <c r="J180" s="102"/>
      <c r="K180" s="102"/>
      <c r="L180" s="137"/>
      <c r="M180" s="138"/>
      <c r="N180" s="139"/>
      <c r="O180" s="140"/>
      <c r="P180" s="141"/>
      <c r="Q180" s="123"/>
      <c r="R180" s="142"/>
      <c r="S180" s="102"/>
      <c r="T180" s="102"/>
      <c r="U180" s="102"/>
      <c r="V180" s="102"/>
      <c r="W180" s="102"/>
      <c r="X180" s="102"/>
      <c r="Y180" s="102"/>
      <c r="Z180" s="102"/>
      <c r="AA180" s="102"/>
      <c r="AB180" s="102"/>
      <c r="AC180" s="102"/>
      <c r="AD180" s="102"/>
      <c r="AE180" s="102"/>
      <c r="AF180" s="102"/>
      <c r="AG180" s="102"/>
      <c r="AH180" s="102"/>
      <c r="AI180" s="102"/>
      <c r="AJ180" s="102"/>
      <c r="AK180" s="102"/>
      <c r="AL180" s="102"/>
      <c r="AM180" s="102"/>
      <c r="AN180" s="102"/>
      <c r="AO180" s="102"/>
      <c r="AP180" s="102"/>
      <c r="AQ180" s="102"/>
      <c r="AR180" s="102"/>
      <c r="AS180" s="102"/>
      <c r="AT180" s="102"/>
      <c r="AU180" s="102"/>
      <c r="AV180" s="102"/>
    </row>
    <row r="181" ht="14.25" customHeight="1">
      <c r="A181" s="102"/>
      <c r="B181" s="136"/>
      <c r="C181" s="102"/>
      <c r="D181" s="102"/>
      <c r="E181" s="102"/>
      <c r="F181" s="102"/>
      <c r="G181" s="102"/>
      <c r="H181" s="102"/>
      <c r="I181" s="102"/>
      <c r="J181" s="102"/>
      <c r="K181" s="102"/>
      <c r="L181" s="137"/>
      <c r="M181" s="138"/>
      <c r="N181" s="139"/>
      <c r="O181" s="140"/>
      <c r="P181" s="141"/>
      <c r="Q181" s="123"/>
      <c r="R181" s="14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row>
    <row r="182" ht="14.25" customHeight="1">
      <c r="A182" s="102"/>
      <c r="B182" s="136"/>
      <c r="C182" s="102"/>
      <c r="D182" s="102"/>
      <c r="E182" s="102"/>
      <c r="F182" s="102"/>
      <c r="G182" s="102"/>
      <c r="H182" s="102"/>
      <c r="I182" s="102"/>
      <c r="J182" s="102"/>
      <c r="K182" s="102"/>
      <c r="L182" s="137"/>
      <c r="M182" s="138"/>
      <c r="N182" s="139"/>
      <c r="O182" s="140"/>
      <c r="P182" s="141"/>
      <c r="Q182" s="123"/>
      <c r="R182" s="142"/>
      <c r="S182" s="102"/>
      <c r="T182" s="102"/>
      <c r="U182" s="102"/>
      <c r="V182" s="102"/>
      <c r="W182" s="102"/>
      <c r="X182" s="102"/>
      <c r="Y182" s="102"/>
      <c r="Z182" s="102"/>
      <c r="AA182" s="102"/>
      <c r="AB182" s="102"/>
      <c r="AC182" s="102"/>
      <c r="AD182" s="102"/>
      <c r="AE182" s="102"/>
      <c r="AF182" s="102"/>
      <c r="AG182" s="102"/>
      <c r="AH182" s="102"/>
      <c r="AI182" s="102"/>
      <c r="AJ182" s="102"/>
      <c r="AK182" s="102"/>
      <c r="AL182" s="102"/>
      <c r="AM182" s="102"/>
      <c r="AN182" s="102"/>
      <c r="AO182" s="102"/>
      <c r="AP182" s="102"/>
      <c r="AQ182" s="102"/>
      <c r="AR182" s="102"/>
      <c r="AS182" s="102"/>
      <c r="AT182" s="102"/>
      <c r="AU182" s="102"/>
      <c r="AV182" s="102"/>
    </row>
    <row r="183" ht="14.25" customHeight="1">
      <c r="A183" s="102"/>
      <c r="B183" s="136"/>
      <c r="C183" s="102"/>
      <c r="D183" s="102"/>
      <c r="E183" s="102"/>
      <c r="F183" s="102"/>
      <c r="G183" s="102"/>
      <c r="H183" s="102"/>
      <c r="I183" s="102"/>
      <c r="J183" s="102"/>
      <c r="K183" s="102"/>
      <c r="L183" s="137"/>
      <c r="M183" s="138"/>
      <c r="N183" s="139"/>
      <c r="O183" s="140"/>
      <c r="P183" s="141"/>
      <c r="Q183" s="123"/>
      <c r="R183" s="142"/>
      <c r="S183" s="102"/>
      <c r="T183" s="102"/>
      <c r="U183" s="102"/>
      <c r="V183" s="102"/>
      <c r="W183" s="102"/>
      <c r="X183" s="102"/>
      <c r="Y183" s="102"/>
      <c r="Z183" s="102"/>
      <c r="AA183" s="102"/>
      <c r="AB183" s="102"/>
      <c r="AC183" s="102"/>
      <c r="AD183" s="102"/>
      <c r="AE183" s="102"/>
      <c r="AF183" s="102"/>
      <c r="AG183" s="102"/>
      <c r="AH183" s="102"/>
      <c r="AI183" s="102"/>
      <c r="AJ183" s="102"/>
      <c r="AK183" s="102"/>
      <c r="AL183" s="102"/>
      <c r="AM183" s="102"/>
      <c r="AN183" s="102"/>
      <c r="AO183" s="102"/>
      <c r="AP183" s="102"/>
      <c r="AQ183" s="102"/>
      <c r="AR183" s="102"/>
      <c r="AS183" s="102"/>
      <c r="AT183" s="102"/>
      <c r="AU183" s="102"/>
      <c r="AV183" s="102"/>
    </row>
    <row r="184" ht="14.25" customHeight="1">
      <c r="A184" s="102"/>
      <c r="B184" s="136"/>
      <c r="C184" s="102"/>
      <c r="D184" s="102"/>
      <c r="E184" s="102"/>
      <c r="F184" s="102"/>
      <c r="G184" s="102"/>
      <c r="H184" s="102"/>
      <c r="I184" s="102"/>
      <c r="J184" s="102"/>
      <c r="K184" s="102"/>
      <c r="L184" s="137"/>
      <c r="M184" s="138"/>
      <c r="N184" s="139"/>
      <c r="O184" s="140"/>
      <c r="P184" s="141"/>
      <c r="Q184" s="123"/>
      <c r="R184" s="142"/>
      <c r="S184" s="102"/>
      <c r="T184" s="102"/>
      <c r="U184" s="102"/>
      <c r="V184" s="102"/>
      <c r="W184" s="102"/>
      <c r="X184" s="102"/>
      <c r="Y184" s="102"/>
      <c r="Z184" s="102"/>
      <c r="AA184" s="102"/>
      <c r="AB184" s="102"/>
      <c r="AC184" s="102"/>
      <c r="AD184" s="102"/>
      <c r="AE184" s="102"/>
      <c r="AF184" s="102"/>
      <c r="AG184" s="102"/>
      <c r="AH184" s="102"/>
      <c r="AI184" s="102"/>
      <c r="AJ184" s="102"/>
      <c r="AK184" s="102"/>
      <c r="AL184" s="102"/>
      <c r="AM184" s="102"/>
      <c r="AN184" s="102"/>
      <c r="AO184" s="102"/>
      <c r="AP184" s="102"/>
      <c r="AQ184" s="102"/>
      <c r="AR184" s="102"/>
      <c r="AS184" s="102"/>
      <c r="AT184" s="102"/>
      <c r="AU184" s="102"/>
      <c r="AV184" s="102"/>
    </row>
    <row r="185" ht="14.25" customHeight="1">
      <c r="A185" s="102"/>
      <c r="B185" s="136"/>
      <c r="C185" s="102"/>
      <c r="D185" s="102"/>
      <c r="E185" s="102"/>
      <c r="F185" s="102"/>
      <c r="G185" s="102"/>
      <c r="H185" s="102"/>
      <c r="I185" s="102"/>
      <c r="J185" s="102"/>
      <c r="K185" s="102"/>
      <c r="L185" s="137"/>
      <c r="M185" s="138"/>
      <c r="N185" s="139"/>
      <c r="O185" s="140"/>
      <c r="P185" s="141"/>
      <c r="Q185" s="123"/>
      <c r="R185" s="142"/>
      <c r="S185" s="102"/>
      <c r="T185" s="102"/>
      <c r="U185" s="102"/>
      <c r="V185" s="102"/>
      <c r="W185" s="102"/>
      <c r="X185" s="102"/>
      <c r="Y185" s="102"/>
      <c r="Z185" s="102"/>
      <c r="AA185" s="102"/>
      <c r="AB185" s="102"/>
      <c r="AC185" s="102"/>
      <c r="AD185" s="102"/>
      <c r="AE185" s="102"/>
      <c r="AF185" s="102"/>
      <c r="AG185" s="102"/>
      <c r="AH185" s="102"/>
      <c r="AI185" s="102"/>
      <c r="AJ185" s="102"/>
      <c r="AK185" s="102"/>
      <c r="AL185" s="102"/>
      <c r="AM185" s="102"/>
      <c r="AN185" s="102"/>
      <c r="AO185" s="102"/>
      <c r="AP185" s="102"/>
      <c r="AQ185" s="102"/>
      <c r="AR185" s="102"/>
      <c r="AS185" s="102"/>
      <c r="AT185" s="102"/>
      <c r="AU185" s="102"/>
      <c r="AV185" s="102"/>
    </row>
    <row r="186" ht="14.25" customHeight="1">
      <c r="A186" s="102"/>
      <c r="B186" s="136"/>
      <c r="C186" s="102"/>
      <c r="D186" s="102"/>
      <c r="E186" s="102"/>
      <c r="F186" s="102"/>
      <c r="G186" s="102"/>
      <c r="H186" s="102"/>
      <c r="I186" s="102"/>
      <c r="J186" s="102"/>
      <c r="K186" s="102"/>
      <c r="L186" s="137"/>
      <c r="M186" s="138"/>
      <c r="N186" s="139"/>
      <c r="O186" s="140"/>
      <c r="P186" s="141"/>
      <c r="Q186" s="123"/>
      <c r="R186" s="142"/>
      <c r="S186" s="10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102"/>
      <c r="AV186" s="102"/>
    </row>
    <row r="187" ht="14.25" customHeight="1">
      <c r="A187" s="102"/>
      <c r="B187" s="136"/>
      <c r="C187" s="102"/>
      <c r="D187" s="102"/>
      <c r="E187" s="102"/>
      <c r="F187" s="102"/>
      <c r="G187" s="102"/>
      <c r="H187" s="102"/>
      <c r="I187" s="102"/>
      <c r="J187" s="102"/>
      <c r="K187" s="102"/>
      <c r="L187" s="137"/>
      <c r="M187" s="138"/>
      <c r="N187" s="139"/>
      <c r="O187" s="140"/>
      <c r="P187" s="141"/>
      <c r="Q187" s="123"/>
      <c r="R187" s="142"/>
      <c r="S187" s="10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row>
    <row r="188" ht="14.25" customHeight="1">
      <c r="A188" s="102"/>
      <c r="B188" s="136"/>
      <c r="C188" s="102"/>
      <c r="D188" s="102"/>
      <c r="E188" s="102"/>
      <c r="F188" s="102"/>
      <c r="G188" s="102"/>
      <c r="H188" s="102"/>
      <c r="I188" s="102"/>
      <c r="J188" s="102"/>
      <c r="K188" s="102"/>
      <c r="L188" s="137"/>
      <c r="M188" s="138"/>
      <c r="N188" s="139"/>
      <c r="O188" s="140"/>
      <c r="P188" s="141"/>
      <c r="Q188" s="123"/>
      <c r="R188" s="142"/>
      <c r="S188" s="102"/>
      <c r="T188" s="102"/>
      <c r="U188" s="102"/>
      <c r="V188" s="102"/>
      <c r="W188" s="102"/>
      <c r="X188" s="102"/>
      <c r="Y188" s="102"/>
      <c r="Z188" s="102"/>
      <c r="AA188" s="102"/>
      <c r="AB188" s="102"/>
      <c r="AC188" s="102"/>
      <c r="AD188" s="102"/>
      <c r="AE188" s="102"/>
      <c r="AF188" s="102"/>
      <c r="AG188" s="102"/>
      <c r="AH188" s="102"/>
      <c r="AI188" s="102"/>
      <c r="AJ188" s="102"/>
      <c r="AK188" s="102"/>
      <c r="AL188" s="102"/>
      <c r="AM188" s="102"/>
      <c r="AN188" s="102"/>
      <c r="AO188" s="102"/>
      <c r="AP188" s="102"/>
      <c r="AQ188" s="102"/>
      <c r="AR188" s="102"/>
      <c r="AS188" s="102"/>
      <c r="AT188" s="102"/>
      <c r="AU188" s="102"/>
      <c r="AV188" s="102"/>
    </row>
    <row r="189" ht="14.25" customHeight="1">
      <c r="A189" s="102"/>
      <c r="B189" s="136"/>
      <c r="C189" s="102"/>
      <c r="D189" s="102"/>
      <c r="E189" s="102"/>
      <c r="F189" s="102"/>
      <c r="G189" s="102"/>
      <c r="H189" s="102"/>
      <c r="I189" s="102"/>
      <c r="J189" s="102"/>
      <c r="K189" s="102"/>
      <c r="L189" s="137"/>
      <c r="M189" s="138"/>
      <c r="N189" s="139"/>
      <c r="O189" s="140"/>
      <c r="P189" s="141"/>
      <c r="Q189" s="123"/>
      <c r="R189" s="142"/>
      <c r="S189" s="10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row>
    <row r="190" ht="14.25" customHeight="1">
      <c r="A190" s="102"/>
      <c r="B190" s="136"/>
      <c r="C190" s="102"/>
      <c r="D190" s="102"/>
      <c r="E190" s="102"/>
      <c r="F190" s="102"/>
      <c r="G190" s="102"/>
      <c r="H190" s="102"/>
      <c r="I190" s="102"/>
      <c r="J190" s="102"/>
      <c r="K190" s="102"/>
      <c r="L190" s="137"/>
      <c r="M190" s="138"/>
      <c r="N190" s="139"/>
      <c r="O190" s="140"/>
      <c r="P190" s="141"/>
      <c r="Q190" s="123"/>
      <c r="R190" s="142"/>
      <c r="S190" s="10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row>
    <row r="191" ht="14.25" customHeight="1">
      <c r="A191" s="102"/>
      <c r="B191" s="136"/>
      <c r="C191" s="102"/>
      <c r="D191" s="102"/>
      <c r="E191" s="102"/>
      <c r="F191" s="102"/>
      <c r="G191" s="102"/>
      <c r="H191" s="102"/>
      <c r="I191" s="102"/>
      <c r="J191" s="102"/>
      <c r="K191" s="102"/>
      <c r="L191" s="137"/>
      <c r="M191" s="138"/>
      <c r="N191" s="139"/>
      <c r="O191" s="140"/>
      <c r="P191" s="141"/>
      <c r="Q191" s="123"/>
      <c r="R191" s="142"/>
      <c r="S191" s="102"/>
      <c r="T191" s="102"/>
      <c r="U191" s="102"/>
      <c r="V191" s="102"/>
      <c r="W191" s="102"/>
      <c r="X191" s="102"/>
      <c r="Y191" s="102"/>
      <c r="Z191" s="102"/>
      <c r="AA191" s="102"/>
      <c r="AB191" s="102"/>
      <c r="AC191" s="102"/>
      <c r="AD191" s="102"/>
      <c r="AE191" s="102"/>
      <c r="AF191" s="102"/>
      <c r="AG191" s="102"/>
      <c r="AH191" s="102"/>
      <c r="AI191" s="102"/>
      <c r="AJ191" s="102"/>
      <c r="AK191" s="102"/>
      <c r="AL191" s="102"/>
      <c r="AM191" s="102"/>
      <c r="AN191" s="102"/>
      <c r="AO191" s="102"/>
      <c r="AP191" s="102"/>
      <c r="AQ191" s="102"/>
      <c r="AR191" s="102"/>
      <c r="AS191" s="102"/>
      <c r="AT191" s="102"/>
      <c r="AU191" s="102"/>
      <c r="AV191" s="102"/>
    </row>
    <row r="192" ht="14.25" customHeight="1">
      <c r="A192" s="102"/>
      <c r="B192" s="136"/>
      <c r="C192" s="102"/>
      <c r="D192" s="102"/>
      <c r="E192" s="102"/>
      <c r="F192" s="102"/>
      <c r="G192" s="102"/>
      <c r="H192" s="102"/>
      <c r="I192" s="102"/>
      <c r="J192" s="102"/>
      <c r="K192" s="102"/>
      <c r="L192" s="137"/>
      <c r="M192" s="138"/>
      <c r="N192" s="139"/>
      <c r="O192" s="140"/>
      <c r="P192" s="141"/>
      <c r="Q192" s="123"/>
      <c r="R192" s="142"/>
      <c r="S192" s="102"/>
      <c r="T192" s="102"/>
      <c r="U192" s="102"/>
      <c r="V192" s="102"/>
      <c r="W192" s="102"/>
      <c r="X192" s="102"/>
      <c r="Y192" s="102"/>
      <c r="Z192" s="102"/>
      <c r="AA192" s="102"/>
      <c r="AB192" s="102"/>
      <c r="AC192" s="102"/>
      <c r="AD192" s="102"/>
      <c r="AE192" s="102"/>
      <c r="AF192" s="102"/>
      <c r="AG192" s="102"/>
      <c r="AH192" s="102"/>
      <c r="AI192" s="102"/>
      <c r="AJ192" s="102"/>
      <c r="AK192" s="102"/>
      <c r="AL192" s="102"/>
      <c r="AM192" s="102"/>
      <c r="AN192" s="102"/>
      <c r="AO192" s="102"/>
      <c r="AP192" s="102"/>
      <c r="AQ192" s="102"/>
      <c r="AR192" s="102"/>
      <c r="AS192" s="102"/>
      <c r="AT192" s="102"/>
      <c r="AU192" s="102"/>
      <c r="AV192" s="102"/>
    </row>
    <row r="193" ht="14.25" customHeight="1">
      <c r="A193" s="102"/>
      <c r="B193" s="136"/>
      <c r="C193" s="102"/>
      <c r="D193" s="102"/>
      <c r="E193" s="102"/>
      <c r="F193" s="102"/>
      <c r="G193" s="102"/>
      <c r="H193" s="102"/>
      <c r="I193" s="102"/>
      <c r="J193" s="102"/>
      <c r="K193" s="102"/>
      <c r="L193" s="137"/>
      <c r="M193" s="138"/>
      <c r="N193" s="139"/>
      <c r="O193" s="140"/>
      <c r="P193" s="141"/>
      <c r="Q193" s="123"/>
      <c r="R193" s="142"/>
      <c r="S193" s="102"/>
      <c r="T193" s="102"/>
      <c r="U193" s="102"/>
      <c r="V193" s="102"/>
      <c r="W193" s="102"/>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row>
    <row r="194" ht="14.25" customHeight="1">
      <c r="A194" s="102"/>
      <c r="B194" s="136"/>
      <c r="C194" s="102"/>
      <c r="D194" s="102"/>
      <c r="E194" s="102"/>
      <c r="F194" s="102"/>
      <c r="G194" s="102"/>
      <c r="H194" s="102"/>
      <c r="I194" s="102"/>
      <c r="J194" s="102"/>
      <c r="K194" s="102"/>
      <c r="L194" s="137"/>
      <c r="M194" s="138"/>
      <c r="N194" s="139"/>
      <c r="O194" s="140"/>
      <c r="P194" s="141"/>
      <c r="Q194" s="123"/>
      <c r="R194" s="142"/>
      <c r="S194" s="10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row>
    <row r="195" ht="14.25" customHeight="1">
      <c r="A195" s="102"/>
      <c r="B195" s="136"/>
      <c r="C195" s="102"/>
      <c r="D195" s="102"/>
      <c r="E195" s="102"/>
      <c r="F195" s="102"/>
      <c r="G195" s="102"/>
      <c r="H195" s="102"/>
      <c r="I195" s="102"/>
      <c r="J195" s="102"/>
      <c r="K195" s="102"/>
      <c r="L195" s="137"/>
      <c r="M195" s="138"/>
      <c r="N195" s="139"/>
      <c r="O195" s="140"/>
      <c r="P195" s="141"/>
      <c r="Q195" s="123"/>
      <c r="R195" s="142"/>
      <c r="S195" s="10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row>
    <row r="196" ht="14.25" customHeight="1">
      <c r="A196" s="102"/>
      <c r="B196" s="136"/>
      <c r="C196" s="102"/>
      <c r="D196" s="102"/>
      <c r="E196" s="102"/>
      <c r="F196" s="102"/>
      <c r="G196" s="102"/>
      <c r="H196" s="102"/>
      <c r="I196" s="102"/>
      <c r="J196" s="102"/>
      <c r="K196" s="102"/>
      <c r="L196" s="137"/>
      <c r="M196" s="138"/>
      <c r="N196" s="139"/>
      <c r="O196" s="140"/>
      <c r="P196" s="141"/>
      <c r="Q196" s="123"/>
      <c r="R196" s="142"/>
      <c r="S196" s="10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row>
    <row r="197" ht="14.25" customHeight="1">
      <c r="A197" s="102"/>
      <c r="B197" s="136"/>
      <c r="C197" s="102"/>
      <c r="D197" s="102"/>
      <c r="E197" s="102"/>
      <c r="F197" s="102"/>
      <c r="G197" s="102"/>
      <c r="H197" s="102"/>
      <c r="I197" s="102"/>
      <c r="J197" s="102"/>
      <c r="K197" s="102"/>
      <c r="L197" s="137"/>
      <c r="M197" s="138"/>
      <c r="N197" s="139"/>
      <c r="O197" s="140"/>
      <c r="P197" s="141"/>
      <c r="Q197" s="123"/>
      <c r="R197" s="142"/>
      <c r="S197" s="10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row>
    <row r="198" ht="14.25" customHeight="1">
      <c r="A198" s="102"/>
      <c r="B198" s="136"/>
      <c r="C198" s="102"/>
      <c r="D198" s="102"/>
      <c r="E198" s="102"/>
      <c r="F198" s="102"/>
      <c r="G198" s="102"/>
      <c r="H198" s="102"/>
      <c r="I198" s="102"/>
      <c r="J198" s="102"/>
      <c r="K198" s="102"/>
      <c r="L198" s="137"/>
      <c r="M198" s="138"/>
      <c r="N198" s="139"/>
      <c r="O198" s="140"/>
      <c r="P198" s="141"/>
      <c r="Q198" s="123"/>
      <c r="R198" s="142"/>
      <c r="S198" s="102"/>
      <c r="T198" s="102"/>
      <c r="U198" s="102"/>
      <c r="V198" s="102"/>
      <c r="W198" s="102"/>
      <c r="X198" s="102"/>
      <c r="Y198" s="102"/>
      <c r="Z198" s="102"/>
      <c r="AA198" s="102"/>
      <c r="AB198" s="102"/>
      <c r="AC198" s="102"/>
      <c r="AD198" s="102"/>
      <c r="AE198" s="102"/>
      <c r="AF198" s="102"/>
      <c r="AG198" s="102"/>
      <c r="AH198" s="102"/>
      <c r="AI198" s="102"/>
      <c r="AJ198" s="102"/>
      <c r="AK198" s="102"/>
      <c r="AL198" s="102"/>
      <c r="AM198" s="102"/>
      <c r="AN198" s="102"/>
      <c r="AO198" s="102"/>
      <c r="AP198" s="102"/>
      <c r="AQ198" s="102"/>
      <c r="AR198" s="102"/>
      <c r="AS198" s="102"/>
      <c r="AT198" s="102"/>
      <c r="AU198" s="102"/>
      <c r="AV198" s="102"/>
    </row>
    <row r="199" ht="14.25" customHeight="1">
      <c r="A199" s="102"/>
      <c r="B199" s="136"/>
      <c r="C199" s="102"/>
      <c r="D199" s="102"/>
      <c r="E199" s="102"/>
      <c r="F199" s="102"/>
      <c r="G199" s="102"/>
      <c r="H199" s="102"/>
      <c r="I199" s="102"/>
      <c r="J199" s="102"/>
      <c r="K199" s="102"/>
      <c r="L199" s="137"/>
      <c r="M199" s="138"/>
      <c r="N199" s="139"/>
      <c r="O199" s="140"/>
      <c r="P199" s="141"/>
      <c r="Q199" s="123"/>
      <c r="R199" s="142"/>
      <c r="S199" s="102"/>
      <c r="T199" s="102"/>
      <c r="U199" s="102"/>
      <c r="V199" s="102"/>
      <c r="W199" s="102"/>
      <c r="X199" s="102"/>
      <c r="Y199" s="102"/>
      <c r="Z199" s="102"/>
      <c r="AA199" s="102"/>
      <c r="AB199" s="102"/>
      <c r="AC199" s="102"/>
      <c r="AD199" s="102"/>
      <c r="AE199" s="102"/>
      <c r="AF199" s="102"/>
      <c r="AG199" s="102"/>
      <c r="AH199" s="102"/>
      <c r="AI199" s="102"/>
      <c r="AJ199" s="102"/>
      <c r="AK199" s="102"/>
      <c r="AL199" s="102"/>
      <c r="AM199" s="102"/>
      <c r="AN199" s="102"/>
      <c r="AO199" s="102"/>
      <c r="AP199" s="102"/>
      <c r="AQ199" s="102"/>
      <c r="AR199" s="102"/>
      <c r="AS199" s="102"/>
      <c r="AT199" s="102"/>
      <c r="AU199" s="102"/>
      <c r="AV199" s="102"/>
    </row>
    <row r="200" ht="14.25" customHeight="1">
      <c r="A200" s="102"/>
      <c r="B200" s="136"/>
      <c r="C200" s="102"/>
      <c r="D200" s="102"/>
      <c r="E200" s="102"/>
      <c r="F200" s="102"/>
      <c r="G200" s="102"/>
      <c r="H200" s="102"/>
      <c r="I200" s="102"/>
      <c r="J200" s="102"/>
      <c r="K200" s="102"/>
      <c r="L200" s="137"/>
      <c r="M200" s="138"/>
      <c r="N200" s="139"/>
      <c r="O200" s="140"/>
      <c r="P200" s="141"/>
      <c r="Q200" s="123"/>
      <c r="R200" s="14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02"/>
      <c r="AS200" s="102"/>
      <c r="AT200" s="102"/>
      <c r="AU200" s="102"/>
      <c r="AV200" s="102"/>
    </row>
    <row r="201" ht="14.25" customHeight="1">
      <c r="A201" s="102"/>
      <c r="B201" s="136"/>
      <c r="C201" s="102"/>
      <c r="D201" s="102"/>
      <c r="E201" s="102"/>
      <c r="F201" s="102"/>
      <c r="G201" s="102"/>
      <c r="H201" s="102"/>
      <c r="I201" s="102"/>
      <c r="J201" s="102"/>
      <c r="K201" s="102"/>
      <c r="L201" s="137"/>
      <c r="M201" s="138"/>
      <c r="N201" s="139"/>
      <c r="O201" s="140"/>
      <c r="P201" s="141"/>
      <c r="Q201" s="123"/>
      <c r="R201" s="142"/>
      <c r="S201" s="10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row>
    <row r="202" ht="14.25" customHeight="1">
      <c r="A202" s="102"/>
      <c r="B202" s="136"/>
      <c r="C202" s="102"/>
      <c r="D202" s="102"/>
      <c r="E202" s="102"/>
      <c r="F202" s="102"/>
      <c r="G202" s="102"/>
      <c r="H202" s="102"/>
      <c r="I202" s="102"/>
      <c r="J202" s="102"/>
      <c r="K202" s="102"/>
      <c r="L202" s="137"/>
      <c r="M202" s="138"/>
      <c r="N202" s="139"/>
      <c r="O202" s="140"/>
      <c r="P202" s="141"/>
      <c r="Q202" s="123"/>
      <c r="R202" s="142"/>
      <c r="S202" s="10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row>
    <row r="203" ht="14.25" customHeight="1">
      <c r="A203" s="102"/>
      <c r="B203" s="136"/>
      <c r="C203" s="102"/>
      <c r="D203" s="102"/>
      <c r="E203" s="102"/>
      <c r="F203" s="102"/>
      <c r="G203" s="102"/>
      <c r="H203" s="102"/>
      <c r="I203" s="102"/>
      <c r="J203" s="102"/>
      <c r="K203" s="102"/>
      <c r="L203" s="137"/>
      <c r="M203" s="138"/>
      <c r="N203" s="139"/>
      <c r="O203" s="140"/>
      <c r="P203" s="141"/>
      <c r="Q203" s="123"/>
      <c r="R203" s="142"/>
      <c r="S203" s="10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row>
    <row r="204" ht="14.25" customHeight="1">
      <c r="A204" s="102"/>
      <c r="B204" s="136"/>
      <c r="C204" s="102"/>
      <c r="D204" s="102"/>
      <c r="E204" s="102"/>
      <c r="F204" s="102"/>
      <c r="G204" s="102"/>
      <c r="H204" s="102"/>
      <c r="I204" s="102"/>
      <c r="J204" s="102"/>
      <c r="K204" s="102"/>
      <c r="L204" s="137"/>
      <c r="M204" s="138"/>
      <c r="N204" s="139"/>
      <c r="O204" s="140"/>
      <c r="P204" s="141"/>
      <c r="Q204" s="123"/>
      <c r="R204" s="142"/>
      <c r="S204" s="10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row>
    <row r="205" ht="14.25" customHeight="1">
      <c r="A205" s="102"/>
      <c r="B205" s="136"/>
      <c r="C205" s="102"/>
      <c r="D205" s="102"/>
      <c r="E205" s="102"/>
      <c r="F205" s="102"/>
      <c r="G205" s="102"/>
      <c r="H205" s="102"/>
      <c r="I205" s="102"/>
      <c r="J205" s="102"/>
      <c r="K205" s="102"/>
      <c r="L205" s="137"/>
      <c r="M205" s="138"/>
      <c r="N205" s="139"/>
      <c r="O205" s="140"/>
      <c r="P205" s="141"/>
      <c r="Q205" s="123"/>
      <c r="R205" s="142"/>
      <c r="S205" s="10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row>
    <row r="206" ht="14.25" customHeight="1">
      <c r="A206" s="102"/>
      <c r="B206" s="136"/>
      <c r="C206" s="102"/>
      <c r="D206" s="102"/>
      <c r="E206" s="102"/>
      <c r="F206" s="102"/>
      <c r="G206" s="102"/>
      <c r="H206" s="102"/>
      <c r="I206" s="102"/>
      <c r="J206" s="102"/>
      <c r="K206" s="102"/>
      <c r="L206" s="137"/>
      <c r="M206" s="138"/>
      <c r="N206" s="139"/>
      <c r="O206" s="140"/>
      <c r="P206" s="141"/>
      <c r="Q206" s="123"/>
      <c r="R206" s="14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row>
    <row r="207" ht="14.25" customHeight="1">
      <c r="A207" s="102"/>
      <c r="B207" s="136"/>
      <c r="C207" s="102"/>
      <c r="D207" s="102"/>
      <c r="E207" s="102"/>
      <c r="F207" s="102"/>
      <c r="G207" s="102"/>
      <c r="H207" s="102"/>
      <c r="I207" s="102"/>
      <c r="J207" s="102"/>
      <c r="K207" s="102"/>
      <c r="L207" s="137"/>
      <c r="M207" s="138"/>
      <c r="N207" s="139"/>
      <c r="O207" s="140"/>
      <c r="P207" s="141"/>
      <c r="Q207" s="123"/>
      <c r="R207" s="142"/>
      <c r="S207" s="10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row>
    <row r="208" ht="14.25" customHeight="1">
      <c r="A208" s="102"/>
      <c r="B208" s="136"/>
      <c r="C208" s="102"/>
      <c r="D208" s="102"/>
      <c r="E208" s="102"/>
      <c r="F208" s="102"/>
      <c r="G208" s="102"/>
      <c r="H208" s="102"/>
      <c r="I208" s="102"/>
      <c r="J208" s="102"/>
      <c r="K208" s="102"/>
      <c r="L208" s="137"/>
      <c r="M208" s="138"/>
      <c r="N208" s="139"/>
      <c r="O208" s="140"/>
      <c r="P208" s="141"/>
      <c r="Q208" s="123"/>
      <c r="R208" s="142"/>
      <c r="S208" s="10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row>
    <row r="209" ht="14.25" customHeight="1">
      <c r="A209" s="102"/>
      <c r="B209" s="136"/>
      <c r="C209" s="102"/>
      <c r="D209" s="102"/>
      <c r="E209" s="102"/>
      <c r="F209" s="102"/>
      <c r="G209" s="102"/>
      <c r="H209" s="102"/>
      <c r="I209" s="102"/>
      <c r="J209" s="102"/>
      <c r="K209" s="102"/>
      <c r="L209" s="137"/>
      <c r="M209" s="138"/>
      <c r="N209" s="139"/>
      <c r="O209" s="140"/>
      <c r="P209" s="141"/>
      <c r="Q209" s="123"/>
      <c r="R209" s="142"/>
      <c r="S209" s="10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row>
    <row r="210" ht="14.25" customHeight="1">
      <c r="A210" s="102"/>
      <c r="B210" s="136"/>
      <c r="C210" s="102"/>
      <c r="D210" s="102"/>
      <c r="E210" s="102"/>
      <c r="F210" s="102"/>
      <c r="G210" s="102"/>
      <c r="H210" s="102"/>
      <c r="I210" s="102"/>
      <c r="J210" s="102"/>
      <c r="K210" s="102"/>
      <c r="L210" s="137"/>
      <c r="M210" s="138"/>
      <c r="N210" s="139"/>
      <c r="O210" s="140"/>
      <c r="P210" s="141"/>
      <c r="Q210" s="123"/>
      <c r="R210" s="142"/>
      <c r="S210" s="10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row>
    <row r="211" ht="14.25" customHeight="1">
      <c r="A211" s="102"/>
      <c r="B211" s="136"/>
      <c r="C211" s="102"/>
      <c r="D211" s="102"/>
      <c r="E211" s="102"/>
      <c r="F211" s="102"/>
      <c r="G211" s="102"/>
      <c r="H211" s="102"/>
      <c r="I211" s="102"/>
      <c r="J211" s="102"/>
      <c r="K211" s="102"/>
      <c r="L211" s="137"/>
      <c r="M211" s="138"/>
      <c r="N211" s="139"/>
      <c r="O211" s="140"/>
      <c r="P211" s="141"/>
      <c r="Q211" s="123"/>
      <c r="R211" s="14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row>
    <row r="212" ht="14.25" customHeight="1">
      <c r="A212" s="102"/>
      <c r="B212" s="136"/>
      <c r="C212" s="102"/>
      <c r="D212" s="102"/>
      <c r="E212" s="102"/>
      <c r="F212" s="102"/>
      <c r="G212" s="102"/>
      <c r="H212" s="102"/>
      <c r="I212" s="102"/>
      <c r="J212" s="102"/>
      <c r="K212" s="102"/>
      <c r="L212" s="137"/>
      <c r="M212" s="138"/>
      <c r="N212" s="139"/>
      <c r="O212" s="140"/>
      <c r="P212" s="141"/>
      <c r="Q212" s="123"/>
      <c r="R212" s="142"/>
      <c r="S212" s="10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row>
    <row r="213" ht="14.25" customHeight="1">
      <c r="A213" s="102"/>
      <c r="B213" s="136"/>
      <c r="C213" s="102"/>
      <c r="D213" s="102"/>
      <c r="E213" s="102"/>
      <c r="F213" s="102"/>
      <c r="G213" s="102"/>
      <c r="H213" s="102"/>
      <c r="I213" s="102"/>
      <c r="J213" s="102"/>
      <c r="K213" s="102"/>
      <c r="L213" s="137"/>
      <c r="M213" s="138"/>
      <c r="N213" s="139"/>
      <c r="O213" s="140"/>
      <c r="P213" s="141"/>
      <c r="Q213" s="123"/>
      <c r="R213" s="142"/>
      <c r="S213" s="10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row>
    <row r="214" ht="14.25" customHeight="1">
      <c r="A214" s="102"/>
      <c r="B214" s="136"/>
      <c r="C214" s="102"/>
      <c r="D214" s="102"/>
      <c r="E214" s="102"/>
      <c r="F214" s="102"/>
      <c r="G214" s="102"/>
      <c r="H214" s="102"/>
      <c r="I214" s="102"/>
      <c r="J214" s="102"/>
      <c r="K214" s="102"/>
      <c r="L214" s="137"/>
      <c r="M214" s="138"/>
      <c r="N214" s="139"/>
      <c r="O214" s="140"/>
      <c r="P214" s="141"/>
      <c r="Q214" s="123"/>
      <c r="R214" s="142"/>
      <c r="S214" s="102"/>
      <c r="T214" s="102"/>
      <c r="U214" s="102"/>
      <c r="V214" s="102"/>
      <c r="W214" s="102"/>
      <c r="X214" s="102"/>
      <c r="Y214" s="102"/>
      <c r="Z214" s="102"/>
      <c r="AA214" s="102"/>
      <c r="AB214" s="102"/>
      <c r="AC214" s="102"/>
      <c r="AD214" s="102"/>
      <c r="AE214" s="102"/>
      <c r="AF214" s="102"/>
      <c r="AG214" s="102"/>
      <c r="AH214" s="102"/>
      <c r="AI214" s="102"/>
      <c r="AJ214" s="102"/>
      <c r="AK214" s="102"/>
      <c r="AL214" s="102"/>
      <c r="AM214" s="102"/>
      <c r="AN214" s="102"/>
      <c r="AO214" s="102"/>
      <c r="AP214" s="102"/>
      <c r="AQ214" s="102"/>
      <c r="AR214" s="102"/>
      <c r="AS214" s="102"/>
      <c r="AT214" s="102"/>
      <c r="AU214" s="102"/>
      <c r="AV214" s="102"/>
    </row>
    <row r="215" ht="14.25" customHeight="1">
      <c r="A215" s="102"/>
      <c r="B215" s="136"/>
      <c r="C215" s="102"/>
      <c r="D215" s="102"/>
      <c r="E215" s="102"/>
      <c r="F215" s="102"/>
      <c r="G215" s="102"/>
      <c r="H215" s="102"/>
      <c r="I215" s="102"/>
      <c r="J215" s="102"/>
      <c r="K215" s="102"/>
      <c r="L215" s="137"/>
      <c r="M215" s="138"/>
      <c r="N215" s="139"/>
      <c r="O215" s="140"/>
      <c r="P215" s="141"/>
      <c r="Q215" s="123"/>
      <c r="R215" s="142"/>
      <c r="S215" s="102"/>
      <c r="T215" s="102"/>
      <c r="U215" s="102"/>
      <c r="V215" s="102"/>
      <c r="W215" s="102"/>
      <c r="X215" s="102"/>
      <c r="Y215" s="102"/>
      <c r="Z215" s="102"/>
      <c r="AA215" s="102"/>
      <c r="AB215" s="102"/>
      <c r="AC215" s="102"/>
      <c r="AD215" s="102"/>
      <c r="AE215" s="102"/>
      <c r="AF215" s="102"/>
      <c r="AG215" s="102"/>
      <c r="AH215" s="102"/>
      <c r="AI215" s="102"/>
      <c r="AJ215" s="102"/>
      <c r="AK215" s="102"/>
      <c r="AL215" s="102"/>
      <c r="AM215" s="102"/>
      <c r="AN215" s="102"/>
      <c r="AO215" s="102"/>
      <c r="AP215" s="102"/>
      <c r="AQ215" s="102"/>
      <c r="AR215" s="102"/>
      <c r="AS215" s="102"/>
      <c r="AT215" s="102"/>
      <c r="AU215" s="102"/>
      <c r="AV215" s="102"/>
    </row>
    <row r="216" ht="14.25" customHeight="1">
      <c r="A216" s="102"/>
      <c r="B216" s="136"/>
      <c r="C216" s="102"/>
      <c r="D216" s="102"/>
      <c r="E216" s="102"/>
      <c r="F216" s="102"/>
      <c r="G216" s="102"/>
      <c r="H216" s="102"/>
      <c r="I216" s="102"/>
      <c r="J216" s="102"/>
      <c r="K216" s="102"/>
      <c r="L216" s="137"/>
      <c r="M216" s="138"/>
      <c r="N216" s="139"/>
      <c r="O216" s="140"/>
      <c r="P216" s="141"/>
      <c r="Q216" s="123"/>
      <c r="R216" s="142"/>
      <c r="S216" s="102"/>
      <c r="T216" s="102"/>
      <c r="U216" s="102"/>
      <c r="V216" s="102"/>
      <c r="W216" s="102"/>
      <c r="X216" s="102"/>
      <c r="Y216" s="102"/>
      <c r="Z216" s="102"/>
      <c r="AA216" s="102"/>
      <c r="AB216" s="102"/>
      <c r="AC216" s="102"/>
      <c r="AD216" s="102"/>
      <c r="AE216" s="102"/>
      <c r="AF216" s="102"/>
      <c r="AG216" s="102"/>
      <c r="AH216" s="102"/>
      <c r="AI216" s="102"/>
      <c r="AJ216" s="102"/>
      <c r="AK216" s="102"/>
      <c r="AL216" s="102"/>
      <c r="AM216" s="102"/>
      <c r="AN216" s="102"/>
      <c r="AO216" s="102"/>
      <c r="AP216" s="102"/>
      <c r="AQ216" s="102"/>
      <c r="AR216" s="102"/>
      <c r="AS216" s="102"/>
      <c r="AT216" s="102"/>
      <c r="AU216" s="102"/>
      <c r="AV216" s="102"/>
    </row>
    <row r="217" ht="14.25" customHeight="1">
      <c r="A217" s="102"/>
      <c r="B217" s="136"/>
      <c r="C217" s="102"/>
      <c r="D217" s="102"/>
      <c r="E217" s="102"/>
      <c r="F217" s="102"/>
      <c r="G217" s="102"/>
      <c r="H217" s="102"/>
      <c r="I217" s="102"/>
      <c r="J217" s="102"/>
      <c r="K217" s="102"/>
      <c r="L217" s="137"/>
      <c r="M217" s="138"/>
      <c r="N217" s="139"/>
      <c r="O217" s="140"/>
      <c r="P217" s="141"/>
      <c r="Q217" s="123"/>
      <c r="R217" s="142"/>
      <c r="S217" s="102"/>
      <c r="T217" s="102"/>
      <c r="U217" s="102"/>
      <c r="V217" s="102"/>
      <c r="W217" s="102"/>
      <c r="X217" s="102"/>
      <c r="Y217" s="102"/>
      <c r="Z217" s="102"/>
      <c r="AA217" s="102"/>
      <c r="AB217" s="102"/>
      <c r="AC217" s="102"/>
      <c r="AD217" s="102"/>
      <c r="AE217" s="102"/>
      <c r="AF217" s="102"/>
      <c r="AG217" s="102"/>
      <c r="AH217" s="102"/>
      <c r="AI217" s="102"/>
      <c r="AJ217" s="102"/>
      <c r="AK217" s="102"/>
      <c r="AL217" s="102"/>
      <c r="AM217" s="102"/>
      <c r="AN217" s="102"/>
      <c r="AO217" s="102"/>
      <c r="AP217" s="102"/>
      <c r="AQ217" s="102"/>
      <c r="AR217" s="102"/>
      <c r="AS217" s="102"/>
      <c r="AT217" s="102"/>
      <c r="AU217" s="102"/>
      <c r="AV217" s="102"/>
    </row>
    <row r="218" ht="14.25" customHeight="1">
      <c r="A218" s="102"/>
      <c r="B218" s="136"/>
      <c r="C218" s="102"/>
      <c r="D218" s="102"/>
      <c r="E218" s="102"/>
      <c r="F218" s="102"/>
      <c r="G218" s="102"/>
      <c r="H218" s="102"/>
      <c r="I218" s="102"/>
      <c r="J218" s="102"/>
      <c r="K218" s="102"/>
      <c r="L218" s="137"/>
      <c r="M218" s="138"/>
      <c r="N218" s="139"/>
      <c r="O218" s="140"/>
      <c r="P218" s="141"/>
      <c r="Q218" s="123"/>
      <c r="R218" s="14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row>
    <row r="219" ht="14.25" customHeight="1">
      <c r="A219" s="102"/>
      <c r="B219" s="136"/>
      <c r="C219" s="102"/>
      <c r="D219" s="102"/>
      <c r="E219" s="102"/>
      <c r="F219" s="102"/>
      <c r="G219" s="102"/>
      <c r="H219" s="102"/>
      <c r="I219" s="102"/>
      <c r="J219" s="102"/>
      <c r="K219" s="102"/>
      <c r="L219" s="137"/>
      <c r="M219" s="138"/>
      <c r="N219" s="139"/>
      <c r="O219" s="140"/>
      <c r="P219" s="141"/>
      <c r="Q219" s="123"/>
      <c r="R219" s="142"/>
      <c r="S219" s="10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c r="AQ219" s="102"/>
      <c r="AR219" s="102"/>
      <c r="AS219" s="102"/>
      <c r="AT219" s="102"/>
      <c r="AU219" s="102"/>
      <c r="AV219" s="102"/>
    </row>
    <row r="220" ht="14.25" customHeight="1">
      <c r="A220" s="102"/>
      <c r="B220" s="136"/>
      <c r="C220" s="102"/>
      <c r="D220" s="102"/>
      <c r="E220" s="102"/>
      <c r="F220" s="102"/>
      <c r="G220" s="102"/>
      <c r="H220" s="102"/>
      <c r="I220" s="102"/>
      <c r="J220" s="102"/>
      <c r="K220" s="102"/>
      <c r="L220" s="137"/>
      <c r="M220" s="138"/>
      <c r="N220" s="139"/>
      <c r="O220" s="140"/>
      <c r="P220" s="141"/>
      <c r="Q220" s="123"/>
      <c r="R220" s="142"/>
      <c r="S220" s="102"/>
      <c r="T220" s="102"/>
      <c r="U220" s="102"/>
      <c r="V220" s="102"/>
      <c r="W220" s="102"/>
      <c r="X220" s="102"/>
      <c r="Y220" s="102"/>
      <c r="Z220" s="102"/>
      <c r="AA220" s="102"/>
      <c r="AB220" s="102"/>
      <c r="AC220" s="102"/>
      <c r="AD220" s="102"/>
      <c r="AE220" s="102"/>
      <c r="AF220" s="102"/>
      <c r="AG220" s="102"/>
      <c r="AH220" s="102"/>
      <c r="AI220" s="102"/>
      <c r="AJ220" s="102"/>
      <c r="AK220" s="102"/>
      <c r="AL220" s="102"/>
      <c r="AM220" s="102"/>
      <c r="AN220" s="102"/>
      <c r="AO220" s="102"/>
      <c r="AP220" s="102"/>
      <c r="AQ220" s="102"/>
      <c r="AR220" s="102"/>
      <c r="AS220" s="102"/>
      <c r="AT220" s="102"/>
      <c r="AU220" s="102"/>
      <c r="AV220" s="102"/>
    </row>
    <row r="221" ht="14.25" customHeight="1">
      <c r="A221" s="102"/>
      <c r="B221" s="136"/>
      <c r="C221" s="102"/>
      <c r="D221" s="102"/>
      <c r="E221" s="102"/>
      <c r="F221" s="102"/>
      <c r="G221" s="102"/>
      <c r="H221" s="102"/>
      <c r="I221" s="102"/>
      <c r="J221" s="102"/>
      <c r="K221" s="102"/>
      <c r="L221" s="137"/>
      <c r="M221" s="138"/>
      <c r="N221" s="139"/>
      <c r="O221" s="140"/>
      <c r="P221" s="141"/>
      <c r="Q221" s="123"/>
      <c r="R221" s="142"/>
      <c r="S221" s="102"/>
      <c r="T221" s="102"/>
      <c r="U221" s="102"/>
      <c r="V221" s="102"/>
      <c r="W221" s="102"/>
      <c r="X221" s="102"/>
      <c r="Y221" s="102"/>
      <c r="Z221" s="102"/>
      <c r="AA221" s="102"/>
      <c r="AB221" s="102"/>
      <c r="AC221" s="102"/>
      <c r="AD221" s="102"/>
      <c r="AE221" s="102"/>
      <c r="AF221" s="102"/>
      <c r="AG221" s="102"/>
      <c r="AH221" s="102"/>
      <c r="AI221" s="102"/>
      <c r="AJ221" s="102"/>
      <c r="AK221" s="102"/>
      <c r="AL221" s="102"/>
      <c r="AM221" s="102"/>
      <c r="AN221" s="102"/>
      <c r="AO221" s="102"/>
      <c r="AP221" s="102"/>
      <c r="AQ221" s="102"/>
      <c r="AR221" s="102"/>
      <c r="AS221" s="102"/>
      <c r="AT221" s="102"/>
      <c r="AU221" s="102"/>
      <c r="AV221" s="102"/>
    </row>
    <row r="222" ht="14.25" customHeight="1">
      <c r="A222" s="102"/>
      <c r="B222" s="136"/>
      <c r="C222" s="102"/>
      <c r="D222" s="102"/>
      <c r="E222" s="102"/>
      <c r="F222" s="102"/>
      <c r="G222" s="102"/>
      <c r="H222" s="102"/>
      <c r="I222" s="102"/>
      <c r="J222" s="102"/>
      <c r="K222" s="102"/>
      <c r="L222" s="137"/>
      <c r="M222" s="138"/>
      <c r="N222" s="139"/>
      <c r="O222" s="140"/>
      <c r="P222" s="141"/>
      <c r="Q222" s="123"/>
      <c r="R222" s="142"/>
      <c r="S222" s="102"/>
      <c r="T222" s="102"/>
      <c r="U222" s="102"/>
      <c r="V222" s="102"/>
      <c r="W222" s="102"/>
      <c r="X222" s="102"/>
      <c r="Y222" s="102"/>
      <c r="Z222" s="102"/>
      <c r="AA222" s="102"/>
      <c r="AB222" s="102"/>
      <c r="AC222" s="102"/>
      <c r="AD222" s="102"/>
      <c r="AE222" s="102"/>
      <c r="AF222" s="102"/>
      <c r="AG222" s="102"/>
      <c r="AH222" s="102"/>
      <c r="AI222" s="102"/>
      <c r="AJ222" s="102"/>
      <c r="AK222" s="102"/>
      <c r="AL222" s="102"/>
      <c r="AM222" s="102"/>
      <c r="AN222" s="102"/>
      <c r="AO222" s="102"/>
      <c r="AP222" s="102"/>
      <c r="AQ222" s="102"/>
      <c r="AR222" s="102"/>
      <c r="AS222" s="102"/>
      <c r="AT222" s="102"/>
      <c r="AU222" s="102"/>
      <c r="AV222" s="102"/>
    </row>
    <row r="223" ht="14.25" customHeight="1">
      <c r="A223" s="102"/>
      <c r="B223" s="136"/>
      <c r="C223" s="102"/>
      <c r="D223" s="102"/>
      <c r="E223" s="102"/>
      <c r="F223" s="102"/>
      <c r="G223" s="102"/>
      <c r="H223" s="102"/>
      <c r="I223" s="102"/>
      <c r="J223" s="102"/>
      <c r="K223" s="102"/>
      <c r="L223" s="137"/>
      <c r="M223" s="138"/>
      <c r="N223" s="139"/>
      <c r="O223" s="140"/>
      <c r="P223" s="141"/>
      <c r="Q223" s="123"/>
      <c r="R223" s="142"/>
      <c r="S223" s="102"/>
      <c r="T223" s="102"/>
      <c r="U223" s="102"/>
      <c r="V223" s="102"/>
      <c r="W223" s="102"/>
      <c r="X223" s="102"/>
      <c r="Y223" s="102"/>
      <c r="Z223" s="102"/>
      <c r="AA223" s="102"/>
      <c r="AB223" s="102"/>
      <c r="AC223" s="102"/>
      <c r="AD223" s="102"/>
      <c r="AE223" s="102"/>
      <c r="AF223" s="102"/>
      <c r="AG223" s="102"/>
      <c r="AH223" s="102"/>
      <c r="AI223" s="102"/>
      <c r="AJ223" s="102"/>
      <c r="AK223" s="102"/>
      <c r="AL223" s="102"/>
      <c r="AM223" s="102"/>
      <c r="AN223" s="102"/>
      <c r="AO223" s="102"/>
      <c r="AP223" s="102"/>
      <c r="AQ223" s="102"/>
      <c r="AR223" s="102"/>
      <c r="AS223" s="102"/>
      <c r="AT223" s="102"/>
      <c r="AU223" s="102"/>
      <c r="AV223" s="102"/>
    </row>
    <row r="224" ht="14.25" customHeight="1">
      <c r="A224" s="102"/>
      <c r="B224" s="136"/>
      <c r="C224" s="102"/>
      <c r="D224" s="102"/>
      <c r="E224" s="102"/>
      <c r="F224" s="102"/>
      <c r="G224" s="102"/>
      <c r="H224" s="102"/>
      <c r="I224" s="102"/>
      <c r="J224" s="102"/>
      <c r="K224" s="102"/>
      <c r="L224" s="137"/>
      <c r="M224" s="138"/>
      <c r="N224" s="139"/>
      <c r="O224" s="140"/>
      <c r="P224" s="141"/>
      <c r="Q224" s="123"/>
      <c r="R224" s="142"/>
      <c r="S224" s="10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row>
    <row r="225" ht="14.25" customHeight="1">
      <c r="A225" s="102"/>
      <c r="B225" s="136"/>
      <c r="C225" s="102"/>
      <c r="D225" s="102"/>
      <c r="E225" s="102"/>
      <c r="F225" s="102"/>
      <c r="G225" s="102"/>
      <c r="H225" s="102"/>
      <c r="I225" s="102"/>
      <c r="J225" s="102"/>
      <c r="K225" s="102"/>
      <c r="L225" s="137"/>
      <c r="M225" s="138"/>
      <c r="N225" s="139"/>
      <c r="O225" s="140"/>
      <c r="P225" s="141"/>
      <c r="Q225" s="123"/>
      <c r="R225" s="142"/>
      <c r="S225" s="10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row>
    <row r="226" ht="14.25" customHeight="1">
      <c r="A226" s="102"/>
      <c r="B226" s="136"/>
      <c r="C226" s="102"/>
      <c r="D226" s="102"/>
      <c r="E226" s="102"/>
      <c r="F226" s="102"/>
      <c r="G226" s="102"/>
      <c r="H226" s="102"/>
      <c r="I226" s="102"/>
      <c r="J226" s="102"/>
      <c r="K226" s="102"/>
      <c r="L226" s="137"/>
      <c r="M226" s="138"/>
      <c r="N226" s="139"/>
      <c r="O226" s="140"/>
      <c r="P226" s="141"/>
      <c r="Q226" s="123"/>
      <c r="R226" s="142"/>
      <c r="S226" s="102"/>
      <c r="T226" s="102"/>
      <c r="U226" s="102"/>
      <c r="V226" s="102"/>
      <c r="W226" s="102"/>
      <c r="X226" s="102"/>
      <c r="Y226" s="102"/>
      <c r="Z226" s="102"/>
      <c r="AA226" s="102"/>
      <c r="AB226" s="102"/>
      <c r="AC226" s="102"/>
      <c r="AD226" s="102"/>
      <c r="AE226" s="102"/>
      <c r="AF226" s="102"/>
      <c r="AG226" s="102"/>
      <c r="AH226" s="102"/>
      <c r="AI226" s="102"/>
      <c r="AJ226" s="102"/>
      <c r="AK226" s="102"/>
      <c r="AL226" s="102"/>
      <c r="AM226" s="102"/>
      <c r="AN226" s="102"/>
      <c r="AO226" s="102"/>
      <c r="AP226" s="102"/>
      <c r="AQ226" s="102"/>
      <c r="AR226" s="102"/>
      <c r="AS226" s="102"/>
      <c r="AT226" s="102"/>
      <c r="AU226" s="102"/>
      <c r="AV226" s="102"/>
    </row>
    <row r="227" ht="14.25" customHeight="1">
      <c r="A227" s="102"/>
      <c r="B227" s="136"/>
      <c r="C227" s="102"/>
      <c r="D227" s="102"/>
      <c r="E227" s="102"/>
      <c r="F227" s="102"/>
      <c r="G227" s="102"/>
      <c r="H227" s="102"/>
      <c r="I227" s="102"/>
      <c r="J227" s="102"/>
      <c r="K227" s="102"/>
      <c r="L227" s="137"/>
      <c r="M227" s="138"/>
      <c r="N227" s="139"/>
      <c r="O227" s="140"/>
      <c r="P227" s="141"/>
      <c r="Q227" s="123"/>
      <c r="R227" s="142"/>
      <c r="S227" s="102"/>
      <c r="T227" s="102"/>
      <c r="U227" s="102"/>
      <c r="V227" s="102"/>
      <c r="W227" s="102"/>
      <c r="X227" s="102"/>
      <c r="Y227" s="102"/>
      <c r="Z227" s="102"/>
      <c r="AA227" s="102"/>
      <c r="AB227" s="102"/>
      <c r="AC227" s="102"/>
      <c r="AD227" s="102"/>
      <c r="AE227" s="102"/>
      <c r="AF227" s="102"/>
      <c r="AG227" s="102"/>
      <c r="AH227" s="102"/>
      <c r="AI227" s="102"/>
      <c r="AJ227" s="102"/>
      <c r="AK227" s="102"/>
      <c r="AL227" s="102"/>
      <c r="AM227" s="102"/>
      <c r="AN227" s="102"/>
      <c r="AO227" s="102"/>
      <c r="AP227" s="102"/>
      <c r="AQ227" s="102"/>
      <c r="AR227" s="102"/>
      <c r="AS227" s="102"/>
      <c r="AT227" s="102"/>
      <c r="AU227" s="102"/>
      <c r="AV227" s="102"/>
    </row>
    <row r="228" ht="14.25" customHeight="1">
      <c r="A228" s="102"/>
      <c r="B228" s="136"/>
      <c r="C228" s="102"/>
      <c r="D228" s="102"/>
      <c r="E228" s="102"/>
      <c r="F228" s="102"/>
      <c r="G228" s="102"/>
      <c r="H228" s="102"/>
      <c r="I228" s="102"/>
      <c r="J228" s="102"/>
      <c r="K228" s="102"/>
      <c r="L228" s="137"/>
      <c r="M228" s="138"/>
      <c r="N228" s="139"/>
      <c r="O228" s="140"/>
      <c r="P228" s="141"/>
      <c r="Q228" s="123"/>
      <c r="R228" s="142"/>
      <c r="S228" s="102"/>
      <c r="T228" s="102"/>
      <c r="U228" s="102"/>
      <c r="V228" s="102"/>
      <c r="W228" s="102"/>
      <c r="X228" s="102"/>
      <c r="Y228" s="102"/>
      <c r="Z228" s="102"/>
      <c r="AA228" s="102"/>
      <c r="AB228" s="102"/>
      <c r="AC228" s="102"/>
      <c r="AD228" s="102"/>
      <c r="AE228" s="102"/>
      <c r="AF228" s="102"/>
      <c r="AG228" s="102"/>
      <c r="AH228" s="102"/>
      <c r="AI228" s="102"/>
      <c r="AJ228" s="102"/>
      <c r="AK228" s="102"/>
      <c r="AL228" s="102"/>
      <c r="AM228" s="102"/>
      <c r="AN228" s="102"/>
      <c r="AO228" s="102"/>
      <c r="AP228" s="102"/>
      <c r="AQ228" s="102"/>
      <c r="AR228" s="102"/>
      <c r="AS228" s="102"/>
      <c r="AT228" s="102"/>
      <c r="AU228" s="102"/>
      <c r="AV228" s="102"/>
    </row>
    <row r="229" ht="14.25" customHeight="1">
      <c r="A229" s="102"/>
      <c r="B229" s="136"/>
      <c r="C229" s="102"/>
      <c r="D229" s="102"/>
      <c r="E229" s="102"/>
      <c r="F229" s="102"/>
      <c r="G229" s="102"/>
      <c r="H229" s="102"/>
      <c r="I229" s="102"/>
      <c r="J229" s="102"/>
      <c r="K229" s="102"/>
      <c r="L229" s="137"/>
      <c r="M229" s="138"/>
      <c r="N229" s="139"/>
      <c r="O229" s="140"/>
      <c r="P229" s="141"/>
      <c r="Q229" s="123"/>
      <c r="R229" s="142"/>
      <c r="S229" s="102"/>
      <c r="T229" s="102"/>
      <c r="U229" s="102"/>
      <c r="V229" s="102"/>
      <c r="W229" s="102"/>
      <c r="X229" s="102"/>
      <c r="Y229" s="102"/>
      <c r="Z229" s="102"/>
      <c r="AA229" s="102"/>
      <c r="AB229" s="102"/>
      <c r="AC229" s="102"/>
      <c r="AD229" s="102"/>
      <c r="AE229" s="102"/>
      <c r="AF229" s="102"/>
      <c r="AG229" s="102"/>
      <c r="AH229" s="102"/>
      <c r="AI229" s="102"/>
      <c r="AJ229" s="102"/>
      <c r="AK229" s="102"/>
      <c r="AL229" s="102"/>
      <c r="AM229" s="102"/>
      <c r="AN229" s="102"/>
      <c r="AO229" s="102"/>
      <c r="AP229" s="102"/>
      <c r="AQ229" s="102"/>
      <c r="AR229" s="102"/>
      <c r="AS229" s="102"/>
      <c r="AT229" s="102"/>
      <c r="AU229" s="102"/>
      <c r="AV229" s="102"/>
    </row>
    <row r="230" ht="14.25" customHeight="1">
      <c r="A230" s="102"/>
      <c r="B230" s="136"/>
      <c r="C230" s="102"/>
      <c r="D230" s="102"/>
      <c r="E230" s="102"/>
      <c r="F230" s="102"/>
      <c r="G230" s="102"/>
      <c r="H230" s="102"/>
      <c r="I230" s="102"/>
      <c r="J230" s="102"/>
      <c r="K230" s="102"/>
      <c r="L230" s="137"/>
      <c r="M230" s="138"/>
      <c r="N230" s="139"/>
      <c r="O230" s="140"/>
      <c r="P230" s="141"/>
      <c r="Q230" s="123"/>
      <c r="R230" s="142"/>
      <c r="S230" s="102"/>
      <c r="T230" s="102"/>
      <c r="U230" s="102"/>
      <c r="V230" s="102"/>
      <c r="W230" s="102"/>
      <c r="X230" s="102"/>
      <c r="Y230" s="102"/>
      <c r="Z230" s="102"/>
      <c r="AA230" s="102"/>
      <c r="AB230" s="102"/>
      <c r="AC230" s="102"/>
      <c r="AD230" s="102"/>
      <c r="AE230" s="102"/>
      <c r="AF230" s="102"/>
      <c r="AG230" s="102"/>
      <c r="AH230" s="102"/>
      <c r="AI230" s="102"/>
      <c r="AJ230" s="102"/>
      <c r="AK230" s="102"/>
      <c r="AL230" s="102"/>
      <c r="AM230" s="102"/>
      <c r="AN230" s="102"/>
      <c r="AO230" s="102"/>
      <c r="AP230" s="102"/>
      <c r="AQ230" s="102"/>
      <c r="AR230" s="102"/>
      <c r="AS230" s="102"/>
      <c r="AT230" s="102"/>
      <c r="AU230" s="102"/>
      <c r="AV230" s="102"/>
    </row>
    <row r="231" ht="14.25" customHeight="1">
      <c r="A231" s="102"/>
      <c r="B231" s="136"/>
      <c r="C231" s="102"/>
      <c r="D231" s="102"/>
      <c r="E231" s="102"/>
      <c r="F231" s="102"/>
      <c r="G231" s="102"/>
      <c r="H231" s="102"/>
      <c r="I231" s="102"/>
      <c r="J231" s="102"/>
      <c r="K231" s="102"/>
      <c r="L231" s="137"/>
      <c r="M231" s="138"/>
      <c r="N231" s="139"/>
      <c r="O231" s="140"/>
      <c r="P231" s="141"/>
      <c r="Q231" s="123"/>
      <c r="R231" s="142"/>
      <c r="S231" s="102"/>
      <c r="T231" s="102"/>
      <c r="U231" s="102"/>
      <c r="V231" s="102"/>
      <c r="W231" s="102"/>
      <c r="X231" s="102"/>
      <c r="Y231" s="102"/>
      <c r="Z231" s="102"/>
      <c r="AA231" s="102"/>
      <c r="AB231" s="102"/>
      <c r="AC231" s="102"/>
      <c r="AD231" s="102"/>
      <c r="AE231" s="102"/>
      <c r="AF231" s="102"/>
      <c r="AG231" s="102"/>
      <c r="AH231" s="102"/>
      <c r="AI231" s="102"/>
      <c r="AJ231" s="102"/>
      <c r="AK231" s="102"/>
      <c r="AL231" s="102"/>
      <c r="AM231" s="102"/>
      <c r="AN231" s="102"/>
      <c r="AO231" s="102"/>
      <c r="AP231" s="102"/>
      <c r="AQ231" s="102"/>
      <c r="AR231" s="102"/>
      <c r="AS231" s="102"/>
      <c r="AT231" s="102"/>
      <c r="AU231" s="102"/>
      <c r="AV231" s="102"/>
    </row>
    <row r="232" ht="14.25" customHeight="1">
      <c r="A232" s="102"/>
      <c r="B232" s="136"/>
      <c r="C232" s="102"/>
      <c r="D232" s="102"/>
      <c r="E232" s="102"/>
      <c r="F232" s="102"/>
      <c r="G232" s="102"/>
      <c r="H232" s="102"/>
      <c r="I232" s="102"/>
      <c r="J232" s="102"/>
      <c r="K232" s="102"/>
      <c r="L232" s="137"/>
      <c r="M232" s="138"/>
      <c r="N232" s="139"/>
      <c r="O232" s="140"/>
      <c r="P232" s="141"/>
      <c r="Q232" s="123"/>
      <c r="R232" s="142"/>
      <c r="S232" s="102"/>
      <c r="T232" s="102"/>
      <c r="U232" s="102"/>
      <c r="V232" s="102"/>
      <c r="W232" s="102"/>
      <c r="X232" s="102"/>
      <c r="Y232" s="102"/>
      <c r="Z232" s="102"/>
      <c r="AA232" s="102"/>
      <c r="AB232" s="102"/>
      <c r="AC232" s="102"/>
      <c r="AD232" s="102"/>
      <c r="AE232" s="102"/>
      <c r="AF232" s="102"/>
      <c r="AG232" s="102"/>
      <c r="AH232" s="102"/>
      <c r="AI232" s="102"/>
      <c r="AJ232" s="102"/>
      <c r="AK232" s="102"/>
      <c r="AL232" s="102"/>
      <c r="AM232" s="102"/>
      <c r="AN232" s="102"/>
      <c r="AO232" s="102"/>
      <c r="AP232" s="102"/>
      <c r="AQ232" s="102"/>
      <c r="AR232" s="102"/>
      <c r="AS232" s="102"/>
      <c r="AT232" s="102"/>
      <c r="AU232" s="102"/>
      <c r="AV232" s="102"/>
    </row>
    <row r="233" ht="14.25" customHeight="1">
      <c r="A233" s="102"/>
      <c r="B233" s="136"/>
      <c r="C233" s="102"/>
      <c r="D233" s="102"/>
      <c r="E233" s="102"/>
      <c r="F233" s="102"/>
      <c r="G233" s="102"/>
      <c r="H233" s="102"/>
      <c r="I233" s="102"/>
      <c r="J233" s="102"/>
      <c r="K233" s="102"/>
      <c r="L233" s="137"/>
      <c r="M233" s="138"/>
      <c r="N233" s="139"/>
      <c r="O233" s="140"/>
      <c r="P233" s="141"/>
      <c r="Q233" s="123"/>
      <c r="R233" s="142"/>
      <c r="S233" s="102"/>
      <c r="T233" s="102"/>
      <c r="U233" s="102"/>
      <c r="V233" s="102"/>
      <c r="W233" s="102"/>
      <c r="X233" s="102"/>
      <c r="Y233" s="102"/>
      <c r="Z233" s="102"/>
      <c r="AA233" s="102"/>
      <c r="AB233" s="102"/>
      <c r="AC233" s="102"/>
      <c r="AD233" s="102"/>
      <c r="AE233" s="102"/>
      <c r="AF233" s="102"/>
      <c r="AG233" s="102"/>
      <c r="AH233" s="102"/>
      <c r="AI233" s="102"/>
      <c r="AJ233" s="102"/>
      <c r="AK233" s="102"/>
      <c r="AL233" s="102"/>
      <c r="AM233" s="102"/>
      <c r="AN233" s="102"/>
      <c r="AO233" s="102"/>
      <c r="AP233" s="102"/>
      <c r="AQ233" s="102"/>
      <c r="AR233" s="102"/>
      <c r="AS233" s="102"/>
      <c r="AT233" s="102"/>
      <c r="AU233" s="102"/>
      <c r="AV233" s="102"/>
    </row>
    <row r="234" ht="14.25" customHeight="1">
      <c r="A234" s="102"/>
      <c r="B234" s="136"/>
      <c r="C234" s="102"/>
      <c r="D234" s="102"/>
      <c r="E234" s="102"/>
      <c r="F234" s="102"/>
      <c r="G234" s="102"/>
      <c r="H234" s="102"/>
      <c r="I234" s="102"/>
      <c r="J234" s="102"/>
      <c r="K234" s="102"/>
      <c r="L234" s="137"/>
      <c r="M234" s="138"/>
      <c r="N234" s="139"/>
      <c r="O234" s="140"/>
      <c r="P234" s="141"/>
      <c r="Q234" s="123"/>
      <c r="R234" s="142"/>
      <c r="S234" s="10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row>
    <row r="235" ht="14.25" customHeight="1">
      <c r="A235" s="102"/>
      <c r="B235" s="136"/>
      <c r="C235" s="102"/>
      <c r="D235" s="102"/>
      <c r="E235" s="102"/>
      <c r="F235" s="102"/>
      <c r="G235" s="102"/>
      <c r="H235" s="102"/>
      <c r="I235" s="102"/>
      <c r="J235" s="102"/>
      <c r="K235" s="102"/>
      <c r="L235" s="137"/>
      <c r="M235" s="138"/>
      <c r="N235" s="139"/>
      <c r="O235" s="140"/>
      <c r="P235" s="141"/>
      <c r="Q235" s="123"/>
      <c r="R235" s="142"/>
      <c r="S235" s="102"/>
      <c r="T235" s="102"/>
      <c r="U235" s="102"/>
      <c r="V235" s="102"/>
      <c r="W235" s="102"/>
      <c r="X235" s="102"/>
      <c r="Y235" s="102"/>
      <c r="Z235" s="102"/>
      <c r="AA235" s="102"/>
      <c r="AB235" s="102"/>
      <c r="AC235" s="102"/>
      <c r="AD235" s="102"/>
      <c r="AE235" s="102"/>
      <c r="AF235" s="102"/>
      <c r="AG235" s="102"/>
      <c r="AH235" s="102"/>
      <c r="AI235" s="102"/>
      <c r="AJ235" s="102"/>
      <c r="AK235" s="102"/>
      <c r="AL235" s="102"/>
      <c r="AM235" s="102"/>
      <c r="AN235" s="102"/>
      <c r="AO235" s="102"/>
      <c r="AP235" s="102"/>
      <c r="AQ235" s="102"/>
      <c r="AR235" s="102"/>
      <c r="AS235" s="102"/>
      <c r="AT235" s="102"/>
      <c r="AU235" s="102"/>
      <c r="AV235" s="102"/>
    </row>
    <row r="236" ht="14.25" customHeight="1">
      <c r="A236" s="102"/>
      <c r="B236" s="136"/>
      <c r="C236" s="102"/>
      <c r="D236" s="102"/>
      <c r="E236" s="102"/>
      <c r="F236" s="102"/>
      <c r="G236" s="102"/>
      <c r="H236" s="102"/>
      <c r="I236" s="102"/>
      <c r="J236" s="102"/>
      <c r="K236" s="102"/>
      <c r="L236" s="137"/>
      <c r="M236" s="138"/>
      <c r="N236" s="139"/>
      <c r="O236" s="140"/>
      <c r="P236" s="141"/>
      <c r="Q236" s="123"/>
      <c r="R236" s="142"/>
      <c r="S236" s="102"/>
      <c r="T236" s="102"/>
      <c r="U236" s="102"/>
      <c r="V236" s="102"/>
      <c r="W236" s="102"/>
      <c r="X236" s="102"/>
      <c r="Y236" s="102"/>
      <c r="Z236" s="102"/>
      <c r="AA236" s="102"/>
      <c r="AB236" s="102"/>
      <c r="AC236" s="102"/>
      <c r="AD236" s="102"/>
      <c r="AE236" s="102"/>
      <c r="AF236" s="102"/>
      <c r="AG236" s="102"/>
      <c r="AH236" s="102"/>
      <c r="AI236" s="102"/>
      <c r="AJ236" s="102"/>
      <c r="AK236" s="102"/>
      <c r="AL236" s="102"/>
      <c r="AM236" s="102"/>
      <c r="AN236" s="102"/>
      <c r="AO236" s="102"/>
      <c r="AP236" s="102"/>
      <c r="AQ236" s="102"/>
      <c r="AR236" s="102"/>
      <c r="AS236" s="102"/>
      <c r="AT236" s="102"/>
      <c r="AU236" s="102"/>
      <c r="AV236" s="102"/>
    </row>
    <row r="237" ht="14.25" customHeight="1">
      <c r="A237" s="102"/>
      <c r="B237" s="136"/>
      <c r="C237" s="102"/>
      <c r="D237" s="102"/>
      <c r="E237" s="102"/>
      <c r="F237" s="102"/>
      <c r="G237" s="102"/>
      <c r="H237" s="102"/>
      <c r="I237" s="102"/>
      <c r="J237" s="102"/>
      <c r="K237" s="102"/>
      <c r="L237" s="137"/>
      <c r="M237" s="138"/>
      <c r="N237" s="139"/>
      <c r="O237" s="140"/>
      <c r="P237" s="141"/>
      <c r="Q237" s="123"/>
      <c r="R237" s="142"/>
      <c r="S237" s="102"/>
      <c r="T237" s="102"/>
      <c r="U237" s="102"/>
      <c r="V237" s="102"/>
      <c r="W237" s="102"/>
      <c r="X237" s="102"/>
      <c r="Y237" s="102"/>
      <c r="Z237" s="102"/>
      <c r="AA237" s="102"/>
      <c r="AB237" s="102"/>
      <c r="AC237" s="102"/>
      <c r="AD237" s="102"/>
      <c r="AE237" s="102"/>
      <c r="AF237" s="102"/>
      <c r="AG237" s="102"/>
      <c r="AH237" s="102"/>
      <c r="AI237" s="102"/>
      <c r="AJ237" s="102"/>
      <c r="AK237" s="102"/>
      <c r="AL237" s="102"/>
      <c r="AM237" s="102"/>
      <c r="AN237" s="102"/>
      <c r="AO237" s="102"/>
      <c r="AP237" s="102"/>
      <c r="AQ237" s="102"/>
      <c r="AR237" s="102"/>
      <c r="AS237" s="102"/>
      <c r="AT237" s="102"/>
      <c r="AU237" s="102"/>
      <c r="AV237" s="102"/>
    </row>
    <row r="238" ht="14.25" customHeight="1">
      <c r="A238" s="102"/>
      <c r="B238" s="136"/>
      <c r="C238" s="102"/>
      <c r="D238" s="102"/>
      <c r="E238" s="102"/>
      <c r="F238" s="102"/>
      <c r="G238" s="102"/>
      <c r="H238" s="102"/>
      <c r="I238" s="102"/>
      <c r="J238" s="102"/>
      <c r="K238" s="102"/>
      <c r="L238" s="137"/>
      <c r="M238" s="138"/>
      <c r="N238" s="139"/>
      <c r="O238" s="140"/>
      <c r="P238" s="141"/>
      <c r="Q238" s="123"/>
      <c r="R238" s="142"/>
      <c r="S238" s="102"/>
      <c r="T238" s="102"/>
      <c r="U238" s="102"/>
      <c r="V238" s="102"/>
      <c r="W238" s="102"/>
      <c r="X238" s="102"/>
      <c r="Y238" s="102"/>
      <c r="Z238" s="102"/>
      <c r="AA238" s="102"/>
      <c r="AB238" s="102"/>
      <c r="AC238" s="102"/>
      <c r="AD238" s="102"/>
      <c r="AE238" s="102"/>
      <c r="AF238" s="102"/>
      <c r="AG238" s="102"/>
      <c r="AH238" s="102"/>
      <c r="AI238" s="102"/>
      <c r="AJ238" s="102"/>
      <c r="AK238" s="102"/>
      <c r="AL238" s="102"/>
      <c r="AM238" s="102"/>
      <c r="AN238" s="102"/>
      <c r="AO238" s="102"/>
      <c r="AP238" s="102"/>
      <c r="AQ238" s="102"/>
      <c r="AR238" s="102"/>
      <c r="AS238" s="102"/>
      <c r="AT238" s="102"/>
      <c r="AU238" s="102"/>
      <c r="AV238" s="102"/>
    </row>
    <row r="239" ht="14.25" customHeight="1">
      <c r="A239" s="102"/>
      <c r="B239" s="136"/>
      <c r="C239" s="102"/>
      <c r="D239" s="102"/>
      <c r="E239" s="102"/>
      <c r="F239" s="102"/>
      <c r="G239" s="102"/>
      <c r="H239" s="102"/>
      <c r="I239" s="102"/>
      <c r="J239" s="102"/>
      <c r="K239" s="102"/>
      <c r="L239" s="137"/>
      <c r="M239" s="138"/>
      <c r="N239" s="139"/>
      <c r="O239" s="140"/>
      <c r="P239" s="141"/>
      <c r="Q239" s="123"/>
      <c r="R239" s="142"/>
      <c r="S239" s="102"/>
      <c r="T239" s="102"/>
      <c r="U239" s="102"/>
      <c r="V239" s="102"/>
      <c r="W239" s="102"/>
      <c r="X239" s="102"/>
      <c r="Y239" s="102"/>
      <c r="Z239" s="102"/>
      <c r="AA239" s="102"/>
      <c r="AB239" s="102"/>
      <c r="AC239" s="102"/>
      <c r="AD239" s="102"/>
      <c r="AE239" s="102"/>
      <c r="AF239" s="102"/>
      <c r="AG239" s="102"/>
      <c r="AH239" s="102"/>
      <c r="AI239" s="102"/>
      <c r="AJ239" s="102"/>
      <c r="AK239" s="102"/>
      <c r="AL239" s="102"/>
      <c r="AM239" s="102"/>
      <c r="AN239" s="102"/>
      <c r="AO239" s="102"/>
      <c r="AP239" s="102"/>
      <c r="AQ239" s="102"/>
      <c r="AR239" s="102"/>
      <c r="AS239" s="102"/>
      <c r="AT239" s="102"/>
      <c r="AU239" s="102"/>
      <c r="AV239" s="102"/>
    </row>
    <row r="240" ht="14.25" customHeight="1">
      <c r="A240" s="102"/>
      <c r="B240" s="136"/>
      <c r="C240" s="102"/>
      <c r="D240" s="102"/>
      <c r="E240" s="102"/>
      <c r="F240" s="102"/>
      <c r="G240" s="102"/>
      <c r="H240" s="102"/>
      <c r="I240" s="102"/>
      <c r="J240" s="102"/>
      <c r="K240" s="102"/>
      <c r="L240" s="137"/>
      <c r="M240" s="138"/>
      <c r="N240" s="139"/>
      <c r="O240" s="140"/>
      <c r="P240" s="141"/>
      <c r="Q240" s="123"/>
      <c r="R240" s="142"/>
      <c r="S240" s="102"/>
      <c r="T240" s="102"/>
      <c r="U240" s="102"/>
      <c r="V240" s="102"/>
      <c r="W240" s="102"/>
      <c r="X240" s="102"/>
      <c r="Y240" s="102"/>
      <c r="Z240" s="102"/>
      <c r="AA240" s="102"/>
      <c r="AB240" s="102"/>
      <c r="AC240" s="102"/>
      <c r="AD240" s="102"/>
      <c r="AE240" s="102"/>
      <c r="AF240" s="102"/>
      <c r="AG240" s="102"/>
      <c r="AH240" s="102"/>
      <c r="AI240" s="102"/>
      <c r="AJ240" s="102"/>
      <c r="AK240" s="102"/>
      <c r="AL240" s="102"/>
      <c r="AM240" s="102"/>
      <c r="AN240" s="102"/>
      <c r="AO240" s="102"/>
      <c r="AP240" s="102"/>
      <c r="AQ240" s="102"/>
      <c r="AR240" s="102"/>
      <c r="AS240" s="102"/>
      <c r="AT240" s="102"/>
      <c r="AU240" s="102"/>
      <c r="AV240" s="102"/>
    </row>
    <row r="241" ht="14.25" customHeight="1">
      <c r="A241" s="102"/>
      <c r="B241" s="136"/>
      <c r="C241" s="102"/>
      <c r="D241" s="102"/>
      <c r="E241" s="102"/>
      <c r="F241" s="102"/>
      <c r="G241" s="102"/>
      <c r="H241" s="102"/>
      <c r="I241" s="102"/>
      <c r="J241" s="102"/>
      <c r="K241" s="102"/>
      <c r="L241" s="137"/>
      <c r="M241" s="138"/>
      <c r="N241" s="139"/>
      <c r="O241" s="140"/>
      <c r="P241" s="141"/>
      <c r="Q241" s="123"/>
      <c r="R241" s="142"/>
      <c r="S241" s="102"/>
      <c r="T241" s="102"/>
      <c r="U241" s="102"/>
      <c r="V241" s="102"/>
      <c r="W241" s="102"/>
      <c r="X241" s="102"/>
      <c r="Y241" s="102"/>
      <c r="Z241" s="102"/>
      <c r="AA241" s="102"/>
      <c r="AB241" s="102"/>
      <c r="AC241" s="102"/>
      <c r="AD241" s="102"/>
      <c r="AE241" s="102"/>
      <c r="AF241" s="102"/>
      <c r="AG241" s="102"/>
      <c r="AH241" s="102"/>
      <c r="AI241" s="102"/>
      <c r="AJ241" s="102"/>
      <c r="AK241" s="102"/>
      <c r="AL241" s="102"/>
      <c r="AM241" s="102"/>
      <c r="AN241" s="102"/>
      <c r="AO241" s="102"/>
      <c r="AP241" s="102"/>
      <c r="AQ241" s="102"/>
      <c r="AR241" s="102"/>
      <c r="AS241" s="102"/>
      <c r="AT241" s="102"/>
      <c r="AU241" s="102"/>
      <c r="AV241" s="102"/>
    </row>
    <row r="242" ht="14.25" customHeight="1">
      <c r="A242" s="102"/>
      <c r="B242" s="136"/>
      <c r="C242" s="102"/>
      <c r="D242" s="102"/>
      <c r="E242" s="102"/>
      <c r="F242" s="102"/>
      <c r="G242" s="102"/>
      <c r="H242" s="102"/>
      <c r="I242" s="102"/>
      <c r="J242" s="102"/>
      <c r="K242" s="102"/>
      <c r="L242" s="137"/>
      <c r="M242" s="138"/>
      <c r="N242" s="139"/>
      <c r="O242" s="140"/>
      <c r="P242" s="141"/>
      <c r="Q242" s="123"/>
      <c r="R242" s="142"/>
      <c r="S242" s="102"/>
      <c r="T242" s="102"/>
      <c r="U242" s="102"/>
      <c r="V242" s="102"/>
      <c r="W242" s="102"/>
      <c r="X242" s="102"/>
      <c r="Y242" s="102"/>
      <c r="Z242" s="102"/>
      <c r="AA242" s="102"/>
      <c r="AB242" s="102"/>
      <c r="AC242" s="102"/>
      <c r="AD242" s="102"/>
      <c r="AE242" s="102"/>
      <c r="AF242" s="102"/>
      <c r="AG242" s="102"/>
      <c r="AH242" s="102"/>
      <c r="AI242" s="102"/>
      <c r="AJ242" s="102"/>
      <c r="AK242" s="102"/>
      <c r="AL242" s="102"/>
      <c r="AM242" s="102"/>
      <c r="AN242" s="102"/>
      <c r="AO242" s="102"/>
      <c r="AP242" s="102"/>
      <c r="AQ242" s="102"/>
      <c r="AR242" s="102"/>
      <c r="AS242" s="102"/>
      <c r="AT242" s="102"/>
      <c r="AU242" s="102"/>
      <c r="AV242" s="102"/>
    </row>
    <row r="243" ht="14.25" customHeight="1">
      <c r="A243" s="102"/>
      <c r="B243" s="136"/>
      <c r="C243" s="102"/>
      <c r="D243" s="102"/>
      <c r="E243" s="102"/>
      <c r="F243" s="102"/>
      <c r="G243" s="102"/>
      <c r="H243" s="102"/>
      <c r="I243" s="102"/>
      <c r="J243" s="102"/>
      <c r="K243" s="102"/>
      <c r="L243" s="137"/>
      <c r="M243" s="138"/>
      <c r="N243" s="139"/>
      <c r="O243" s="140"/>
      <c r="P243" s="141"/>
      <c r="Q243" s="123"/>
      <c r="R243" s="142"/>
      <c r="S243" s="102"/>
      <c r="T243" s="102"/>
      <c r="U243" s="102"/>
      <c r="V243" s="102"/>
      <c r="W243" s="102"/>
      <c r="X243" s="102"/>
      <c r="Y243" s="102"/>
      <c r="Z243" s="102"/>
      <c r="AA243" s="102"/>
      <c r="AB243" s="102"/>
      <c r="AC243" s="102"/>
      <c r="AD243" s="102"/>
      <c r="AE243" s="102"/>
      <c r="AF243" s="102"/>
      <c r="AG243" s="102"/>
      <c r="AH243" s="102"/>
      <c r="AI243" s="102"/>
      <c r="AJ243" s="102"/>
      <c r="AK243" s="102"/>
      <c r="AL243" s="102"/>
      <c r="AM243" s="102"/>
      <c r="AN243" s="102"/>
      <c r="AO243" s="102"/>
      <c r="AP243" s="102"/>
      <c r="AQ243" s="102"/>
      <c r="AR243" s="102"/>
      <c r="AS243" s="102"/>
      <c r="AT243" s="102"/>
      <c r="AU243" s="102"/>
      <c r="AV243" s="102"/>
    </row>
    <row r="244" ht="14.25" customHeight="1">
      <c r="A244" s="102"/>
      <c r="B244" s="136"/>
      <c r="C244" s="102"/>
      <c r="D244" s="102"/>
      <c r="E244" s="102"/>
      <c r="F244" s="102"/>
      <c r="G244" s="102"/>
      <c r="H244" s="102"/>
      <c r="I244" s="102"/>
      <c r="J244" s="102"/>
      <c r="K244" s="102"/>
      <c r="L244" s="137"/>
      <c r="M244" s="138"/>
      <c r="N244" s="139"/>
      <c r="O244" s="140"/>
      <c r="P244" s="141"/>
      <c r="Q244" s="123"/>
      <c r="R244" s="142"/>
      <c r="S244" s="102"/>
      <c r="T244" s="102"/>
      <c r="U244" s="102"/>
      <c r="V244" s="102"/>
      <c r="W244" s="102"/>
      <c r="X244" s="102"/>
      <c r="Y244" s="102"/>
      <c r="Z244" s="102"/>
      <c r="AA244" s="102"/>
      <c r="AB244" s="102"/>
      <c r="AC244" s="102"/>
      <c r="AD244" s="102"/>
      <c r="AE244" s="102"/>
      <c r="AF244" s="102"/>
      <c r="AG244" s="102"/>
      <c r="AH244" s="102"/>
      <c r="AI244" s="102"/>
      <c r="AJ244" s="102"/>
      <c r="AK244" s="102"/>
      <c r="AL244" s="102"/>
      <c r="AM244" s="102"/>
      <c r="AN244" s="102"/>
      <c r="AO244" s="102"/>
      <c r="AP244" s="102"/>
      <c r="AQ244" s="102"/>
      <c r="AR244" s="102"/>
      <c r="AS244" s="102"/>
      <c r="AT244" s="102"/>
      <c r="AU244" s="102"/>
      <c r="AV244" s="102"/>
    </row>
    <row r="245" ht="14.25" customHeight="1">
      <c r="A245" s="102"/>
      <c r="B245" s="136"/>
      <c r="C245" s="102"/>
      <c r="D245" s="102"/>
      <c r="E245" s="102"/>
      <c r="F245" s="102"/>
      <c r="G245" s="102"/>
      <c r="H245" s="102"/>
      <c r="I245" s="102"/>
      <c r="J245" s="102"/>
      <c r="K245" s="102"/>
      <c r="L245" s="137"/>
      <c r="M245" s="138"/>
      <c r="N245" s="139"/>
      <c r="O245" s="140"/>
      <c r="P245" s="141"/>
      <c r="Q245" s="123"/>
      <c r="R245" s="142"/>
      <c r="S245" s="102"/>
      <c r="T245" s="102"/>
      <c r="U245" s="102"/>
      <c r="V245" s="102"/>
      <c r="W245" s="102"/>
      <c r="X245" s="102"/>
      <c r="Y245" s="102"/>
      <c r="Z245" s="102"/>
      <c r="AA245" s="102"/>
      <c r="AB245" s="102"/>
      <c r="AC245" s="102"/>
      <c r="AD245" s="102"/>
      <c r="AE245" s="102"/>
      <c r="AF245" s="102"/>
      <c r="AG245" s="102"/>
      <c r="AH245" s="102"/>
      <c r="AI245" s="102"/>
      <c r="AJ245" s="102"/>
      <c r="AK245" s="102"/>
      <c r="AL245" s="102"/>
      <c r="AM245" s="102"/>
      <c r="AN245" s="102"/>
      <c r="AO245" s="102"/>
      <c r="AP245" s="102"/>
      <c r="AQ245" s="102"/>
      <c r="AR245" s="102"/>
      <c r="AS245" s="102"/>
      <c r="AT245" s="102"/>
      <c r="AU245" s="102"/>
      <c r="AV245" s="102"/>
    </row>
    <row r="246" ht="14.25" customHeight="1">
      <c r="A246" s="102"/>
      <c r="B246" s="136"/>
      <c r="C246" s="102"/>
      <c r="D246" s="102"/>
      <c r="E246" s="102"/>
      <c r="F246" s="102"/>
      <c r="G246" s="102"/>
      <c r="H246" s="102"/>
      <c r="I246" s="102"/>
      <c r="J246" s="102"/>
      <c r="K246" s="102"/>
      <c r="L246" s="137"/>
      <c r="M246" s="138"/>
      <c r="N246" s="139"/>
      <c r="O246" s="140"/>
      <c r="P246" s="141"/>
      <c r="Q246" s="123"/>
      <c r="R246" s="142"/>
      <c r="S246" s="10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row>
    <row r="247" ht="14.25" customHeight="1">
      <c r="A247" s="102"/>
      <c r="B247" s="136"/>
      <c r="C247" s="102"/>
      <c r="D247" s="102"/>
      <c r="E247" s="102"/>
      <c r="F247" s="102"/>
      <c r="G247" s="102"/>
      <c r="H247" s="102"/>
      <c r="I247" s="102"/>
      <c r="J247" s="102"/>
      <c r="K247" s="102"/>
      <c r="L247" s="137"/>
      <c r="M247" s="138"/>
      <c r="N247" s="139"/>
      <c r="O247" s="140"/>
      <c r="P247" s="141"/>
      <c r="Q247" s="123"/>
      <c r="R247" s="142"/>
      <c r="S247" s="10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row>
    <row r="248" ht="14.25" customHeight="1">
      <c r="A248" s="102"/>
      <c r="B248" s="136"/>
      <c r="C248" s="102"/>
      <c r="D248" s="102"/>
      <c r="E248" s="102"/>
      <c r="F248" s="102"/>
      <c r="G248" s="102"/>
      <c r="H248" s="102"/>
      <c r="I248" s="102"/>
      <c r="J248" s="102"/>
      <c r="K248" s="102"/>
      <c r="L248" s="137"/>
      <c r="M248" s="138"/>
      <c r="N248" s="139"/>
      <c r="O248" s="140"/>
      <c r="P248" s="141"/>
      <c r="Q248" s="123"/>
      <c r="R248" s="142"/>
      <c r="S248" s="10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row>
    <row r="249" ht="14.25" customHeight="1">
      <c r="A249" s="102"/>
      <c r="B249" s="136"/>
      <c r="C249" s="102"/>
      <c r="D249" s="102"/>
      <c r="E249" s="102"/>
      <c r="F249" s="102"/>
      <c r="G249" s="102"/>
      <c r="H249" s="102"/>
      <c r="I249" s="102"/>
      <c r="J249" s="102"/>
      <c r="K249" s="102"/>
      <c r="L249" s="137"/>
      <c r="M249" s="138"/>
      <c r="N249" s="139"/>
      <c r="O249" s="140"/>
      <c r="P249" s="141"/>
      <c r="Q249" s="123"/>
      <c r="R249" s="142"/>
      <c r="S249" s="102"/>
      <c r="T249" s="102"/>
      <c r="U249" s="102"/>
      <c r="V249" s="102"/>
      <c r="W249" s="102"/>
      <c r="X249" s="102"/>
      <c r="Y249" s="102"/>
      <c r="Z249" s="102"/>
      <c r="AA249" s="102"/>
      <c r="AB249" s="102"/>
      <c r="AC249" s="102"/>
      <c r="AD249" s="102"/>
      <c r="AE249" s="102"/>
      <c r="AF249" s="102"/>
      <c r="AG249" s="102"/>
      <c r="AH249" s="102"/>
      <c r="AI249" s="102"/>
      <c r="AJ249" s="102"/>
      <c r="AK249" s="102"/>
      <c r="AL249" s="102"/>
      <c r="AM249" s="102"/>
      <c r="AN249" s="102"/>
      <c r="AO249" s="102"/>
      <c r="AP249" s="102"/>
      <c r="AQ249" s="102"/>
      <c r="AR249" s="102"/>
      <c r="AS249" s="102"/>
      <c r="AT249" s="102"/>
      <c r="AU249" s="102"/>
      <c r="AV249" s="102"/>
    </row>
    <row r="250" ht="14.25" customHeight="1">
      <c r="A250" s="102"/>
      <c r="B250" s="136"/>
      <c r="C250" s="102"/>
      <c r="D250" s="102"/>
      <c r="E250" s="102"/>
      <c r="F250" s="102"/>
      <c r="G250" s="102"/>
      <c r="H250" s="102"/>
      <c r="I250" s="102"/>
      <c r="J250" s="102"/>
      <c r="K250" s="102"/>
      <c r="L250" s="137"/>
      <c r="M250" s="138"/>
      <c r="N250" s="139"/>
      <c r="O250" s="140"/>
      <c r="P250" s="141"/>
      <c r="Q250" s="123"/>
      <c r="R250" s="14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102"/>
      <c r="AV250" s="102"/>
    </row>
    <row r="251" ht="14.25" customHeight="1">
      <c r="A251" s="102"/>
      <c r="B251" s="136"/>
      <c r="C251" s="102"/>
      <c r="D251" s="102"/>
      <c r="E251" s="102"/>
      <c r="F251" s="102"/>
      <c r="G251" s="102"/>
      <c r="H251" s="102"/>
      <c r="I251" s="102"/>
      <c r="J251" s="102"/>
      <c r="K251" s="102"/>
      <c r="L251" s="137"/>
      <c r="M251" s="138"/>
      <c r="N251" s="139"/>
      <c r="O251" s="140"/>
      <c r="P251" s="141"/>
      <c r="Q251" s="123"/>
      <c r="R251" s="142"/>
      <c r="S251" s="10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row>
    <row r="252" ht="14.25" customHeight="1">
      <c r="A252" s="102"/>
      <c r="B252" s="136"/>
      <c r="C252" s="102"/>
      <c r="D252" s="102"/>
      <c r="E252" s="102"/>
      <c r="F252" s="102"/>
      <c r="G252" s="102"/>
      <c r="H252" s="102"/>
      <c r="I252" s="102"/>
      <c r="J252" s="102"/>
      <c r="K252" s="102"/>
      <c r="L252" s="137"/>
      <c r="M252" s="138"/>
      <c r="N252" s="139"/>
      <c r="O252" s="140"/>
      <c r="P252" s="141"/>
      <c r="Q252" s="123"/>
      <c r="R252" s="142"/>
      <c r="S252" s="102"/>
      <c r="T252" s="102"/>
      <c r="U252" s="102"/>
      <c r="V252" s="102"/>
      <c r="W252" s="102"/>
      <c r="X252" s="102"/>
      <c r="Y252" s="102"/>
      <c r="Z252" s="102"/>
      <c r="AA252" s="102"/>
      <c r="AB252" s="102"/>
      <c r="AC252" s="102"/>
      <c r="AD252" s="102"/>
      <c r="AE252" s="102"/>
      <c r="AF252" s="102"/>
      <c r="AG252" s="102"/>
      <c r="AH252" s="102"/>
      <c r="AI252" s="102"/>
      <c r="AJ252" s="102"/>
      <c r="AK252" s="102"/>
      <c r="AL252" s="102"/>
      <c r="AM252" s="102"/>
      <c r="AN252" s="102"/>
      <c r="AO252" s="102"/>
      <c r="AP252" s="102"/>
      <c r="AQ252" s="102"/>
      <c r="AR252" s="102"/>
      <c r="AS252" s="102"/>
      <c r="AT252" s="102"/>
      <c r="AU252" s="102"/>
      <c r="AV252" s="102"/>
    </row>
    <row r="253" ht="14.25" customHeight="1">
      <c r="A253" s="102"/>
      <c r="B253" s="136"/>
      <c r="C253" s="102"/>
      <c r="D253" s="102"/>
      <c r="E253" s="102"/>
      <c r="F253" s="102"/>
      <c r="G253" s="102"/>
      <c r="H253" s="102"/>
      <c r="I253" s="102"/>
      <c r="J253" s="102"/>
      <c r="K253" s="102"/>
      <c r="L253" s="137"/>
      <c r="M253" s="138"/>
      <c r="N253" s="139"/>
      <c r="O253" s="140"/>
      <c r="P253" s="141"/>
      <c r="Q253" s="123"/>
      <c r="R253" s="142"/>
      <c r="S253" s="102"/>
      <c r="T253" s="102"/>
      <c r="U253" s="102"/>
      <c r="V253" s="102"/>
      <c r="W253" s="102"/>
      <c r="X253" s="102"/>
      <c r="Y253" s="102"/>
      <c r="Z253" s="102"/>
      <c r="AA253" s="102"/>
      <c r="AB253" s="102"/>
      <c r="AC253" s="102"/>
      <c r="AD253" s="102"/>
      <c r="AE253" s="102"/>
      <c r="AF253" s="102"/>
      <c r="AG253" s="102"/>
      <c r="AH253" s="102"/>
      <c r="AI253" s="102"/>
      <c r="AJ253" s="102"/>
      <c r="AK253" s="102"/>
      <c r="AL253" s="102"/>
      <c r="AM253" s="102"/>
      <c r="AN253" s="102"/>
      <c r="AO253" s="102"/>
      <c r="AP253" s="102"/>
      <c r="AQ253" s="102"/>
      <c r="AR253" s="102"/>
      <c r="AS253" s="102"/>
      <c r="AT253" s="102"/>
      <c r="AU253" s="102"/>
      <c r="AV253" s="102"/>
    </row>
    <row r="254" ht="14.25" customHeight="1">
      <c r="A254" s="102"/>
      <c r="B254" s="136"/>
      <c r="C254" s="102"/>
      <c r="D254" s="102"/>
      <c r="E254" s="102"/>
      <c r="F254" s="102"/>
      <c r="G254" s="102"/>
      <c r="H254" s="102"/>
      <c r="I254" s="102"/>
      <c r="J254" s="102"/>
      <c r="K254" s="102"/>
      <c r="L254" s="137"/>
      <c r="M254" s="138"/>
      <c r="N254" s="139"/>
      <c r="O254" s="140"/>
      <c r="P254" s="141"/>
      <c r="Q254" s="123"/>
      <c r="R254" s="142"/>
      <c r="S254" s="102"/>
      <c r="T254" s="102"/>
      <c r="U254" s="102"/>
      <c r="V254" s="102"/>
      <c r="W254" s="102"/>
      <c r="X254" s="102"/>
      <c r="Y254" s="102"/>
      <c r="Z254" s="102"/>
      <c r="AA254" s="102"/>
      <c r="AB254" s="102"/>
      <c r="AC254" s="102"/>
      <c r="AD254" s="102"/>
      <c r="AE254" s="102"/>
      <c r="AF254" s="102"/>
      <c r="AG254" s="102"/>
      <c r="AH254" s="102"/>
      <c r="AI254" s="102"/>
      <c r="AJ254" s="102"/>
      <c r="AK254" s="102"/>
      <c r="AL254" s="102"/>
      <c r="AM254" s="102"/>
      <c r="AN254" s="102"/>
      <c r="AO254" s="102"/>
      <c r="AP254" s="102"/>
      <c r="AQ254" s="102"/>
      <c r="AR254" s="102"/>
      <c r="AS254" s="102"/>
      <c r="AT254" s="102"/>
      <c r="AU254" s="102"/>
      <c r="AV254" s="102"/>
    </row>
    <row r="255" ht="14.25" customHeight="1">
      <c r="A255" s="102"/>
      <c r="B255" s="136"/>
      <c r="C255" s="102"/>
      <c r="D255" s="102"/>
      <c r="E255" s="102"/>
      <c r="F255" s="102"/>
      <c r="G255" s="102"/>
      <c r="H255" s="102"/>
      <c r="I255" s="102"/>
      <c r="J255" s="102"/>
      <c r="K255" s="102"/>
      <c r="L255" s="137"/>
      <c r="M255" s="138"/>
      <c r="N255" s="139"/>
      <c r="O255" s="140"/>
      <c r="P255" s="141"/>
      <c r="Q255" s="123"/>
      <c r="R255" s="142"/>
      <c r="S255" s="102"/>
      <c r="T255" s="102"/>
      <c r="U255" s="102"/>
      <c r="V255" s="102"/>
      <c r="W255" s="102"/>
      <c r="X255" s="102"/>
      <c r="Y255" s="102"/>
      <c r="Z255" s="102"/>
      <c r="AA255" s="102"/>
      <c r="AB255" s="102"/>
      <c r="AC255" s="102"/>
      <c r="AD255" s="102"/>
      <c r="AE255" s="102"/>
      <c r="AF255" s="102"/>
      <c r="AG255" s="102"/>
      <c r="AH255" s="102"/>
      <c r="AI255" s="102"/>
      <c r="AJ255" s="102"/>
      <c r="AK255" s="102"/>
      <c r="AL255" s="102"/>
      <c r="AM255" s="102"/>
      <c r="AN255" s="102"/>
      <c r="AO255" s="102"/>
      <c r="AP255" s="102"/>
      <c r="AQ255" s="102"/>
      <c r="AR255" s="102"/>
      <c r="AS255" s="102"/>
      <c r="AT255" s="102"/>
      <c r="AU255" s="102"/>
      <c r="AV255" s="102"/>
    </row>
    <row r="256" ht="14.25" customHeight="1">
      <c r="A256" s="102"/>
      <c r="B256" s="136"/>
      <c r="C256" s="102"/>
      <c r="D256" s="102"/>
      <c r="E256" s="102"/>
      <c r="F256" s="102"/>
      <c r="G256" s="102"/>
      <c r="H256" s="102"/>
      <c r="I256" s="102"/>
      <c r="J256" s="102"/>
      <c r="K256" s="102"/>
      <c r="L256" s="137"/>
      <c r="M256" s="138"/>
      <c r="N256" s="139"/>
      <c r="O256" s="140"/>
      <c r="P256" s="141"/>
      <c r="Q256" s="123"/>
      <c r="R256" s="142"/>
      <c r="S256" s="102"/>
      <c r="T256" s="102"/>
      <c r="U256" s="102"/>
      <c r="V256" s="102"/>
      <c r="W256" s="102"/>
      <c r="X256" s="102"/>
      <c r="Y256" s="102"/>
      <c r="Z256" s="102"/>
      <c r="AA256" s="102"/>
      <c r="AB256" s="102"/>
      <c r="AC256" s="102"/>
      <c r="AD256" s="102"/>
      <c r="AE256" s="102"/>
      <c r="AF256" s="102"/>
      <c r="AG256" s="102"/>
      <c r="AH256" s="102"/>
      <c r="AI256" s="102"/>
      <c r="AJ256" s="102"/>
      <c r="AK256" s="102"/>
      <c r="AL256" s="102"/>
      <c r="AM256" s="102"/>
      <c r="AN256" s="102"/>
      <c r="AO256" s="102"/>
      <c r="AP256" s="102"/>
      <c r="AQ256" s="102"/>
      <c r="AR256" s="102"/>
      <c r="AS256" s="102"/>
      <c r="AT256" s="102"/>
      <c r="AU256" s="102"/>
      <c r="AV256" s="102"/>
    </row>
    <row r="257" ht="14.25" customHeight="1">
      <c r="A257" s="102"/>
      <c r="B257" s="136"/>
      <c r="C257" s="102"/>
      <c r="D257" s="102"/>
      <c r="E257" s="102"/>
      <c r="F257" s="102"/>
      <c r="G257" s="102"/>
      <c r="H257" s="102"/>
      <c r="I257" s="102"/>
      <c r="J257" s="102"/>
      <c r="K257" s="102"/>
      <c r="L257" s="137"/>
      <c r="M257" s="138"/>
      <c r="N257" s="139"/>
      <c r="O257" s="140"/>
      <c r="P257" s="141"/>
      <c r="Q257" s="123"/>
      <c r="R257" s="142"/>
      <c r="S257" s="102"/>
      <c r="T257" s="102"/>
      <c r="U257" s="102"/>
      <c r="V257" s="102"/>
      <c r="W257" s="102"/>
      <c r="X257" s="102"/>
      <c r="Y257" s="102"/>
      <c r="Z257" s="102"/>
      <c r="AA257" s="102"/>
      <c r="AB257" s="102"/>
      <c r="AC257" s="102"/>
      <c r="AD257" s="102"/>
      <c r="AE257" s="102"/>
      <c r="AF257" s="102"/>
      <c r="AG257" s="102"/>
      <c r="AH257" s="102"/>
      <c r="AI257" s="102"/>
      <c r="AJ257" s="102"/>
      <c r="AK257" s="102"/>
      <c r="AL257" s="102"/>
      <c r="AM257" s="102"/>
      <c r="AN257" s="102"/>
      <c r="AO257" s="102"/>
      <c r="AP257" s="102"/>
      <c r="AQ257" s="102"/>
      <c r="AR257" s="102"/>
      <c r="AS257" s="102"/>
      <c r="AT257" s="102"/>
      <c r="AU257" s="102"/>
      <c r="AV257" s="102"/>
    </row>
    <row r="258" ht="14.25" customHeight="1">
      <c r="A258" s="102"/>
      <c r="B258" s="136"/>
      <c r="C258" s="102"/>
      <c r="D258" s="102"/>
      <c r="E258" s="102"/>
      <c r="F258" s="102"/>
      <c r="G258" s="102"/>
      <c r="H258" s="102"/>
      <c r="I258" s="102"/>
      <c r="J258" s="102"/>
      <c r="K258" s="102"/>
      <c r="L258" s="137"/>
      <c r="M258" s="138"/>
      <c r="N258" s="139"/>
      <c r="O258" s="140"/>
      <c r="P258" s="141"/>
      <c r="Q258" s="123"/>
      <c r="R258" s="142"/>
      <c r="S258" s="102"/>
      <c r="T258" s="102"/>
      <c r="U258" s="102"/>
      <c r="V258" s="102"/>
      <c r="W258" s="102"/>
      <c r="X258" s="102"/>
      <c r="Y258" s="102"/>
      <c r="Z258" s="102"/>
      <c r="AA258" s="102"/>
      <c r="AB258" s="102"/>
      <c r="AC258" s="102"/>
      <c r="AD258" s="102"/>
      <c r="AE258" s="102"/>
      <c r="AF258" s="102"/>
      <c r="AG258" s="102"/>
      <c r="AH258" s="102"/>
      <c r="AI258" s="102"/>
      <c r="AJ258" s="102"/>
      <c r="AK258" s="102"/>
      <c r="AL258" s="102"/>
      <c r="AM258" s="102"/>
      <c r="AN258" s="102"/>
      <c r="AO258" s="102"/>
      <c r="AP258" s="102"/>
      <c r="AQ258" s="102"/>
      <c r="AR258" s="102"/>
      <c r="AS258" s="102"/>
      <c r="AT258" s="102"/>
      <c r="AU258" s="102"/>
      <c r="AV258" s="102"/>
    </row>
    <row r="259" ht="14.25" customHeight="1">
      <c r="A259" s="102"/>
      <c r="B259" s="136"/>
      <c r="C259" s="102"/>
      <c r="D259" s="102"/>
      <c r="E259" s="102"/>
      <c r="F259" s="102"/>
      <c r="G259" s="102"/>
      <c r="H259" s="102"/>
      <c r="I259" s="102"/>
      <c r="J259" s="102"/>
      <c r="K259" s="102"/>
      <c r="L259" s="137"/>
      <c r="M259" s="138"/>
      <c r="N259" s="139"/>
      <c r="O259" s="140"/>
      <c r="P259" s="141"/>
      <c r="Q259" s="123"/>
      <c r="R259" s="142"/>
      <c r="S259" s="102"/>
      <c r="T259" s="102"/>
      <c r="U259" s="102"/>
      <c r="V259" s="102"/>
      <c r="W259" s="102"/>
      <c r="X259" s="102"/>
      <c r="Y259" s="102"/>
      <c r="Z259" s="102"/>
      <c r="AA259" s="102"/>
      <c r="AB259" s="102"/>
      <c r="AC259" s="102"/>
      <c r="AD259" s="102"/>
      <c r="AE259" s="102"/>
      <c r="AF259" s="102"/>
      <c r="AG259" s="102"/>
      <c r="AH259" s="102"/>
      <c r="AI259" s="102"/>
      <c r="AJ259" s="102"/>
      <c r="AK259" s="102"/>
      <c r="AL259" s="102"/>
      <c r="AM259" s="102"/>
      <c r="AN259" s="102"/>
      <c r="AO259" s="102"/>
      <c r="AP259" s="102"/>
      <c r="AQ259" s="102"/>
      <c r="AR259" s="102"/>
      <c r="AS259" s="102"/>
      <c r="AT259" s="102"/>
      <c r="AU259" s="102"/>
      <c r="AV259" s="102"/>
    </row>
    <row r="260" ht="14.25" customHeight="1">
      <c r="A260" s="102"/>
      <c r="B260" s="136"/>
      <c r="C260" s="102"/>
      <c r="D260" s="102"/>
      <c r="E260" s="102"/>
      <c r="F260" s="102"/>
      <c r="G260" s="102"/>
      <c r="H260" s="102"/>
      <c r="I260" s="102"/>
      <c r="J260" s="102"/>
      <c r="K260" s="102"/>
      <c r="L260" s="137"/>
      <c r="M260" s="138"/>
      <c r="N260" s="139"/>
      <c r="O260" s="140"/>
      <c r="P260" s="141"/>
      <c r="Q260" s="123"/>
      <c r="R260" s="142"/>
      <c r="S260" s="10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c r="AQ260" s="102"/>
      <c r="AR260" s="102"/>
      <c r="AS260" s="102"/>
      <c r="AT260" s="102"/>
      <c r="AU260" s="102"/>
      <c r="AV260" s="102"/>
    </row>
    <row r="261" ht="14.25" customHeight="1">
      <c r="A261" s="102"/>
      <c r="B261" s="136"/>
      <c r="C261" s="102"/>
      <c r="D261" s="102"/>
      <c r="E261" s="102"/>
      <c r="F261" s="102"/>
      <c r="G261" s="102"/>
      <c r="H261" s="102"/>
      <c r="I261" s="102"/>
      <c r="J261" s="102"/>
      <c r="K261" s="102"/>
      <c r="L261" s="137"/>
      <c r="M261" s="138"/>
      <c r="N261" s="139"/>
      <c r="O261" s="140"/>
      <c r="P261" s="141"/>
      <c r="Q261" s="123"/>
      <c r="R261" s="142"/>
      <c r="S261" s="102"/>
      <c r="T261" s="102"/>
      <c r="U261" s="102"/>
      <c r="V261" s="102"/>
      <c r="W261" s="102"/>
      <c r="X261" s="102"/>
      <c r="Y261" s="102"/>
      <c r="Z261" s="102"/>
      <c r="AA261" s="102"/>
      <c r="AB261" s="102"/>
      <c r="AC261" s="102"/>
      <c r="AD261" s="102"/>
      <c r="AE261" s="102"/>
      <c r="AF261" s="102"/>
      <c r="AG261" s="102"/>
      <c r="AH261" s="102"/>
      <c r="AI261" s="102"/>
      <c r="AJ261" s="102"/>
      <c r="AK261" s="102"/>
      <c r="AL261" s="102"/>
      <c r="AM261" s="102"/>
      <c r="AN261" s="102"/>
      <c r="AO261" s="102"/>
      <c r="AP261" s="102"/>
      <c r="AQ261" s="102"/>
      <c r="AR261" s="102"/>
      <c r="AS261" s="102"/>
      <c r="AT261" s="102"/>
      <c r="AU261" s="102"/>
      <c r="AV261" s="102"/>
    </row>
    <row r="262" ht="14.25" customHeight="1">
      <c r="A262" s="102"/>
      <c r="B262" s="136"/>
      <c r="C262" s="102"/>
      <c r="D262" s="102"/>
      <c r="E262" s="102"/>
      <c r="F262" s="102"/>
      <c r="G262" s="102"/>
      <c r="H262" s="102"/>
      <c r="I262" s="102"/>
      <c r="J262" s="102"/>
      <c r="K262" s="102"/>
      <c r="L262" s="137"/>
      <c r="M262" s="138"/>
      <c r="N262" s="139"/>
      <c r="O262" s="140"/>
      <c r="P262" s="141"/>
      <c r="Q262" s="123"/>
      <c r="R262" s="142"/>
      <c r="S262" s="102"/>
      <c r="T262" s="102"/>
      <c r="U262" s="102"/>
      <c r="V262" s="102"/>
      <c r="W262" s="102"/>
      <c r="X262" s="102"/>
      <c r="Y262" s="102"/>
      <c r="Z262" s="102"/>
      <c r="AA262" s="102"/>
      <c r="AB262" s="102"/>
      <c r="AC262" s="102"/>
      <c r="AD262" s="102"/>
      <c r="AE262" s="102"/>
      <c r="AF262" s="102"/>
      <c r="AG262" s="102"/>
      <c r="AH262" s="102"/>
      <c r="AI262" s="102"/>
      <c r="AJ262" s="102"/>
      <c r="AK262" s="102"/>
      <c r="AL262" s="102"/>
      <c r="AM262" s="102"/>
      <c r="AN262" s="102"/>
      <c r="AO262" s="102"/>
      <c r="AP262" s="102"/>
      <c r="AQ262" s="102"/>
      <c r="AR262" s="102"/>
      <c r="AS262" s="102"/>
      <c r="AT262" s="102"/>
      <c r="AU262" s="102"/>
      <c r="AV262" s="102"/>
    </row>
    <row r="263" ht="14.25" customHeight="1">
      <c r="A263" s="102"/>
      <c r="B263" s="136"/>
      <c r="C263" s="102"/>
      <c r="D263" s="102"/>
      <c r="E263" s="102"/>
      <c r="F263" s="102"/>
      <c r="G263" s="102"/>
      <c r="H263" s="102"/>
      <c r="I263" s="102"/>
      <c r="J263" s="102"/>
      <c r="K263" s="102"/>
      <c r="L263" s="137"/>
      <c r="M263" s="138"/>
      <c r="N263" s="139"/>
      <c r="O263" s="140"/>
      <c r="P263" s="141"/>
      <c r="Q263" s="123"/>
      <c r="R263" s="142"/>
      <c r="S263" s="102"/>
      <c r="T263" s="102"/>
      <c r="U263" s="102"/>
      <c r="V263" s="102"/>
      <c r="W263" s="102"/>
      <c r="X263" s="102"/>
      <c r="Y263" s="102"/>
      <c r="Z263" s="102"/>
      <c r="AA263" s="102"/>
      <c r="AB263" s="102"/>
      <c r="AC263" s="102"/>
      <c r="AD263" s="102"/>
      <c r="AE263" s="102"/>
      <c r="AF263" s="102"/>
      <c r="AG263" s="102"/>
      <c r="AH263" s="102"/>
      <c r="AI263" s="102"/>
      <c r="AJ263" s="102"/>
      <c r="AK263" s="102"/>
      <c r="AL263" s="102"/>
      <c r="AM263" s="102"/>
      <c r="AN263" s="102"/>
      <c r="AO263" s="102"/>
      <c r="AP263" s="102"/>
      <c r="AQ263" s="102"/>
      <c r="AR263" s="102"/>
      <c r="AS263" s="102"/>
      <c r="AT263" s="102"/>
      <c r="AU263" s="102"/>
      <c r="AV263" s="102"/>
    </row>
    <row r="264" ht="14.25" customHeight="1">
      <c r="A264" s="102"/>
      <c r="B264" s="136"/>
      <c r="C264" s="102"/>
      <c r="D264" s="102"/>
      <c r="E264" s="102"/>
      <c r="F264" s="102"/>
      <c r="G264" s="102"/>
      <c r="H264" s="102"/>
      <c r="I264" s="102"/>
      <c r="J264" s="102"/>
      <c r="K264" s="102"/>
      <c r="L264" s="137"/>
      <c r="M264" s="138"/>
      <c r="N264" s="139"/>
      <c r="O264" s="140"/>
      <c r="P264" s="141"/>
      <c r="Q264" s="123"/>
      <c r="R264" s="142"/>
      <c r="S264" s="102"/>
      <c r="T264" s="102"/>
      <c r="U264" s="102"/>
      <c r="V264" s="102"/>
      <c r="W264" s="102"/>
      <c r="X264" s="102"/>
      <c r="Y264" s="102"/>
      <c r="Z264" s="102"/>
      <c r="AA264" s="102"/>
      <c r="AB264" s="102"/>
      <c r="AC264" s="102"/>
      <c r="AD264" s="102"/>
      <c r="AE264" s="102"/>
      <c r="AF264" s="102"/>
      <c r="AG264" s="102"/>
      <c r="AH264" s="102"/>
      <c r="AI264" s="102"/>
      <c r="AJ264" s="102"/>
      <c r="AK264" s="102"/>
      <c r="AL264" s="102"/>
      <c r="AM264" s="102"/>
      <c r="AN264" s="102"/>
      <c r="AO264" s="102"/>
      <c r="AP264" s="102"/>
      <c r="AQ264" s="102"/>
      <c r="AR264" s="102"/>
      <c r="AS264" s="102"/>
      <c r="AT264" s="102"/>
      <c r="AU264" s="102"/>
      <c r="AV264" s="102"/>
    </row>
    <row r="265" ht="14.25" customHeight="1">
      <c r="A265" s="102"/>
      <c r="B265" s="136"/>
      <c r="C265" s="102"/>
      <c r="D265" s="102"/>
      <c r="E265" s="102"/>
      <c r="F265" s="102"/>
      <c r="G265" s="102"/>
      <c r="H265" s="102"/>
      <c r="I265" s="102"/>
      <c r="J265" s="102"/>
      <c r="K265" s="102"/>
      <c r="L265" s="137"/>
      <c r="M265" s="138"/>
      <c r="N265" s="139"/>
      <c r="O265" s="140"/>
      <c r="P265" s="141"/>
      <c r="Q265" s="123"/>
      <c r="R265" s="142"/>
      <c r="S265" s="102"/>
      <c r="T265" s="102"/>
      <c r="U265" s="102"/>
      <c r="V265" s="102"/>
      <c r="W265" s="102"/>
      <c r="X265" s="102"/>
      <c r="Y265" s="102"/>
      <c r="Z265" s="102"/>
      <c r="AA265" s="102"/>
      <c r="AB265" s="102"/>
      <c r="AC265" s="102"/>
      <c r="AD265" s="102"/>
      <c r="AE265" s="102"/>
      <c r="AF265" s="102"/>
      <c r="AG265" s="102"/>
      <c r="AH265" s="102"/>
      <c r="AI265" s="102"/>
      <c r="AJ265" s="102"/>
      <c r="AK265" s="102"/>
      <c r="AL265" s="102"/>
      <c r="AM265" s="102"/>
      <c r="AN265" s="102"/>
      <c r="AO265" s="102"/>
      <c r="AP265" s="102"/>
      <c r="AQ265" s="102"/>
      <c r="AR265" s="102"/>
      <c r="AS265" s="102"/>
      <c r="AT265" s="102"/>
      <c r="AU265" s="102"/>
      <c r="AV265" s="102"/>
    </row>
    <row r="266" ht="14.25" customHeight="1">
      <c r="A266" s="102"/>
      <c r="B266" s="136"/>
      <c r="C266" s="102"/>
      <c r="D266" s="102"/>
      <c r="E266" s="102"/>
      <c r="F266" s="102"/>
      <c r="G266" s="102"/>
      <c r="H266" s="102"/>
      <c r="I266" s="102"/>
      <c r="J266" s="102"/>
      <c r="K266" s="102"/>
      <c r="L266" s="137"/>
      <c r="M266" s="138"/>
      <c r="N266" s="139"/>
      <c r="O266" s="140"/>
      <c r="P266" s="141"/>
      <c r="Q266" s="123"/>
      <c r="R266" s="142"/>
      <c r="S266" s="102"/>
      <c r="T266" s="102"/>
      <c r="U266" s="102"/>
      <c r="V266" s="102"/>
      <c r="W266" s="102"/>
      <c r="X266" s="102"/>
      <c r="Y266" s="102"/>
      <c r="Z266" s="102"/>
      <c r="AA266" s="102"/>
      <c r="AB266" s="102"/>
      <c r="AC266" s="102"/>
      <c r="AD266" s="102"/>
      <c r="AE266" s="102"/>
      <c r="AF266" s="102"/>
      <c r="AG266" s="102"/>
      <c r="AH266" s="102"/>
      <c r="AI266" s="102"/>
      <c r="AJ266" s="102"/>
      <c r="AK266" s="102"/>
      <c r="AL266" s="102"/>
      <c r="AM266" s="102"/>
      <c r="AN266" s="102"/>
      <c r="AO266" s="102"/>
      <c r="AP266" s="102"/>
      <c r="AQ266" s="102"/>
      <c r="AR266" s="102"/>
      <c r="AS266" s="102"/>
      <c r="AT266" s="102"/>
      <c r="AU266" s="102"/>
      <c r="AV266" s="102"/>
    </row>
    <row r="267" ht="14.25" customHeight="1">
      <c r="A267" s="102"/>
      <c r="B267" s="136"/>
      <c r="C267" s="102"/>
      <c r="D267" s="102"/>
      <c r="E267" s="102"/>
      <c r="F267" s="102"/>
      <c r="G267" s="102"/>
      <c r="H267" s="102"/>
      <c r="I267" s="102"/>
      <c r="J267" s="102"/>
      <c r="K267" s="102"/>
      <c r="L267" s="137"/>
      <c r="M267" s="138"/>
      <c r="N267" s="139"/>
      <c r="O267" s="140"/>
      <c r="P267" s="141"/>
      <c r="Q267" s="123"/>
      <c r="R267" s="142"/>
      <c r="S267" s="10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row>
    <row r="268" ht="14.25" customHeight="1">
      <c r="A268" s="102"/>
      <c r="B268" s="136"/>
      <c r="C268" s="102"/>
      <c r="D268" s="102"/>
      <c r="E268" s="102"/>
      <c r="F268" s="102"/>
      <c r="G268" s="102"/>
      <c r="H268" s="102"/>
      <c r="I268" s="102"/>
      <c r="J268" s="102"/>
      <c r="K268" s="102"/>
      <c r="L268" s="137"/>
      <c r="M268" s="138"/>
      <c r="N268" s="139"/>
      <c r="O268" s="140"/>
      <c r="P268" s="141"/>
      <c r="Q268" s="123"/>
      <c r="R268" s="142"/>
      <c r="S268" s="102"/>
      <c r="T268" s="102"/>
      <c r="U268" s="102"/>
      <c r="V268" s="102"/>
      <c r="W268" s="102"/>
      <c r="X268" s="102"/>
      <c r="Y268" s="102"/>
      <c r="Z268" s="102"/>
      <c r="AA268" s="102"/>
      <c r="AB268" s="102"/>
      <c r="AC268" s="102"/>
      <c r="AD268" s="102"/>
      <c r="AE268" s="102"/>
      <c r="AF268" s="102"/>
      <c r="AG268" s="102"/>
      <c r="AH268" s="102"/>
      <c r="AI268" s="102"/>
      <c r="AJ268" s="102"/>
      <c r="AK268" s="102"/>
      <c r="AL268" s="102"/>
      <c r="AM268" s="102"/>
      <c r="AN268" s="102"/>
      <c r="AO268" s="102"/>
      <c r="AP268" s="102"/>
      <c r="AQ268" s="102"/>
      <c r="AR268" s="102"/>
      <c r="AS268" s="102"/>
      <c r="AT268" s="102"/>
      <c r="AU268" s="102"/>
      <c r="AV268" s="102"/>
    </row>
    <row r="269" ht="14.25" customHeight="1">
      <c r="A269" s="102"/>
      <c r="B269" s="136"/>
      <c r="C269" s="102"/>
      <c r="D269" s="102"/>
      <c r="E269" s="102"/>
      <c r="F269" s="102"/>
      <c r="G269" s="102"/>
      <c r="H269" s="102"/>
      <c r="I269" s="102"/>
      <c r="J269" s="102"/>
      <c r="K269" s="102"/>
      <c r="L269" s="137"/>
      <c r="M269" s="138"/>
      <c r="N269" s="139"/>
      <c r="O269" s="140"/>
      <c r="P269" s="141"/>
      <c r="Q269" s="123"/>
      <c r="R269" s="142"/>
      <c r="S269" s="10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c r="AU269" s="102"/>
      <c r="AV269" s="102"/>
    </row>
    <row r="270" ht="14.25" customHeight="1">
      <c r="A270" s="102"/>
      <c r="B270" s="136"/>
      <c r="C270" s="102"/>
      <c r="D270" s="102"/>
      <c r="E270" s="102"/>
      <c r="F270" s="102"/>
      <c r="G270" s="102"/>
      <c r="H270" s="102"/>
      <c r="I270" s="102"/>
      <c r="J270" s="102"/>
      <c r="K270" s="102"/>
      <c r="L270" s="137"/>
      <c r="M270" s="138"/>
      <c r="N270" s="139"/>
      <c r="O270" s="140"/>
      <c r="P270" s="141"/>
      <c r="Q270" s="123"/>
      <c r="R270" s="142"/>
      <c r="S270" s="102"/>
      <c r="T270" s="102"/>
      <c r="U270" s="102"/>
      <c r="V270" s="102"/>
      <c r="W270" s="102"/>
      <c r="X270" s="102"/>
      <c r="Y270" s="102"/>
      <c r="Z270" s="102"/>
      <c r="AA270" s="102"/>
      <c r="AB270" s="102"/>
      <c r="AC270" s="102"/>
      <c r="AD270" s="102"/>
      <c r="AE270" s="102"/>
      <c r="AF270" s="102"/>
      <c r="AG270" s="102"/>
      <c r="AH270" s="102"/>
      <c r="AI270" s="102"/>
      <c r="AJ270" s="102"/>
      <c r="AK270" s="102"/>
      <c r="AL270" s="102"/>
      <c r="AM270" s="102"/>
      <c r="AN270" s="102"/>
      <c r="AO270" s="102"/>
      <c r="AP270" s="102"/>
      <c r="AQ270" s="102"/>
      <c r="AR270" s="102"/>
      <c r="AS270" s="102"/>
      <c r="AT270" s="102"/>
      <c r="AU270" s="102"/>
      <c r="AV270" s="102"/>
    </row>
    <row r="271" ht="14.25" customHeight="1">
      <c r="A271" s="102"/>
      <c r="B271" s="136"/>
      <c r="C271" s="102"/>
      <c r="D271" s="102"/>
      <c r="E271" s="102"/>
      <c r="F271" s="102"/>
      <c r="G271" s="102"/>
      <c r="H271" s="102"/>
      <c r="I271" s="102"/>
      <c r="J271" s="102"/>
      <c r="K271" s="102"/>
      <c r="L271" s="137"/>
      <c r="M271" s="138"/>
      <c r="N271" s="139"/>
      <c r="O271" s="140"/>
      <c r="P271" s="141"/>
      <c r="Q271" s="123"/>
      <c r="R271" s="142"/>
      <c r="S271" s="102"/>
      <c r="T271" s="102"/>
      <c r="U271" s="102"/>
      <c r="V271" s="102"/>
      <c r="W271" s="102"/>
      <c r="X271" s="102"/>
      <c r="Y271" s="102"/>
      <c r="Z271" s="102"/>
      <c r="AA271" s="102"/>
      <c r="AB271" s="102"/>
      <c r="AC271" s="102"/>
      <c r="AD271" s="102"/>
      <c r="AE271" s="102"/>
      <c r="AF271" s="102"/>
      <c r="AG271" s="102"/>
      <c r="AH271" s="102"/>
      <c r="AI271" s="102"/>
      <c r="AJ271" s="102"/>
      <c r="AK271" s="102"/>
      <c r="AL271" s="102"/>
      <c r="AM271" s="102"/>
      <c r="AN271" s="102"/>
      <c r="AO271" s="102"/>
      <c r="AP271" s="102"/>
      <c r="AQ271" s="102"/>
      <c r="AR271" s="102"/>
      <c r="AS271" s="102"/>
      <c r="AT271" s="102"/>
      <c r="AU271" s="102"/>
      <c r="AV271" s="102"/>
    </row>
    <row r="272" ht="14.25" customHeight="1">
      <c r="A272" s="102"/>
      <c r="B272" s="136"/>
      <c r="C272" s="102"/>
      <c r="D272" s="102"/>
      <c r="E272" s="102"/>
      <c r="F272" s="102"/>
      <c r="G272" s="102"/>
      <c r="H272" s="102"/>
      <c r="I272" s="102"/>
      <c r="J272" s="102"/>
      <c r="K272" s="102"/>
      <c r="L272" s="137"/>
      <c r="M272" s="138"/>
      <c r="N272" s="139"/>
      <c r="O272" s="140"/>
      <c r="P272" s="141"/>
      <c r="Q272" s="123"/>
      <c r="R272" s="142"/>
      <c r="S272" s="102"/>
      <c r="T272" s="102"/>
      <c r="U272" s="102"/>
      <c r="V272" s="102"/>
      <c r="W272" s="102"/>
      <c r="X272" s="102"/>
      <c r="Y272" s="102"/>
      <c r="Z272" s="102"/>
      <c r="AA272" s="102"/>
      <c r="AB272" s="102"/>
      <c r="AC272" s="102"/>
      <c r="AD272" s="102"/>
      <c r="AE272" s="102"/>
      <c r="AF272" s="102"/>
      <c r="AG272" s="102"/>
      <c r="AH272" s="102"/>
      <c r="AI272" s="102"/>
      <c r="AJ272" s="102"/>
      <c r="AK272" s="102"/>
      <c r="AL272" s="102"/>
      <c r="AM272" s="102"/>
      <c r="AN272" s="102"/>
      <c r="AO272" s="102"/>
      <c r="AP272" s="102"/>
      <c r="AQ272" s="102"/>
      <c r="AR272" s="102"/>
      <c r="AS272" s="102"/>
      <c r="AT272" s="102"/>
      <c r="AU272" s="102"/>
      <c r="AV272" s="102"/>
    </row>
    <row r="273" ht="14.25" customHeight="1">
      <c r="A273" s="102"/>
      <c r="B273" s="136"/>
      <c r="C273" s="102"/>
      <c r="D273" s="102"/>
      <c r="E273" s="102"/>
      <c r="F273" s="102"/>
      <c r="G273" s="102"/>
      <c r="H273" s="102"/>
      <c r="I273" s="102"/>
      <c r="J273" s="102"/>
      <c r="K273" s="102"/>
      <c r="L273" s="137"/>
      <c r="M273" s="138"/>
      <c r="N273" s="139"/>
      <c r="O273" s="140"/>
      <c r="P273" s="141"/>
      <c r="Q273" s="123"/>
      <c r="R273" s="142"/>
      <c r="S273" s="10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row>
    <row r="274" ht="14.25" customHeight="1">
      <c r="A274" s="102"/>
      <c r="B274" s="136"/>
      <c r="C274" s="102"/>
      <c r="D274" s="102"/>
      <c r="E274" s="102"/>
      <c r="F274" s="102"/>
      <c r="G274" s="102"/>
      <c r="H274" s="102"/>
      <c r="I274" s="102"/>
      <c r="J274" s="102"/>
      <c r="K274" s="102"/>
      <c r="L274" s="137"/>
      <c r="M274" s="138"/>
      <c r="N274" s="139"/>
      <c r="O274" s="140"/>
      <c r="P274" s="141"/>
      <c r="Q274" s="123"/>
      <c r="R274" s="142"/>
      <c r="S274" s="10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row>
    <row r="275" ht="14.25" customHeight="1">
      <c r="A275" s="102"/>
      <c r="B275" s="136"/>
      <c r="C275" s="102"/>
      <c r="D275" s="102"/>
      <c r="E275" s="102"/>
      <c r="F275" s="102"/>
      <c r="G275" s="102"/>
      <c r="H275" s="102"/>
      <c r="I275" s="102"/>
      <c r="J275" s="102"/>
      <c r="K275" s="102"/>
      <c r="L275" s="137"/>
      <c r="M275" s="138"/>
      <c r="N275" s="139"/>
      <c r="O275" s="140"/>
      <c r="P275" s="141"/>
      <c r="Q275" s="123"/>
      <c r="R275" s="142"/>
      <c r="S275" s="10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row>
    <row r="276" ht="14.25" customHeight="1">
      <c r="A276" s="102"/>
      <c r="B276" s="136"/>
      <c r="C276" s="102"/>
      <c r="D276" s="102"/>
      <c r="E276" s="102"/>
      <c r="F276" s="102"/>
      <c r="G276" s="102"/>
      <c r="H276" s="102"/>
      <c r="I276" s="102"/>
      <c r="J276" s="102"/>
      <c r="K276" s="102"/>
      <c r="L276" s="137"/>
      <c r="M276" s="138"/>
      <c r="N276" s="139"/>
      <c r="O276" s="140"/>
      <c r="P276" s="141"/>
      <c r="Q276" s="123"/>
      <c r="R276" s="142"/>
      <c r="S276" s="102"/>
      <c r="T276" s="102"/>
      <c r="U276" s="102"/>
      <c r="V276" s="102"/>
      <c r="W276" s="102"/>
      <c r="X276" s="102"/>
      <c r="Y276" s="102"/>
      <c r="Z276" s="102"/>
      <c r="AA276" s="102"/>
      <c r="AB276" s="102"/>
      <c r="AC276" s="102"/>
      <c r="AD276" s="102"/>
      <c r="AE276" s="102"/>
      <c r="AF276" s="102"/>
      <c r="AG276" s="102"/>
      <c r="AH276" s="102"/>
      <c r="AI276" s="102"/>
      <c r="AJ276" s="102"/>
      <c r="AK276" s="102"/>
      <c r="AL276" s="102"/>
      <c r="AM276" s="102"/>
      <c r="AN276" s="102"/>
      <c r="AO276" s="102"/>
      <c r="AP276" s="102"/>
      <c r="AQ276" s="102"/>
      <c r="AR276" s="102"/>
      <c r="AS276" s="102"/>
      <c r="AT276" s="102"/>
      <c r="AU276" s="102"/>
      <c r="AV276" s="102"/>
    </row>
    <row r="277" ht="14.25" customHeight="1">
      <c r="A277" s="102"/>
      <c r="B277" s="136"/>
      <c r="C277" s="102"/>
      <c r="D277" s="102"/>
      <c r="E277" s="102"/>
      <c r="F277" s="102"/>
      <c r="G277" s="102"/>
      <c r="H277" s="102"/>
      <c r="I277" s="102"/>
      <c r="J277" s="102"/>
      <c r="K277" s="102"/>
      <c r="L277" s="137"/>
      <c r="M277" s="138"/>
      <c r="N277" s="139"/>
      <c r="O277" s="140"/>
      <c r="P277" s="141"/>
      <c r="Q277" s="123"/>
      <c r="R277" s="142"/>
      <c r="S277" s="10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row>
    <row r="278" ht="14.25" customHeight="1">
      <c r="A278" s="102"/>
      <c r="B278" s="136"/>
      <c r="C278" s="102"/>
      <c r="D278" s="102"/>
      <c r="E278" s="102"/>
      <c r="F278" s="102"/>
      <c r="G278" s="102"/>
      <c r="H278" s="102"/>
      <c r="I278" s="102"/>
      <c r="J278" s="102"/>
      <c r="K278" s="102"/>
      <c r="L278" s="137"/>
      <c r="M278" s="138"/>
      <c r="N278" s="139"/>
      <c r="O278" s="140"/>
      <c r="P278" s="141"/>
      <c r="Q278" s="123"/>
      <c r="R278" s="142"/>
      <c r="S278" s="102"/>
      <c r="T278" s="102"/>
      <c r="U278" s="102"/>
      <c r="V278" s="102"/>
      <c r="W278" s="102"/>
      <c r="X278" s="102"/>
      <c r="Y278" s="102"/>
      <c r="Z278" s="102"/>
      <c r="AA278" s="102"/>
      <c r="AB278" s="102"/>
      <c r="AC278" s="102"/>
      <c r="AD278" s="102"/>
      <c r="AE278" s="102"/>
      <c r="AF278" s="102"/>
      <c r="AG278" s="102"/>
      <c r="AH278" s="102"/>
      <c r="AI278" s="102"/>
      <c r="AJ278" s="102"/>
      <c r="AK278" s="102"/>
      <c r="AL278" s="102"/>
      <c r="AM278" s="102"/>
      <c r="AN278" s="102"/>
      <c r="AO278" s="102"/>
      <c r="AP278" s="102"/>
      <c r="AQ278" s="102"/>
      <c r="AR278" s="102"/>
      <c r="AS278" s="102"/>
      <c r="AT278" s="102"/>
      <c r="AU278" s="102"/>
      <c r="AV278" s="102"/>
    </row>
    <row r="279" ht="14.25" customHeight="1">
      <c r="A279" s="102"/>
      <c r="B279" s="136"/>
      <c r="C279" s="102"/>
      <c r="D279" s="102"/>
      <c r="E279" s="102"/>
      <c r="F279" s="102"/>
      <c r="G279" s="102"/>
      <c r="H279" s="102"/>
      <c r="I279" s="102"/>
      <c r="J279" s="102"/>
      <c r="K279" s="102"/>
      <c r="L279" s="137"/>
      <c r="M279" s="138"/>
      <c r="N279" s="139"/>
      <c r="O279" s="140"/>
      <c r="P279" s="141"/>
      <c r="Q279" s="123"/>
      <c r="R279" s="14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row>
    <row r="280" ht="14.25" customHeight="1">
      <c r="A280" s="102"/>
      <c r="B280" s="136"/>
      <c r="C280" s="102"/>
      <c r="D280" s="102"/>
      <c r="E280" s="102"/>
      <c r="F280" s="102"/>
      <c r="G280" s="102"/>
      <c r="H280" s="102"/>
      <c r="I280" s="102"/>
      <c r="J280" s="102"/>
      <c r="K280" s="102"/>
      <c r="L280" s="137"/>
      <c r="M280" s="138"/>
      <c r="N280" s="139"/>
      <c r="O280" s="140"/>
      <c r="P280" s="141"/>
      <c r="Q280" s="123"/>
      <c r="R280" s="142"/>
      <c r="S280" s="10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row>
    <row r="281" ht="14.25" customHeight="1">
      <c r="A281" s="102"/>
      <c r="B281" s="136"/>
      <c r="C281" s="102"/>
      <c r="D281" s="102"/>
      <c r="E281" s="102"/>
      <c r="F281" s="102"/>
      <c r="G281" s="102"/>
      <c r="H281" s="102"/>
      <c r="I281" s="102"/>
      <c r="J281" s="102"/>
      <c r="K281" s="102"/>
      <c r="L281" s="137"/>
      <c r="M281" s="138"/>
      <c r="N281" s="139"/>
      <c r="O281" s="140"/>
      <c r="P281" s="141"/>
      <c r="Q281" s="123"/>
      <c r="R281" s="142"/>
      <c r="S281" s="10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row>
    <row r="282" ht="14.25" customHeight="1">
      <c r="A282" s="102"/>
      <c r="B282" s="136"/>
      <c r="C282" s="102"/>
      <c r="D282" s="102"/>
      <c r="E282" s="102"/>
      <c r="F282" s="102"/>
      <c r="G282" s="102"/>
      <c r="H282" s="102"/>
      <c r="I282" s="102"/>
      <c r="J282" s="102"/>
      <c r="K282" s="102"/>
      <c r="L282" s="137"/>
      <c r="M282" s="138"/>
      <c r="N282" s="139"/>
      <c r="O282" s="140"/>
      <c r="P282" s="141"/>
      <c r="Q282" s="123"/>
      <c r="R282" s="142"/>
      <c r="S282" s="10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row>
    <row r="283" ht="14.25" customHeight="1">
      <c r="A283" s="102"/>
      <c r="B283" s="136"/>
      <c r="C283" s="102"/>
      <c r="D283" s="102"/>
      <c r="E283" s="102"/>
      <c r="F283" s="102"/>
      <c r="G283" s="102"/>
      <c r="H283" s="102"/>
      <c r="I283" s="102"/>
      <c r="J283" s="102"/>
      <c r="K283" s="102"/>
      <c r="L283" s="137"/>
      <c r="M283" s="138"/>
      <c r="N283" s="139"/>
      <c r="O283" s="140"/>
      <c r="P283" s="141"/>
      <c r="Q283" s="123"/>
      <c r="R283" s="142"/>
      <c r="S283" s="102"/>
      <c r="T283" s="102"/>
      <c r="U283" s="102"/>
      <c r="V283" s="102"/>
      <c r="W283" s="102"/>
      <c r="X283" s="102"/>
      <c r="Y283" s="102"/>
      <c r="Z283" s="102"/>
      <c r="AA283" s="102"/>
      <c r="AB283" s="102"/>
      <c r="AC283" s="102"/>
      <c r="AD283" s="102"/>
      <c r="AE283" s="102"/>
      <c r="AF283" s="102"/>
      <c r="AG283" s="102"/>
      <c r="AH283" s="102"/>
      <c r="AI283" s="102"/>
      <c r="AJ283" s="102"/>
      <c r="AK283" s="102"/>
      <c r="AL283" s="102"/>
      <c r="AM283" s="102"/>
      <c r="AN283" s="102"/>
      <c r="AO283" s="102"/>
      <c r="AP283" s="102"/>
      <c r="AQ283" s="102"/>
      <c r="AR283" s="102"/>
      <c r="AS283" s="102"/>
      <c r="AT283" s="102"/>
      <c r="AU283" s="102"/>
      <c r="AV283" s="102"/>
    </row>
    <row r="284" ht="14.25" customHeight="1">
      <c r="A284" s="102"/>
      <c r="B284" s="136"/>
      <c r="C284" s="102"/>
      <c r="D284" s="102"/>
      <c r="E284" s="102"/>
      <c r="F284" s="102"/>
      <c r="G284" s="102"/>
      <c r="H284" s="102"/>
      <c r="I284" s="102"/>
      <c r="J284" s="102"/>
      <c r="K284" s="102"/>
      <c r="L284" s="137"/>
      <c r="M284" s="138"/>
      <c r="N284" s="139"/>
      <c r="O284" s="140"/>
      <c r="P284" s="141"/>
      <c r="Q284" s="123"/>
      <c r="R284" s="142"/>
      <c r="S284" s="102"/>
      <c r="T284" s="102"/>
      <c r="U284" s="102"/>
      <c r="V284" s="102"/>
      <c r="W284" s="102"/>
      <c r="X284" s="102"/>
      <c r="Y284" s="102"/>
      <c r="Z284" s="102"/>
      <c r="AA284" s="102"/>
      <c r="AB284" s="102"/>
      <c r="AC284" s="102"/>
      <c r="AD284" s="102"/>
      <c r="AE284" s="102"/>
      <c r="AF284" s="102"/>
      <c r="AG284" s="102"/>
      <c r="AH284" s="102"/>
      <c r="AI284" s="102"/>
      <c r="AJ284" s="102"/>
      <c r="AK284" s="102"/>
      <c r="AL284" s="102"/>
      <c r="AM284" s="102"/>
      <c r="AN284" s="102"/>
      <c r="AO284" s="102"/>
      <c r="AP284" s="102"/>
      <c r="AQ284" s="102"/>
      <c r="AR284" s="102"/>
      <c r="AS284" s="102"/>
      <c r="AT284" s="102"/>
      <c r="AU284" s="102"/>
      <c r="AV284" s="102"/>
    </row>
    <row r="285" ht="14.25" customHeight="1">
      <c r="A285" s="102"/>
      <c r="B285" s="136"/>
      <c r="C285" s="102"/>
      <c r="D285" s="102"/>
      <c r="E285" s="102"/>
      <c r="F285" s="102"/>
      <c r="G285" s="102"/>
      <c r="H285" s="102"/>
      <c r="I285" s="102"/>
      <c r="J285" s="102"/>
      <c r="K285" s="102"/>
      <c r="L285" s="137"/>
      <c r="M285" s="138"/>
      <c r="N285" s="139"/>
      <c r="O285" s="140"/>
      <c r="P285" s="141"/>
      <c r="Q285" s="123"/>
      <c r="R285" s="142"/>
      <c r="S285" s="102"/>
      <c r="T285" s="102"/>
      <c r="U285" s="102"/>
      <c r="V285" s="102"/>
      <c r="W285" s="102"/>
      <c r="X285" s="102"/>
      <c r="Y285" s="102"/>
      <c r="Z285" s="102"/>
      <c r="AA285" s="102"/>
      <c r="AB285" s="102"/>
      <c r="AC285" s="102"/>
      <c r="AD285" s="102"/>
      <c r="AE285" s="102"/>
      <c r="AF285" s="102"/>
      <c r="AG285" s="102"/>
      <c r="AH285" s="102"/>
      <c r="AI285" s="102"/>
      <c r="AJ285" s="102"/>
      <c r="AK285" s="102"/>
      <c r="AL285" s="102"/>
      <c r="AM285" s="102"/>
      <c r="AN285" s="102"/>
      <c r="AO285" s="102"/>
      <c r="AP285" s="102"/>
      <c r="AQ285" s="102"/>
      <c r="AR285" s="102"/>
      <c r="AS285" s="102"/>
      <c r="AT285" s="102"/>
      <c r="AU285" s="102"/>
      <c r="AV285" s="102"/>
    </row>
    <row r="286" ht="14.25" customHeight="1">
      <c r="A286" s="102"/>
      <c r="B286" s="136"/>
      <c r="C286" s="102"/>
      <c r="D286" s="102"/>
      <c r="E286" s="102"/>
      <c r="F286" s="102"/>
      <c r="G286" s="102"/>
      <c r="H286" s="102"/>
      <c r="I286" s="102"/>
      <c r="J286" s="102"/>
      <c r="K286" s="102"/>
      <c r="L286" s="137"/>
      <c r="M286" s="138"/>
      <c r="N286" s="139"/>
      <c r="O286" s="140"/>
      <c r="P286" s="141"/>
      <c r="Q286" s="123"/>
      <c r="R286" s="142"/>
      <c r="S286" s="102"/>
      <c r="T286" s="102"/>
      <c r="U286" s="102"/>
      <c r="V286" s="102"/>
      <c r="W286" s="102"/>
      <c r="X286" s="102"/>
      <c r="Y286" s="102"/>
      <c r="Z286" s="102"/>
      <c r="AA286" s="102"/>
      <c r="AB286" s="102"/>
      <c r="AC286" s="102"/>
      <c r="AD286" s="102"/>
      <c r="AE286" s="102"/>
      <c r="AF286" s="102"/>
      <c r="AG286" s="102"/>
      <c r="AH286" s="102"/>
      <c r="AI286" s="102"/>
      <c r="AJ286" s="102"/>
      <c r="AK286" s="102"/>
      <c r="AL286" s="102"/>
      <c r="AM286" s="102"/>
      <c r="AN286" s="102"/>
      <c r="AO286" s="102"/>
      <c r="AP286" s="102"/>
      <c r="AQ286" s="102"/>
      <c r="AR286" s="102"/>
      <c r="AS286" s="102"/>
      <c r="AT286" s="102"/>
      <c r="AU286" s="102"/>
      <c r="AV286" s="102"/>
    </row>
    <row r="287" ht="14.25" customHeight="1">
      <c r="A287" s="102"/>
      <c r="B287" s="136"/>
      <c r="C287" s="102"/>
      <c r="D287" s="102"/>
      <c r="E287" s="102"/>
      <c r="F287" s="102"/>
      <c r="G287" s="102"/>
      <c r="H287" s="102"/>
      <c r="I287" s="102"/>
      <c r="J287" s="102"/>
      <c r="K287" s="102"/>
      <c r="L287" s="137"/>
      <c r="M287" s="138"/>
      <c r="N287" s="139"/>
      <c r="O287" s="140"/>
      <c r="P287" s="141"/>
      <c r="Q287" s="123"/>
      <c r="R287" s="142"/>
      <c r="S287" s="10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row>
    <row r="288" ht="14.25" customHeight="1">
      <c r="A288" s="102"/>
      <c r="B288" s="136"/>
      <c r="C288" s="102"/>
      <c r="D288" s="102"/>
      <c r="E288" s="102"/>
      <c r="F288" s="102"/>
      <c r="G288" s="102"/>
      <c r="H288" s="102"/>
      <c r="I288" s="102"/>
      <c r="J288" s="102"/>
      <c r="K288" s="102"/>
      <c r="L288" s="137"/>
      <c r="M288" s="138"/>
      <c r="N288" s="139"/>
      <c r="O288" s="140"/>
      <c r="P288" s="141"/>
      <c r="Q288" s="123"/>
      <c r="R288" s="142"/>
      <c r="S288" s="102"/>
      <c r="T288" s="102"/>
      <c r="U288" s="102"/>
      <c r="V288" s="102"/>
      <c r="W288" s="102"/>
      <c r="X288" s="102"/>
      <c r="Y288" s="102"/>
      <c r="Z288" s="102"/>
      <c r="AA288" s="102"/>
      <c r="AB288" s="102"/>
      <c r="AC288" s="102"/>
      <c r="AD288" s="102"/>
      <c r="AE288" s="102"/>
      <c r="AF288" s="102"/>
      <c r="AG288" s="102"/>
      <c r="AH288" s="102"/>
      <c r="AI288" s="102"/>
      <c r="AJ288" s="102"/>
      <c r="AK288" s="102"/>
      <c r="AL288" s="102"/>
      <c r="AM288" s="102"/>
      <c r="AN288" s="102"/>
      <c r="AO288" s="102"/>
      <c r="AP288" s="102"/>
      <c r="AQ288" s="102"/>
      <c r="AR288" s="102"/>
      <c r="AS288" s="102"/>
      <c r="AT288" s="102"/>
      <c r="AU288" s="102"/>
      <c r="AV288" s="102"/>
    </row>
    <row r="289" ht="14.25" customHeight="1">
      <c r="A289" s="102"/>
      <c r="B289" s="136"/>
      <c r="C289" s="102"/>
      <c r="D289" s="102"/>
      <c r="E289" s="102"/>
      <c r="F289" s="102"/>
      <c r="G289" s="102"/>
      <c r="H289" s="102"/>
      <c r="I289" s="102"/>
      <c r="J289" s="102"/>
      <c r="K289" s="102"/>
      <c r="L289" s="137"/>
      <c r="M289" s="138"/>
      <c r="N289" s="139"/>
      <c r="O289" s="140"/>
      <c r="P289" s="141"/>
      <c r="Q289" s="123"/>
      <c r="R289" s="142"/>
      <c r="S289" s="102"/>
      <c r="T289" s="102"/>
      <c r="U289" s="102"/>
      <c r="V289" s="102"/>
      <c r="W289" s="102"/>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row>
    <row r="290" ht="14.25" customHeight="1">
      <c r="A290" s="102"/>
      <c r="B290" s="136"/>
      <c r="C290" s="102"/>
      <c r="D290" s="102"/>
      <c r="E290" s="102"/>
      <c r="F290" s="102"/>
      <c r="G290" s="102"/>
      <c r="H290" s="102"/>
      <c r="I290" s="102"/>
      <c r="J290" s="102"/>
      <c r="K290" s="102"/>
      <c r="L290" s="137"/>
      <c r="M290" s="138"/>
      <c r="N290" s="139"/>
      <c r="O290" s="140"/>
      <c r="P290" s="141"/>
      <c r="Q290" s="123"/>
      <c r="R290" s="142"/>
      <c r="S290" s="10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row>
    <row r="291" ht="14.25" customHeight="1">
      <c r="A291" s="102"/>
      <c r="B291" s="136"/>
      <c r="C291" s="102"/>
      <c r="D291" s="102"/>
      <c r="E291" s="102"/>
      <c r="F291" s="102"/>
      <c r="G291" s="102"/>
      <c r="H291" s="102"/>
      <c r="I291" s="102"/>
      <c r="J291" s="102"/>
      <c r="K291" s="102"/>
      <c r="L291" s="137"/>
      <c r="M291" s="138"/>
      <c r="N291" s="139"/>
      <c r="O291" s="140"/>
      <c r="P291" s="141"/>
      <c r="Q291" s="123"/>
      <c r="R291" s="142"/>
      <c r="S291" s="10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row>
    <row r="292" ht="14.25" customHeight="1">
      <c r="A292" s="102"/>
      <c r="B292" s="136"/>
      <c r="C292" s="102"/>
      <c r="D292" s="102"/>
      <c r="E292" s="102"/>
      <c r="F292" s="102"/>
      <c r="G292" s="102"/>
      <c r="H292" s="102"/>
      <c r="I292" s="102"/>
      <c r="J292" s="102"/>
      <c r="K292" s="102"/>
      <c r="L292" s="137"/>
      <c r="M292" s="138"/>
      <c r="N292" s="139"/>
      <c r="O292" s="140"/>
      <c r="P292" s="141"/>
      <c r="Q292" s="123"/>
      <c r="R292" s="142"/>
      <c r="S292" s="10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c r="AP292" s="102"/>
      <c r="AQ292" s="102"/>
      <c r="AR292" s="102"/>
      <c r="AS292" s="102"/>
      <c r="AT292" s="102"/>
      <c r="AU292" s="102"/>
      <c r="AV292" s="102"/>
    </row>
    <row r="293" ht="14.25" customHeight="1">
      <c r="A293" s="102"/>
      <c r="B293" s="136"/>
      <c r="C293" s="102"/>
      <c r="D293" s="102"/>
      <c r="E293" s="102"/>
      <c r="F293" s="102"/>
      <c r="G293" s="102"/>
      <c r="H293" s="102"/>
      <c r="I293" s="102"/>
      <c r="J293" s="102"/>
      <c r="K293" s="102"/>
      <c r="L293" s="137"/>
      <c r="M293" s="138"/>
      <c r="N293" s="139"/>
      <c r="O293" s="140"/>
      <c r="P293" s="141"/>
      <c r="Q293" s="123"/>
      <c r="R293" s="142"/>
      <c r="S293" s="10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row>
    <row r="294" ht="14.25" customHeight="1">
      <c r="A294" s="102"/>
      <c r="B294" s="136"/>
      <c r="C294" s="102"/>
      <c r="D294" s="102"/>
      <c r="E294" s="102"/>
      <c r="F294" s="102"/>
      <c r="G294" s="102"/>
      <c r="H294" s="102"/>
      <c r="I294" s="102"/>
      <c r="J294" s="102"/>
      <c r="K294" s="102"/>
      <c r="L294" s="137"/>
      <c r="M294" s="138"/>
      <c r="N294" s="139"/>
      <c r="O294" s="140"/>
      <c r="P294" s="141"/>
      <c r="Q294" s="123"/>
      <c r="R294" s="142"/>
      <c r="S294" s="10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c r="AP294" s="102"/>
      <c r="AQ294" s="102"/>
      <c r="AR294" s="102"/>
      <c r="AS294" s="102"/>
      <c r="AT294" s="102"/>
      <c r="AU294" s="102"/>
      <c r="AV294" s="102"/>
    </row>
    <row r="295" ht="14.25" customHeight="1">
      <c r="A295" s="102"/>
      <c r="B295" s="136"/>
      <c r="C295" s="102"/>
      <c r="D295" s="102"/>
      <c r="E295" s="102"/>
      <c r="F295" s="102"/>
      <c r="G295" s="102"/>
      <c r="H295" s="102"/>
      <c r="I295" s="102"/>
      <c r="J295" s="102"/>
      <c r="K295" s="102"/>
      <c r="L295" s="137"/>
      <c r="M295" s="138"/>
      <c r="N295" s="139"/>
      <c r="O295" s="140"/>
      <c r="P295" s="141"/>
      <c r="Q295" s="123"/>
      <c r="R295" s="142"/>
      <c r="S295" s="10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row>
    <row r="296" ht="14.25" customHeight="1">
      <c r="A296" s="102"/>
      <c r="B296" s="136"/>
      <c r="C296" s="102"/>
      <c r="D296" s="102"/>
      <c r="E296" s="102"/>
      <c r="F296" s="102"/>
      <c r="G296" s="102"/>
      <c r="H296" s="102"/>
      <c r="I296" s="102"/>
      <c r="J296" s="102"/>
      <c r="K296" s="102"/>
      <c r="L296" s="137"/>
      <c r="M296" s="138"/>
      <c r="N296" s="139"/>
      <c r="O296" s="140"/>
      <c r="P296" s="141"/>
      <c r="Q296" s="123"/>
      <c r="R296" s="142"/>
      <c r="S296" s="10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row>
    <row r="297" ht="14.25" customHeight="1">
      <c r="A297" s="102"/>
      <c r="B297" s="136"/>
      <c r="C297" s="102"/>
      <c r="D297" s="102"/>
      <c r="E297" s="102"/>
      <c r="F297" s="102"/>
      <c r="G297" s="102"/>
      <c r="H297" s="102"/>
      <c r="I297" s="102"/>
      <c r="J297" s="102"/>
      <c r="K297" s="102"/>
      <c r="L297" s="137"/>
      <c r="M297" s="138"/>
      <c r="N297" s="139"/>
      <c r="O297" s="140"/>
      <c r="P297" s="141"/>
      <c r="Q297" s="123"/>
      <c r="R297" s="142"/>
      <c r="S297" s="10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row>
    <row r="298" ht="14.25" customHeight="1">
      <c r="A298" s="102"/>
      <c r="B298" s="136"/>
      <c r="C298" s="102"/>
      <c r="D298" s="102"/>
      <c r="E298" s="102"/>
      <c r="F298" s="102"/>
      <c r="G298" s="102"/>
      <c r="H298" s="102"/>
      <c r="I298" s="102"/>
      <c r="J298" s="102"/>
      <c r="K298" s="102"/>
      <c r="L298" s="137"/>
      <c r="M298" s="138"/>
      <c r="N298" s="139"/>
      <c r="O298" s="140"/>
      <c r="P298" s="141"/>
      <c r="Q298" s="123"/>
      <c r="R298" s="142"/>
      <c r="S298" s="102"/>
      <c r="T298" s="102"/>
      <c r="U298" s="102"/>
      <c r="V298" s="102"/>
      <c r="W298" s="102"/>
      <c r="X298" s="102"/>
      <c r="Y298" s="102"/>
      <c r="Z298" s="102"/>
      <c r="AA298" s="102"/>
      <c r="AB298" s="102"/>
      <c r="AC298" s="102"/>
      <c r="AD298" s="102"/>
      <c r="AE298" s="102"/>
      <c r="AF298" s="102"/>
      <c r="AG298" s="102"/>
      <c r="AH298" s="102"/>
      <c r="AI298" s="102"/>
      <c r="AJ298" s="102"/>
      <c r="AK298" s="102"/>
      <c r="AL298" s="102"/>
      <c r="AM298" s="102"/>
      <c r="AN298" s="102"/>
      <c r="AO298" s="102"/>
      <c r="AP298" s="102"/>
      <c r="AQ298" s="102"/>
      <c r="AR298" s="102"/>
      <c r="AS298" s="102"/>
      <c r="AT298" s="102"/>
      <c r="AU298" s="102"/>
      <c r="AV298" s="102"/>
    </row>
    <row r="299" ht="14.25" customHeight="1">
      <c r="A299" s="102"/>
      <c r="B299" s="136"/>
      <c r="C299" s="102"/>
      <c r="D299" s="102"/>
      <c r="E299" s="102"/>
      <c r="F299" s="102"/>
      <c r="G299" s="102"/>
      <c r="H299" s="102"/>
      <c r="I299" s="102"/>
      <c r="J299" s="102"/>
      <c r="K299" s="102"/>
      <c r="L299" s="137"/>
      <c r="M299" s="138"/>
      <c r="N299" s="139"/>
      <c r="O299" s="140"/>
      <c r="P299" s="141"/>
      <c r="Q299" s="123"/>
      <c r="R299" s="142"/>
      <c r="S299" s="10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row>
    <row r="300" ht="14.25" customHeight="1">
      <c r="A300" s="102"/>
      <c r="B300" s="136"/>
      <c r="C300" s="102"/>
      <c r="D300" s="102"/>
      <c r="E300" s="102"/>
      <c r="F300" s="102"/>
      <c r="G300" s="102"/>
      <c r="H300" s="102"/>
      <c r="I300" s="102"/>
      <c r="J300" s="102"/>
      <c r="K300" s="102"/>
      <c r="L300" s="137"/>
      <c r="M300" s="138"/>
      <c r="N300" s="139"/>
      <c r="O300" s="140"/>
      <c r="P300" s="141"/>
      <c r="Q300" s="123"/>
      <c r="R300" s="142"/>
      <c r="S300" s="102"/>
      <c r="T300" s="102"/>
      <c r="U300" s="102"/>
      <c r="V300" s="102"/>
      <c r="W300" s="102"/>
      <c r="X300" s="102"/>
      <c r="Y300" s="102"/>
      <c r="Z300" s="102"/>
      <c r="AA300" s="102"/>
      <c r="AB300" s="102"/>
      <c r="AC300" s="102"/>
      <c r="AD300" s="102"/>
      <c r="AE300" s="102"/>
      <c r="AF300" s="102"/>
      <c r="AG300" s="102"/>
      <c r="AH300" s="102"/>
      <c r="AI300" s="102"/>
      <c r="AJ300" s="102"/>
      <c r="AK300" s="102"/>
      <c r="AL300" s="102"/>
      <c r="AM300" s="102"/>
      <c r="AN300" s="102"/>
      <c r="AO300" s="102"/>
      <c r="AP300" s="102"/>
      <c r="AQ300" s="102"/>
      <c r="AR300" s="102"/>
      <c r="AS300" s="102"/>
      <c r="AT300" s="102"/>
      <c r="AU300" s="102"/>
      <c r="AV300" s="102"/>
    </row>
    <row r="301" ht="14.25" customHeight="1">
      <c r="A301" s="102"/>
      <c r="B301" s="136"/>
      <c r="C301" s="102"/>
      <c r="D301" s="102"/>
      <c r="E301" s="102"/>
      <c r="F301" s="102"/>
      <c r="G301" s="102"/>
      <c r="H301" s="102"/>
      <c r="I301" s="102"/>
      <c r="J301" s="102"/>
      <c r="K301" s="102"/>
      <c r="L301" s="137"/>
      <c r="M301" s="138"/>
      <c r="N301" s="139"/>
      <c r="O301" s="140"/>
      <c r="P301" s="141"/>
      <c r="Q301" s="123"/>
      <c r="R301" s="142"/>
      <c r="S301" s="10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row>
    <row r="302" ht="14.25" customHeight="1">
      <c r="A302" s="102"/>
      <c r="B302" s="136"/>
      <c r="C302" s="102"/>
      <c r="D302" s="102"/>
      <c r="E302" s="102"/>
      <c r="F302" s="102"/>
      <c r="G302" s="102"/>
      <c r="H302" s="102"/>
      <c r="I302" s="102"/>
      <c r="J302" s="102"/>
      <c r="K302" s="102"/>
      <c r="L302" s="137"/>
      <c r="M302" s="138"/>
      <c r="N302" s="139"/>
      <c r="O302" s="140"/>
      <c r="P302" s="141"/>
      <c r="Q302" s="123"/>
      <c r="R302" s="142"/>
      <c r="S302" s="102"/>
      <c r="T302" s="102"/>
      <c r="U302" s="102"/>
      <c r="V302" s="102"/>
      <c r="W302" s="102"/>
      <c r="X302" s="102"/>
      <c r="Y302" s="102"/>
      <c r="Z302" s="102"/>
      <c r="AA302" s="102"/>
      <c r="AB302" s="102"/>
      <c r="AC302" s="102"/>
      <c r="AD302" s="102"/>
      <c r="AE302" s="102"/>
      <c r="AF302" s="102"/>
      <c r="AG302" s="102"/>
      <c r="AH302" s="102"/>
      <c r="AI302" s="102"/>
      <c r="AJ302" s="102"/>
      <c r="AK302" s="102"/>
      <c r="AL302" s="102"/>
      <c r="AM302" s="102"/>
      <c r="AN302" s="102"/>
      <c r="AO302" s="102"/>
      <c r="AP302" s="102"/>
      <c r="AQ302" s="102"/>
      <c r="AR302" s="102"/>
      <c r="AS302" s="102"/>
      <c r="AT302" s="102"/>
      <c r="AU302" s="102"/>
      <c r="AV302" s="102"/>
    </row>
    <row r="303" ht="14.25" customHeight="1">
      <c r="A303" s="102"/>
      <c r="B303" s="136"/>
      <c r="C303" s="102"/>
      <c r="D303" s="102"/>
      <c r="E303" s="102"/>
      <c r="F303" s="102"/>
      <c r="G303" s="102"/>
      <c r="H303" s="102"/>
      <c r="I303" s="102"/>
      <c r="J303" s="102"/>
      <c r="K303" s="102"/>
      <c r="L303" s="137"/>
      <c r="M303" s="138"/>
      <c r="N303" s="139"/>
      <c r="O303" s="140"/>
      <c r="P303" s="141"/>
      <c r="Q303" s="123"/>
      <c r="R303" s="142"/>
      <c r="S303" s="10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row>
    <row r="304" ht="14.25" customHeight="1">
      <c r="A304" s="102"/>
      <c r="B304" s="136"/>
      <c r="C304" s="102"/>
      <c r="D304" s="102"/>
      <c r="E304" s="102"/>
      <c r="F304" s="102"/>
      <c r="G304" s="102"/>
      <c r="H304" s="102"/>
      <c r="I304" s="102"/>
      <c r="J304" s="102"/>
      <c r="K304" s="102"/>
      <c r="L304" s="137"/>
      <c r="M304" s="138"/>
      <c r="N304" s="139"/>
      <c r="O304" s="140"/>
      <c r="P304" s="141"/>
      <c r="Q304" s="123"/>
      <c r="R304" s="142"/>
      <c r="S304" s="102"/>
      <c r="T304" s="102"/>
      <c r="U304" s="102"/>
      <c r="V304" s="102"/>
      <c r="W304" s="102"/>
      <c r="X304" s="102"/>
      <c r="Y304" s="102"/>
      <c r="Z304" s="102"/>
      <c r="AA304" s="102"/>
      <c r="AB304" s="102"/>
      <c r="AC304" s="102"/>
      <c r="AD304" s="102"/>
      <c r="AE304" s="102"/>
      <c r="AF304" s="102"/>
      <c r="AG304" s="102"/>
      <c r="AH304" s="102"/>
      <c r="AI304" s="102"/>
      <c r="AJ304" s="102"/>
      <c r="AK304" s="102"/>
      <c r="AL304" s="102"/>
      <c r="AM304" s="102"/>
      <c r="AN304" s="102"/>
      <c r="AO304" s="102"/>
      <c r="AP304" s="102"/>
      <c r="AQ304" s="102"/>
      <c r="AR304" s="102"/>
      <c r="AS304" s="102"/>
      <c r="AT304" s="102"/>
      <c r="AU304" s="102"/>
      <c r="AV304" s="102"/>
    </row>
    <row r="305" ht="14.25" customHeight="1">
      <c r="A305" s="102"/>
      <c r="B305" s="136"/>
      <c r="C305" s="102"/>
      <c r="D305" s="102"/>
      <c r="E305" s="102"/>
      <c r="F305" s="102"/>
      <c r="G305" s="102"/>
      <c r="H305" s="102"/>
      <c r="I305" s="102"/>
      <c r="J305" s="102"/>
      <c r="K305" s="102"/>
      <c r="L305" s="137"/>
      <c r="M305" s="138"/>
      <c r="N305" s="139"/>
      <c r="O305" s="140"/>
      <c r="P305" s="141"/>
      <c r="Q305" s="123"/>
      <c r="R305" s="142"/>
      <c r="S305" s="10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row>
    <row r="306" ht="14.25" customHeight="1">
      <c r="A306" s="102"/>
      <c r="B306" s="136"/>
      <c r="C306" s="102"/>
      <c r="D306" s="102"/>
      <c r="E306" s="102"/>
      <c r="F306" s="102"/>
      <c r="G306" s="102"/>
      <c r="H306" s="102"/>
      <c r="I306" s="102"/>
      <c r="J306" s="102"/>
      <c r="K306" s="102"/>
      <c r="L306" s="137"/>
      <c r="M306" s="138"/>
      <c r="N306" s="139"/>
      <c r="O306" s="140"/>
      <c r="P306" s="141"/>
      <c r="Q306" s="123"/>
      <c r="R306" s="142"/>
      <c r="S306" s="10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102"/>
    </row>
    <row r="307" ht="14.25" customHeight="1">
      <c r="A307" s="102"/>
      <c r="B307" s="136"/>
      <c r="C307" s="102"/>
      <c r="D307" s="102"/>
      <c r="E307" s="102"/>
      <c r="F307" s="102"/>
      <c r="G307" s="102"/>
      <c r="H307" s="102"/>
      <c r="I307" s="102"/>
      <c r="J307" s="102"/>
      <c r="K307" s="102"/>
      <c r="L307" s="137"/>
      <c r="M307" s="138"/>
      <c r="N307" s="139"/>
      <c r="O307" s="140"/>
      <c r="P307" s="141"/>
      <c r="Q307" s="123"/>
      <c r="R307" s="142"/>
      <c r="S307" s="10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row>
    <row r="308" ht="14.25" customHeight="1">
      <c r="A308" s="102"/>
      <c r="B308" s="136"/>
      <c r="C308" s="102"/>
      <c r="D308" s="102"/>
      <c r="E308" s="102"/>
      <c r="F308" s="102"/>
      <c r="G308" s="102"/>
      <c r="H308" s="102"/>
      <c r="I308" s="102"/>
      <c r="J308" s="102"/>
      <c r="K308" s="102"/>
      <c r="L308" s="137"/>
      <c r="M308" s="138"/>
      <c r="N308" s="139"/>
      <c r="O308" s="140"/>
      <c r="P308" s="141"/>
      <c r="Q308" s="123"/>
      <c r="R308" s="142"/>
      <c r="S308" s="102"/>
      <c r="T308" s="102"/>
      <c r="U308" s="102"/>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row>
    <row r="309" ht="14.25" customHeight="1">
      <c r="A309" s="102"/>
      <c r="B309" s="136"/>
      <c r="C309" s="102"/>
      <c r="D309" s="102"/>
      <c r="E309" s="102"/>
      <c r="F309" s="102"/>
      <c r="G309" s="102"/>
      <c r="H309" s="102"/>
      <c r="I309" s="102"/>
      <c r="J309" s="102"/>
      <c r="K309" s="102"/>
      <c r="L309" s="137"/>
      <c r="M309" s="138"/>
      <c r="N309" s="139"/>
      <c r="O309" s="140"/>
      <c r="P309" s="141"/>
      <c r="Q309" s="123"/>
      <c r="R309" s="14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row>
    <row r="310" ht="14.25" customHeight="1">
      <c r="A310" s="102"/>
      <c r="B310" s="136"/>
      <c r="C310" s="102"/>
      <c r="D310" s="102"/>
      <c r="E310" s="102"/>
      <c r="F310" s="102"/>
      <c r="G310" s="102"/>
      <c r="H310" s="102"/>
      <c r="I310" s="102"/>
      <c r="J310" s="102"/>
      <c r="K310" s="102"/>
      <c r="L310" s="137"/>
      <c r="M310" s="138"/>
      <c r="N310" s="139"/>
      <c r="O310" s="140"/>
      <c r="P310" s="141"/>
      <c r="Q310" s="123"/>
      <c r="R310" s="14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row>
    <row r="311" ht="14.25" customHeight="1">
      <c r="A311" s="102"/>
      <c r="B311" s="136"/>
      <c r="C311" s="102"/>
      <c r="D311" s="102"/>
      <c r="E311" s="102"/>
      <c r="F311" s="102"/>
      <c r="G311" s="102"/>
      <c r="H311" s="102"/>
      <c r="I311" s="102"/>
      <c r="J311" s="102"/>
      <c r="K311" s="102"/>
      <c r="L311" s="137"/>
      <c r="M311" s="138"/>
      <c r="N311" s="139"/>
      <c r="O311" s="140"/>
      <c r="P311" s="141"/>
      <c r="Q311" s="123"/>
      <c r="R311" s="14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row>
    <row r="312" ht="14.25" customHeight="1">
      <c r="A312" s="102"/>
      <c r="B312" s="136"/>
      <c r="C312" s="102"/>
      <c r="D312" s="102"/>
      <c r="E312" s="102"/>
      <c r="F312" s="102"/>
      <c r="G312" s="102"/>
      <c r="H312" s="102"/>
      <c r="I312" s="102"/>
      <c r="J312" s="102"/>
      <c r="K312" s="102"/>
      <c r="L312" s="137"/>
      <c r="M312" s="138"/>
      <c r="N312" s="139"/>
      <c r="O312" s="140"/>
      <c r="P312" s="141"/>
      <c r="Q312" s="123"/>
      <c r="R312" s="142"/>
      <c r="S312" s="102"/>
      <c r="T312" s="102"/>
      <c r="U312" s="102"/>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row>
    <row r="313" ht="14.25" customHeight="1">
      <c r="A313" s="102"/>
      <c r="B313" s="136"/>
      <c r="C313" s="102"/>
      <c r="D313" s="102"/>
      <c r="E313" s="102"/>
      <c r="F313" s="102"/>
      <c r="G313" s="102"/>
      <c r="H313" s="102"/>
      <c r="I313" s="102"/>
      <c r="J313" s="102"/>
      <c r="K313" s="102"/>
      <c r="L313" s="137"/>
      <c r="M313" s="138"/>
      <c r="N313" s="139"/>
      <c r="O313" s="140"/>
      <c r="P313" s="141"/>
      <c r="Q313" s="123"/>
      <c r="R313" s="14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row>
    <row r="314" ht="14.25" customHeight="1">
      <c r="A314" s="102"/>
      <c r="B314" s="136"/>
      <c r="C314" s="102"/>
      <c r="D314" s="102"/>
      <c r="E314" s="102"/>
      <c r="F314" s="102"/>
      <c r="G314" s="102"/>
      <c r="H314" s="102"/>
      <c r="I314" s="102"/>
      <c r="J314" s="102"/>
      <c r="K314" s="102"/>
      <c r="L314" s="137"/>
      <c r="M314" s="138"/>
      <c r="N314" s="139"/>
      <c r="O314" s="140"/>
      <c r="P314" s="141"/>
      <c r="Q314" s="123"/>
      <c r="R314" s="142"/>
      <c r="S314" s="102"/>
      <c r="T314" s="102"/>
      <c r="U314" s="102"/>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row>
    <row r="315" ht="14.25" customHeight="1">
      <c r="A315" s="102"/>
      <c r="B315" s="136"/>
      <c r="C315" s="102"/>
      <c r="D315" s="102"/>
      <c r="E315" s="102"/>
      <c r="F315" s="102"/>
      <c r="G315" s="102"/>
      <c r="H315" s="102"/>
      <c r="I315" s="102"/>
      <c r="J315" s="102"/>
      <c r="K315" s="102"/>
      <c r="L315" s="137"/>
      <c r="M315" s="138"/>
      <c r="N315" s="139"/>
      <c r="O315" s="140"/>
      <c r="P315" s="141"/>
      <c r="Q315" s="123"/>
      <c r="R315" s="142"/>
      <c r="S315" s="10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row>
    <row r="316" ht="14.25" customHeight="1">
      <c r="A316" s="102"/>
      <c r="B316" s="136"/>
      <c r="C316" s="102"/>
      <c r="D316" s="102"/>
      <c r="E316" s="102"/>
      <c r="F316" s="102"/>
      <c r="G316" s="102"/>
      <c r="H316" s="102"/>
      <c r="I316" s="102"/>
      <c r="J316" s="102"/>
      <c r="K316" s="102"/>
      <c r="L316" s="137"/>
      <c r="M316" s="138"/>
      <c r="N316" s="139"/>
      <c r="O316" s="140"/>
      <c r="P316" s="141"/>
      <c r="Q316" s="123"/>
      <c r="R316" s="142"/>
      <c r="S316" s="102"/>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row>
    <row r="317" ht="14.25" customHeight="1">
      <c r="A317" s="102"/>
      <c r="B317" s="136"/>
      <c r="C317" s="102"/>
      <c r="D317" s="102"/>
      <c r="E317" s="102"/>
      <c r="F317" s="102"/>
      <c r="G317" s="102"/>
      <c r="H317" s="102"/>
      <c r="I317" s="102"/>
      <c r="J317" s="102"/>
      <c r="K317" s="102"/>
      <c r="L317" s="137"/>
      <c r="M317" s="138"/>
      <c r="N317" s="139"/>
      <c r="O317" s="140"/>
      <c r="P317" s="141"/>
      <c r="Q317" s="123"/>
      <c r="R317" s="142"/>
      <c r="S317" s="10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row>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H1:H2"/>
    <mergeCell ref="I1:I2"/>
    <mergeCell ref="J1:J2"/>
    <mergeCell ref="K1:K2"/>
    <mergeCell ref="L1:L2"/>
    <mergeCell ref="M1:M2"/>
    <mergeCell ref="N1:N2"/>
    <mergeCell ref="Y1:AB1"/>
    <mergeCell ref="Y4:AB11"/>
    <mergeCell ref="Y14:AB22"/>
    <mergeCell ref="Y25:AA35"/>
    <mergeCell ref="O1:O2"/>
    <mergeCell ref="P1:P2"/>
    <mergeCell ref="Q1:Q2"/>
    <mergeCell ref="R1:R2"/>
    <mergeCell ref="S1:S2"/>
    <mergeCell ref="T1:T2"/>
    <mergeCell ref="U1:X1"/>
    <mergeCell ref="A1:A2"/>
    <mergeCell ref="B1:B2"/>
    <mergeCell ref="C1:C2"/>
    <mergeCell ref="D1:D2"/>
    <mergeCell ref="E1:E2"/>
    <mergeCell ref="F1:F2"/>
    <mergeCell ref="G1:G2"/>
    <mergeCell ref="A88:B88"/>
    <mergeCell ref="A101:B101"/>
    <mergeCell ref="A114:B114"/>
    <mergeCell ref="A116:B116"/>
    <mergeCell ref="A117:B117"/>
    <mergeCell ref="A11:B11"/>
    <mergeCell ref="A22:B22"/>
    <mergeCell ref="A35:B35"/>
    <mergeCell ref="A48:B48"/>
    <mergeCell ref="A61:B61"/>
    <mergeCell ref="A62:B62"/>
    <mergeCell ref="A75:B7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5.29"/>
    <col customWidth="1" min="2" max="2" width="7.29"/>
    <col customWidth="1" min="3" max="3" width="13.86"/>
    <col customWidth="1" min="4" max="4" width="11.14"/>
    <col customWidth="1" min="5" max="5" width="10.43"/>
    <col customWidth="1" min="6" max="6" width="7.43"/>
    <col customWidth="1" min="7" max="7" width="7.0"/>
    <col customWidth="1" min="8" max="8" width="13.57"/>
    <col customWidth="1" min="9" max="9" width="11.57"/>
    <col customWidth="1" min="10" max="10" width="18.14"/>
    <col customWidth="1" min="11" max="11" width="26.43"/>
    <col customWidth="1" min="12" max="12" width="5.14"/>
    <col customWidth="1" min="13" max="13" width="11.57"/>
    <col customWidth="1" min="14" max="14" width="7.57"/>
    <col customWidth="1" min="15" max="15" width="9.29"/>
    <col customWidth="1" min="16" max="16" width="11.57"/>
    <col customWidth="1" min="17" max="17" width="19.86"/>
    <col customWidth="1" min="18" max="18" width="8.57"/>
    <col customWidth="1" min="19" max="19" width="20.57"/>
    <col customWidth="1" min="20" max="20" width="12.57"/>
    <col customWidth="1" min="21" max="21" width="36.0"/>
    <col customWidth="1" min="22" max="22" width="19.0"/>
    <col customWidth="1" min="23" max="24" width="13.86"/>
    <col customWidth="1" min="25" max="25" width="15.0"/>
    <col customWidth="1" min="26" max="26" width="8.86"/>
    <col customWidth="1" min="27" max="27" width="13.29"/>
    <col customWidth="1" min="28" max="29" width="7.0"/>
    <col customWidth="1" min="30" max="45" width="8.86"/>
  </cols>
  <sheetData>
    <row r="1" ht="14.25" customHeight="1">
      <c r="A1" s="143"/>
      <c r="B1" s="144" t="s">
        <v>304</v>
      </c>
      <c r="C1" s="145" t="s">
        <v>141</v>
      </c>
      <c r="D1" s="144" t="s">
        <v>305</v>
      </c>
      <c r="E1" s="144" t="s">
        <v>306</v>
      </c>
      <c r="F1" s="144" t="s">
        <v>307</v>
      </c>
      <c r="G1" s="144" t="s">
        <v>308</v>
      </c>
      <c r="H1" s="146" t="s">
        <v>309</v>
      </c>
      <c r="I1" s="147" t="s">
        <v>310</v>
      </c>
      <c r="J1" s="144" t="s">
        <v>311</v>
      </c>
      <c r="K1" s="144" t="s">
        <v>312</v>
      </c>
      <c r="L1" s="148" t="s">
        <v>313</v>
      </c>
      <c r="M1" s="149" t="s">
        <v>314</v>
      </c>
      <c r="N1" s="144" t="s">
        <v>315</v>
      </c>
      <c r="O1" s="144" t="s">
        <v>316</v>
      </c>
      <c r="P1" s="144" t="s">
        <v>317</v>
      </c>
      <c r="Q1" s="144" t="s">
        <v>318</v>
      </c>
      <c r="R1" s="144" t="s">
        <v>319</v>
      </c>
      <c r="S1" s="144" t="s">
        <v>320</v>
      </c>
      <c r="T1" s="145" t="s">
        <v>321</v>
      </c>
      <c r="U1" s="145" t="s">
        <v>322</v>
      </c>
      <c r="V1" s="144" t="s">
        <v>323</v>
      </c>
      <c r="W1" s="145" t="s">
        <v>324</v>
      </c>
      <c r="X1" s="145" t="s">
        <v>325</v>
      </c>
      <c r="Y1" s="144" t="s">
        <v>326</v>
      </c>
      <c r="Z1" s="150"/>
      <c r="AA1" s="151" t="s">
        <v>327</v>
      </c>
      <c r="AB1" s="152" t="s">
        <v>328</v>
      </c>
      <c r="AC1" s="152" t="s">
        <v>329</v>
      </c>
      <c r="AD1" s="153"/>
      <c r="AE1" s="153"/>
      <c r="AF1" s="153"/>
      <c r="AG1" s="153"/>
      <c r="AH1" s="153"/>
      <c r="AI1" s="153"/>
      <c r="AJ1" s="153"/>
      <c r="AK1" s="153"/>
      <c r="AL1" s="153"/>
      <c r="AM1" s="153"/>
      <c r="AN1" s="153"/>
      <c r="AO1" s="153"/>
      <c r="AP1" s="153"/>
      <c r="AQ1" s="153"/>
      <c r="AR1" s="153"/>
      <c r="AS1" s="153"/>
    </row>
    <row r="2" ht="18.75" customHeight="1">
      <c r="A2" s="154" t="s">
        <v>330</v>
      </c>
      <c r="B2" s="25"/>
      <c r="C2" s="26"/>
      <c r="D2" s="155"/>
      <c r="E2" s="154" t="s">
        <v>331</v>
      </c>
      <c r="F2" s="25"/>
      <c r="G2" s="26"/>
      <c r="H2" s="155"/>
      <c r="I2" s="156"/>
      <c r="J2" s="156" t="s">
        <v>332</v>
      </c>
      <c r="K2" s="155">
        <f>H2+D2</f>
        <v>0</v>
      </c>
      <c r="L2" s="157"/>
      <c r="M2" s="158"/>
      <c r="N2" s="159"/>
      <c r="O2" s="159"/>
      <c r="P2" s="158"/>
      <c r="Q2" s="159"/>
      <c r="R2" s="159"/>
      <c r="S2" s="159"/>
      <c r="T2" s="159"/>
      <c r="U2" s="160"/>
      <c r="V2" s="161"/>
      <c r="W2" s="161"/>
      <c r="X2" s="161"/>
      <c r="Y2" s="159"/>
      <c r="Z2" s="162"/>
      <c r="AA2" s="163"/>
      <c r="AB2" s="163"/>
      <c r="AC2" s="163"/>
      <c r="AD2" s="163"/>
      <c r="AE2" s="163"/>
      <c r="AF2" s="163"/>
      <c r="AG2" s="163"/>
      <c r="AH2" s="163"/>
      <c r="AI2" s="163"/>
      <c r="AJ2" s="163"/>
      <c r="AK2" s="163"/>
      <c r="AL2" s="163"/>
      <c r="AM2" s="163"/>
      <c r="AN2" s="163"/>
      <c r="AO2" s="163"/>
      <c r="AP2" s="163"/>
      <c r="AQ2" s="163"/>
      <c r="AR2" s="163"/>
      <c r="AS2" s="163"/>
    </row>
    <row r="3" ht="18.75" customHeight="1">
      <c r="A3" s="164" t="s">
        <v>333</v>
      </c>
      <c r="B3" s="25"/>
      <c r="C3" s="25"/>
      <c r="D3" s="25"/>
      <c r="E3" s="25"/>
      <c r="F3" s="25"/>
      <c r="G3" s="25"/>
      <c r="H3" s="25"/>
      <c r="I3" s="25"/>
      <c r="J3" s="25"/>
      <c r="K3" s="26"/>
      <c r="L3" s="165"/>
      <c r="M3" s="166"/>
      <c r="N3" s="167"/>
      <c r="O3" s="167"/>
      <c r="P3" s="166"/>
      <c r="Q3" s="167"/>
      <c r="R3" s="167"/>
      <c r="S3" s="167"/>
      <c r="T3" s="167"/>
      <c r="U3" s="168"/>
      <c r="V3" s="169"/>
      <c r="W3" s="169"/>
      <c r="X3" s="169"/>
      <c r="Y3" s="167"/>
      <c r="Z3" s="170"/>
      <c r="AA3" s="171"/>
      <c r="AB3" s="171"/>
      <c r="AC3" s="171"/>
      <c r="AD3" s="171"/>
      <c r="AE3" s="171"/>
      <c r="AF3" s="171"/>
      <c r="AG3" s="171"/>
      <c r="AH3" s="171"/>
      <c r="AI3" s="171"/>
      <c r="AJ3" s="171"/>
      <c r="AK3" s="171"/>
      <c r="AL3" s="171"/>
      <c r="AM3" s="171"/>
      <c r="AN3" s="171"/>
      <c r="AO3" s="171"/>
      <c r="AP3" s="171"/>
      <c r="AQ3" s="171"/>
      <c r="AR3" s="171"/>
      <c r="AS3" s="171"/>
    </row>
    <row r="4" ht="22.5" customHeight="1">
      <c r="A4" s="172">
        <v>1.0</v>
      </c>
      <c r="B4" s="172">
        <v>0.0</v>
      </c>
      <c r="C4" s="173" t="s">
        <v>163</v>
      </c>
      <c r="D4" s="172"/>
      <c r="E4" s="172"/>
      <c r="F4" s="172" t="s">
        <v>334</v>
      </c>
      <c r="G4" s="172">
        <v>1.0</v>
      </c>
      <c r="H4" s="174" t="s">
        <v>335</v>
      </c>
      <c r="I4" s="175">
        <v>9196.0</v>
      </c>
      <c r="J4" s="172" t="s">
        <v>336</v>
      </c>
      <c r="K4" s="172" t="s">
        <v>337</v>
      </c>
      <c r="L4" s="176">
        <v>2.0</v>
      </c>
      <c r="M4" s="177">
        <v>44851.0</v>
      </c>
      <c r="N4" s="172" t="s">
        <v>338</v>
      </c>
      <c r="O4" s="172" t="s">
        <v>154</v>
      </c>
      <c r="P4" s="177">
        <v>45586.0</v>
      </c>
      <c r="Q4" s="172" t="s">
        <v>37</v>
      </c>
      <c r="R4" s="172" t="s">
        <v>339</v>
      </c>
      <c r="S4" s="172" t="s">
        <v>23</v>
      </c>
      <c r="T4" s="173" t="s">
        <v>334</v>
      </c>
      <c r="U4" s="178" t="s">
        <v>340</v>
      </c>
      <c r="V4" s="172"/>
      <c r="W4" s="173" t="s">
        <v>341</v>
      </c>
      <c r="X4" s="173"/>
      <c r="Y4" s="38"/>
      <c r="Z4" s="179"/>
      <c r="AA4" s="180"/>
      <c r="AB4" s="181"/>
      <c r="AC4" s="181"/>
      <c r="AD4" s="180"/>
      <c r="AE4" s="180"/>
      <c r="AF4" s="180"/>
      <c r="AG4" s="180"/>
      <c r="AH4" s="180"/>
      <c r="AI4" s="180"/>
      <c r="AJ4" s="180"/>
      <c r="AK4" s="180"/>
      <c r="AL4" s="180"/>
      <c r="AM4" s="180"/>
      <c r="AN4" s="180"/>
      <c r="AO4" s="180"/>
      <c r="AP4" s="180"/>
      <c r="AQ4" s="180"/>
      <c r="AR4" s="180"/>
      <c r="AS4" s="180"/>
    </row>
    <row r="5" ht="22.5" customHeight="1">
      <c r="A5" s="172">
        <v>2.0</v>
      </c>
      <c r="B5" s="172">
        <v>0.0</v>
      </c>
      <c r="C5" s="173" t="s">
        <v>163</v>
      </c>
      <c r="D5" s="172"/>
      <c r="E5" s="172"/>
      <c r="F5" s="172"/>
      <c r="G5" s="172">
        <v>1.0</v>
      </c>
      <c r="H5" s="174" t="s">
        <v>342</v>
      </c>
      <c r="I5" s="175">
        <v>9225.0</v>
      </c>
      <c r="J5" s="172" t="s">
        <v>343</v>
      </c>
      <c r="K5" s="172" t="s">
        <v>344</v>
      </c>
      <c r="L5" s="176">
        <v>1.9</v>
      </c>
      <c r="M5" s="177">
        <v>44919.0</v>
      </c>
      <c r="N5" s="172" t="s">
        <v>338</v>
      </c>
      <c r="O5" s="172" t="s">
        <v>153</v>
      </c>
      <c r="P5" s="177">
        <v>45700.0</v>
      </c>
      <c r="Q5" s="172" t="s">
        <v>109</v>
      </c>
      <c r="R5" s="172" t="s">
        <v>345</v>
      </c>
      <c r="S5" s="172" t="s">
        <v>23</v>
      </c>
      <c r="T5" s="173" t="s">
        <v>334</v>
      </c>
      <c r="U5" s="178" t="s">
        <v>346</v>
      </c>
      <c r="V5" s="172"/>
      <c r="W5" s="173" t="s">
        <v>341</v>
      </c>
      <c r="X5" s="173"/>
      <c r="Y5" s="38"/>
      <c r="Z5" s="179"/>
      <c r="AA5" s="180"/>
      <c r="AB5" s="181"/>
      <c r="AC5" s="181"/>
      <c r="AD5" s="180"/>
      <c r="AE5" s="180"/>
      <c r="AF5" s="180"/>
      <c r="AG5" s="180"/>
      <c r="AH5" s="180"/>
      <c r="AI5" s="180"/>
      <c r="AJ5" s="180"/>
      <c r="AK5" s="180"/>
      <c r="AL5" s="180"/>
      <c r="AM5" s="180"/>
      <c r="AN5" s="180"/>
      <c r="AO5" s="180"/>
      <c r="AP5" s="180"/>
      <c r="AQ5" s="180"/>
      <c r="AR5" s="180"/>
      <c r="AS5" s="180"/>
    </row>
    <row r="6" ht="22.5" customHeight="1">
      <c r="A6" s="172">
        <v>3.0</v>
      </c>
      <c r="B6" s="172">
        <v>0.0</v>
      </c>
      <c r="C6" s="173" t="s">
        <v>163</v>
      </c>
      <c r="D6" s="172"/>
      <c r="E6" s="172"/>
      <c r="F6" s="172"/>
      <c r="G6" s="172">
        <v>1.0</v>
      </c>
      <c r="H6" s="174" t="s">
        <v>347</v>
      </c>
      <c r="I6" s="175">
        <v>9279.0</v>
      </c>
      <c r="J6" s="172" t="s">
        <v>348</v>
      </c>
      <c r="K6" s="172" t="s">
        <v>349</v>
      </c>
      <c r="L6" s="176">
        <v>1.9</v>
      </c>
      <c r="M6" s="177">
        <v>44937.0</v>
      </c>
      <c r="N6" s="172" t="s">
        <v>350</v>
      </c>
      <c r="O6" s="172" t="s">
        <v>152</v>
      </c>
      <c r="P6" s="177">
        <v>45701.0</v>
      </c>
      <c r="Q6" s="172" t="s">
        <v>133</v>
      </c>
      <c r="R6" s="172" t="s">
        <v>345</v>
      </c>
      <c r="S6" s="172" t="s">
        <v>23</v>
      </c>
      <c r="T6" s="173" t="s">
        <v>334</v>
      </c>
      <c r="U6" s="178"/>
      <c r="V6" s="172"/>
      <c r="W6" s="173" t="s">
        <v>341</v>
      </c>
      <c r="X6" s="173"/>
      <c r="Y6" s="38"/>
      <c r="Z6" s="179"/>
      <c r="AA6" s="180"/>
      <c r="AB6" s="181"/>
      <c r="AC6" s="181"/>
      <c r="AD6" s="180"/>
      <c r="AE6" s="180"/>
      <c r="AF6" s="180"/>
      <c r="AG6" s="180"/>
      <c r="AH6" s="180"/>
      <c r="AI6" s="180"/>
      <c r="AJ6" s="180"/>
      <c r="AK6" s="180"/>
      <c r="AL6" s="180"/>
      <c r="AM6" s="180"/>
      <c r="AN6" s="180"/>
      <c r="AO6" s="180"/>
      <c r="AP6" s="180"/>
      <c r="AQ6" s="180"/>
      <c r="AR6" s="180"/>
      <c r="AS6" s="180"/>
    </row>
    <row r="7" ht="22.5" customHeight="1">
      <c r="A7" s="172">
        <v>4.0</v>
      </c>
      <c r="B7" s="172">
        <v>0.0</v>
      </c>
      <c r="C7" s="173" t="s">
        <v>163</v>
      </c>
      <c r="D7" s="172"/>
      <c r="E7" s="172"/>
      <c r="F7" s="172" t="s">
        <v>334</v>
      </c>
      <c r="G7" s="172">
        <v>1.0</v>
      </c>
      <c r="H7" s="174" t="s">
        <v>351</v>
      </c>
      <c r="I7" s="175">
        <v>9400.0</v>
      </c>
      <c r="J7" s="172" t="s">
        <v>352</v>
      </c>
      <c r="K7" s="172" t="s">
        <v>353</v>
      </c>
      <c r="L7" s="176">
        <v>2.2</v>
      </c>
      <c r="M7" s="177">
        <v>45014.0</v>
      </c>
      <c r="N7" s="172" t="s">
        <v>338</v>
      </c>
      <c r="O7" s="172" t="s">
        <v>153</v>
      </c>
      <c r="P7" s="177">
        <v>45782.0</v>
      </c>
      <c r="Q7" s="172" t="s">
        <v>37</v>
      </c>
      <c r="R7" s="172" t="s">
        <v>339</v>
      </c>
      <c r="S7" s="172" t="s">
        <v>17</v>
      </c>
      <c r="T7" s="173" t="s">
        <v>334</v>
      </c>
      <c r="U7" s="178" t="s">
        <v>354</v>
      </c>
      <c r="V7" s="172" t="s">
        <v>355</v>
      </c>
      <c r="W7" s="173" t="s">
        <v>341</v>
      </c>
      <c r="X7" s="173"/>
      <c r="Y7" s="38"/>
      <c r="Z7" s="179"/>
      <c r="AA7" s="180"/>
      <c r="AB7" s="181"/>
      <c r="AC7" s="181"/>
      <c r="AD7" s="180"/>
      <c r="AE7" s="180"/>
      <c r="AF7" s="180"/>
      <c r="AG7" s="180"/>
      <c r="AH7" s="180"/>
      <c r="AI7" s="180"/>
      <c r="AJ7" s="180"/>
      <c r="AK7" s="180"/>
      <c r="AL7" s="180"/>
      <c r="AM7" s="180"/>
      <c r="AN7" s="180"/>
      <c r="AO7" s="180"/>
      <c r="AP7" s="180"/>
      <c r="AQ7" s="180"/>
      <c r="AR7" s="180"/>
      <c r="AS7" s="180"/>
    </row>
    <row r="8" ht="22.5" customHeight="1">
      <c r="A8" s="172">
        <v>5.0</v>
      </c>
      <c r="B8" s="172">
        <v>0.0</v>
      </c>
      <c r="C8" s="173" t="s">
        <v>163</v>
      </c>
      <c r="D8" s="172"/>
      <c r="E8" s="172"/>
      <c r="F8" s="172" t="s">
        <v>334</v>
      </c>
      <c r="G8" s="172">
        <v>1.0</v>
      </c>
      <c r="H8" s="174" t="s">
        <v>356</v>
      </c>
      <c r="I8" s="175">
        <v>9229.0</v>
      </c>
      <c r="J8" s="172" t="s">
        <v>357</v>
      </c>
      <c r="K8" s="172" t="s">
        <v>358</v>
      </c>
      <c r="L8" s="176">
        <v>1.8</v>
      </c>
      <c r="M8" s="177">
        <v>44949.0</v>
      </c>
      <c r="N8" s="172" t="s">
        <v>350</v>
      </c>
      <c r="O8" s="172" t="s">
        <v>154</v>
      </c>
      <c r="P8" s="177">
        <v>45700.0</v>
      </c>
      <c r="Q8" s="172" t="s">
        <v>70</v>
      </c>
      <c r="R8" s="172" t="s">
        <v>339</v>
      </c>
      <c r="S8" s="172" t="s">
        <v>17</v>
      </c>
      <c r="T8" s="173" t="s">
        <v>334</v>
      </c>
      <c r="U8" s="178"/>
      <c r="V8" s="172"/>
      <c r="W8" s="173" t="s">
        <v>359</v>
      </c>
      <c r="X8" s="173"/>
      <c r="Y8" s="38"/>
      <c r="Z8" s="179"/>
      <c r="AA8" s="180"/>
      <c r="AB8" s="181"/>
      <c r="AC8" s="181"/>
      <c r="AD8" s="180"/>
      <c r="AE8" s="180"/>
      <c r="AF8" s="180"/>
      <c r="AG8" s="180"/>
      <c r="AH8" s="180"/>
      <c r="AI8" s="180"/>
      <c r="AJ8" s="180"/>
      <c r="AK8" s="180"/>
      <c r="AL8" s="180"/>
      <c r="AM8" s="180"/>
      <c r="AN8" s="180"/>
      <c r="AO8" s="180"/>
      <c r="AP8" s="180"/>
      <c r="AQ8" s="180"/>
      <c r="AR8" s="180"/>
      <c r="AS8" s="180"/>
    </row>
    <row r="9" ht="22.5" customHeight="1">
      <c r="A9" s="172">
        <v>6.0</v>
      </c>
      <c r="B9" s="172">
        <v>0.0</v>
      </c>
      <c r="C9" s="173" t="s">
        <v>163</v>
      </c>
      <c r="D9" s="172"/>
      <c r="E9" s="172"/>
      <c r="F9" s="172"/>
      <c r="G9" s="172">
        <v>0.5</v>
      </c>
      <c r="H9" s="174" t="s">
        <v>360</v>
      </c>
      <c r="I9" s="175">
        <v>9237.0</v>
      </c>
      <c r="J9" s="172" t="s">
        <v>361</v>
      </c>
      <c r="K9" s="172" t="s">
        <v>362</v>
      </c>
      <c r="L9" s="176">
        <v>2.0</v>
      </c>
      <c r="M9" s="177">
        <v>44894.0</v>
      </c>
      <c r="N9" s="172" t="s">
        <v>350</v>
      </c>
      <c r="O9" s="172" t="s">
        <v>152</v>
      </c>
      <c r="P9" s="177">
        <v>45700.0</v>
      </c>
      <c r="Q9" s="172" t="s">
        <v>133</v>
      </c>
      <c r="R9" s="172" t="s">
        <v>339</v>
      </c>
      <c r="S9" s="172" t="s">
        <v>17</v>
      </c>
      <c r="T9" s="173" t="s">
        <v>334</v>
      </c>
      <c r="U9" s="178"/>
      <c r="V9" s="172"/>
      <c r="W9" s="173" t="s">
        <v>363</v>
      </c>
      <c r="X9" s="173"/>
      <c r="Y9" s="38"/>
      <c r="Z9" s="179"/>
      <c r="AA9" s="180"/>
      <c r="AB9" s="181"/>
      <c r="AC9" s="181"/>
      <c r="AD9" s="180"/>
      <c r="AE9" s="180"/>
      <c r="AF9" s="180"/>
      <c r="AG9" s="180"/>
      <c r="AH9" s="180"/>
      <c r="AI9" s="180"/>
      <c r="AJ9" s="180"/>
      <c r="AK9" s="180"/>
      <c r="AL9" s="180"/>
      <c r="AM9" s="180"/>
      <c r="AN9" s="180"/>
      <c r="AO9" s="180"/>
      <c r="AP9" s="180"/>
      <c r="AQ9" s="180"/>
      <c r="AR9" s="180"/>
      <c r="AS9" s="180"/>
    </row>
    <row r="10" ht="22.5" customHeight="1">
      <c r="A10" s="182">
        <v>7.0</v>
      </c>
      <c r="B10" s="182"/>
      <c r="C10" s="183" t="s">
        <v>163</v>
      </c>
      <c r="D10" s="182"/>
      <c r="E10" s="182"/>
      <c r="F10" s="182"/>
      <c r="G10" s="182">
        <v>1.0</v>
      </c>
      <c r="H10" s="184"/>
      <c r="I10" s="185"/>
      <c r="J10" s="182" t="s">
        <v>343</v>
      </c>
      <c r="K10" s="182" t="s">
        <v>364</v>
      </c>
      <c r="L10" s="186">
        <v>2.922222222222222</v>
      </c>
      <c r="M10" s="187">
        <v>44749.0</v>
      </c>
      <c r="N10" s="182" t="s">
        <v>338</v>
      </c>
      <c r="O10" s="182"/>
      <c r="P10" s="187"/>
      <c r="Q10" s="182" t="s">
        <v>133</v>
      </c>
      <c r="R10" s="182" t="s">
        <v>339</v>
      </c>
      <c r="S10" s="182" t="s">
        <v>23</v>
      </c>
      <c r="T10" s="183"/>
      <c r="U10" s="188" t="s">
        <v>365</v>
      </c>
      <c r="V10" s="182"/>
      <c r="W10" s="183"/>
      <c r="X10" s="183"/>
      <c r="Y10" s="189"/>
      <c r="Z10" s="190"/>
      <c r="AA10" s="191"/>
      <c r="AB10" s="192"/>
      <c r="AC10" s="192"/>
      <c r="AD10" s="191"/>
      <c r="AE10" s="191"/>
      <c r="AF10" s="191"/>
      <c r="AG10" s="191"/>
      <c r="AH10" s="191"/>
      <c r="AI10" s="191"/>
      <c r="AJ10" s="191"/>
      <c r="AK10" s="191"/>
      <c r="AL10" s="191"/>
      <c r="AM10" s="191"/>
      <c r="AN10" s="191"/>
      <c r="AO10" s="191"/>
      <c r="AP10" s="191"/>
      <c r="AQ10" s="191"/>
      <c r="AR10" s="191"/>
      <c r="AS10" s="191"/>
    </row>
    <row r="11" ht="22.5" customHeight="1">
      <c r="A11" s="182">
        <v>8.0</v>
      </c>
      <c r="B11" s="182"/>
      <c r="C11" s="183" t="s">
        <v>163</v>
      </c>
      <c r="D11" s="182"/>
      <c r="E11" s="182"/>
      <c r="F11" s="182"/>
      <c r="G11" s="182">
        <v>0.5</v>
      </c>
      <c r="H11" s="184"/>
      <c r="I11" s="185"/>
      <c r="J11" s="182" t="s">
        <v>366</v>
      </c>
      <c r="K11" s="182" t="s">
        <v>367</v>
      </c>
      <c r="L11" s="186">
        <v>1.775</v>
      </c>
      <c r="M11" s="187">
        <v>45168.0</v>
      </c>
      <c r="N11" s="182" t="s">
        <v>338</v>
      </c>
      <c r="O11" s="182"/>
      <c r="P11" s="187"/>
      <c r="Q11" s="182" t="s">
        <v>133</v>
      </c>
      <c r="R11" s="182" t="s">
        <v>339</v>
      </c>
      <c r="S11" s="182" t="s">
        <v>17</v>
      </c>
      <c r="T11" s="183"/>
      <c r="U11" s="188" t="s">
        <v>368</v>
      </c>
      <c r="V11" s="182"/>
      <c r="W11" s="183"/>
      <c r="X11" s="183"/>
      <c r="Y11" s="189"/>
      <c r="Z11" s="190"/>
      <c r="AA11" s="191"/>
      <c r="AB11" s="192"/>
      <c r="AC11" s="192"/>
      <c r="AD11" s="191"/>
      <c r="AE11" s="191"/>
      <c r="AF11" s="191"/>
      <c r="AG11" s="191"/>
      <c r="AH11" s="191"/>
      <c r="AI11" s="191"/>
      <c r="AJ11" s="191"/>
      <c r="AK11" s="191"/>
      <c r="AL11" s="191"/>
      <c r="AM11" s="191"/>
      <c r="AN11" s="191"/>
      <c r="AO11" s="191"/>
      <c r="AP11" s="191"/>
      <c r="AQ11" s="191"/>
      <c r="AR11" s="191"/>
      <c r="AS11" s="191"/>
    </row>
    <row r="12" ht="22.5" customHeight="1">
      <c r="A12" s="182">
        <v>9.0</v>
      </c>
      <c r="B12" s="182"/>
      <c r="C12" s="183" t="s">
        <v>163</v>
      </c>
      <c r="D12" s="182"/>
      <c r="E12" s="182"/>
      <c r="F12" s="182"/>
      <c r="G12" s="182">
        <v>0.5</v>
      </c>
      <c r="H12" s="184"/>
      <c r="I12" s="185"/>
      <c r="J12" s="182" t="s">
        <v>369</v>
      </c>
      <c r="K12" s="182" t="s">
        <v>370</v>
      </c>
      <c r="L12" s="186">
        <v>1.8833333333333333</v>
      </c>
      <c r="M12" s="187">
        <v>45128.0</v>
      </c>
      <c r="N12" s="182" t="s">
        <v>338</v>
      </c>
      <c r="O12" s="182"/>
      <c r="P12" s="187"/>
      <c r="Q12" s="182" t="s">
        <v>133</v>
      </c>
      <c r="R12" s="182" t="s">
        <v>339</v>
      </c>
      <c r="S12" s="182" t="s">
        <v>17</v>
      </c>
      <c r="T12" s="183"/>
      <c r="U12" s="188" t="s">
        <v>371</v>
      </c>
      <c r="V12" s="182"/>
      <c r="W12" s="183"/>
      <c r="X12" s="183"/>
      <c r="Y12" s="189"/>
      <c r="Z12" s="190"/>
      <c r="AA12" s="191"/>
      <c r="AB12" s="192"/>
      <c r="AC12" s="192"/>
      <c r="AD12" s="191"/>
      <c r="AE12" s="191"/>
      <c r="AF12" s="191"/>
      <c r="AG12" s="191"/>
      <c r="AH12" s="191"/>
      <c r="AI12" s="191"/>
      <c r="AJ12" s="191"/>
      <c r="AK12" s="191"/>
      <c r="AL12" s="191"/>
      <c r="AM12" s="191"/>
      <c r="AN12" s="191"/>
      <c r="AO12" s="191"/>
      <c r="AP12" s="191"/>
      <c r="AQ12" s="191"/>
      <c r="AR12" s="191"/>
      <c r="AS12" s="191"/>
    </row>
    <row r="13" ht="22.5" customHeight="1">
      <c r="A13" s="172"/>
      <c r="B13" s="172"/>
      <c r="C13" s="173"/>
      <c r="D13" s="172"/>
      <c r="E13" s="172"/>
      <c r="F13" s="172"/>
      <c r="G13" s="172"/>
      <c r="H13" s="174"/>
      <c r="I13" s="175"/>
      <c r="J13" s="172"/>
      <c r="K13" s="172"/>
      <c r="L13" s="176"/>
      <c r="M13" s="177"/>
      <c r="N13" s="172"/>
      <c r="O13" s="172"/>
      <c r="P13" s="177"/>
      <c r="Q13" s="172"/>
      <c r="R13" s="172"/>
      <c r="S13" s="172"/>
      <c r="T13" s="173"/>
      <c r="U13" s="178"/>
      <c r="V13" s="172"/>
      <c r="W13" s="173"/>
      <c r="X13" s="173"/>
      <c r="Y13" s="38"/>
      <c r="Z13" s="179"/>
      <c r="AA13" s="180"/>
      <c r="AB13" s="181"/>
      <c r="AC13" s="181"/>
      <c r="AD13" s="180"/>
      <c r="AE13" s="180"/>
      <c r="AF13" s="180"/>
      <c r="AG13" s="180"/>
      <c r="AH13" s="180"/>
      <c r="AI13" s="180"/>
      <c r="AJ13" s="180"/>
      <c r="AK13" s="180"/>
      <c r="AL13" s="180"/>
      <c r="AM13" s="180"/>
      <c r="AN13" s="180"/>
      <c r="AO13" s="180"/>
      <c r="AP13" s="180"/>
      <c r="AQ13" s="180"/>
      <c r="AR13" s="180"/>
      <c r="AS13" s="180"/>
    </row>
    <row r="14" ht="22.5" customHeight="1">
      <c r="A14" s="172"/>
      <c r="B14" s="172"/>
      <c r="C14" s="173"/>
      <c r="D14" s="172"/>
      <c r="E14" s="172"/>
      <c r="F14" s="172"/>
      <c r="G14" s="172"/>
      <c r="H14" s="174"/>
      <c r="I14" s="175"/>
      <c r="J14" s="172"/>
      <c r="K14" s="172"/>
      <c r="L14" s="176"/>
      <c r="M14" s="177"/>
      <c r="N14" s="172"/>
      <c r="O14" s="172"/>
      <c r="P14" s="177"/>
      <c r="Q14" s="172"/>
      <c r="R14" s="172"/>
      <c r="S14" s="172"/>
      <c r="T14" s="173"/>
      <c r="U14" s="178"/>
      <c r="V14" s="193"/>
      <c r="W14" s="173"/>
      <c r="X14" s="173"/>
      <c r="Y14" s="38"/>
      <c r="Z14" s="179"/>
      <c r="AA14" s="180"/>
      <c r="AB14" s="181"/>
      <c r="AC14" s="181"/>
      <c r="AD14" s="180"/>
      <c r="AE14" s="180"/>
      <c r="AF14" s="180"/>
      <c r="AG14" s="180"/>
      <c r="AH14" s="180"/>
      <c r="AI14" s="180"/>
      <c r="AJ14" s="180"/>
      <c r="AK14" s="180"/>
      <c r="AL14" s="180"/>
      <c r="AM14" s="180"/>
      <c r="AN14" s="180"/>
      <c r="AO14" s="180"/>
      <c r="AP14" s="180"/>
      <c r="AQ14" s="180"/>
      <c r="AR14" s="180"/>
      <c r="AS14" s="180"/>
    </row>
    <row r="15" ht="22.5" customHeight="1">
      <c r="A15" s="172"/>
      <c r="B15" s="172"/>
      <c r="C15" s="173"/>
      <c r="D15" s="172"/>
      <c r="E15" s="172"/>
      <c r="F15" s="172"/>
      <c r="G15" s="172"/>
      <c r="H15" s="174"/>
      <c r="I15" s="175"/>
      <c r="J15" s="172"/>
      <c r="K15" s="172"/>
      <c r="L15" s="176"/>
      <c r="M15" s="177"/>
      <c r="N15" s="172"/>
      <c r="O15" s="172"/>
      <c r="P15" s="177"/>
      <c r="Q15" s="172"/>
      <c r="R15" s="172"/>
      <c r="S15" s="172"/>
      <c r="T15" s="173"/>
      <c r="U15" s="178"/>
      <c r="V15" s="172"/>
      <c r="W15" s="173"/>
      <c r="X15" s="173"/>
      <c r="Y15" s="38"/>
      <c r="Z15" s="179"/>
      <c r="AA15" s="180"/>
      <c r="AB15" s="181"/>
      <c r="AC15" s="181"/>
      <c r="AD15" s="180"/>
      <c r="AE15" s="180"/>
      <c r="AF15" s="180"/>
      <c r="AG15" s="180"/>
      <c r="AH15" s="180"/>
      <c r="AI15" s="180"/>
      <c r="AJ15" s="180"/>
      <c r="AK15" s="180"/>
      <c r="AL15" s="180"/>
      <c r="AM15" s="180"/>
      <c r="AN15" s="180"/>
      <c r="AO15" s="180"/>
      <c r="AP15" s="180"/>
      <c r="AQ15" s="180"/>
      <c r="AR15" s="180"/>
      <c r="AS15" s="180"/>
    </row>
    <row r="16" ht="22.5" customHeight="1">
      <c r="A16" s="172"/>
      <c r="B16" s="172"/>
      <c r="C16" s="173"/>
      <c r="D16" s="172"/>
      <c r="E16" s="172"/>
      <c r="F16" s="172"/>
      <c r="G16" s="172"/>
      <c r="H16" s="174"/>
      <c r="I16" s="175"/>
      <c r="J16" s="172"/>
      <c r="K16" s="172"/>
      <c r="L16" s="176"/>
      <c r="M16" s="177"/>
      <c r="N16" s="172"/>
      <c r="O16" s="172"/>
      <c r="P16" s="177"/>
      <c r="Q16" s="172"/>
      <c r="R16" s="172"/>
      <c r="S16" s="172"/>
      <c r="T16" s="173"/>
      <c r="U16" s="178"/>
      <c r="V16" s="172"/>
      <c r="W16" s="173"/>
      <c r="X16" s="173"/>
      <c r="Y16" s="38"/>
      <c r="Z16" s="179"/>
      <c r="AA16" s="180"/>
      <c r="AB16" s="181"/>
      <c r="AC16" s="181"/>
      <c r="AD16" s="180"/>
      <c r="AE16" s="180"/>
      <c r="AF16" s="180"/>
      <c r="AG16" s="180"/>
      <c r="AH16" s="180"/>
      <c r="AI16" s="180"/>
      <c r="AJ16" s="180"/>
      <c r="AK16" s="180"/>
      <c r="AL16" s="180"/>
      <c r="AM16" s="180"/>
      <c r="AN16" s="180"/>
      <c r="AO16" s="180"/>
      <c r="AP16" s="180"/>
      <c r="AQ16" s="180"/>
      <c r="AR16" s="180"/>
      <c r="AS16" s="180"/>
    </row>
    <row r="17" ht="22.5" customHeight="1">
      <c r="A17" s="172"/>
      <c r="B17" s="172"/>
      <c r="C17" s="173"/>
      <c r="D17" s="194"/>
      <c r="E17" s="194"/>
      <c r="F17" s="172"/>
      <c r="G17" s="194"/>
      <c r="H17" s="195"/>
      <c r="I17" s="196"/>
      <c r="J17" s="172"/>
      <c r="K17" s="172"/>
      <c r="L17" s="176"/>
      <c r="M17" s="197"/>
      <c r="N17" s="172"/>
      <c r="O17" s="194"/>
      <c r="P17" s="177"/>
      <c r="Q17" s="172"/>
      <c r="R17" s="172"/>
      <c r="S17" s="172"/>
      <c r="T17" s="173"/>
      <c r="U17" s="173"/>
      <c r="V17" s="173"/>
      <c r="W17" s="194"/>
      <c r="X17" s="194"/>
      <c r="Y17" s="194"/>
      <c r="Z17" s="198"/>
      <c r="AA17" s="181"/>
      <c r="AB17" s="181"/>
      <c r="AC17" s="181"/>
      <c r="AD17" s="181"/>
      <c r="AE17" s="181"/>
      <c r="AF17" s="181"/>
      <c r="AG17" s="181"/>
      <c r="AH17" s="181"/>
      <c r="AI17" s="181"/>
      <c r="AJ17" s="181"/>
      <c r="AK17" s="181"/>
      <c r="AL17" s="181"/>
      <c r="AM17" s="181"/>
      <c r="AN17" s="181"/>
      <c r="AO17" s="181"/>
      <c r="AP17" s="181"/>
      <c r="AQ17" s="181"/>
      <c r="AR17" s="181"/>
      <c r="AS17" s="181"/>
    </row>
    <row r="18" ht="22.5" customHeight="1">
      <c r="A18" s="172"/>
      <c r="B18" s="172"/>
      <c r="C18" s="173"/>
      <c r="D18" s="172"/>
      <c r="E18" s="172"/>
      <c r="F18" s="172"/>
      <c r="G18" s="172"/>
      <c r="H18" s="174"/>
      <c r="I18" s="175"/>
      <c r="J18" s="172"/>
      <c r="K18" s="172"/>
      <c r="L18" s="176"/>
      <c r="M18" s="177"/>
      <c r="N18" s="172"/>
      <c r="O18" s="172"/>
      <c r="P18" s="177"/>
      <c r="Q18" s="172"/>
      <c r="R18" s="172"/>
      <c r="S18" s="172"/>
      <c r="T18" s="173"/>
      <c r="U18" s="178"/>
      <c r="V18" s="172"/>
      <c r="W18" s="173"/>
      <c r="X18" s="173"/>
      <c r="Y18" s="38"/>
      <c r="Z18" s="179"/>
      <c r="AA18" s="180"/>
      <c r="AB18" s="181"/>
      <c r="AC18" s="181"/>
      <c r="AD18" s="180"/>
      <c r="AE18" s="180"/>
      <c r="AF18" s="180"/>
      <c r="AG18" s="180"/>
      <c r="AH18" s="180"/>
      <c r="AI18" s="180"/>
      <c r="AJ18" s="180"/>
      <c r="AK18" s="180"/>
      <c r="AL18" s="180"/>
      <c r="AM18" s="180"/>
      <c r="AN18" s="180"/>
      <c r="AO18" s="180"/>
      <c r="AP18" s="180"/>
      <c r="AQ18" s="180"/>
      <c r="AR18" s="180"/>
      <c r="AS18" s="180"/>
    </row>
    <row r="19" ht="22.5" customHeight="1">
      <c r="A19" s="172"/>
      <c r="B19" s="172"/>
      <c r="C19" s="173"/>
      <c r="D19" s="172"/>
      <c r="E19" s="172"/>
      <c r="F19" s="172"/>
      <c r="G19" s="172"/>
      <c r="H19" s="174"/>
      <c r="I19" s="175"/>
      <c r="J19" s="172"/>
      <c r="K19" s="172"/>
      <c r="L19" s="176"/>
      <c r="M19" s="177"/>
      <c r="N19" s="172"/>
      <c r="O19" s="172"/>
      <c r="P19" s="177"/>
      <c r="Q19" s="172"/>
      <c r="R19" s="172"/>
      <c r="S19" s="172"/>
      <c r="T19" s="173"/>
      <c r="U19" s="178"/>
      <c r="V19" s="172"/>
      <c r="W19" s="173"/>
      <c r="X19" s="173"/>
      <c r="Y19" s="38"/>
      <c r="Z19" s="179"/>
      <c r="AA19" s="180"/>
      <c r="AB19" s="181"/>
      <c r="AC19" s="181"/>
      <c r="AD19" s="180"/>
      <c r="AE19" s="180"/>
      <c r="AF19" s="180"/>
      <c r="AG19" s="180"/>
      <c r="AH19" s="180"/>
      <c r="AI19" s="180"/>
      <c r="AJ19" s="180"/>
      <c r="AK19" s="180"/>
      <c r="AL19" s="180"/>
      <c r="AM19" s="180"/>
      <c r="AN19" s="180"/>
      <c r="AO19" s="180"/>
      <c r="AP19" s="180"/>
      <c r="AQ19" s="180"/>
      <c r="AR19" s="180"/>
      <c r="AS19" s="180"/>
    </row>
    <row r="20" ht="22.5" customHeight="1">
      <c r="A20" s="172"/>
      <c r="B20" s="172"/>
      <c r="C20" s="173"/>
      <c r="D20" s="172"/>
      <c r="E20" s="172"/>
      <c r="F20" s="172"/>
      <c r="G20" s="172"/>
      <c r="H20" s="174"/>
      <c r="I20" s="175"/>
      <c r="J20" s="172"/>
      <c r="K20" s="172"/>
      <c r="L20" s="176"/>
      <c r="M20" s="177"/>
      <c r="N20" s="172"/>
      <c r="O20" s="172"/>
      <c r="P20" s="177"/>
      <c r="Q20" s="172"/>
      <c r="R20" s="172"/>
      <c r="S20" s="172"/>
      <c r="T20" s="173"/>
      <c r="U20" s="178"/>
      <c r="V20" s="172"/>
      <c r="W20" s="173"/>
      <c r="X20" s="173"/>
      <c r="Y20" s="38"/>
      <c r="Z20" s="179"/>
      <c r="AA20" s="180"/>
      <c r="AB20" s="181"/>
      <c r="AC20" s="181"/>
      <c r="AD20" s="180"/>
      <c r="AE20" s="180"/>
      <c r="AF20" s="180"/>
      <c r="AG20" s="180"/>
      <c r="AH20" s="180"/>
      <c r="AI20" s="180"/>
      <c r="AJ20" s="180"/>
      <c r="AK20" s="180"/>
      <c r="AL20" s="180"/>
      <c r="AM20" s="180"/>
      <c r="AN20" s="180"/>
      <c r="AO20" s="180"/>
      <c r="AP20" s="180"/>
      <c r="AQ20" s="180"/>
      <c r="AR20" s="180"/>
      <c r="AS20" s="180"/>
    </row>
    <row r="21" ht="22.5" customHeight="1">
      <c r="A21" s="172"/>
      <c r="B21" s="172"/>
      <c r="C21" s="173"/>
      <c r="D21" s="172"/>
      <c r="E21" s="172"/>
      <c r="F21" s="172"/>
      <c r="G21" s="172"/>
      <c r="H21" s="174"/>
      <c r="I21" s="175"/>
      <c r="J21" s="172"/>
      <c r="K21" s="172"/>
      <c r="L21" s="176"/>
      <c r="M21" s="177"/>
      <c r="N21" s="172"/>
      <c r="O21" s="172"/>
      <c r="P21" s="177"/>
      <c r="Q21" s="172"/>
      <c r="R21" s="172"/>
      <c r="S21" s="172"/>
      <c r="T21" s="173"/>
      <c r="U21" s="178"/>
      <c r="V21" s="172"/>
      <c r="W21" s="173"/>
      <c r="X21" s="173"/>
      <c r="Y21" s="38"/>
      <c r="Z21" s="179"/>
      <c r="AA21" s="180"/>
      <c r="AB21" s="181"/>
      <c r="AC21" s="181"/>
      <c r="AD21" s="180"/>
      <c r="AE21" s="180"/>
      <c r="AF21" s="180"/>
      <c r="AG21" s="180"/>
      <c r="AH21" s="180"/>
      <c r="AI21" s="180"/>
      <c r="AJ21" s="180"/>
      <c r="AK21" s="180"/>
      <c r="AL21" s="180"/>
      <c r="AM21" s="180"/>
      <c r="AN21" s="180"/>
      <c r="AO21" s="180"/>
      <c r="AP21" s="180"/>
      <c r="AQ21" s="180"/>
      <c r="AR21" s="180"/>
      <c r="AS21" s="180"/>
    </row>
    <row r="22" ht="22.5" customHeight="1">
      <c r="A22" s="172"/>
      <c r="B22" s="172"/>
      <c r="C22" s="173"/>
      <c r="D22" s="172"/>
      <c r="E22" s="172"/>
      <c r="F22" s="172"/>
      <c r="G22" s="172"/>
      <c r="H22" s="174"/>
      <c r="I22" s="175"/>
      <c r="J22" s="172"/>
      <c r="K22" s="172"/>
      <c r="L22" s="176"/>
      <c r="M22" s="177"/>
      <c r="N22" s="172"/>
      <c r="O22" s="172"/>
      <c r="P22" s="177"/>
      <c r="Q22" s="172"/>
      <c r="R22" s="172"/>
      <c r="S22" s="172"/>
      <c r="T22" s="173"/>
      <c r="U22" s="178"/>
      <c r="V22" s="172"/>
      <c r="W22" s="173"/>
      <c r="X22" s="173"/>
      <c r="Y22" s="38"/>
      <c r="Z22" s="179"/>
      <c r="AA22" s="180"/>
      <c r="AB22" s="181"/>
      <c r="AC22" s="181"/>
      <c r="AD22" s="180"/>
      <c r="AE22" s="180"/>
      <c r="AF22" s="180"/>
      <c r="AG22" s="180"/>
      <c r="AH22" s="180"/>
      <c r="AI22" s="180"/>
      <c r="AJ22" s="180"/>
      <c r="AK22" s="180"/>
      <c r="AL22" s="180"/>
      <c r="AM22" s="180"/>
      <c r="AN22" s="180"/>
      <c r="AO22" s="180"/>
      <c r="AP22" s="180"/>
      <c r="AQ22" s="180"/>
      <c r="AR22" s="180"/>
      <c r="AS22" s="180"/>
    </row>
    <row r="23" ht="22.5" customHeight="1">
      <c r="A23" s="172"/>
      <c r="B23" s="172"/>
      <c r="C23" s="173"/>
      <c r="D23" s="172"/>
      <c r="E23" s="172"/>
      <c r="F23" s="172"/>
      <c r="G23" s="172"/>
      <c r="H23" s="174"/>
      <c r="I23" s="175"/>
      <c r="J23" s="172"/>
      <c r="K23" s="172"/>
      <c r="L23" s="176"/>
      <c r="M23" s="177"/>
      <c r="N23" s="172"/>
      <c r="O23" s="172"/>
      <c r="P23" s="177"/>
      <c r="Q23" s="172"/>
      <c r="R23" s="172"/>
      <c r="S23" s="172"/>
      <c r="T23" s="173"/>
      <c r="U23" s="178"/>
      <c r="V23" s="172"/>
      <c r="W23" s="173"/>
      <c r="X23" s="173"/>
      <c r="Y23" s="38"/>
      <c r="Z23" s="179"/>
      <c r="AA23" s="180"/>
      <c r="AB23" s="181"/>
      <c r="AC23" s="181"/>
      <c r="AD23" s="180"/>
      <c r="AE23" s="180"/>
      <c r="AF23" s="180"/>
      <c r="AG23" s="180"/>
      <c r="AH23" s="180"/>
      <c r="AI23" s="180"/>
      <c r="AJ23" s="180"/>
      <c r="AK23" s="180"/>
      <c r="AL23" s="180"/>
      <c r="AM23" s="180"/>
      <c r="AN23" s="180"/>
      <c r="AO23" s="180"/>
      <c r="AP23" s="180"/>
      <c r="AQ23" s="180"/>
      <c r="AR23" s="180"/>
      <c r="AS23" s="180"/>
    </row>
    <row r="24" ht="18.75" customHeight="1">
      <c r="A24" s="164" t="s">
        <v>372</v>
      </c>
      <c r="B24" s="25"/>
      <c r="C24" s="25"/>
      <c r="D24" s="25"/>
      <c r="E24" s="25"/>
      <c r="F24" s="25"/>
      <c r="G24" s="25"/>
      <c r="H24" s="25"/>
      <c r="I24" s="25"/>
      <c r="J24" s="25"/>
      <c r="K24" s="26"/>
      <c r="L24" s="165"/>
      <c r="M24" s="166"/>
      <c r="N24" s="167"/>
      <c r="O24" s="167"/>
      <c r="P24" s="166"/>
      <c r="Q24" s="167"/>
      <c r="R24" s="167"/>
      <c r="S24" s="167"/>
      <c r="T24" s="167"/>
      <c r="U24" s="168"/>
      <c r="V24" s="169"/>
      <c r="W24" s="169"/>
      <c r="X24" s="169"/>
      <c r="Y24" s="167"/>
      <c r="Z24" s="170"/>
      <c r="AA24" s="171"/>
      <c r="AB24" s="171"/>
      <c r="AC24" s="171"/>
      <c r="AD24" s="171"/>
      <c r="AE24" s="171"/>
      <c r="AF24" s="171"/>
      <c r="AG24" s="171"/>
      <c r="AH24" s="171"/>
      <c r="AI24" s="171"/>
      <c r="AJ24" s="171"/>
      <c r="AK24" s="171"/>
      <c r="AL24" s="171"/>
      <c r="AM24" s="171"/>
      <c r="AN24" s="171"/>
      <c r="AO24" s="171"/>
      <c r="AP24" s="171"/>
      <c r="AQ24" s="171"/>
      <c r="AR24" s="171"/>
      <c r="AS24" s="171"/>
    </row>
    <row r="25" ht="22.5" customHeight="1">
      <c r="A25" s="182">
        <v>1.0</v>
      </c>
      <c r="B25" s="182"/>
      <c r="C25" s="183" t="s">
        <v>165</v>
      </c>
      <c r="D25" s="182"/>
      <c r="E25" s="182"/>
      <c r="F25" s="182"/>
      <c r="G25" s="182">
        <v>1.0</v>
      </c>
      <c r="H25" s="184"/>
      <c r="I25" s="185"/>
      <c r="J25" s="182" t="s">
        <v>373</v>
      </c>
      <c r="K25" s="182" t="s">
        <v>374</v>
      </c>
      <c r="L25" s="186">
        <v>2.9166666666666665</v>
      </c>
      <c r="M25" s="199">
        <v>44751.0</v>
      </c>
      <c r="N25" s="182" t="s">
        <v>350</v>
      </c>
      <c r="O25" s="182"/>
      <c r="P25" s="182"/>
      <c r="Q25" s="182" t="s">
        <v>66</v>
      </c>
      <c r="R25" s="182" t="s">
        <v>345</v>
      </c>
      <c r="S25" s="182"/>
      <c r="T25" s="183"/>
      <c r="U25" s="188" t="s">
        <v>375</v>
      </c>
      <c r="V25" s="183"/>
      <c r="W25" s="183"/>
      <c r="X25" s="183"/>
      <c r="Y25" s="9"/>
      <c r="Z25" s="190"/>
      <c r="AA25" s="191"/>
      <c r="AB25" s="192"/>
      <c r="AC25" s="192"/>
      <c r="AD25" s="191"/>
      <c r="AE25" s="191"/>
      <c r="AF25" s="191"/>
      <c r="AG25" s="191"/>
      <c r="AH25" s="191"/>
      <c r="AI25" s="191"/>
      <c r="AJ25" s="191"/>
      <c r="AK25" s="191"/>
      <c r="AL25" s="191"/>
      <c r="AM25" s="191"/>
      <c r="AN25" s="191"/>
      <c r="AO25" s="191"/>
      <c r="AP25" s="191"/>
      <c r="AQ25" s="191"/>
      <c r="AR25" s="191"/>
      <c r="AS25" s="191"/>
    </row>
    <row r="26" ht="22.5" customHeight="1">
      <c r="A26" s="182">
        <v>2.0</v>
      </c>
      <c r="B26" s="182"/>
      <c r="C26" s="183" t="s">
        <v>165</v>
      </c>
      <c r="D26" s="182"/>
      <c r="E26" s="182"/>
      <c r="F26" s="182" t="s">
        <v>334</v>
      </c>
      <c r="G26" s="182">
        <v>1.0</v>
      </c>
      <c r="H26" s="184"/>
      <c r="I26" s="185"/>
      <c r="J26" s="182" t="s">
        <v>376</v>
      </c>
      <c r="K26" s="182" t="s">
        <v>377</v>
      </c>
      <c r="L26" s="186">
        <v>2.397222222222222</v>
      </c>
      <c r="M26" s="200">
        <v>44942.0</v>
      </c>
      <c r="N26" s="182" t="s">
        <v>350</v>
      </c>
      <c r="O26" s="182"/>
      <c r="P26" s="182"/>
      <c r="Q26" s="182" t="s">
        <v>56</v>
      </c>
      <c r="R26" s="182" t="s">
        <v>345</v>
      </c>
      <c r="S26" s="182" t="s">
        <v>23</v>
      </c>
      <c r="T26" s="183"/>
      <c r="U26" s="188" t="s">
        <v>378</v>
      </c>
      <c r="V26" s="182"/>
      <c r="W26" s="183"/>
      <c r="X26" s="183"/>
      <c r="Y26" s="182"/>
      <c r="Z26" s="190"/>
      <c r="AA26" s="191"/>
      <c r="AB26" s="192"/>
      <c r="AC26" s="192"/>
      <c r="AD26" s="191"/>
      <c r="AE26" s="191"/>
      <c r="AF26" s="191"/>
      <c r="AG26" s="191"/>
      <c r="AH26" s="191"/>
      <c r="AI26" s="191"/>
      <c r="AJ26" s="191"/>
      <c r="AK26" s="191"/>
      <c r="AL26" s="191"/>
      <c r="AM26" s="191"/>
      <c r="AN26" s="191"/>
      <c r="AO26" s="191"/>
      <c r="AP26" s="191"/>
      <c r="AQ26" s="191"/>
      <c r="AR26" s="191"/>
      <c r="AS26" s="191"/>
    </row>
    <row r="27" ht="22.5" customHeight="1">
      <c r="A27" s="182">
        <v>3.0</v>
      </c>
      <c r="B27" s="182"/>
      <c r="C27" s="183" t="s">
        <v>165</v>
      </c>
      <c r="D27" s="182"/>
      <c r="E27" s="182"/>
      <c r="F27" s="182"/>
      <c r="G27" s="182">
        <v>1.0</v>
      </c>
      <c r="H27" s="184"/>
      <c r="I27" s="185"/>
      <c r="J27" s="182" t="s">
        <v>336</v>
      </c>
      <c r="K27" s="182" t="s">
        <v>379</v>
      </c>
      <c r="L27" s="186">
        <v>1.5694444444444444</v>
      </c>
      <c r="M27" s="200">
        <v>45244.0</v>
      </c>
      <c r="N27" s="182" t="s">
        <v>338</v>
      </c>
      <c r="O27" s="182"/>
      <c r="P27" s="182"/>
      <c r="Q27" s="182" t="s">
        <v>133</v>
      </c>
      <c r="R27" s="182" t="s">
        <v>345</v>
      </c>
      <c r="S27" s="182" t="s">
        <v>23</v>
      </c>
      <c r="T27" s="183"/>
      <c r="U27" s="188"/>
      <c r="V27" s="182"/>
      <c r="W27" s="183"/>
      <c r="X27" s="183"/>
      <c r="Y27" s="9"/>
      <c r="Z27" s="190"/>
      <c r="AA27" s="191"/>
      <c r="AB27" s="192"/>
      <c r="AC27" s="192"/>
      <c r="AD27" s="191"/>
      <c r="AE27" s="191"/>
      <c r="AF27" s="191"/>
      <c r="AG27" s="191"/>
      <c r="AH27" s="191"/>
      <c r="AI27" s="191"/>
      <c r="AJ27" s="191"/>
      <c r="AK27" s="191"/>
      <c r="AL27" s="191"/>
      <c r="AM27" s="191"/>
      <c r="AN27" s="191"/>
      <c r="AO27" s="191"/>
      <c r="AP27" s="191"/>
      <c r="AQ27" s="191"/>
      <c r="AR27" s="191"/>
      <c r="AS27" s="191"/>
    </row>
    <row r="28" ht="22.5" customHeight="1">
      <c r="A28" s="182">
        <v>4.0</v>
      </c>
      <c r="B28" s="182"/>
      <c r="C28" s="183" t="s">
        <v>165</v>
      </c>
      <c r="D28" s="182"/>
      <c r="E28" s="182"/>
      <c r="F28" s="182"/>
      <c r="G28" s="182">
        <v>1.0</v>
      </c>
      <c r="H28" s="184"/>
      <c r="I28" s="185"/>
      <c r="J28" s="182" t="s">
        <v>380</v>
      </c>
      <c r="K28" s="182" t="s">
        <v>381</v>
      </c>
      <c r="L28" s="186">
        <v>2.511111111111111</v>
      </c>
      <c r="M28" s="199">
        <v>44900.0</v>
      </c>
      <c r="N28" s="182" t="s">
        <v>338</v>
      </c>
      <c r="O28" s="182"/>
      <c r="P28" s="182"/>
      <c r="Q28" s="182" t="s">
        <v>133</v>
      </c>
      <c r="R28" s="182" t="s">
        <v>345</v>
      </c>
      <c r="S28" s="182" t="s">
        <v>23</v>
      </c>
      <c r="T28" s="183"/>
      <c r="U28" s="188"/>
      <c r="V28" s="182"/>
      <c r="W28" s="183"/>
      <c r="X28" s="183"/>
      <c r="Y28" s="9"/>
      <c r="Z28" s="190"/>
      <c r="AA28" s="191"/>
      <c r="AB28" s="192"/>
      <c r="AC28" s="192"/>
      <c r="AD28" s="191"/>
      <c r="AE28" s="191"/>
      <c r="AF28" s="191"/>
      <c r="AG28" s="191"/>
      <c r="AH28" s="191"/>
      <c r="AI28" s="191"/>
      <c r="AJ28" s="191"/>
      <c r="AK28" s="191"/>
      <c r="AL28" s="191"/>
      <c r="AM28" s="191"/>
      <c r="AN28" s="191"/>
      <c r="AO28" s="191"/>
      <c r="AP28" s="191"/>
      <c r="AQ28" s="191"/>
      <c r="AR28" s="191"/>
      <c r="AS28" s="191"/>
    </row>
    <row r="29" ht="22.5" customHeight="1">
      <c r="A29" s="182">
        <v>5.0</v>
      </c>
      <c r="B29" s="182"/>
      <c r="C29" s="183" t="s">
        <v>165</v>
      </c>
      <c r="D29" s="182"/>
      <c r="E29" s="182"/>
      <c r="F29" s="182"/>
      <c r="G29" s="182">
        <v>0.5</v>
      </c>
      <c r="H29" s="184"/>
      <c r="I29" s="185"/>
      <c r="J29" s="182" t="s">
        <v>343</v>
      </c>
      <c r="K29" s="182" t="s">
        <v>382</v>
      </c>
      <c r="L29" s="186">
        <v>1.8722222222222222</v>
      </c>
      <c r="M29" s="200">
        <v>45132.0</v>
      </c>
      <c r="N29" s="182" t="s">
        <v>350</v>
      </c>
      <c r="O29" s="182"/>
      <c r="P29" s="182"/>
      <c r="Q29" s="182" t="s">
        <v>133</v>
      </c>
      <c r="R29" s="182" t="s">
        <v>339</v>
      </c>
      <c r="S29" s="182"/>
      <c r="T29" s="183"/>
      <c r="U29" s="188"/>
      <c r="V29" s="183"/>
      <c r="W29" s="183"/>
      <c r="X29" s="183"/>
      <c r="Y29" s="9"/>
      <c r="Z29" s="190"/>
      <c r="AA29" s="191"/>
      <c r="AB29" s="192"/>
      <c r="AC29" s="192"/>
      <c r="AD29" s="191"/>
      <c r="AE29" s="191"/>
      <c r="AF29" s="191"/>
      <c r="AG29" s="191"/>
      <c r="AH29" s="191"/>
      <c r="AI29" s="191"/>
      <c r="AJ29" s="191"/>
      <c r="AK29" s="191"/>
      <c r="AL29" s="191"/>
      <c r="AM29" s="191"/>
      <c r="AN29" s="191"/>
      <c r="AO29" s="191"/>
      <c r="AP29" s="191"/>
      <c r="AQ29" s="191"/>
      <c r="AR29" s="191"/>
      <c r="AS29" s="191"/>
    </row>
    <row r="30" ht="22.5" customHeight="1">
      <c r="A30" s="182">
        <v>6.0</v>
      </c>
      <c r="B30" s="182"/>
      <c r="C30" s="183" t="s">
        <v>165</v>
      </c>
      <c r="D30" s="182"/>
      <c r="E30" s="182"/>
      <c r="F30" s="182"/>
      <c r="G30" s="182">
        <v>1.0</v>
      </c>
      <c r="H30" s="184"/>
      <c r="I30" s="182"/>
      <c r="J30" s="182" t="s">
        <v>361</v>
      </c>
      <c r="K30" s="182" t="s">
        <v>383</v>
      </c>
      <c r="L30" s="186">
        <v>1.9861111111111112</v>
      </c>
      <c r="M30" s="200">
        <v>45091.0</v>
      </c>
      <c r="N30" s="182" t="s">
        <v>350</v>
      </c>
      <c r="O30" s="182"/>
      <c r="P30" s="182"/>
      <c r="Q30" s="182" t="s">
        <v>133</v>
      </c>
      <c r="R30" s="182" t="s">
        <v>339</v>
      </c>
      <c r="S30" s="182" t="s">
        <v>23</v>
      </c>
      <c r="T30" s="183"/>
      <c r="U30" s="188"/>
      <c r="V30" s="182"/>
      <c r="W30" s="183"/>
      <c r="X30" s="183"/>
      <c r="Y30" s="9"/>
      <c r="Z30" s="190"/>
      <c r="AA30" s="191"/>
      <c r="AB30" s="192"/>
      <c r="AC30" s="192"/>
      <c r="AD30" s="191"/>
      <c r="AE30" s="191"/>
      <c r="AF30" s="191"/>
      <c r="AG30" s="191"/>
      <c r="AH30" s="191"/>
      <c r="AI30" s="191"/>
      <c r="AJ30" s="191"/>
      <c r="AK30" s="191"/>
      <c r="AL30" s="191"/>
      <c r="AM30" s="191"/>
      <c r="AN30" s="191"/>
      <c r="AO30" s="191"/>
      <c r="AP30" s="191"/>
      <c r="AQ30" s="191"/>
      <c r="AR30" s="191"/>
      <c r="AS30" s="191"/>
    </row>
    <row r="31" ht="22.5" customHeight="1">
      <c r="A31" s="182">
        <v>7.0</v>
      </c>
      <c r="B31" s="182"/>
      <c r="C31" s="183" t="s">
        <v>165</v>
      </c>
      <c r="D31" s="182"/>
      <c r="E31" s="182"/>
      <c r="F31" s="182"/>
      <c r="G31" s="182">
        <v>1.0</v>
      </c>
      <c r="H31" s="184"/>
      <c r="I31" s="185"/>
      <c r="J31" s="182" t="s">
        <v>384</v>
      </c>
      <c r="K31" s="182" t="s">
        <v>385</v>
      </c>
      <c r="L31" s="186">
        <v>2.7444444444444445</v>
      </c>
      <c r="M31" s="200">
        <v>44815.0</v>
      </c>
      <c r="N31" s="182" t="s">
        <v>350</v>
      </c>
      <c r="O31" s="182"/>
      <c r="P31" s="182"/>
      <c r="Q31" s="182" t="s">
        <v>39</v>
      </c>
      <c r="R31" s="182" t="s">
        <v>345</v>
      </c>
      <c r="S31" s="182" t="s">
        <v>23</v>
      </c>
      <c r="T31" s="183"/>
      <c r="U31" s="188"/>
      <c r="V31" s="182"/>
      <c r="W31" s="183"/>
      <c r="X31" s="183"/>
      <c r="Y31" s="9"/>
      <c r="Z31" s="190"/>
      <c r="AA31" s="191"/>
      <c r="AB31" s="192"/>
      <c r="AC31" s="192"/>
      <c r="AD31" s="191"/>
      <c r="AE31" s="191"/>
      <c r="AF31" s="191"/>
      <c r="AG31" s="191"/>
      <c r="AH31" s="191"/>
      <c r="AI31" s="191"/>
      <c r="AJ31" s="191"/>
      <c r="AK31" s="191"/>
      <c r="AL31" s="191"/>
      <c r="AM31" s="191"/>
      <c r="AN31" s="191"/>
      <c r="AO31" s="191"/>
      <c r="AP31" s="191"/>
      <c r="AQ31" s="191"/>
      <c r="AR31" s="191"/>
      <c r="AS31" s="191"/>
    </row>
    <row r="32" ht="22.5" customHeight="1">
      <c r="A32" s="182">
        <v>8.0</v>
      </c>
      <c r="B32" s="182"/>
      <c r="C32" s="183" t="s">
        <v>165</v>
      </c>
      <c r="D32" s="182"/>
      <c r="E32" s="182"/>
      <c r="F32" s="182"/>
      <c r="G32" s="182">
        <v>0.5</v>
      </c>
      <c r="H32" s="184"/>
      <c r="I32" s="185"/>
      <c r="J32" s="182" t="s">
        <v>386</v>
      </c>
      <c r="K32" s="182" t="s">
        <v>387</v>
      </c>
      <c r="L32" s="186">
        <v>1.988888888888889</v>
      </c>
      <c r="M32" s="200">
        <v>45090.0</v>
      </c>
      <c r="N32" s="182" t="s">
        <v>338</v>
      </c>
      <c r="O32" s="182"/>
      <c r="P32" s="182"/>
      <c r="Q32" s="182" t="s">
        <v>115</v>
      </c>
      <c r="R32" s="182" t="s">
        <v>339</v>
      </c>
      <c r="S32" s="182"/>
      <c r="T32" s="183"/>
      <c r="U32" s="188" t="s">
        <v>388</v>
      </c>
      <c r="V32" s="182"/>
      <c r="W32" s="183"/>
      <c r="X32" s="183"/>
      <c r="Y32" s="9"/>
      <c r="Z32" s="190"/>
      <c r="AA32" s="191"/>
      <c r="AB32" s="192"/>
      <c r="AC32" s="192"/>
      <c r="AD32" s="191"/>
      <c r="AE32" s="191"/>
      <c r="AF32" s="191"/>
      <c r="AG32" s="191"/>
      <c r="AH32" s="191"/>
      <c r="AI32" s="191"/>
      <c r="AJ32" s="191"/>
      <c r="AK32" s="191"/>
      <c r="AL32" s="191"/>
      <c r="AM32" s="191"/>
      <c r="AN32" s="191"/>
      <c r="AO32" s="191"/>
      <c r="AP32" s="191"/>
      <c r="AQ32" s="191"/>
      <c r="AR32" s="191"/>
      <c r="AS32" s="191"/>
    </row>
    <row r="33" ht="22.5" customHeight="1">
      <c r="A33" s="182">
        <v>9.0</v>
      </c>
      <c r="B33" s="182"/>
      <c r="C33" s="183" t="s">
        <v>165</v>
      </c>
      <c r="D33" s="182"/>
      <c r="E33" s="182"/>
      <c r="F33" s="182"/>
      <c r="G33" s="182">
        <v>1.0</v>
      </c>
      <c r="H33" s="184"/>
      <c r="I33" s="185"/>
      <c r="J33" s="201" t="s">
        <v>343</v>
      </c>
      <c r="K33" s="182" t="s">
        <v>389</v>
      </c>
      <c r="L33" s="186">
        <v>1.8666666666666667</v>
      </c>
      <c r="M33" s="200">
        <v>45134.0</v>
      </c>
      <c r="N33" s="182" t="s">
        <v>338</v>
      </c>
      <c r="O33" s="182"/>
      <c r="P33" s="182"/>
      <c r="Q33" s="182" t="s">
        <v>133</v>
      </c>
      <c r="R33" s="182" t="s">
        <v>339</v>
      </c>
      <c r="S33" s="182" t="s">
        <v>23</v>
      </c>
      <c r="T33" s="183"/>
      <c r="U33" s="183"/>
      <c r="V33" s="183"/>
      <c r="W33" s="183"/>
      <c r="X33" s="183"/>
      <c r="Y33" s="9"/>
      <c r="Z33" s="190"/>
      <c r="AA33" s="191"/>
      <c r="AB33" s="192"/>
      <c r="AC33" s="192"/>
      <c r="AD33" s="191"/>
      <c r="AE33" s="191"/>
      <c r="AF33" s="191"/>
      <c r="AG33" s="191"/>
      <c r="AH33" s="191"/>
      <c r="AI33" s="191"/>
      <c r="AJ33" s="191"/>
      <c r="AK33" s="191"/>
      <c r="AL33" s="191"/>
      <c r="AM33" s="191"/>
      <c r="AN33" s="191"/>
      <c r="AO33" s="191"/>
      <c r="AP33" s="191"/>
      <c r="AQ33" s="191"/>
      <c r="AR33" s="191"/>
      <c r="AS33" s="191"/>
    </row>
    <row r="34" ht="22.5" customHeight="1">
      <c r="A34" s="182">
        <v>10.0</v>
      </c>
      <c r="B34" s="182"/>
      <c r="C34" s="183" t="s">
        <v>165</v>
      </c>
      <c r="D34" s="182"/>
      <c r="E34" s="182"/>
      <c r="F34" s="182"/>
      <c r="G34" s="182">
        <v>1.0</v>
      </c>
      <c r="H34" s="184"/>
      <c r="I34" s="185"/>
      <c r="J34" s="182" t="s">
        <v>390</v>
      </c>
      <c r="K34" s="182" t="s">
        <v>391</v>
      </c>
      <c r="L34" s="186"/>
      <c r="M34" s="187">
        <v>44820.0</v>
      </c>
      <c r="N34" s="182" t="s">
        <v>338</v>
      </c>
      <c r="O34" s="182"/>
      <c r="P34" s="187"/>
      <c r="Q34" s="182" t="s">
        <v>42</v>
      </c>
      <c r="R34" s="182" t="s">
        <v>345</v>
      </c>
      <c r="S34" s="182"/>
      <c r="T34" s="183"/>
      <c r="U34" s="188" t="s">
        <v>392</v>
      </c>
      <c r="V34" s="182"/>
      <c r="W34" s="183"/>
      <c r="X34" s="183"/>
      <c r="Y34" s="9"/>
      <c r="Z34" s="190"/>
      <c r="AA34" s="191"/>
      <c r="AB34" s="192"/>
      <c r="AC34" s="192"/>
      <c r="AD34" s="191"/>
      <c r="AE34" s="191"/>
      <c r="AF34" s="191"/>
      <c r="AG34" s="191"/>
      <c r="AH34" s="191"/>
      <c r="AI34" s="191"/>
      <c r="AJ34" s="191"/>
      <c r="AK34" s="191"/>
      <c r="AL34" s="191"/>
      <c r="AM34" s="191"/>
      <c r="AN34" s="191"/>
      <c r="AO34" s="191"/>
      <c r="AP34" s="191"/>
      <c r="AQ34" s="191"/>
      <c r="AR34" s="191"/>
      <c r="AS34" s="191"/>
    </row>
    <row r="35" ht="22.5" customHeight="1">
      <c r="A35" s="172">
        <v>11.0</v>
      </c>
      <c r="B35" s="172"/>
      <c r="C35" s="173"/>
      <c r="D35" s="172"/>
      <c r="E35" s="172"/>
      <c r="F35" s="172"/>
      <c r="G35" s="172"/>
      <c r="H35" s="174"/>
      <c r="I35" s="175"/>
      <c r="J35" s="172"/>
      <c r="K35" s="172"/>
      <c r="L35" s="176"/>
      <c r="M35" s="177"/>
      <c r="N35" s="172"/>
      <c r="O35" s="172"/>
      <c r="P35" s="177"/>
      <c r="Q35" s="172"/>
      <c r="R35" s="172"/>
      <c r="S35" s="172"/>
      <c r="T35" s="173"/>
      <c r="U35" s="178"/>
      <c r="V35" s="173"/>
      <c r="W35" s="173"/>
      <c r="X35" s="173"/>
      <c r="Y35" s="202"/>
      <c r="Z35" s="179"/>
      <c r="AA35" s="180"/>
      <c r="AB35" s="181"/>
      <c r="AC35" s="181"/>
      <c r="AD35" s="180"/>
      <c r="AE35" s="180"/>
      <c r="AF35" s="180"/>
      <c r="AG35" s="180"/>
      <c r="AH35" s="180"/>
      <c r="AI35" s="180"/>
      <c r="AJ35" s="180"/>
      <c r="AK35" s="180"/>
      <c r="AL35" s="180"/>
      <c r="AM35" s="180"/>
      <c r="AN35" s="180"/>
      <c r="AO35" s="180"/>
      <c r="AP35" s="180"/>
      <c r="AQ35" s="180"/>
      <c r="AR35" s="180"/>
      <c r="AS35" s="180"/>
    </row>
    <row r="36" ht="22.5" customHeight="1">
      <c r="A36" s="172">
        <v>12.0</v>
      </c>
      <c r="B36" s="172"/>
      <c r="C36" s="173"/>
      <c r="D36" s="172"/>
      <c r="E36" s="172"/>
      <c r="F36" s="172"/>
      <c r="G36" s="172"/>
      <c r="H36" s="174"/>
      <c r="I36" s="175"/>
      <c r="J36" s="172"/>
      <c r="K36" s="172"/>
      <c r="L36" s="176"/>
      <c r="M36" s="177"/>
      <c r="N36" s="172"/>
      <c r="O36" s="172"/>
      <c r="P36" s="177"/>
      <c r="Q36" s="172"/>
      <c r="R36" s="172"/>
      <c r="S36" s="172"/>
      <c r="T36" s="173"/>
      <c r="U36" s="178"/>
      <c r="V36" s="172"/>
      <c r="W36" s="173"/>
      <c r="X36" s="173"/>
      <c r="Y36" s="202"/>
      <c r="Z36" s="179"/>
      <c r="AA36" s="180"/>
      <c r="AB36" s="181"/>
      <c r="AC36" s="181"/>
      <c r="AD36" s="180"/>
      <c r="AE36" s="180"/>
      <c r="AF36" s="180"/>
      <c r="AG36" s="180"/>
      <c r="AH36" s="180"/>
      <c r="AI36" s="180"/>
      <c r="AJ36" s="180"/>
      <c r="AK36" s="180"/>
      <c r="AL36" s="180"/>
      <c r="AM36" s="180"/>
      <c r="AN36" s="180"/>
      <c r="AO36" s="180"/>
      <c r="AP36" s="180"/>
      <c r="AQ36" s="180"/>
      <c r="AR36" s="180"/>
      <c r="AS36" s="180"/>
    </row>
    <row r="37" ht="22.5" customHeight="1">
      <c r="A37" s="172">
        <v>13.0</v>
      </c>
      <c r="B37" s="172"/>
      <c r="C37" s="173"/>
      <c r="D37" s="172"/>
      <c r="E37" s="172"/>
      <c r="F37" s="172"/>
      <c r="G37" s="172"/>
      <c r="H37" s="174"/>
      <c r="I37" s="175"/>
      <c r="J37" s="172"/>
      <c r="K37" s="172"/>
      <c r="L37" s="176"/>
      <c r="M37" s="177"/>
      <c r="N37" s="172"/>
      <c r="O37" s="172"/>
      <c r="P37" s="177"/>
      <c r="Q37" s="172"/>
      <c r="R37" s="172"/>
      <c r="S37" s="172"/>
      <c r="T37" s="173"/>
      <c r="U37" s="178"/>
      <c r="V37" s="172"/>
      <c r="W37" s="173"/>
      <c r="X37" s="173"/>
      <c r="Y37" s="202"/>
      <c r="Z37" s="179"/>
      <c r="AA37" s="180"/>
      <c r="AB37" s="181"/>
      <c r="AC37" s="181"/>
      <c r="AD37" s="180"/>
      <c r="AE37" s="180"/>
      <c r="AF37" s="180"/>
      <c r="AG37" s="180"/>
      <c r="AH37" s="180"/>
      <c r="AI37" s="180"/>
      <c r="AJ37" s="180"/>
      <c r="AK37" s="180"/>
      <c r="AL37" s="180"/>
      <c r="AM37" s="180"/>
      <c r="AN37" s="180"/>
      <c r="AO37" s="180"/>
      <c r="AP37" s="180"/>
      <c r="AQ37" s="180"/>
      <c r="AR37" s="180"/>
      <c r="AS37" s="180"/>
    </row>
    <row r="38" ht="22.5" customHeight="1">
      <c r="A38" s="172">
        <v>14.0</v>
      </c>
      <c r="B38" s="172"/>
      <c r="C38" s="173"/>
      <c r="D38" s="172"/>
      <c r="E38" s="172"/>
      <c r="F38" s="172"/>
      <c r="G38" s="172"/>
      <c r="H38" s="174"/>
      <c r="I38" s="175"/>
      <c r="J38" s="172"/>
      <c r="K38" s="172"/>
      <c r="L38" s="176"/>
      <c r="M38" s="177"/>
      <c r="N38" s="172"/>
      <c r="O38" s="172"/>
      <c r="P38" s="177"/>
      <c r="Q38" s="172"/>
      <c r="R38" s="172"/>
      <c r="S38" s="172"/>
      <c r="T38" s="173"/>
      <c r="U38" s="178"/>
      <c r="V38" s="172"/>
      <c r="W38" s="173"/>
      <c r="X38" s="173"/>
      <c r="Y38" s="202"/>
      <c r="Z38" s="179"/>
      <c r="AA38" s="180"/>
      <c r="AB38" s="181"/>
      <c r="AC38" s="181"/>
      <c r="AD38" s="180"/>
      <c r="AE38" s="180"/>
      <c r="AF38" s="180"/>
      <c r="AG38" s="180"/>
      <c r="AH38" s="180"/>
      <c r="AI38" s="180"/>
      <c r="AJ38" s="180"/>
      <c r="AK38" s="180"/>
      <c r="AL38" s="180"/>
      <c r="AM38" s="180"/>
      <c r="AN38" s="180"/>
      <c r="AO38" s="180"/>
      <c r="AP38" s="180"/>
      <c r="AQ38" s="180"/>
      <c r="AR38" s="180"/>
      <c r="AS38" s="180"/>
    </row>
    <row r="39" ht="22.5" customHeight="1">
      <c r="A39" s="172">
        <v>15.0</v>
      </c>
      <c r="B39" s="172"/>
      <c r="C39" s="173"/>
      <c r="D39" s="194"/>
      <c r="E39" s="194"/>
      <c r="F39" s="194"/>
      <c r="G39" s="194"/>
      <c r="H39" s="195"/>
      <c r="I39" s="196"/>
      <c r="J39" s="172"/>
      <c r="K39" s="172"/>
      <c r="L39" s="176"/>
      <c r="M39" s="177"/>
      <c r="N39" s="172"/>
      <c r="O39" s="194"/>
      <c r="P39" s="177"/>
      <c r="Q39" s="172"/>
      <c r="R39" s="172"/>
      <c r="S39" s="172"/>
      <c r="T39" s="173"/>
      <c r="U39" s="173"/>
      <c r="V39" s="194"/>
      <c r="W39" s="194"/>
      <c r="X39" s="194"/>
      <c r="Y39" s="194"/>
      <c r="Z39" s="198"/>
      <c r="AA39" s="181"/>
      <c r="AB39" s="181"/>
      <c r="AC39" s="181"/>
      <c r="AD39" s="181"/>
      <c r="AE39" s="181"/>
      <c r="AF39" s="181"/>
      <c r="AG39" s="181"/>
      <c r="AH39" s="181"/>
      <c r="AI39" s="181"/>
      <c r="AJ39" s="181"/>
      <c r="AK39" s="181"/>
      <c r="AL39" s="181"/>
      <c r="AM39" s="181"/>
      <c r="AN39" s="181"/>
      <c r="AO39" s="181"/>
      <c r="AP39" s="181"/>
      <c r="AQ39" s="181"/>
      <c r="AR39" s="181"/>
      <c r="AS39" s="181"/>
    </row>
    <row r="40" ht="22.5" customHeight="1">
      <c r="A40" s="172">
        <v>16.0</v>
      </c>
      <c r="B40" s="172"/>
      <c r="C40" s="173"/>
      <c r="D40" s="172"/>
      <c r="E40" s="172"/>
      <c r="F40" s="172"/>
      <c r="G40" s="172"/>
      <c r="H40" s="174"/>
      <c r="I40" s="175"/>
      <c r="J40" s="172"/>
      <c r="K40" s="172"/>
      <c r="L40" s="176"/>
      <c r="M40" s="177"/>
      <c r="N40" s="172"/>
      <c r="O40" s="172"/>
      <c r="P40" s="177"/>
      <c r="Q40" s="172"/>
      <c r="R40" s="172"/>
      <c r="S40" s="172"/>
      <c r="T40" s="173"/>
      <c r="U40" s="178"/>
      <c r="V40" s="172"/>
      <c r="W40" s="173"/>
      <c r="X40" s="173"/>
      <c r="Y40" s="202"/>
      <c r="Z40" s="179"/>
      <c r="AA40" s="180"/>
      <c r="AB40" s="181"/>
      <c r="AC40" s="181"/>
      <c r="AD40" s="180"/>
      <c r="AE40" s="180"/>
      <c r="AF40" s="180"/>
      <c r="AG40" s="180"/>
      <c r="AH40" s="180"/>
      <c r="AI40" s="180"/>
      <c r="AJ40" s="180"/>
      <c r="AK40" s="180"/>
      <c r="AL40" s="180"/>
      <c r="AM40" s="180"/>
      <c r="AN40" s="180"/>
      <c r="AO40" s="180"/>
      <c r="AP40" s="180"/>
      <c r="AQ40" s="180"/>
      <c r="AR40" s="180"/>
      <c r="AS40" s="180"/>
    </row>
    <row r="41" ht="22.5" customHeight="1">
      <c r="A41" s="172">
        <v>17.0</v>
      </c>
      <c r="B41" s="172"/>
      <c r="C41" s="173"/>
      <c r="D41" s="172"/>
      <c r="E41" s="172"/>
      <c r="F41" s="172"/>
      <c r="G41" s="172"/>
      <c r="H41" s="174"/>
      <c r="I41" s="175"/>
      <c r="J41" s="172"/>
      <c r="K41" s="172"/>
      <c r="L41" s="176"/>
      <c r="M41" s="177"/>
      <c r="N41" s="172"/>
      <c r="O41" s="172"/>
      <c r="P41" s="177"/>
      <c r="Q41" s="172"/>
      <c r="R41" s="172"/>
      <c r="S41" s="172"/>
      <c r="T41" s="173"/>
      <c r="U41" s="178"/>
      <c r="V41" s="172"/>
      <c r="W41" s="173"/>
      <c r="X41" s="173"/>
      <c r="Y41" s="202"/>
      <c r="Z41" s="179"/>
      <c r="AA41" s="180"/>
      <c r="AB41" s="181"/>
      <c r="AC41" s="181"/>
      <c r="AD41" s="180"/>
      <c r="AE41" s="180"/>
      <c r="AF41" s="180"/>
      <c r="AG41" s="180"/>
      <c r="AH41" s="180"/>
      <c r="AI41" s="180"/>
      <c r="AJ41" s="180"/>
      <c r="AK41" s="180"/>
      <c r="AL41" s="180"/>
      <c r="AM41" s="180"/>
      <c r="AN41" s="180"/>
      <c r="AO41" s="180"/>
      <c r="AP41" s="180"/>
      <c r="AQ41" s="180"/>
      <c r="AR41" s="180"/>
      <c r="AS41" s="180"/>
    </row>
    <row r="42" ht="22.5" customHeight="1">
      <c r="A42" s="172">
        <v>18.0</v>
      </c>
      <c r="B42" s="172"/>
      <c r="C42" s="173"/>
      <c r="D42" s="172"/>
      <c r="E42" s="172"/>
      <c r="F42" s="172"/>
      <c r="G42" s="172"/>
      <c r="H42" s="174"/>
      <c r="I42" s="175"/>
      <c r="J42" s="172"/>
      <c r="K42" s="172"/>
      <c r="L42" s="176"/>
      <c r="M42" s="177"/>
      <c r="N42" s="172"/>
      <c r="O42" s="172"/>
      <c r="P42" s="177"/>
      <c r="Q42" s="172"/>
      <c r="R42" s="172"/>
      <c r="S42" s="172"/>
      <c r="T42" s="173"/>
      <c r="U42" s="178"/>
      <c r="V42" s="172"/>
      <c r="W42" s="173"/>
      <c r="X42" s="173"/>
      <c r="Y42" s="202"/>
      <c r="Z42" s="179"/>
      <c r="AA42" s="180"/>
      <c r="AB42" s="181"/>
      <c r="AC42" s="181"/>
      <c r="AD42" s="180"/>
      <c r="AE42" s="180"/>
      <c r="AF42" s="180"/>
      <c r="AG42" s="180"/>
      <c r="AH42" s="180"/>
      <c r="AI42" s="180"/>
      <c r="AJ42" s="180"/>
      <c r="AK42" s="180"/>
      <c r="AL42" s="180"/>
      <c r="AM42" s="180"/>
      <c r="AN42" s="180"/>
      <c r="AO42" s="180"/>
      <c r="AP42" s="180"/>
      <c r="AQ42" s="180"/>
      <c r="AR42" s="180"/>
      <c r="AS42" s="180"/>
    </row>
    <row r="43" ht="22.5" customHeight="1">
      <c r="A43" s="172">
        <v>19.0</v>
      </c>
      <c r="B43" s="172"/>
      <c r="C43" s="173"/>
      <c r="D43" s="172"/>
      <c r="E43" s="172"/>
      <c r="F43" s="172"/>
      <c r="G43" s="172"/>
      <c r="H43" s="174"/>
      <c r="I43" s="175"/>
      <c r="J43" s="172"/>
      <c r="K43" s="172"/>
      <c r="L43" s="176"/>
      <c r="M43" s="177"/>
      <c r="N43" s="172"/>
      <c r="O43" s="172"/>
      <c r="P43" s="177"/>
      <c r="Q43" s="172"/>
      <c r="R43" s="172"/>
      <c r="S43" s="172"/>
      <c r="T43" s="173"/>
      <c r="U43" s="178"/>
      <c r="V43" s="172"/>
      <c r="W43" s="173"/>
      <c r="X43" s="173"/>
      <c r="Y43" s="202"/>
      <c r="Z43" s="179"/>
      <c r="AA43" s="180"/>
      <c r="AB43" s="181"/>
      <c r="AC43" s="181"/>
      <c r="AD43" s="180"/>
      <c r="AE43" s="180"/>
      <c r="AF43" s="180"/>
      <c r="AG43" s="180"/>
      <c r="AH43" s="180"/>
      <c r="AI43" s="180"/>
      <c r="AJ43" s="180"/>
      <c r="AK43" s="180"/>
      <c r="AL43" s="180"/>
      <c r="AM43" s="180"/>
      <c r="AN43" s="180"/>
      <c r="AO43" s="180"/>
      <c r="AP43" s="180"/>
      <c r="AQ43" s="180"/>
      <c r="AR43" s="180"/>
      <c r="AS43" s="180"/>
    </row>
    <row r="44" ht="22.5" customHeight="1">
      <c r="A44" s="172">
        <v>20.0</v>
      </c>
      <c r="B44" s="172"/>
      <c r="C44" s="173"/>
      <c r="D44" s="172"/>
      <c r="E44" s="172"/>
      <c r="F44" s="172"/>
      <c r="G44" s="172"/>
      <c r="H44" s="174"/>
      <c r="I44" s="175"/>
      <c r="J44" s="172"/>
      <c r="K44" s="172"/>
      <c r="L44" s="176"/>
      <c r="M44" s="177"/>
      <c r="N44" s="172"/>
      <c r="O44" s="172"/>
      <c r="P44" s="177"/>
      <c r="Q44" s="172"/>
      <c r="R44" s="172"/>
      <c r="S44" s="172"/>
      <c r="T44" s="173"/>
      <c r="U44" s="178"/>
      <c r="V44" s="172"/>
      <c r="W44" s="173"/>
      <c r="X44" s="173"/>
      <c r="Y44" s="202"/>
      <c r="Z44" s="179"/>
      <c r="AA44" s="180"/>
      <c r="AB44" s="181"/>
      <c r="AC44" s="181"/>
      <c r="AD44" s="180"/>
      <c r="AE44" s="180"/>
      <c r="AF44" s="180"/>
      <c r="AG44" s="180"/>
      <c r="AH44" s="180"/>
      <c r="AI44" s="180"/>
      <c r="AJ44" s="180"/>
      <c r="AK44" s="180"/>
      <c r="AL44" s="180"/>
      <c r="AM44" s="180"/>
      <c r="AN44" s="180"/>
      <c r="AO44" s="180"/>
      <c r="AP44" s="180"/>
      <c r="AQ44" s="180"/>
      <c r="AR44" s="180"/>
      <c r="AS44" s="180"/>
    </row>
    <row r="45" ht="18.75" customHeight="1">
      <c r="A45" s="164" t="s">
        <v>393</v>
      </c>
      <c r="B45" s="25"/>
      <c r="C45" s="25"/>
      <c r="D45" s="25"/>
      <c r="E45" s="25"/>
      <c r="F45" s="25"/>
      <c r="G45" s="25"/>
      <c r="H45" s="25"/>
      <c r="I45" s="25"/>
      <c r="J45" s="25"/>
      <c r="K45" s="26"/>
      <c r="L45" s="165"/>
      <c r="M45" s="166"/>
      <c r="N45" s="167"/>
      <c r="O45" s="167"/>
      <c r="P45" s="166"/>
      <c r="Q45" s="167"/>
      <c r="R45" s="167"/>
      <c r="S45" s="167"/>
      <c r="T45" s="167"/>
      <c r="U45" s="168"/>
      <c r="V45" s="169"/>
      <c r="W45" s="169"/>
      <c r="X45" s="169"/>
      <c r="Y45" s="167"/>
      <c r="Z45" s="170"/>
      <c r="AA45" s="171"/>
      <c r="AB45" s="171"/>
      <c r="AC45" s="171"/>
      <c r="AD45" s="171"/>
      <c r="AE45" s="171"/>
      <c r="AF45" s="171"/>
      <c r="AG45" s="171"/>
      <c r="AH45" s="171"/>
      <c r="AI45" s="171"/>
      <c r="AJ45" s="171"/>
      <c r="AK45" s="171"/>
      <c r="AL45" s="171"/>
      <c r="AM45" s="171"/>
      <c r="AN45" s="171"/>
      <c r="AO45" s="171"/>
      <c r="AP45" s="171"/>
      <c r="AQ45" s="171"/>
      <c r="AR45" s="171"/>
      <c r="AS45" s="171"/>
    </row>
    <row r="46" ht="22.5" customHeight="1">
      <c r="A46" s="172">
        <v>1.0</v>
      </c>
      <c r="B46" s="172">
        <v>0.0</v>
      </c>
      <c r="C46" s="173" t="s">
        <v>167</v>
      </c>
      <c r="D46" s="172"/>
      <c r="E46" s="172"/>
      <c r="F46" s="172" t="s">
        <v>334</v>
      </c>
      <c r="G46" s="172">
        <v>1.0</v>
      </c>
      <c r="H46" s="174" t="s">
        <v>394</v>
      </c>
      <c r="I46" s="175">
        <v>9230.0</v>
      </c>
      <c r="J46" s="172" t="s">
        <v>395</v>
      </c>
      <c r="K46" s="172" t="s">
        <v>396</v>
      </c>
      <c r="L46" s="176">
        <v>2.5</v>
      </c>
      <c r="M46" s="177">
        <v>44919.0</v>
      </c>
      <c r="N46" s="172" t="s">
        <v>338</v>
      </c>
      <c r="O46" s="172" t="s">
        <v>153</v>
      </c>
      <c r="P46" s="177">
        <v>45700.0</v>
      </c>
      <c r="Q46" s="172" t="s">
        <v>37</v>
      </c>
      <c r="R46" s="172" t="s">
        <v>339</v>
      </c>
      <c r="S46" s="172" t="s">
        <v>17</v>
      </c>
      <c r="T46" s="173" t="s">
        <v>334</v>
      </c>
      <c r="U46" s="178"/>
      <c r="V46" s="203" t="s">
        <v>397</v>
      </c>
      <c r="W46" s="173"/>
      <c r="X46" s="173"/>
      <c r="Y46" s="202"/>
      <c r="Z46" s="179"/>
      <c r="AA46" s="180"/>
      <c r="AB46" s="181"/>
      <c r="AC46" s="181"/>
      <c r="AD46" s="180"/>
      <c r="AE46" s="180"/>
      <c r="AF46" s="180"/>
      <c r="AG46" s="180"/>
      <c r="AH46" s="180"/>
      <c r="AI46" s="180"/>
      <c r="AJ46" s="180"/>
      <c r="AK46" s="180"/>
      <c r="AL46" s="180"/>
      <c r="AM46" s="180"/>
      <c r="AN46" s="180"/>
      <c r="AO46" s="180"/>
      <c r="AP46" s="180"/>
      <c r="AQ46" s="180"/>
      <c r="AR46" s="180"/>
      <c r="AS46" s="180"/>
    </row>
    <row r="47" ht="22.5" customHeight="1">
      <c r="A47" s="172">
        <v>2.0</v>
      </c>
      <c r="B47" s="172">
        <v>0.0</v>
      </c>
      <c r="C47" s="173" t="s">
        <v>167</v>
      </c>
      <c r="D47" s="172"/>
      <c r="E47" s="172"/>
      <c r="F47" s="172" t="s">
        <v>334</v>
      </c>
      <c r="G47" s="172">
        <v>1.0</v>
      </c>
      <c r="H47" s="174" t="s">
        <v>398</v>
      </c>
      <c r="I47" s="175">
        <v>9228.0</v>
      </c>
      <c r="J47" s="172" t="s">
        <v>399</v>
      </c>
      <c r="K47" s="172" t="s">
        <v>400</v>
      </c>
      <c r="L47" s="176">
        <v>2.5</v>
      </c>
      <c r="M47" s="177">
        <v>44888.0</v>
      </c>
      <c r="N47" s="172" t="s">
        <v>350</v>
      </c>
      <c r="O47" s="172" t="s">
        <v>152</v>
      </c>
      <c r="P47" s="177">
        <v>45700.0</v>
      </c>
      <c r="Q47" s="172" t="s">
        <v>37</v>
      </c>
      <c r="R47" s="172" t="s">
        <v>339</v>
      </c>
      <c r="S47" s="172" t="s">
        <v>17</v>
      </c>
      <c r="T47" s="173" t="s">
        <v>334</v>
      </c>
      <c r="U47" s="4" t="s">
        <v>401</v>
      </c>
      <c r="V47" s="172"/>
      <c r="W47" s="173"/>
      <c r="X47" s="173"/>
      <c r="Y47" s="202"/>
      <c r="Z47" s="179"/>
      <c r="AA47" s="180"/>
      <c r="AB47" s="181"/>
      <c r="AC47" s="181"/>
      <c r="AD47" s="180"/>
      <c r="AE47" s="180"/>
      <c r="AF47" s="180"/>
      <c r="AG47" s="180"/>
      <c r="AH47" s="180"/>
      <c r="AI47" s="180"/>
      <c r="AJ47" s="180"/>
      <c r="AK47" s="180"/>
      <c r="AL47" s="180"/>
      <c r="AM47" s="180"/>
      <c r="AN47" s="180"/>
      <c r="AO47" s="180"/>
      <c r="AP47" s="180"/>
      <c r="AQ47" s="180"/>
      <c r="AR47" s="180"/>
      <c r="AS47" s="180"/>
    </row>
    <row r="48" ht="22.5" customHeight="1">
      <c r="A48" s="172">
        <v>3.0</v>
      </c>
      <c r="B48" s="172">
        <v>0.0</v>
      </c>
      <c r="C48" s="173" t="s">
        <v>167</v>
      </c>
      <c r="D48" s="172" t="s">
        <v>334</v>
      </c>
      <c r="E48" s="172"/>
      <c r="F48" s="172"/>
      <c r="G48" s="172">
        <v>0.5</v>
      </c>
      <c r="H48" s="174" t="s">
        <v>402</v>
      </c>
      <c r="I48" s="175">
        <v>9270.0</v>
      </c>
      <c r="J48" s="172" t="s">
        <v>403</v>
      </c>
      <c r="K48" s="172" t="s">
        <v>404</v>
      </c>
      <c r="L48" s="176">
        <v>2.6</v>
      </c>
      <c r="M48" s="177">
        <v>44857.0</v>
      </c>
      <c r="N48" s="172" t="s">
        <v>350</v>
      </c>
      <c r="O48" s="172" t="s">
        <v>154</v>
      </c>
      <c r="P48" s="177">
        <v>45700.0</v>
      </c>
      <c r="Q48" s="172" t="s">
        <v>25</v>
      </c>
      <c r="R48" s="172" t="s">
        <v>339</v>
      </c>
      <c r="S48" s="172" t="s">
        <v>17</v>
      </c>
      <c r="T48" s="173" t="s">
        <v>334</v>
      </c>
      <c r="U48" s="178" t="s">
        <v>405</v>
      </c>
      <c r="V48" s="173"/>
      <c r="W48" s="173"/>
      <c r="X48" s="173"/>
      <c r="Y48" s="202"/>
      <c r="Z48" s="179"/>
      <c r="AA48" s="180"/>
      <c r="AB48" s="181"/>
      <c r="AC48" s="181"/>
      <c r="AD48" s="180"/>
      <c r="AE48" s="180"/>
      <c r="AF48" s="180"/>
      <c r="AG48" s="180"/>
      <c r="AH48" s="180"/>
      <c r="AI48" s="180"/>
      <c r="AJ48" s="180"/>
      <c r="AK48" s="180"/>
      <c r="AL48" s="180"/>
      <c r="AM48" s="180"/>
      <c r="AN48" s="180"/>
      <c r="AO48" s="180"/>
      <c r="AP48" s="180"/>
      <c r="AQ48" s="180"/>
      <c r="AR48" s="180"/>
      <c r="AS48" s="180"/>
    </row>
    <row r="49" ht="22.5" customHeight="1">
      <c r="A49" s="172">
        <v>4.0</v>
      </c>
      <c r="B49" s="172">
        <v>0.0</v>
      </c>
      <c r="C49" s="173" t="s">
        <v>167</v>
      </c>
      <c r="D49" s="172"/>
      <c r="E49" s="172"/>
      <c r="F49" s="172"/>
      <c r="G49" s="172">
        <v>0.5</v>
      </c>
      <c r="H49" s="174" t="s">
        <v>406</v>
      </c>
      <c r="I49" s="175">
        <v>9300.0</v>
      </c>
      <c r="J49" s="172" t="s">
        <v>407</v>
      </c>
      <c r="K49" s="172" t="s">
        <v>408</v>
      </c>
      <c r="L49" s="176">
        <v>2.2</v>
      </c>
      <c r="M49" s="177">
        <v>44995.0</v>
      </c>
      <c r="N49" s="172" t="s">
        <v>338</v>
      </c>
      <c r="O49" s="172" t="s">
        <v>154</v>
      </c>
      <c r="P49" s="177">
        <v>45782.0</v>
      </c>
      <c r="Q49" s="172" t="s">
        <v>115</v>
      </c>
      <c r="R49" s="172" t="s">
        <v>339</v>
      </c>
      <c r="S49" s="172" t="s">
        <v>17</v>
      </c>
      <c r="T49" s="173" t="s">
        <v>334</v>
      </c>
      <c r="U49" s="178" t="s">
        <v>409</v>
      </c>
      <c r="V49" s="172"/>
      <c r="W49" s="173"/>
      <c r="X49" s="173"/>
      <c r="Y49" s="202"/>
      <c r="Z49" s="179"/>
      <c r="AA49" s="180"/>
      <c r="AB49" s="181"/>
      <c r="AC49" s="181"/>
      <c r="AD49" s="180"/>
      <c r="AE49" s="180"/>
      <c r="AF49" s="180"/>
      <c r="AG49" s="180"/>
      <c r="AH49" s="180"/>
      <c r="AI49" s="180"/>
      <c r="AJ49" s="180"/>
      <c r="AK49" s="180"/>
      <c r="AL49" s="180"/>
      <c r="AM49" s="180"/>
      <c r="AN49" s="180"/>
      <c r="AO49" s="180"/>
      <c r="AP49" s="180"/>
      <c r="AQ49" s="180"/>
      <c r="AR49" s="180"/>
      <c r="AS49" s="180"/>
    </row>
    <row r="50" ht="22.5" customHeight="1">
      <c r="A50" s="172">
        <v>5.0</v>
      </c>
      <c r="B50" s="172">
        <v>0.0</v>
      </c>
      <c r="C50" s="173" t="s">
        <v>167</v>
      </c>
      <c r="D50" s="172"/>
      <c r="E50" s="172"/>
      <c r="F50" s="172"/>
      <c r="G50" s="172">
        <v>1.0</v>
      </c>
      <c r="H50" s="174" t="s">
        <v>410</v>
      </c>
      <c r="I50" s="175">
        <v>9197.0</v>
      </c>
      <c r="J50" s="172" t="s">
        <v>348</v>
      </c>
      <c r="K50" s="172" t="s">
        <v>411</v>
      </c>
      <c r="L50" s="176">
        <v>2.1</v>
      </c>
      <c r="M50" s="177">
        <v>44813.0</v>
      </c>
      <c r="N50" s="172" t="s">
        <v>350</v>
      </c>
      <c r="O50" s="172" t="s">
        <v>154</v>
      </c>
      <c r="P50" s="177">
        <v>45586.0</v>
      </c>
      <c r="Q50" s="172" t="s">
        <v>133</v>
      </c>
      <c r="R50" s="172" t="s">
        <v>339</v>
      </c>
      <c r="S50" s="172" t="s">
        <v>23</v>
      </c>
      <c r="T50" s="173" t="s">
        <v>334</v>
      </c>
      <c r="U50" s="178" t="s">
        <v>412</v>
      </c>
      <c r="V50" s="172"/>
      <c r="W50" s="173" t="s">
        <v>413</v>
      </c>
      <c r="X50" s="173"/>
      <c r="Y50" s="202"/>
      <c r="Z50" s="179"/>
      <c r="AA50" s="180"/>
      <c r="AB50" s="181"/>
      <c r="AC50" s="181"/>
      <c r="AD50" s="180"/>
      <c r="AE50" s="180"/>
      <c r="AF50" s="180"/>
      <c r="AG50" s="180"/>
      <c r="AH50" s="180"/>
      <c r="AI50" s="180"/>
      <c r="AJ50" s="180"/>
      <c r="AK50" s="180"/>
      <c r="AL50" s="180"/>
      <c r="AM50" s="180"/>
      <c r="AN50" s="180"/>
      <c r="AO50" s="180"/>
      <c r="AP50" s="180"/>
      <c r="AQ50" s="180"/>
      <c r="AR50" s="180"/>
      <c r="AS50" s="180"/>
    </row>
    <row r="51" ht="22.5" customHeight="1">
      <c r="A51" s="172">
        <v>6.0</v>
      </c>
      <c r="B51" s="172">
        <v>0.0</v>
      </c>
      <c r="C51" s="173" t="s">
        <v>167</v>
      </c>
      <c r="D51" s="172"/>
      <c r="E51" s="172"/>
      <c r="F51" s="172"/>
      <c r="G51" s="172">
        <v>1.0</v>
      </c>
      <c r="H51" s="174" t="s">
        <v>414</v>
      </c>
      <c r="I51" s="175">
        <v>9254.0</v>
      </c>
      <c r="J51" s="172" t="s">
        <v>415</v>
      </c>
      <c r="K51" s="172" t="s">
        <v>416</v>
      </c>
      <c r="L51" s="176">
        <v>2.6</v>
      </c>
      <c r="M51" s="177">
        <v>44862.0</v>
      </c>
      <c r="N51" s="172" t="s">
        <v>350</v>
      </c>
      <c r="O51" s="172" t="s">
        <v>153</v>
      </c>
      <c r="P51" s="177">
        <v>45705.0</v>
      </c>
      <c r="Q51" s="172" t="s">
        <v>9</v>
      </c>
      <c r="R51" s="172" t="s">
        <v>345</v>
      </c>
      <c r="S51" s="172" t="s">
        <v>23</v>
      </c>
      <c r="T51" s="173" t="s">
        <v>334</v>
      </c>
      <c r="U51" s="178" t="s">
        <v>417</v>
      </c>
      <c r="V51" s="172"/>
      <c r="W51" s="173"/>
      <c r="X51" s="173"/>
      <c r="Y51" s="202"/>
      <c r="Z51" s="179"/>
      <c r="AA51" s="180"/>
      <c r="AB51" s="181"/>
      <c r="AC51" s="181"/>
      <c r="AD51" s="180"/>
      <c r="AE51" s="180"/>
      <c r="AF51" s="180"/>
      <c r="AG51" s="180"/>
      <c r="AH51" s="180"/>
      <c r="AI51" s="180"/>
      <c r="AJ51" s="180"/>
      <c r="AK51" s="180"/>
      <c r="AL51" s="180"/>
      <c r="AM51" s="180"/>
      <c r="AN51" s="180"/>
      <c r="AO51" s="180"/>
      <c r="AP51" s="180"/>
      <c r="AQ51" s="180"/>
      <c r="AR51" s="180"/>
      <c r="AS51" s="180"/>
    </row>
    <row r="52" ht="22.5" customHeight="1">
      <c r="A52" s="182">
        <v>7.0</v>
      </c>
      <c r="B52" s="182">
        <v>0.0</v>
      </c>
      <c r="C52" s="183" t="s">
        <v>167</v>
      </c>
      <c r="D52" s="182"/>
      <c r="E52" s="182"/>
      <c r="F52" s="182"/>
      <c r="G52" s="182">
        <v>1.0</v>
      </c>
      <c r="H52" s="184"/>
      <c r="I52" s="185"/>
      <c r="J52" s="182" t="s">
        <v>418</v>
      </c>
      <c r="K52" s="182" t="s">
        <v>419</v>
      </c>
      <c r="L52" s="186">
        <v>3.1638888888888888</v>
      </c>
      <c r="M52" s="200">
        <v>44661.0</v>
      </c>
      <c r="N52" s="182" t="s">
        <v>350</v>
      </c>
      <c r="O52" s="182"/>
      <c r="P52" s="187">
        <v>45883.0</v>
      </c>
      <c r="Q52" s="182" t="s">
        <v>133</v>
      </c>
      <c r="R52" s="182" t="s">
        <v>339</v>
      </c>
      <c r="S52" s="182" t="s">
        <v>23</v>
      </c>
      <c r="T52" s="183"/>
      <c r="U52" s="188" t="s">
        <v>420</v>
      </c>
      <c r="V52" s="182"/>
      <c r="W52" s="183"/>
      <c r="X52" s="183"/>
      <c r="Y52" s="9"/>
      <c r="Z52" s="190"/>
      <c r="AA52" s="191"/>
      <c r="AB52" s="192"/>
      <c r="AC52" s="192"/>
      <c r="AD52" s="191"/>
      <c r="AE52" s="191"/>
      <c r="AF52" s="191"/>
      <c r="AG52" s="191"/>
      <c r="AH52" s="191"/>
      <c r="AI52" s="191"/>
      <c r="AJ52" s="191"/>
      <c r="AK52" s="191"/>
      <c r="AL52" s="191"/>
      <c r="AM52" s="191"/>
      <c r="AN52" s="191"/>
      <c r="AO52" s="191"/>
      <c r="AP52" s="191"/>
      <c r="AQ52" s="191"/>
      <c r="AR52" s="191"/>
      <c r="AS52" s="191"/>
    </row>
    <row r="53" ht="22.5" customHeight="1">
      <c r="A53" s="182">
        <v>8.0</v>
      </c>
      <c r="B53" s="182">
        <v>0.0</v>
      </c>
      <c r="C53" s="183" t="s">
        <v>167</v>
      </c>
      <c r="D53" s="182"/>
      <c r="E53" s="182"/>
      <c r="F53" s="182"/>
      <c r="G53" s="182">
        <v>0.5</v>
      </c>
      <c r="H53" s="184"/>
      <c r="I53" s="185"/>
      <c r="J53" s="182" t="s">
        <v>421</v>
      </c>
      <c r="K53" s="182" t="s">
        <v>422</v>
      </c>
      <c r="L53" s="186">
        <v>1.9583333333333333</v>
      </c>
      <c r="M53" s="200">
        <v>45101.0</v>
      </c>
      <c r="N53" s="182" t="s">
        <v>338</v>
      </c>
      <c r="O53" s="182"/>
      <c r="P53" s="187">
        <v>45883.0</v>
      </c>
      <c r="Q53" s="182" t="s">
        <v>133</v>
      </c>
      <c r="R53" s="182" t="s">
        <v>345</v>
      </c>
      <c r="S53" s="182" t="s">
        <v>17</v>
      </c>
      <c r="T53" s="183"/>
      <c r="U53" s="188" t="s">
        <v>423</v>
      </c>
      <c r="V53" s="182"/>
      <c r="W53" s="183"/>
      <c r="X53" s="183"/>
      <c r="Y53" s="9"/>
      <c r="Z53" s="190"/>
      <c r="AA53" s="191"/>
      <c r="AB53" s="192"/>
      <c r="AC53" s="192"/>
      <c r="AD53" s="191"/>
      <c r="AE53" s="191"/>
      <c r="AF53" s="191"/>
      <c r="AG53" s="191"/>
      <c r="AH53" s="191"/>
      <c r="AI53" s="191"/>
      <c r="AJ53" s="191"/>
      <c r="AK53" s="191"/>
      <c r="AL53" s="191"/>
      <c r="AM53" s="191"/>
      <c r="AN53" s="191"/>
      <c r="AO53" s="191"/>
      <c r="AP53" s="191"/>
      <c r="AQ53" s="191"/>
      <c r="AR53" s="191"/>
      <c r="AS53" s="191"/>
    </row>
    <row r="54" ht="22.5" customHeight="1">
      <c r="A54" s="182">
        <v>9.0</v>
      </c>
      <c r="B54" s="182">
        <v>0.0</v>
      </c>
      <c r="C54" s="183" t="s">
        <v>167</v>
      </c>
      <c r="D54" s="182"/>
      <c r="E54" s="182"/>
      <c r="F54" s="182"/>
      <c r="G54" s="182">
        <v>0.5</v>
      </c>
      <c r="H54" s="184"/>
      <c r="I54" s="185"/>
      <c r="J54" s="182" t="s">
        <v>336</v>
      </c>
      <c r="K54" s="182" t="s">
        <v>424</v>
      </c>
      <c r="L54" s="186">
        <v>2.0194444444444444</v>
      </c>
      <c r="M54" s="199">
        <v>45079.0</v>
      </c>
      <c r="N54" s="182" t="s">
        <v>338</v>
      </c>
      <c r="O54" s="182"/>
      <c r="P54" s="187">
        <v>45883.0</v>
      </c>
      <c r="Q54" s="182" t="s">
        <v>133</v>
      </c>
      <c r="R54" s="182" t="s">
        <v>339</v>
      </c>
      <c r="S54" s="182" t="s">
        <v>17</v>
      </c>
      <c r="T54" s="183"/>
      <c r="U54" s="188"/>
      <c r="V54" s="183"/>
      <c r="W54" s="183"/>
      <c r="X54" s="183"/>
      <c r="Y54" s="9"/>
      <c r="Z54" s="190"/>
      <c r="AA54" s="191"/>
      <c r="AB54" s="192"/>
      <c r="AC54" s="192"/>
      <c r="AD54" s="191"/>
      <c r="AE54" s="191"/>
      <c r="AF54" s="191"/>
      <c r="AG54" s="191"/>
      <c r="AH54" s="191"/>
      <c r="AI54" s="191"/>
      <c r="AJ54" s="191"/>
      <c r="AK54" s="191"/>
      <c r="AL54" s="191"/>
      <c r="AM54" s="191"/>
      <c r="AN54" s="191"/>
      <c r="AO54" s="191"/>
      <c r="AP54" s="191"/>
      <c r="AQ54" s="191"/>
      <c r="AR54" s="191"/>
      <c r="AS54" s="191"/>
    </row>
    <row r="55" ht="22.5" customHeight="1">
      <c r="A55" s="182">
        <v>10.0</v>
      </c>
      <c r="B55" s="182">
        <v>0.0</v>
      </c>
      <c r="C55" s="183" t="s">
        <v>167</v>
      </c>
      <c r="D55" s="182"/>
      <c r="E55" s="182"/>
      <c r="F55" s="182"/>
      <c r="G55" s="182">
        <v>1.0</v>
      </c>
      <c r="H55" s="184"/>
      <c r="I55" s="185"/>
      <c r="J55" s="182" t="s">
        <v>336</v>
      </c>
      <c r="K55" s="182" t="s">
        <v>425</v>
      </c>
      <c r="L55" s="186">
        <v>2.563888888888889</v>
      </c>
      <c r="M55" s="200">
        <v>44881.0</v>
      </c>
      <c r="N55" s="182" t="s">
        <v>338</v>
      </c>
      <c r="O55" s="182" t="s">
        <v>151</v>
      </c>
      <c r="P55" s="187">
        <v>45883.0</v>
      </c>
      <c r="Q55" s="182" t="s">
        <v>133</v>
      </c>
      <c r="R55" s="182" t="s">
        <v>345</v>
      </c>
      <c r="S55" s="182" t="s">
        <v>23</v>
      </c>
      <c r="T55" s="183"/>
      <c r="U55" s="188" t="s">
        <v>426</v>
      </c>
      <c r="V55" s="182"/>
      <c r="W55" s="183"/>
      <c r="X55" s="183"/>
      <c r="Y55" s="9"/>
      <c r="Z55" s="190"/>
      <c r="AA55" s="191"/>
      <c r="AB55" s="192"/>
      <c r="AC55" s="192"/>
      <c r="AD55" s="191"/>
      <c r="AE55" s="191"/>
      <c r="AF55" s="191"/>
      <c r="AG55" s="191"/>
      <c r="AH55" s="191"/>
      <c r="AI55" s="191"/>
      <c r="AJ55" s="191"/>
      <c r="AK55" s="191"/>
      <c r="AL55" s="191"/>
      <c r="AM55" s="191"/>
      <c r="AN55" s="191"/>
      <c r="AO55" s="191"/>
      <c r="AP55" s="191"/>
      <c r="AQ55" s="191"/>
      <c r="AR55" s="191"/>
      <c r="AS55" s="191"/>
    </row>
    <row r="56" ht="22.5" customHeight="1">
      <c r="A56" s="182">
        <v>11.0</v>
      </c>
      <c r="B56" s="182"/>
      <c r="C56" s="183" t="s">
        <v>167</v>
      </c>
      <c r="D56" s="182"/>
      <c r="E56" s="182" t="s">
        <v>334</v>
      </c>
      <c r="F56" s="182" t="s">
        <v>334</v>
      </c>
      <c r="G56" s="182">
        <v>1.0</v>
      </c>
      <c r="H56" s="184"/>
      <c r="I56" s="185"/>
      <c r="J56" s="182" t="s">
        <v>427</v>
      </c>
      <c r="K56" s="182" t="s">
        <v>428</v>
      </c>
      <c r="L56" s="186"/>
      <c r="M56" s="187">
        <v>44574.0</v>
      </c>
      <c r="N56" s="182" t="s">
        <v>350</v>
      </c>
      <c r="O56" s="182"/>
      <c r="P56" s="187">
        <v>45883.0</v>
      </c>
      <c r="Q56" s="182" t="s">
        <v>37</v>
      </c>
      <c r="R56" s="182" t="s">
        <v>345</v>
      </c>
      <c r="S56" s="182" t="s">
        <v>23</v>
      </c>
      <c r="T56" s="183"/>
      <c r="U56" s="188" t="s">
        <v>429</v>
      </c>
      <c r="V56" s="204"/>
      <c r="W56" s="183"/>
      <c r="X56" s="183"/>
      <c r="Y56" s="9"/>
      <c r="Z56" s="190"/>
      <c r="AA56" s="191"/>
      <c r="AB56" s="192"/>
      <c r="AC56" s="192"/>
      <c r="AD56" s="191"/>
      <c r="AE56" s="191"/>
      <c r="AF56" s="191"/>
      <c r="AG56" s="191"/>
      <c r="AH56" s="191"/>
      <c r="AI56" s="191"/>
      <c r="AJ56" s="191"/>
      <c r="AK56" s="191"/>
      <c r="AL56" s="191"/>
      <c r="AM56" s="191"/>
      <c r="AN56" s="191"/>
      <c r="AO56" s="191"/>
      <c r="AP56" s="191"/>
      <c r="AQ56" s="191"/>
      <c r="AR56" s="191"/>
      <c r="AS56" s="191"/>
    </row>
    <row r="57" ht="22.5" customHeight="1">
      <c r="A57" s="172">
        <v>12.0</v>
      </c>
      <c r="B57" s="172"/>
      <c r="C57" s="173"/>
      <c r="D57" s="172"/>
      <c r="E57" s="172"/>
      <c r="F57" s="172"/>
      <c r="G57" s="172"/>
      <c r="H57" s="174"/>
      <c r="I57" s="175"/>
      <c r="J57" s="172"/>
      <c r="K57" s="172"/>
      <c r="L57" s="176"/>
      <c r="M57" s="177"/>
      <c r="N57" s="172"/>
      <c r="O57" s="172"/>
      <c r="P57" s="177"/>
      <c r="Q57" s="172"/>
      <c r="R57" s="172"/>
      <c r="S57" s="172"/>
      <c r="T57" s="173"/>
      <c r="U57" s="178"/>
      <c r="V57" s="172"/>
      <c r="W57" s="173"/>
      <c r="X57" s="173"/>
      <c r="Y57" s="202"/>
      <c r="Z57" s="179"/>
      <c r="AA57" s="180"/>
      <c r="AB57" s="181"/>
      <c r="AC57" s="181"/>
      <c r="AD57" s="180"/>
      <c r="AE57" s="180"/>
      <c r="AF57" s="180"/>
      <c r="AG57" s="180"/>
      <c r="AH57" s="180"/>
      <c r="AI57" s="180"/>
      <c r="AJ57" s="180"/>
      <c r="AK57" s="180"/>
      <c r="AL57" s="180"/>
      <c r="AM57" s="180"/>
      <c r="AN57" s="180"/>
      <c r="AO57" s="180"/>
      <c r="AP57" s="180"/>
      <c r="AQ57" s="180"/>
      <c r="AR57" s="180"/>
      <c r="AS57" s="180"/>
    </row>
    <row r="58" ht="22.5" customHeight="1">
      <c r="A58" s="172">
        <v>13.0</v>
      </c>
      <c r="B58" s="172"/>
      <c r="C58" s="173"/>
      <c r="D58" s="172"/>
      <c r="E58" s="172"/>
      <c r="F58" s="172"/>
      <c r="G58" s="172"/>
      <c r="H58" s="174"/>
      <c r="I58" s="175"/>
      <c r="J58" s="172"/>
      <c r="K58" s="172"/>
      <c r="L58" s="176"/>
      <c r="M58" s="177"/>
      <c r="N58" s="172"/>
      <c r="O58" s="172"/>
      <c r="P58" s="177"/>
      <c r="Q58" s="172"/>
      <c r="R58" s="172"/>
      <c r="S58" s="172"/>
      <c r="T58" s="173"/>
      <c r="U58" s="178"/>
      <c r="V58" s="172"/>
      <c r="W58" s="173"/>
      <c r="X58" s="173"/>
      <c r="Y58" s="202"/>
      <c r="Z58" s="179"/>
      <c r="AA58" s="180"/>
      <c r="AB58" s="181"/>
      <c r="AC58" s="181"/>
      <c r="AD58" s="180"/>
      <c r="AE58" s="180"/>
      <c r="AF58" s="180"/>
      <c r="AG58" s="180"/>
      <c r="AH58" s="180"/>
      <c r="AI58" s="180"/>
      <c r="AJ58" s="180"/>
      <c r="AK58" s="180"/>
      <c r="AL58" s="180"/>
      <c r="AM58" s="180"/>
      <c r="AN58" s="180"/>
      <c r="AO58" s="180"/>
      <c r="AP58" s="180"/>
      <c r="AQ58" s="180"/>
      <c r="AR58" s="180"/>
      <c r="AS58" s="180"/>
    </row>
    <row r="59" ht="22.5" customHeight="1">
      <c r="A59" s="172">
        <v>14.0</v>
      </c>
      <c r="B59" s="172"/>
      <c r="C59" s="173"/>
      <c r="D59" s="172"/>
      <c r="E59" s="172"/>
      <c r="F59" s="172"/>
      <c r="G59" s="172"/>
      <c r="H59" s="174"/>
      <c r="I59" s="175"/>
      <c r="J59" s="172"/>
      <c r="K59" s="172"/>
      <c r="L59" s="176"/>
      <c r="M59" s="177"/>
      <c r="N59" s="172"/>
      <c r="O59" s="172"/>
      <c r="P59" s="177"/>
      <c r="Q59" s="172"/>
      <c r="R59" s="172"/>
      <c r="S59" s="172"/>
      <c r="T59" s="173"/>
      <c r="U59" s="178"/>
      <c r="V59" s="172"/>
      <c r="W59" s="173"/>
      <c r="X59" s="173"/>
      <c r="Y59" s="202"/>
      <c r="Z59" s="179"/>
      <c r="AA59" s="180"/>
      <c r="AB59" s="181"/>
      <c r="AC59" s="181"/>
      <c r="AD59" s="180"/>
      <c r="AE59" s="180"/>
      <c r="AF59" s="180"/>
      <c r="AG59" s="180"/>
      <c r="AH59" s="180"/>
      <c r="AI59" s="180"/>
      <c r="AJ59" s="180"/>
      <c r="AK59" s="180"/>
      <c r="AL59" s="180"/>
      <c r="AM59" s="180"/>
      <c r="AN59" s="180"/>
      <c r="AO59" s="180"/>
      <c r="AP59" s="180"/>
      <c r="AQ59" s="180"/>
      <c r="AR59" s="180"/>
      <c r="AS59" s="180"/>
    </row>
    <row r="60" ht="22.5" customHeight="1">
      <c r="A60" s="172">
        <v>15.0</v>
      </c>
      <c r="B60" s="172"/>
      <c r="C60" s="173"/>
      <c r="D60" s="172"/>
      <c r="E60" s="172"/>
      <c r="F60" s="172"/>
      <c r="G60" s="172"/>
      <c r="H60" s="174"/>
      <c r="I60" s="175"/>
      <c r="J60" s="172"/>
      <c r="K60" s="172"/>
      <c r="L60" s="176"/>
      <c r="M60" s="177"/>
      <c r="N60" s="172"/>
      <c r="O60" s="172"/>
      <c r="P60" s="177"/>
      <c r="Q60" s="172"/>
      <c r="R60" s="172"/>
      <c r="S60" s="172"/>
      <c r="T60" s="173"/>
      <c r="U60" s="178"/>
      <c r="V60" s="172"/>
      <c r="W60" s="173"/>
      <c r="X60" s="173"/>
      <c r="Y60" s="202"/>
      <c r="Z60" s="179"/>
      <c r="AA60" s="180"/>
      <c r="AB60" s="181"/>
      <c r="AC60" s="181"/>
      <c r="AD60" s="180"/>
      <c r="AE60" s="180"/>
      <c r="AF60" s="180"/>
      <c r="AG60" s="180"/>
      <c r="AH60" s="180"/>
      <c r="AI60" s="180"/>
      <c r="AJ60" s="180"/>
      <c r="AK60" s="180"/>
      <c r="AL60" s="180"/>
      <c r="AM60" s="180"/>
      <c r="AN60" s="180"/>
      <c r="AO60" s="180"/>
      <c r="AP60" s="180"/>
      <c r="AQ60" s="180"/>
      <c r="AR60" s="180"/>
      <c r="AS60" s="180"/>
    </row>
    <row r="61" ht="22.5" customHeight="1">
      <c r="A61" s="172">
        <v>16.0</v>
      </c>
      <c r="B61" s="172"/>
      <c r="C61" s="173"/>
      <c r="D61" s="172"/>
      <c r="E61" s="172"/>
      <c r="F61" s="172"/>
      <c r="G61" s="172"/>
      <c r="H61" s="174"/>
      <c r="I61" s="175"/>
      <c r="J61" s="172"/>
      <c r="K61" s="172"/>
      <c r="L61" s="176"/>
      <c r="M61" s="177"/>
      <c r="N61" s="172"/>
      <c r="O61" s="172"/>
      <c r="P61" s="177"/>
      <c r="Q61" s="172"/>
      <c r="R61" s="172"/>
      <c r="S61" s="172"/>
      <c r="T61" s="173"/>
      <c r="U61" s="178"/>
      <c r="V61" s="172"/>
      <c r="W61" s="173"/>
      <c r="X61" s="173"/>
      <c r="Y61" s="202"/>
      <c r="Z61" s="179"/>
      <c r="AA61" s="180"/>
      <c r="AB61" s="181"/>
      <c r="AC61" s="181"/>
      <c r="AD61" s="180"/>
      <c r="AE61" s="180"/>
      <c r="AF61" s="180"/>
      <c r="AG61" s="180"/>
      <c r="AH61" s="180"/>
      <c r="AI61" s="180"/>
      <c r="AJ61" s="180"/>
      <c r="AK61" s="180"/>
      <c r="AL61" s="180"/>
      <c r="AM61" s="180"/>
      <c r="AN61" s="180"/>
      <c r="AO61" s="180"/>
      <c r="AP61" s="180"/>
      <c r="AQ61" s="180"/>
      <c r="AR61" s="180"/>
      <c r="AS61" s="180"/>
    </row>
    <row r="62" ht="22.5" customHeight="1">
      <c r="A62" s="172">
        <v>17.0</v>
      </c>
      <c r="B62" s="172"/>
      <c r="C62" s="173"/>
      <c r="D62" s="172"/>
      <c r="E62" s="172"/>
      <c r="F62" s="172"/>
      <c r="G62" s="172"/>
      <c r="H62" s="174"/>
      <c r="I62" s="175"/>
      <c r="J62" s="172"/>
      <c r="K62" s="172"/>
      <c r="L62" s="176"/>
      <c r="M62" s="177"/>
      <c r="N62" s="172"/>
      <c r="O62" s="172"/>
      <c r="P62" s="177"/>
      <c r="Q62" s="172"/>
      <c r="R62" s="172"/>
      <c r="S62" s="172"/>
      <c r="T62" s="173"/>
      <c r="U62" s="178"/>
      <c r="V62" s="172"/>
      <c r="W62" s="173"/>
      <c r="X62" s="173"/>
      <c r="Y62" s="202"/>
      <c r="Z62" s="179"/>
      <c r="AA62" s="180"/>
      <c r="AB62" s="181"/>
      <c r="AC62" s="181"/>
      <c r="AD62" s="180"/>
      <c r="AE62" s="180"/>
      <c r="AF62" s="180"/>
      <c r="AG62" s="180"/>
      <c r="AH62" s="180"/>
      <c r="AI62" s="180"/>
      <c r="AJ62" s="180"/>
      <c r="AK62" s="180"/>
      <c r="AL62" s="180"/>
      <c r="AM62" s="180"/>
      <c r="AN62" s="180"/>
      <c r="AO62" s="180"/>
      <c r="AP62" s="180"/>
      <c r="AQ62" s="180"/>
      <c r="AR62" s="180"/>
      <c r="AS62" s="180"/>
    </row>
    <row r="63" ht="22.5" customHeight="1">
      <c r="A63" s="172">
        <v>18.0</v>
      </c>
      <c r="B63" s="172"/>
      <c r="C63" s="173"/>
      <c r="D63" s="172"/>
      <c r="E63" s="172"/>
      <c r="F63" s="172"/>
      <c r="G63" s="172"/>
      <c r="H63" s="174"/>
      <c r="I63" s="175"/>
      <c r="J63" s="172"/>
      <c r="K63" s="172"/>
      <c r="L63" s="176"/>
      <c r="M63" s="177"/>
      <c r="N63" s="172"/>
      <c r="O63" s="172"/>
      <c r="P63" s="177"/>
      <c r="Q63" s="172"/>
      <c r="R63" s="172"/>
      <c r="S63" s="172"/>
      <c r="T63" s="173"/>
      <c r="U63" s="178"/>
      <c r="V63" s="172"/>
      <c r="W63" s="173"/>
      <c r="X63" s="173"/>
      <c r="Y63" s="202"/>
      <c r="Z63" s="179"/>
      <c r="AA63" s="180"/>
      <c r="AB63" s="181"/>
      <c r="AC63" s="181"/>
      <c r="AD63" s="180"/>
      <c r="AE63" s="180"/>
      <c r="AF63" s="180"/>
      <c r="AG63" s="180"/>
      <c r="AH63" s="180"/>
      <c r="AI63" s="180"/>
      <c r="AJ63" s="180"/>
      <c r="AK63" s="180"/>
      <c r="AL63" s="180"/>
      <c r="AM63" s="180"/>
      <c r="AN63" s="180"/>
      <c r="AO63" s="180"/>
      <c r="AP63" s="180"/>
      <c r="AQ63" s="180"/>
      <c r="AR63" s="180"/>
      <c r="AS63" s="180"/>
    </row>
    <row r="64" ht="22.5" customHeight="1">
      <c r="A64" s="172">
        <v>19.0</v>
      </c>
      <c r="B64" s="172"/>
      <c r="C64" s="173"/>
      <c r="D64" s="172"/>
      <c r="E64" s="172"/>
      <c r="F64" s="172"/>
      <c r="G64" s="172"/>
      <c r="H64" s="174"/>
      <c r="I64" s="175"/>
      <c r="J64" s="172"/>
      <c r="K64" s="172"/>
      <c r="L64" s="176"/>
      <c r="M64" s="177"/>
      <c r="N64" s="172"/>
      <c r="O64" s="172"/>
      <c r="P64" s="177"/>
      <c r="Q64" s="172"/>
      <c r="R64" s="172"/>
      <c r="S64" s="172"/>
      <c r="T64" s="173"/>
      <c r="U64" s="178"/>
      <c r="V64" s="172"/>
      <c r="W64" s="173"/>
      <c r="X64" s="173"/>
      <c r="Y64" s="202"/>
      <c r="Z64" s="179"/>
      <c r="AA64" s="180"/>
      <c r="AB64" s="181"/>
      <c r="AC64" s="181"/>
      <c r="AD64" s="180"/>
      <c r="AE64" s="180"/>
      <c r="AF64" s="180"/>
      <c r="AG64" s="180"/>
      <c r="AH64" s="180"/>
      <c r="AI64" s="180"/>
      <c r="AJ64" s="180"/>
      <c r="AK64" s="180"/>
      <c r="AL64" s="180"/>
      <c r="AM64" s="180"/>
      <c r="AN64" s="180"/>
      <c r="AO64" s="180"/>
      <c r="AP64" s="180"/>
      <c r="AQ64" s="180"/>
      <c r="AR64" s="180"/>
      <c r="AS64" s="180"/>
    </row>
    <row r="65" ht="22.5" customHeight="1">
      <c r="A65" s="172">
        <v>20.0</v>
      </c>
      <c r="B65" s="172"/>
      <c r="C65" s="173"/>
      <c r="D65" s="172"/>
      <c r="E65" s="172"/>
      <c r="F65" s="172"/>
      <c r="G65" s="172"/>
      <c r="H65" s="174"/>
      <c r="I65" s="175"/>
      <c r="J65" s="172"/>
      <c r="K65" s="172"/>
      <c r="L65" s="176"/>
      <c r="M65" s="177"/>
      <c r="N65" s="172"/>
      <c r="O65" s="172"/>
      <c r="P65" s="177"/>
      <c r="Q65" s="172"/>
      <c r="R65" s="172"/>
      <c r="S65" s="172"/>
      <c r="T65" s="173"/>
      <c r="U65" s="178"/>
      <c r="V65" s="172"/>
      <c r="W65" s="173"/>
      <c r="X65" s="173"/>
      <c r="Y65" s="202"/>
      <c r="Z65" s="179"/>
      <c r="AA65" s="180"/>
      <c r="AB65" s="181"/>
      <c r="AC65" s="181"/>
      <c r="AD65" s="180"/>
      <c r="AE65" s="180"/>
      <c r="AF65" s="180"/>
      <c r="AG65" s="180"/>
      <c r="AH65" s="180"/>
      <c r="AI65" s="180"/>
      <c r="AJ65" s="180"/>
      <c r="AK65" s="180"/>
      <c r="AL65" s="180"/>
      <c r="AM65" s="180"/>
      <c r="AN65" s="180"/>
      <c r="AO65" s="180"/>
      <c r="AP65" s="180"/>
      <c r="AQ65" s="180"/>
      <c r="AR65" s="180"/>
      <c r="AS65" s="180"/>
    </row>
    <row r="66" ht="18.75" customHeight="1">
      <c r="A66" s="164" t="s">
        <v>430</v>
      </c>
      <c r="B66" s="25"/>
      <c r="C66" s="25"/>
      <c r="D66" s="25"/>
      <c r="E66" s="25"/>
      <c r="F66" s="25"/>
      <c r="G66" s="25"/>
      <c r="H66" s="25"/>
      <c r="I66" s="25"/>
      <c r="J66" s="25"/>
      <c r="K66" s="26"/>
      <c r="L66" s="165"/>
      <c r="M66" s="166"/>
      <c r="N66" s="167"/>
      <c r="O66" s="167"/>
      <c r="P66" s="166"/>
      <c r="Q66" s="167"/>
      <c r="R66" s="167"/>
      <c r="S66" s="167"/>
      <c r="T66" s="167"/>
      <c r="U66" s="168"/>
      <c r="V66" s="169"/>
      <c r="W66" s="169"/>
      <c r="X66" s="169"/>
      <c r="Y66" s="167"/>
      <c r="Z66" s="170"/>
      <c r="AA66" s="171"/>
      <c r="AB66" s="171"/>
      <c r="AC66" s="171"/>
      <c r="AD66" s="171"/>
      <c r="AE66" s="171"/>
      <c r="AF66" s="171"/>
      <c r="AG66" s="171"/>
      <c r="AH66" s="171"/>
      <c r="AI66" s="171"/>
      <c r="AJ66" s="171"/>
      <c r="AK66" s="171"/>
      <c r="AL66" s="171"/>
      <c r="AM66" s="171"/>
      <c r="AN66" s="171"/>
      <c r="AO66" s="171"/>
      <c r="AP66" s="171"/>
      <c r="AQ66" s="171"/>
      <c r="AR66" s="171"/>
      <c r="AS66" s="171"/>
    </row>
    <row r="67" ht="22.5" customHeight="1">
      <c r="A67" s="172">
        <v>1.0</v>
      </c>
      <c r="B67" s="172">
        <v>0.0</v>
      </c>
      <c r="C67" s="173" t="s">
        <v>169</v>
      </c>
      <c r="D67" s="172"/>
      <c r="E67" s="172"/>
      <c r="F67" s="172"/>
      <c r="G67" s="172">
        <v>0.5</v>
      </c>
      <c r="H67" s="174" t="s">
        <v>431</v>
      </c>
      <c r="I67" s="175">
        <v>9216.0</v>
      </c>
      <c r="J67" s="172" t="s">
        <v>432</v>
      </c>
      <c r="K67" s="172" t="s">
        <v>433</v>
      </c>
      <c r="L67" s="176">
        <v>2.6</v>
      </c>
      <c r="M67" s="177">
        <v>44884.0</v>
      </c>
      <c r="N67" s="172" t="s">
        <v>338</v>
      </c>
      <c r="O67" s="172" t="s">
        <v>152</v>
      </c>
      <c r="P67" s="177">
        <v>45621.0</v>
      </c>
      <c r="Q67" s="172" t="s">
        <v>57</v>
      </c>
      <c r="R67" s="172" t="s">
        <v>339</v>
      </c>
      <c r="S67" s="172" t="s">
        <v>17</v>
      </c>
      <c r="T67" s="173" t="s">
        <v>334</v>
      </c>
      <c r="U67" s="178" t="s">
        <v>434</v>
      </c>
      <c r="V67" s="172"/>
      <c r="W67" s="205"/>
      <c r="X67" s="205"/>
      <c r="Y67" s="202"/>
      <c r="Z67" s="179"/>
      <c r="AA67" s="180"/>
      <c r="AB67" s="181"/>
      <c r="AC67" s="181"/>
      <c r="AD67" s="180"/>
      <c r="AE67" s="180"/>
      <c r="AF67" s="180"/>
      <c r="AG67" s="180"/>
      <c r="AH67" s="180"/>
      <c r="AI67" s="180"/>
      <c r="AJ67" s="180"/>
      <c r="AK67" s="180"/>
      <c r="AL67" s="180"/>
      <c r="AM67" s="180"/>
      <c r="AN67" s="180"/>
      <c r="AO67" s="180"/>
      <c r="AP67" s="180"/>
      <c r="AQ67" s="180"/>
      <c r="AR67" s="180"/>
      <c r="AS67" s="180"/>
    </row>
    <row r="68" ht="22.5" customHeight="1">
      <c r="A68" s="172">
        <v>2.0</v>
      </c>
      <c r="B68" s="172">
        <v>0.0</v>
      </c>
      <c r="C68" s="173" t="s">
        <v>169</v>
      </c>
      <c r="D68" s="172"/>
      <c r="E68" s="172"/>
      <c r="F68" s="172"/>
      <c r="G68" s="172">
        <v>0.5</v>
      </c>
      <c r="H68" s="174" t="s">
        <v>435</v>
      </c>
      <c r="I68" s="175">
        <v>9231.0</v>
      </c>
      <c r="J68" s="172" t="s">
        <v>436</v>
      </c>
      <c r="K68" s="172" t="s">
        <v>437</v>
      </c>
      <c r="L68" s="176">
        <v>2.0</v>
      </c>
      <c r="M68" s="177">
        <v>44899.0</v>
      </c>
      <c r="N68" s="172" t="s">
        <v>338</v>
      </c>
      <c r="O68" s="172" t="s">
        <v>154</v>
      </c>
      <c r="P68" s="177">
        <v>45700.0</v>
      </c>
      <c r="Q68" s="172" t="s">
        <v>70</v>
      </c>
      <c r="R68" s="172" t="s">
        <v>345</v>
      </c>
      <c r="S68" s="172" t="s">
        <v>17</v>
      </c>
      <c r="T68" s="173" t="s">
        <v>334</v>
      </c>
      <c r="U68" s="173"/>
      <c r="V68" s="206"/>
      <c r="W68" s="173"/>
      <c r="X68" s="173"/>
      <c r="Y68" s="207"/>
      <c r="Z68" s="198"/>
      <c r="AA68" s="181"/>
      <c r="AB68" s="181"/>
      <c r="AC68" s="181"/>
      <c r="AD68" s="181"/>
      <c r="AE68" s="181"/>
      <c r="AF68" s="181"/>
      <c r="AG68" s="181"/>
      <c r="AH68" s="181"/>
      <c r="AI68" s="181"/>
      <c r="AJ68" s="181"/>
      <c r="AK68" s="181"/>
      <c r="AL68" s="181"/>
      <c r="AM68" s="181"/>
      <c r="AN68" s="181"/>
      <c r="AO68" s="181"/>
      <c r="AP68" s="181"/>
      <c r="AQ68" s="181"/>
      <c r="AR68" s="181"/>
      <c r="AS68" s="181"/>
    </row>
    <row r="69" ht="22.5" customHeight="1">
      <c r="A69" s="172">
        <v>3.0</v>
      </c>
      <c r="B69" s="172">
        <v>0.0</v>
      </c>
      <c r="C69" s="173" t="s">
        <v>169</v>
      </c>
      <c r="D69" s="172"/>
      <c r="E69" s="172"/>
      <c r="F69" s="172"/>
      <c r="G69" s="172">
        <v>1.0</v>
      </c>
      <c r="H69" s="174" t="s">
        <v>438</v>
      </c>
      <c r="I69" s="175">
        <v>9201.0</v>
      </c>
      <c r="J69" s="172" t="s">
        <v>366</v>
      </c>
      <c r="K69" s="172" t="s">
        <v>439</v>
      </c>
      <c r="L69" s="176">
        <v>2.0</v>
      </c>
      <c r="M69" s="177">
        <v>44933.0</v>
      </c>
      <c r="N69" s="172" t="s">
        <v>350</v>
      </c>
      <c r="O69" s="172" t="s">
        <v>152</v>
      </c>
      <c r="P69" s="177">
        <v>45782.0</v>
      </c>
      <c r="Q69" s="172" t="s">
        <v>133</v>
      </c>
      <c r="R69" s="172" t="s">
        <v>345</v>
      </c>
      <c r="S69" s="172" t="s">
        <v>23</v>
      </c>
      <c r="T69" s="173" t="s">
        <v>334</v>
      </c>
      <c r="U69" s="178" t="s">
        <v>440</v>
      </c>
      <c r="V69" s="172"/>
      <c r="W69" s="173"/>
      <c r="X69" s="173"/>
      <c r="Y69" s="202"/>
      <c r="Z69" s="179"/>
      <c r="AA69" s="180"/>
      <c r="AB69" s="181"/>
      <c r="AC69" s="181"/>
      <c r="AD69" s="180"/>
      <c r="AE69" s="180"/>
      <c r="AF69" s="180"/>
      <c r="AG69" s="180"/>
      <c r="AH69" s="180"/>
      <c r="AI69" s="180"/>
      <c r="AJ69" s="180"/>
      <c r="AK69" s="180"/>
      <c r="AL69" s="180"/>
      <c r="AM69" s="180"/>
      <c r="AN69" s="180"/>
      <c r="AO69" s="180"/>
      <c r="AP69" s="180"/>
      <c r="AQ69" s="180"/>
      <c r="AR69" s="180"/>
      <c r="AS69" s="180"/>
    </row>
    <row r="70" ht="22.5" customHeight="1">
      <c r="A70" s="172">
        <v>4.0</v>
      </c>
      <c r="B70" s="172">
        <v>0.0</v>
      </c>
      <c r="C70" s="173" t="s">
        <v>169</v>
      </c>
      <c r="D70" s="172"/>
      <c r="E70" s="172"/>
      <c r="F70" s="172"/>
      <c r="G70" s="172">
        <v>1.0</v>
      </c>
      <c r="H70" s="174" t="s">
        <v>441</v>
      </c>
      <c r="I70" s="175">
        <v>9326.0</v>
      </c>
      <c r="J70" s="172" t="s">
        <v>442</v>
      </c>
      <c r="K70" s="172" t="s">
        <v>443</v>
      </c>
      <c r="L70" s="176">
        <v>2.1</v>
      </c>
      <c r="M70" s="177">
        <v>45044.0</v>
      </c>
      <c r="N70" s="172" t="s">
        <v>350</v>
      </c>
      <c r="O70" s="172" t="s">
        <v>152</v>
      </c>
      <c r="P70" s="177">
        <v>45782.0</v>
      </c>
      <c r="Q70" s="172" t="s">
        <v>25</v>
      </c>
      <c r="R70" s="172" t="s">
        <v>339</v>
      </c>
      <c r="S70" s="172" t="s">
        <v>23</v>
      </c>
      <c r="T70" s="173" t="s">
        <v>334</v>
      </c>
      <c r="U70" s="178" t="s">
        <v>444</v>
      </c>
      <c r="V70" s="172"/>
      <c r="W70" s="173"/>
      <c r="X70" s="173"/>
      <c r="Y70" s="202"/>
      <c r="Z70" s="179"/>
      <c r="AA70" s="180"/>
      <c r="AB70" s="181"/>
      <c r="AC70" s="181"/>
      <c r="AD70" s="180"/>
      <c r="AE70" s="180"/>
      <c r="AF70" s="180"/>
      <c r="AG70" s="180"/>
      <c r="AH70" s="180"/>
      <c r="AI70" s="180"/>
      <c r="AJ70" s="180"/>
      <c r="AK70" s="180"/>
      <c r="AL70" s="180"/>
      <c r="AM70" s="180"/>
      <c r="AN70" s="180"/>
      <c r="AO70" s="180"/>
      <c r="AP70" s="180"/>
      <c r="AQ70" s="180"/>
      <c r="AR70" s="180"/>
      <c r="AS70" s="180"/>
    </row>
    <row r="71" ht="22.5" customHeight="1">
      <c r="A71" s="172">
        <v>5.0</v>
      </c>
      <c r="B71" s="172">
        <v>0.0</v>
      </c>
      <c r="C71" s="173" t="s">
        <v>169</v>
      </c>
      <c r="D71" s="172"/>
      <c r="E71" s="172"/>
      <c r="F71" s="172"/>
      <c r="G71" s="172">
        <v>0.5</v>
      </c>
      <c r="H71" s="174" t="s">
        <v>445</v>
      </c>
      <c r="I71" s="175">
        <v>9351.0</v>
      </c>
      <c r="J71" s="172" t="s">
        <v>336</v>
      </c>
      <c r="K71" s="172" t="s">
        <v>446</v>
      </c>
      <c r="L71" s="176">
        <v>2.1</v>
      </c>
      <c r="M71" s="177">
        <v>45045.0</v>
      </c>
      <c r="N71" s="172" t="s">
        <v>350</v>
      </c>
      <c r="O71" s="172" t="s">
        <v>151</v>
      </c>
      <c r="P71" s="177">
        <v>45782.0</v>
      </c>
      <c r="Q71" s="172" t="s">
        <v>133</v>
      </c>
      <c r="R71" s="172" t="s">
        <v>345</v>
      </c>
      <c r="S71" s="172" t="s">
        <v>17</v>
      </c>
      <c r="T71" s="173" t="s">
        <v>334</v>
      </c>
      <c r="U71" s="178" t="s">
        <v>447</v>
      </c>
      <c r="V71" s="172"/>
      <c r="W71" s="173"/>
      <c r="X71" s="173"/>
      <c r="Y71" s="202"/>
      <c r="Z71" s="179"/>
      <c r="AA71" s="180"/>
      <c r="AB71" s="181"/>
      <c r="AC71" s="181"/>
      <c r="AD71" s="180"/>
      <c r="AE71" s="180"/>
      <c r="AF71" s="180"/>
      <c r="AG71" s="180"/>
      <c r="AH71" s="180"/>
      <c r="AI71" s="180"/>
      <c r="AJ71" s="180"/>
      <c r="AK71" s="180"/>
      <c r="AL71" s="180"/>
      <c r="AM71" s="180"/>
      <c r="AN71" s="180"/>
      <c r="AO71" s="180"/>
      <c r="AP71" s="180"/>
      <c r="AQ71" s="180"/>
      <c r="AR71" s="180"/>
      <c r="AS71" s="180"/>
    </row>
    <row r="72" ht="22.5" customHeight="1">
      <c r="A72" s="208">
        <v>6.0</v>
      </c>
      <c r="B72" s="208">
        <v>0.0</v>
      </c>
      <c r="C72" s="209" t="s">
        <v>169</v>
      </c>
      <c r="D72" s="208"/>
      <c r="E72" s="208"/>
      <c r="F72" s="208"/>
      <c r="G72" s="208">
        <v>0.5</v>
      </c>
      <c r="H72" s="210" t="s">
        <v>448</v>
      </c>
      <c r="I72" s="211">
        <v>9248.0</v>
      </c>
      <c r="J72" s="208" t="s">
        <v>449</v>
      </c>
      <c r="K72" s="208" t="s">
        <v>450</v>
      </c>
      <c r="L72" s="212">
        <v>2.4</v>
      </c>
      <c r="M72" s="213">
        <v>44921.0</v>
      </c>
      <c r="N72" s="208" t="s">
        <v>350</v>
      </c>
      <c r="O72" s="208" t="s">
        <v>152</v>
      </c>
      <c r="P72" s="213">
        <v>45700.0</v>
      </c>
      <c r="Q72" s="208" t="s">
        <v>44</v>
      </c>
      <c r="R72" s="208" t="s">
        <v>339</v>
      </c>
      <c r="S72" s="208" t="s">
        <v>17</v>
      </c>
      <c r="T72" s="209" t="s">
        <v>334</v>
      </c>
      <c r="U72" s="214" t="s">
        <v>451</v>
      </c>
      <c r="V72" s="208"/>
      <c r="W72" s="209"/>
      <c r="X72" s="209"/>
      <c r="Y72" s="215"/>
      <c r="Z72" s="216"/>
      <c r="AA72" s="217"/>
      <c r="AB72" s="218"/>
      <c r="AC72" s="218"/>
      <c r="AD72" s="217"/>
      <c r="AE72" s="217"/>
      <c r="AF72" s="217"/>
      <c r="AG72" s="217"/>
      <c r="AH72" s="217"/>
      <c r="AI72" s="217"/>
      <c r="AJ72" s="217"/>
      <c r="AK72" s="217"/>
      <c r="AL72" s="217"/>
      <c r="AM72" s="217"/>
      <c r="AN72" s="217"/>
      <c r="AO72" s="217"/>
      <c r="AP72" s="217"/>
      <c r="AQ72" s="217"/>
      <c r="AR72" s="217"/>
      <c r="AS72" s="217"/>
    </row>
    <row r="73" ht="22.5" customHeight="1">
      <c r="A73" s="182">
        <v>7.0</v>
      </c>
      <c r="B73" s="182"/>
      <c r="C73" s="183" t="s">
        <v>169</v>
      </c>
      <c r="D73" s="182"/>
      <c r="E73" s="182"/>
      <c r="F73" s="182"/>
      <c r="G73" s="182">
        <v>1.0</v>
      </c>
      <c r="H73" s="184"/>
      <c r="I73" s="185"/>
      <c r="J73" s="182" t="s">
        <v>452</v>
      </c>
      <c r="K73" s="182" t="s">
        <v>453</v>
      </c>
      <c r="L73" s="186">
        <v>2.036111111111111</v>
      </c>
      <c r="M73" s="219">
        <v>45072.0</v>
      </c>
      <c r="N73" s="182" t="s">
        <v>338</v>
      </c>
      <c r="O73" s="182"/>
      <c r="P73" s="182"/>
      <c r="Q73" s="182" t="s">
        <v>37</v>
      </c>
      <c r="R73" s="182" t="s">
        <v>339</v>
      </c>
      <c r="S73" s="182" t="s">
        <v>23</v>
      </c>
      <c r="T73" s="183"/>
      <c r="U73" s="188"/>
      <c r="V73" s="182"/>
      <c r="W73" s="183"/>
      <c r="X73" s="183"/>
      <c r="Y73" s="9"/>
      <c r="Z73" s="190"/>
      <c r="AA73" s="191"/>
      <c r="AB73" s="192"/>
      <c r="AC73" s="192"/>
      <c r="AD73" s="191"/>
      <c r="AE73" s="191"/>
      <c r="AF73" s="191"/>
      <c r="AG73" s="191"/>
      <c r="AH73" s="191"/>
      <c r="AI73" s="191"/>
      <c r="AJ73" s="191"/>
      <c r="AK73" s="191"/>
      <c r="AL73" s="191"/>
      <c r="AM73" s="191"/>
      <c r="AN73" s="191"/>
      <c r="AO73" s="191"/>
      <c r="AP73" s="191"/>
      <c r="AQ73" s="191"/>
      <c r="AR73" s="191"/>
      <c r="AS73" s="191"/>
    </row>
    <row r="74" ht="22.5" customHeight="1">
      <c r="A74" s="182">
        <v>8.0</v>
      </c>
      <c r="B74" s="182"/>
      <c r="C74" s="183" t="s">
        <v>169</v>
      </c>
      <c r="D74" s="182"/>
      <c r="E74" s="182"/>
      <c r="F74" s="182"/>
      <c r="G74" s="182">
        <v>1.0</v>
      </c>
      <c r="H74" s="184"/>
      <c r="I74" s="185"/>
      <c r="J74" s="182" t="s">
        <v>454</v>
      </c>
      <c r="K74" s="182" t="s">
        <v>455</v>
      </c>
      <c r="L74" s="186">
        <v>2.2</v>
      </c>
      <c r="M74" s="200">
        <v>45012.0</v>
      </c>
      <c r="N74" s="182" t="s">
        <v>338</v>
      </c>
      <c r="O74" s="182"/>
      <c r="P74" s="182"/>
      <c r="Q74" s="182" t="s">
        <v>25</v>
      </c>
      <c r="R74" s="182" t="s">
        <v>339</v>
      </c>
      <c r="S74" s="182" t="s">
        <v>23</v>
      </c>
      <c r="T74" s="183"/>
      <c r="U74" s="188" t="s">
        <v>456</v>
      </c>
      <c r="V74" s="182"/>
      <c r="W74" s="183"/>
      <c r="X74" s="183"/>
      <c r="Y74" s="9"/>
      <c r="Z74" s="190"/>
      <c r="AA74" s="191"/>
      <c r="AB74" s="192"/>
      <c r="AC74" s="192"/>
      <c r="AD74" s="191"/>
      <c r="AE74" s="191"/>
      <c r="AF74" s="191"/>
      <c r="AG74" s="191"/>
      <c r="AH74" s="191"/>
      <c r="AI74" s="191"/>
      <c r="AJ74" s="191"/>
      <c r="AK74" s="191"/>
      <c r="AL74" s="191"/>
      <c r="AM74" s="191"/>
      <c r="AN74" s="191"/>
      <c r="AO74" s="191"/>
      <c r="AP74" s="191"/>
      <c r="AQ74" s="191"/>
      <c r="AR74" s="191"/>
      <c r="AS74" s="191"/>
    </row>
    <row r="75" ht="22.5" customHeight="1">
      <c r="A75" s="182">
        <v>9.0</v>
      </c>
      <c r="B75" s="182"/>
      <c r="C75" s="183" t="s">
        <v>169</v>
      </c>
      <c r="D75" s="182"/>
      <c r="E75" s="182"/>
      <c r="F75" s="182"/>
      <c r="G75" s="182">
        <v>1.0</v>
      </c>
      <c r="H75" s="184"/>
      <c r="I75" s="185"/>
      <c r="J75" s="182" t="s">
        <v>457</v>
      </c>
      <c r="K75" s="182" t="s">
        <v>458</v>
      </c>
      <c r="L75" s="186">
        <v>2.0166666666666666</v>
      </c>
      <c r="M75" s="199">
        <v>45080.0</v>
      </c>
      <c r="N75" s="182" t="s">
        <v>350</v>
      </c>
      <c r="O75" s="182"/>
      <c r="P75" s="182"/>
      <c r="Q75" s="182" t="s">
        <v>133</v>
      </c>
      <c r="R75" s="182" t="s">
        <v>345</v>
      </c>
      <c r="S75" s="182" t="s">
        <v>23</v>
      </c>
      <c r="T75" s="183"/>
      <c r="U75" s="188" t="s">
        <v>459</v>
      </c>
      <c r="V75" s="188"/>
      <c r="W75" s="183"/>
      <c r="X75" s="183"/>
      <c r="Y75" s="9"/>
      <c r="Z75" s="190"/>
      <c r="AA75" s="191"/>
      <c r="AB75" s="192"/>
      <c r="AC75" s="192"/>
      <c r="AD75" s="191"/>
      <c r="AE75" s="191"/>
      <c r="AF75" s="191"/>
      <c r="AG75" s="191"/>
      <c r="AH75" s="191"/>
      <c r="AI75" s="191"/>
      <c r="AJ75" s="191"/>
      <c r="AK75" s="191"/>
      <c r="AL75" s="191"/>
      <c r="AM75" s="191"/>
      <c r="AN75" s="191"/>
      <c r="AO75" s="191"/>
      <c r="AP75" s="191"/>
      <c r="AQ75" s="191"/>
      <c r="AR75" s="191"/>
      <c r="AS75" s="191"/>
    </row>
    <row r="76" ht="22.5" customHeight="1">
      <c r="A76" s="182">
        <v>10.0</v>
      </c>
      <c r="B76" s="182"/>
      <c r="C76" s="183" t="s">
        <v>169</v>
      </c>
      <c r="D76" s="182"/>
      <c r="E76" s="182"/>
      <c r="F76" s="182"/>
      <c r="G76" s="182">
        <v>0.5</v>
      </c>
      <c r="H76" s="184"/>
      <c r="I76" s="185"/>
      <c r="J76" s="182" t="s">
        <v>460</v>
      </c>
      <c r="K76" s="182" t="s">
        <v>461</v>
      </c>
      <c r="L76" s="186">
        <v>2.172222222222222</v>
      </c>
      <c r="M76" s="199">
        <v>45023.0</v>
      </c>
      <c r="N76" s="182" t="s">
        <v>338</v>
      </c>
      <c r="O76" s="182"/>
      <c r="P76" s="182"/>
      <c r="Q76" s="182" t="s">
        <v>133</v>
      </c>
      <c r="R76" s="182" t="s">
        <v>345</v>
      </c>
      <c r="S76" s="182" t="s">
        <v>17</v>
      </c>
      <c r="T76" s="183"/>
      <c r="U76" s="188" t="s">
        <v>462</v>
      </c>
      <c r="V76" s="182"/>
      <c r="W76" s="183"/>
      <c r="X76" s="183"/>
      <c r="Y76" s="9"/>
      <c r="Z76" s="190"/>
      <c r="AA76" s="191"/>
      <c r="AB76" s="192"/>
      <c r="AC76" s="192"/>
      <c r="AD76" s="191"/>
      <c r="AE76" s="191"/>
      <c r="AF76" s="191"/>
      <c r="AG76" s="191"/>
      <c r="AH76" s="191"/>
      <c r="AI76" s="191"/>
      <c r="AJ76" s="191"/>
      <c r="AK76" s="191"/>
      <c r="AL76" s="191"/>
      <c r="AM76" s="191"/>
      <c r="AN76" s="191"/>
      <c r="AO76" s="191"/>
      <c r="AP76" s="191"/>
      <c r="AQ76" s="191"/>
      <c r="AR76" s="191"/>
      <c r="AS76" s="191"/>
    </row>
    <row r="77" ht="22.5" customHeight="1">
      <c r="A77" s="182">
        <v>11.0</v>
      </c>
      <c r="B77" s="182"/>
      <c r="C77" s="183" t="s">
        <v>169</v>
      </c>
      <c r="D77" s="182"/>
      <c r="E77" s="182"/>
      <c r="F77" s="182"/>
      <c r="G77" s="182">
        <v>0.5</v>
      </c>
      <c r="H77" s="184"/>
      <c r="I77" s="185"/>
      <c r="J77" s="182" t="s">
        <v>463</v>
      </c>
      <c r="K77" s="182" t="s">
        <v>464</v>
      </c>
      <c r="L77" s="186">
        <v>1.9777777777777779</v>
      </c>
      <c r="M77" s="200">
        <v>45094.0</v>
      </c>
      <c r="N77" s="182" t="s">
        <v>338</v>
      </c>
      <c r="O77" s="182"/>
      <c r="P77" s="182"/>
      <c r="Q77" s="182" t="s">
        <v>133</v>
      </c>
      <c r="R77" s="182" t="s">
        <v>345</v>
      </c>
      <c r="S77" s="182" t="s">
        <v>17</v>
      </c>
      <c r="T77" s="183"/>
      <c r="U77" s="188"/>
      <c r="V77" s="182"/>
      <c r="W77" s="183"/>
      <c r="X77" s="183"/>
      <c r="Y77" s="9"/>
      <c r="Z77" s="190"/>
      <c r="AA77" s="191"/>
      <c r="AB77" s="192"/>
      <c r="AC77" s="192"/>
      <c r="AD77" s="191"/>
      <c r="AE77" s="191"/>
      <c r="AF77" s="191"/>
      <c r="AG77" s="191"/>
      <c r="AH77" s="191"/>
      <c r="AI77" s="191"/>
      <c r="AJ77" s="191"/>
      <c r="AK77" s="191"/>
      <c r="AL77" s="191"/>
      <c r="AM77" s="191"/>
      <c r="AN77" s="191"/>
      <c r="AO77" s="191"/>
      <c r="AP77" s="191"/>
      <c r="AQ77" s="191"/>
      <c r="AR77" s="191"/>
      <c r="AS77" s="191"/>
    </row>
    <row r="78" ht="22.5" customHeight="1">
      <c r="A78" s="172">
        <v>12.0</v>
      </c>
      <c r="B78" s="172"/>
      <c r="C78" s="173"/>
      <c r="D78" s="172"/>
      <c r="E78" s="172"/>
      <c r="F78" s="172"/>
      <c r="G78" s="172"/>
      <c r="H78" s="174"/>
      <c r="I78" s="175"/>
      <c r="J78" s="172"/>
      <c r="K78" s="172"/>
      <c r="L78" s="176"/>
      <c r="M78" s="177"/>
      <c r="N78" s="172"/>
      <c r="O78" s="172"/>
      <c r="P78" s="177"/>
      <c r="Q78" s="172"/>
      <c r="R78" s="172"/>
      <c r="S78" s="172"/>
      <c r="T78" s="173"/>
      <c r="U78" s="178"/>
      <c r="V78" s="172"/>
      <c r="W78" s="173"/>
      <c r="X78" s="173"/>
      <c r="Y78" s="202"/>
      <c r="Z78" s="179"/>
      <c r="AA78" s="180"/>
      <c r="AB78" s="181"/>
      <c r="AC78" s="181"/>
      <c r="AD78" s="180"/>
      <c r="AE78" s="180"/>
      <c r="AF78" s="180"/>
      <c r="AG78" s="180"/>
      <c r="AH78" s="180"/>
      <c r="AI78" s="180"/>
      <c r="AJ78" s="180"/>
      <c r="AK78" s="180"/>
      <c r="AL78" s="180"/>
      <c r="AM78" s="180"/>
      <c r="AN78" s="180"/>
      <c r="AO78" s="180"/>
      <c r="AP78" s="180"/>
      <c r="AQ78" s="180"/>
      <c r="AR78" s="180"/>
      <c r="AS78" s="180"/>
    </row>
    <row r="79" ht="22.5" customHeight="1">
      <c r="A79" s="172">
        <v>13.0</v>
      </c>
      <c r="B79" s="172"/>
      <c r="C79" s="173"/>
      <c r="D79" s="172"/>
      <c r="E79" s="172"/>
      <c r="F79" s="172"/>
      <c r="G79" s="172"/>
      <c r="H79" s="174"/>
      <c r="I79" s="175"/>
      <c r="J79" s="172"/>
      <c r="K79" s="172"/>
      <c r="L79" s="176"/>
      <c r="M79" s="177"/>
      <c r="N79" s="172"/>
      <c r="O79" s="172"/>
      <c r="P79" s="177"/>
      <c r="Q79" s="172"/>
      <c r="R79" s="172"/>
      <c r="S79" s="172"/>
      <c r="T79" s="173"/>
      <c r="U79" s="178"/>
      <c r="V79" s="172"/>
      <c r="W79" s="173"/>
      <c r="X79" s="173"/>
      <c r="Y79" s="202"/>
      <c r="Z79" s="179"/>
      <c r="AA79" s="180"/>
      <c r="AB79" s="181"/>
      <c r="AC79" s="181"/>
      <c r="AD79" s="180"/>
      <c r="AE79" s="180"/>
      <c r="AF79" s="180"/>
      <c r="AG79" s="180"/>
      <c r="AH79" s="180"/>
      <c r="AI79" s="180"/>
      <c r="AJ79" s="180"/>
      <c r="AK79" s="180"/>
      <c r="AL79" s="180"/>
      <c r="AM79" s="180"/>
      <c r="AN79" s="180"/>
      <c r="AO79" s="180"/>
      <c r="AP79" s="180"/>
      <c r="AQ79" s="180"/>
      <c r="AR79" s="180"/>
      <c r="AS79" s="180"/>
    </row>
    <row r="80" ht="26.25" customHeight="1">
      <c r="A80" s="172">
        <v>14.0</v>
      </c>
      <c r="B80" s="172"/>
      <c r="C80" s="173"/>
      <c r="D80" s="172"/>
      <c r="E80" s="172"/>
      <c r="F80" s="172"/>
      <c r="G80" s="172"/>
      <c r="H80" s="174"/>
      <c r="I80" s="175"/>
      <c r="J80" s="172"/>
      <c r="K80" s="172"/>
      <c r="L80" s="176"/>
      <c r="M80" s="177"/>
      <c r="N80" s="172"/>
      <c r="O80" s="172"/>
      <c r="P80" s="177"/>
      <c r="Q80" s="172"/>
      <c r="R80" s="172"/>
      <c r="S80" s="172"/>
      <c r="T80" s="173"/>
      <c r="U80" s="178"/>
      <c r="V80" s="172"/>
      <c r="W80" s="173"/>
      <c r="X80" s="173"/>
      <c r="Y80" s="202"/>
      <c r="Z80" s="179"/>
      <c r="AA80" s="180"/>
      <c r="AB80" s="181"/>
      <c r="AC80" s="181"/>
      <c r="AD80" s="180"/>
      <c r="AE80" s="180"/>
      <c r="AF80" s="180"/>
      <c r="AG80" s="180"/>
      <c r="AH80" s="180"/>
      <c r="AI80" s="180"/>
      <c r="AJ80" s="180"/>
      <c r="AK80" s="180"/>
      <c r="AL80" s="180"/>
      <c r="AM80" s="180"/>
      <c r="AN80" s="180"/>
      <c r="AO80" s="180"/>
      <c r="AP80" s="180"/>
      <c r="AQ80" s="180"/>
      <c r="AR80" s="180"/>
      <c r="AS80" s="180"/>
    </row>
    <row r="81" ht="22.5" customHeight="1">
      <c r="A81" s="172">
        <v>15.0</v>
      </c>
      <c r="B81" s="172"/>
      <c r="C81" s="173"/>
      <c r="D81" s="172"/>
      <c r="E81" s="172"/>
      <c r="F81" s="172"/>
      <c r="G81" s="172"/>
      <c r="H81" s="174"/>
      <c r="I81" s="175"/>
      <c r="J81" s="172"/>
      <c r="K81" s="172"/>
      <c r="L81" s="176"/>
      <c r="M81" s="177"/>
      <c r="N81" s="172"/>
      <c r="O81" s="172"/>
      <c r="P81" s="177"/>
      <c r="Q81" s="172"/>
      <c r="R81" s="172"/>
      <c r="S81" s="172"/>
      <c r="T81" s="173"/>
      <c r="U81" s="178"/>
      <c r="V81" s="172"/>
      <c r="W81" s="173"/>
      <c r="X81" s="173"/>
      <c r="Y81" s="202"/>
      <c r="Z81" s="179"/>
      <c r="AA81" s="180"/>
      <c r="AB81" s="181"/>
      <c r="AC81" s="181"/>
      <c r="AD81" s="180"/>
      <c r="AE81" s="180"/>
      <c r="AF81" s="180"/>
      <c r="AG81" s="180"/>
      <c r="AH81" s="180"/>
      <c r="AI81" s="180"/>
      <c r="AJ81" s="180"/>
      <c r="AK81" s="180"/>
      <c r="AL81" s="180"/>
      <c r="AM81" s="180"/>
      <c r="AN81" s="180"/>
      <c r="AO81" s="180"/>
      <c r="AP81" s="180"/>
      <c r="AQ81" s="180"/>
      <c r="AR81" s="180"/>
      <c r="AS81" s="180"/>
    </row>
    <row r="82" ht="22.5" customHeight="1">
      <c r="A82" s="172">
        <v>16.0</v>
      </c>
      <c r="B82" s="172"/>
      <c r="C82" s="173"/>
      <c r="D82" s="172"/>
      <c r="E82" s="172"/>
      <c r="F82" s="172"/>
      <c r="G82" s="172"/>
      <c r="H82" s="174"/>
      <c r="I82" s="175"/>
      <c r="J82" s="172"/>
      <c r="K82" s="172"/>
      <c r="L82" s="176"/>
      <c r="M82" s="177"/>
      <c r="N82" s="172"/>
      <c r="O82" s="172"/>
      <c r="P82" s="177"/>
      <c r="Q82" s="172"/>
      <c r="R82" s="172"/>
      <c r="S82" s="172"/>
      <c r="T82" s="173"/>
      <c r="U82" s="178"/>
      <c r="V82" s="172"/>
      <c r="W82" s="173"/>
      <c r="X82" s="173"/>
      <c r="Y82" s="202"/>
      <c r="Z82" s="179"/>
      <c r="AA82" s="180"/>
      <c r="AB82" s="181"/>
      <c r="AC82" s="181"/>
      <c r="AD82" s="180"/>
      <c r="AE82" s="180"/>
      <c r="AF82" s="180"/>
      <c r="AG82" s="180"/>
      <c r="AH82" s="180"/>
      <c r="AI82" s="180"/>
      <c r="AJ82" s="180"/>
      <c r="AK82" s="180"/>
      <c r="AL82" s="180"/>
      <c r="AM82" s="180"/>
      <c r="AN82" s="180"/>
      <c r="AO82" s="180"/>
      <c r="AP82" s="180"/>
      <c r="AQ82" s="180"/>
      <c r="AR82" s="180"/>
      <c r="AS82" s="180"/>
    </row>
    <row r="83" ht="22.5" customHeight="1">
      <c r="A83" s="172">
        <v>17.0</v>
      </c>
      <c r="B83" s="172"/>
      <c r="C83" s="173"/>
      <c r="D83" s="172"/>
      <c r="E83" s="172"/>
      <c r="F83" s="172"/>
      <c r="G83" s="172"/>
      <c r="H83" s="174"/>
      <c r="I83" s="175"/>
      <c r="J83" s="172"/>
      <c r="K83" s="172"/>
      <c r="L83" s="176"/>
      <c r="M83" s="177"/>
      <c r="N83" s="172"/>
      <c r="O83" s="172"/>
      <c r="P83" s="177"/>
      <c r="Q83" s="172"/>
      <c r="R83" s="172"/>
      <c r="S83" s="172"/>
      <c r="T83" s="173"/>
      <c r="U83" s="178"/>
      <c r="V83" s="172"/>
      <c r="W83" s="173"/>
      <c r="X83" s="173"/>
      <c r="Y83" s="202"/>
      <c r="Z83" s="179"/>
      <c r="AA83" s="180"/>
      <c r="AB83" s="181"/>
      <c r="AC83" s="181"/>
      <c r="AD83" s="180"/>
      <c r="AE83" s="180"/>
      <c r="AF83" s="180"/>
      <c r="AG83" s="180"/>
      <c r="AH83" s="180"/>
      <c r="AI83" s="180"/>
      <c r="AJ83" s="180"/>
      <c r="AK83" s="180"/>
      <c r="AL83" s="180"/>
      <c r="AM83" s="180"/>
      <c r="AN83" s="180"/>
      <c r="AO83" s="180"/>
      <c r="AP83" s="180"/>
      <c r="AQ83" s="180"/>
      <c r="AR83" s="180"/>
      <c r="AS83" s="180"/>
    </row>
    <row r="84" ht="22.5" customHeight="1">
      <c r="A84" s="172">
        <v>18.0</v>
      </c>
      <c r="B84" s="172"/>
      <c r="C84" s="173"/>
      <c r="D84" s="172"/>
      <c r="E84" s="172"/>
      <c r="F84" s="172"/>
      <c r="G84" s="172"/>
      <c r="H84" s="174"/>
      <c r="I84" s="175"/>
      <c r="J84" s="172"/>
      <c r="K84" s="172"/>
      <c r="L84" s="176"/>
      <c r="M84" s="177"/>
      <c r="N84" s="172"/>
      <c r="O84" s="172"/>
      <c r="P84" s="177"/>
      <c r="Q84" s="172"/>
      <c r="R84" s="172"/>
      <c r="S84" s="172"/>
      <c r="T84" s="173"/>
      <c r="U84" s="178"/>
      <c r="V84" s="172"/>
      <c r="W84" s="173"/>
      <c r="X84" s="173"/>
      <c r="Y84" s="202"/>
      <c r="Z84" s="179"/>
      <c r="AA84" s="180"/>
      <c r="AB84" s="181"/>
      <c r="AC84" s="181"/>
      <c r="AD84" s="180"/>
      <c r="AE84" s="180"/>
      <c r="AF84" s="180"/>
      <c r="AG84" s="180"/>
      <c r="AH84" s="180"/>
      <c r="AI84" s="180"/>
      <c r="AJ84" s="180"/>
      <c r="AK84" s="180"/>
      <c r="AL84" s="180"/>
      <c r="AM84" s="180"/>
      <c r="AN84" s="180"/>
      <c r="AO84" s="180"/>
      <c r="AP84" s="180"/>
      <c r="AQ84" s="180"/>
      <c r="AR84" s="180"/>
      <c r="AS84" s="180"/>
    </row>
    <row r="85" ht="22.5" customHeight="1">
      <c r="A85" s="172">
        <v>19.0</v>
      </c>
      <c r="B85" s="172"/>
      <c r="C85" s="173"/>
      <c r="D85" s="172"/>
      <c r="E85" s="172"/>
      <c r="F85" s="172"/>
      <c r="G85" s="172"/>
      <c r="H85" s="174"/>
      <c r="I85" s="175"/>
      <c r="J85" s="172"/>
      <c r="K85" s="172"/>
      <c r="L85" s="176"/>
      <c r="M85" s="177"/>
      <c r="N85" s="172"/>
      <c r="O85" s="172"/>
      <c r="P85" s="177"/>
      <c r="Q85" s="172"/>
      <c r="R85" s="172"/>
      <c r="S85" s="172"/>
      <c r="T85" s="173"/>
      <c r="U85" s="178"/>
      <c r="V85" s="172"/>
      <c r="W85" s="173"/>
      <c r="X85" s="173"/>
      <c r="Y85" s="202"/>
      <c r="Z85" s="179"/>
      <c r="AA85" s="180"/>
      <c r="AB85" s="181"/>
      <c r="AC85" s="181"/>
      <c r="AD85" s="180"/>
      <c r="AE85" s="180"/>
      <c r="AF85" s="180"/>
      <c r="AG85" s="180"/>
      <c r="AH85" s="180"/>
      <c r="AI85" s="180"/>
      <c r="AJ85" s="180"/>
      <c r="AK85" s="180"/>
      <c r="AL85" s="180"/>
      <c r="AM85" s="180"/>
      <c r="AN85" s="180"/>
      <c r="AO85" s="180"/>
      <c r="AP85" s="180"/>
      <c r="AQ85" s="180"/>
      <c r="AR85" s="180"/>
      <c r="AS85" s="180"/>
    </row>
    <row r="86" ht="22.5" customHeight="1">
      <c r="A86" s="172">
        <v>20.0</v>
      </c>
      <c r="B86" s="172"/>
      <c r="C86" s="173"/>
      <c r="D86" s="172"/>
      <c r="E86" s="172"/>
      <c r="F86" s="172"/>
      <c r="G86" s="172"/>
      <c r="H86" s="174"/>
      <c r="I86" s="175"/>
      <c r="J86" s="172"/>
      <c r="K86" s="172"/>
      <c r="L86" s="176"/>
      <c r="M86" s="177"/>
      <c r="N86" s="172"/>
      <c r="O86" s="172"/>
      <c r="P86" s="177"/>
      <c r="Q86" s="172"/>
      <c r="R86" s="172"/>
      <c r="S86" s="172"/>
      <c r="T86" s="173"/>
      <c r="U86" s="178"/>
      <c r="V86" s="172"/>
      <c r="W86" s="173"/>
      <c r="X86" s="173"/>
      <c r="Y86" s="202"/>
      <c r="Z86" s="179"/>
      <c r="AA86" s="180"/>
      <c r="AB86" s="181"/>
      <c r="AC86" s="181"/>
      <c r="AD86" s="180"/>
      <c r="AE86" s="180"/>
      <c r="AF86" s="180"/>
      <c r="AG86" s="180"/>
      <c r="AH86" s="180"/>
      <c r="AI86" s="180"/>
      <c r="AJ86" s="180"/>
      <c r="AK86" s="180"/>
      <c r="AL86" s="180"/>
      <c r="AM86" s="180"/>
      <c r="AN86" s="180"/>
      <c r="AO86" s="180"/>
      <c r="AP86" s="180"/>
      <c r="AQ86" s="180"/>
      <c r="AR86" s="180"/>
      <c r="AS86" s="180"/>
    </row>
    <row r="87" ht="18.75" customHeight="1">
      <c r="A87" s="164" t="s">
        <v>465</v>
      </c>
      <c r="B87" s="25"/>
      <c r="C87" s="25"/>
      <c r="D87" s="25"/>
      <c r="E87" s="25"/>
      <c r="F87" s="25"/>
      <c r="G87" s="25"/>
      <c r="H87" s="25"/>
      <c r="I87" s="25"/>
      <c r="J87" s="25"/>
      <c r="K87" s="26"/>
      <c r="L87" s="165"/>
      <c r="M87" s="166"/>
      <c r="N87" s="167"/>
      <c r="O87" s="167"/>
      <c r="P87" s="166"/>
      <c r="Q87" s="167"/>
      <c r="R87" s="167"/>
      <c r="S87" s="167"/>
      <c r="T87" s="167"/>
      <c r="U87" s="168"/>
      <c r="V87" s="169"/>
      <c r="W87" s="169"/>
      <c r="X87" s="169"/>
      <c r="Y87" s="167"/>
      <c r="Z87" s="170"/>
      <c r="AA87" s="171"/>
      <c r="AB87" s="171"/>
      <c r="AC87" s="171"/>
      <c r="AD87" s="171"/>
      <c r="AE87" s="171"/>
      <c r="AF87" s="171"/>
      <c r="AG87" s="171"/>
      <c r="AH87" s="171"/>
      <c r="AI87" s="171"/>
      <c r="AJ87" s="171"/>
      <c r="AK87" s="171"/>
      <c r="AL87" s="171"/>
      <c r="AM87" s="171"/>
      <c r="AN87" s="171"/>
      <c r="AO87" s="171"/>
      <c r="AP87" s="171"/>
      <c r="AQ87" s="171"/>
      <c r="AR87" s="171"/>
      <c r="AS87" s="171"/>
    </row>
    <row r="88" ht="22.5" customHeight="1">
      <c r="A88" s="182">
        <v>1.0</v>
      </c>
      <c r="B88" s="182"/>
      <c r="C88" s="183" t="s">
        <v>171</v>
      </c>
      <c r="D88" s="182"/>
      <c r="E88" s="182"/>
      <c r="F88" s="182"/>
      <c r="G88" s="182">
        <v>1.0</v>
      </c>
      <c r="H88" s="184"/>
      <c r="I88" s="185"/>
      <c r="J88" s="182" t="s">
        <v>336</v>
      </c>
      <c r="K88" s="182" t="s">
        <v>466</v>
      </c>
      <c r="L88" s="186">
        <v>2.613888888888889</v>
      </c>
      <c r="M88" s="200">
        <v>44862.0</v>
      </c>
      <c r="N88" s="182" t="s">
        <v>338</v>
      </c>
      <c r="O88" s="182"/>
      <c r="P88" s="182"/>
      <c r="Q88" s="182" t="s">
        <v>133</v>
      </c>
      <c r="R88" s="182" t="s">
        <v>345</v>
      </c>
      <c r="S88" s="182" t="s">
        <v>23</v>
      </c>
      <c r="T88" s="183"/>
      <c r="U88" s="188" t="s">
        <v>467</v>
      </c>
      <c r="V88" s="182"/>
      <c r="W88" s="183"/>
      <c r="X88" s="183"/>
      <c r="Y88" s="9"/>
      <c r="Z88" s="190"/>
      <c r="AA88" s="191"/>
      <c r="AB88" s="192"/>
      <c r="AC88" s="192"/>
      <c r="AD88" s="191"/>
      <c r="AE88" s="191"/>
      <c r="AF88" s="191"/>
      <c r="AG88" s="191"/>
      <c r="AH88" s="191"/>
      <c r="AI88" s="191"/>
      <c r="AJ88" s="191"/>
      <c r="AK88" s="191"/>
      <c r="AL88" s="191"/>
      <c r="AM88" s="191"/>
      <c r="AN88" s="191"/>
      <c r="AO88" s="191"/>
      <c r="AP88" s="191"/>
      <c r="AQ88" s="191"/>
      <c r="AR88" s="191"/>
      <c r="AS88" s="191"/>
    </row>
    <row r="89" ht="22.5" customHeight="1">
      <c r="A89" s="182">
        <v>2.0</v>
      </c>
      <c r="B89" s="182"/>
      <c r="C89" s="183" t="s">
        <v>171</v>
      </c>
      <c r="D89" s="182"/>
      <c r="E89" s="182"/>
      <c r="F89" s="182"/>
      <c r="G89" s="182">
        <v>1.0</v>
      </c>
      <c r="H89" s="184"/>
      <c r="I89" s="185"/>
      <c r="J89" s="182" t="s">
        <v>336</v>
      </c>
      <c r="K89" s="182" t="s">
        <v>468</v>
      </c>
      <c r="L89" s="186">
        <v>2.6694444444444443</v>
      </c>
      <c r="M89" s="199">
        <v>44842.0</v>
      </c>
      <c r="N89" s="182" t="s">
        <v>338</v>
      </c>
      <c r="O89" s="182"/>
      <c r="P89" s="182"/>
      <c r="Q89" s="182" t="s">
        <v>133</v>
      </c>
      <c r="R89" s="182" t="s">
        <v>345</v>
      </c>
      <c r="S89" s="182" t="s">
        <v>23</v>
      </c>
      <c r="T89" s="183"/>
      <c r="U89" s="188" t="s">
        <v>469</v>
      </c>
      <c r="V89" s="182"/>
      <c r="W89" s="183"/>
      <c r="X89" s="183"/>
      <c r="Y89" s="9"/>
      <c r="Z89" s="190"/>
      <c r="AA89" s="191"/>
      <c r="AB89" s="192"/>
      <c r="AC89" s="192"/>
      <c r="AD89" s="191"/>
      <c r="AE89" s="191"/>
      <c r="AF89" s="191"/>
      <c r="AG89" s="191"/>
      <c r="AH89" s="191"/>
      <c r="AI89" s="191"/>
      <c r="AJ89" s="191"/>
      <c r="AK89" s="191"/>
      <c r="AL89" s="191"/>
      <c r="AM89" s="191"/>
      <c r="AN89" s="191"/>
      <c r="AO89" s="191"/>
      <c r="AP89" s="191"/>
      <c r="AQ89" s="191"/>
      <c r="AR89" s="191"/>
      <c r="AS89" s="191"/>
    </row>
    <row r="90" ht="22.5" customHeight="1">
      <c r="A90" s="182">
        <v>3.0</v>
      </c>
      <c r="B90" s="182"/>
      <c r="C90" s="183" t="s">
        <v>171</v>
      </c>
      <c r="D90" s="182"/>
      <c r="E90" s="182"/>
      <c r="F90" s="182"/>
      <c r="G90" s="182">
        <v>1.0</v>
      </c>
      <c r="H90" s="184"/>
      <c r="I90" s="185"/>
      <c r="J90" s="182" t="s">
        <v>470</v>
      </c>
      <c r="K90" s="182" t="s">
        <v>471</v>
      </c>
      <c r="L90" s="186">
        <v>2.672222222222222</v>
      </c>
      <c r="M90" s="199">
        <v>44841.0</v>
      </c>
      <c r="N90" s="182" t="s">
        <v>350</v>
      </c>
      <c r="O90" s="182"/>
      <c r="P90" s="182"/>
      <c r="Q90" s="182" t="s">
        <v>133</v>
      </c>
      <c r="R90" s="182" t="s">
        <v>345</v>
      </c>
      <c r="S90" s="182" t="s">
        <v>23</v>
      </c>
      <c r="T90" s="183"/>
      <c r="U90" s="188" t="s">
        <v>472</v>
      </c>
      <c r="V90" s="182"/>
      <c r="W90" s="183"/>
      <c r="X90" s="183"/>
      <c r="Y90" s="9"/>
      <c r="Z90" s="190"/>
      <c r="AA90" s="191"/>
      <c r="AB90" s="192"/>
      <c r="AC90" s="192"/>
      <c r="AD90" s="191"/>
      <c r="AE90" s="191"/>
      <c r="AF90" s="191"/>
      <c r="AG90" s="191"/>
      <c r="AH90" s="191"/>
      <c r="AI90" s="191"/>
      <c r="AJ90" s="191"/>
      <c r="AK90" s="191"/>
      <c r="AL90" s="191"/>
      <c r="AM90" s="191"/>
      <c r="AN90" s="191"/>
      <c r="AO90" s="191"/>
      <c r="AP90" s="191"/>
      <c r="AQ90" s="191"/>
      <c r="AR90" s="191"/>
      <c r="AS90" s="191"/>
    </row>
    <row r="91" ht="22.5" customHeight="1">
      <c r="A91" s="182">
        <v>4.0</v>
      </c>
      <c r="B91" s="182"/>
      <c r="C91" s="183" t="s">
        <v>171</v>
      </c>
      <c r="D91" s="182"/>
      <c r="E91" s="182"/>
      <c r="F91" s="182"/>
      <c r="G91" s="182">
        <v>0.5</v>
      </c>
      <c r="H91" s="184"/>
      <c r="I91" s="185"/>
      <c r="J91" s="182" t="s">
        <v>407</v>
      </c>
      <c r="K91" s="182" t="s">
        <v>473</v>
      </c>
      <c r="L91" s="186">
        <v>2.386111111111111</v>
      </c>
      <c r="M91" s="200">
        <v>44946.0</v>
      </c>
      <c r="N91" s="182" t="s">
        <v>350</v>
      </c>
      <c r="O91" s="182"/>
      <c r="P91" s="182"/>
      <c r="Q91" s="182" t="s">
        <v>115</v>
      </c>
      <c r="R91" s="182" t="s">
        <v>345</v>
      </c>
      <c r="S91" s="182" t="s">
        <v>17</v>
      </c>
      <c r="T91" s="183"/>
      <c r="U91" s="188" t="s">
        <v>474</v>
      </c>
      <c r="V91" s="182"/>
      <c r="W91" s="183"/>
      <c r="X91" s="183"/>
      <c r="Y91" s="9"/>
      <c r="Z91" s="190"/>
      <c r="AA91" s="191"/>
      <c r="AB91" s="192"/>
      <c r="AC91" s="192"/>
      <c r="AD91" s="191"/>
      <c r="AE91" s="191"/>
      <c r="AF91" s="191"/>
      <c r="AG91" s="191"/>
      <c r="AH91" s="191"/>
      <c r="AI91" s="191"/>
      <c r="AJ91" s="191"/>
      <c r="AK91" s="191"/>
      <c r="AL91" s="191"/>
      <c r="AM91" s="191"/>
      <c r="AN91" s="191"/>
      <c r="AO91" s="191"/>
      <c r="AP91" s="191"/>
      <c r="AQ91" s="191"/>
      <c r="AR91" s="191"/>
      <c r="AS91" s="191"/>
    </row>
    <row r="92" ht="22.5" customHeight="1">
      <c r="A92" s="182">
        <v>5.0</v>
      </c>
      <c r="B92" s="182"/>
      <c r="C92" s="183" t="s">
        <v>171</v>
      </c>
      <c r="D92" s="182"/>
      <c r="E92" s="182"/>
      <c r="F92" s="182"/>
      <c r="G92" s="182">
        <v>1.0</v>
      </c>
      <c r="H92" s="184"/>
      <c r="I92" s="185"/>
      <c r="J92" s="182" t="s">
        <v>475</v>
      </c>
      <c r="K92" s="182" t="s">
        <v>476</v>
      </c>
      <c r="L92" s="186">
        <v>1.875</v>
      </c>
      <c r="M92" s="200">
        <v>45131.0</v>
      </c>
      <c r="N92" s="182" t="s">
        <v>338</v>
      </c>
      <c r="O92" s="182"/>
      <c r="P92" s="182"/>
      <c r="Q92" s="182" t="s">
        <v>9</v>
      </c>
      <c r="R92" s="182" t="s">
        <v>345</v>
      </c>
      <c r="S92" s="182" t="s">
        <v>23</v>
      </c>
      <c r="T92" s="183"/>
      <c r="U92" s="188" t="s">
        <v>477</v>
      </c>
      <c r="V92" s="188"/>
      <c r="W92" s="183"/>
      <c r="X92" s="183"/>
      <c r="Y92" s="9"/>
      <c r="Z92" s="190"/>
      <c r="AA92" s="191"/>
      <c r="AB92" s="192"/>
      <c r="AC92" s="192"/>
      <c r="AD92" s="191"/>
      <c r="AE92" s="191"/>
      <c r="AF92" s="191"/>
      <c r="AG92" s="191"/>
      <c r="AH92" s="191"/>
      <c r="AI92" s="191"/>
      <c r="AJ92" s="191"/>
      <c r="AK92" s="191"/>
      <c r="AL92" s="191"/>
      <c r="AM92" s="191"/>
      <c r="AN92" s="191"/>
      <c r="AO92" s="191"/>
      <c r="AP92" s="191"/>
      <c r="AQ92" s="191"/>
      <c r="AR92" s="191"/>
      <c r="AS92" s="191"/>
    </row>
    <row r="93" ht="22.5" customHeight="1">
      <c r="A93" s="182">
        <v>6.0</v>
      </c>
      <c r="B93" s="182"/>
      <c r="C93" s="188"/>
      <c r="D93" s="182"/>
      <c r="E93" s="182"/>
      <c r="F93" s="182"/>
      <c r="G93" s="182">
        <v>1.0</v>
      </c>
      <c r="H93" s="184"/>
      <c r="I93" s="185"/>
      <c r="J93" s="182" t="s">
        <v>343</v>
      </c>
      <c r="K93" s="182" t="s">
        <v>478</v>
      </c>
      <c r="L93" s="186">
        <v>1.8277777777777777</v>
      </c>
      <c r="M93" s="200">
        <v>45149.0</v>
      </c>
      <c r="N93" s="182" t="s">
        <v>350</v>
      </c>
      <c r="O93" s="182"/>
      <c r="P93" s="182"/>
      <c r="Q93" s="182" t="s">
        <v>10</v>
      </c>
      <c r="R93" s="182" t="s">
        <v>339</v>
      </c>
      <c r="S93" s="182" t="s">
        <v>23</v>
      </c>
      <c r="T93" s="183"/>
      <c r="U93" s="188"/>
      <c r="V93" s="182"/>
      <c r="W93" s="183"/>
      <c r="X93" s="183"/>
      <c r="Y93" s="9"/>
      <c r="Z93" s="190"/>
      <c r="AA93" s="191"/>
      <c r="AB93" s="192"/>
      <c r="AC93" s="192"/>
      <c r="AD93" s="191"/>
      <c r="AE93" s="191"/>
      <c r="AF93" s="191"/>
      <c r="AG93" s="191"/>
      <c r="AH93" s="191"/>
      <c r="AI93" s="191"/>
      <c r="AJ93" s="191"/>
      <c r="AK93" s="191"/>
      <c r="AL93" s="191"/>
      <c r="AM93" s="191"/>
      <c r="AN93" s="191"/>
      <c r="AO93" s="191"/>
      <c r="AP93" s="191"/>
      <c r="AQ93" s="191"/>
      <c r="AR93" s="191"/>
      <c r="AS93" s="191"/>
    </row>
    <row r="94" ht="22.5" customHeight="1">
      <c r="A94" s="182">
        <v>7.0</v>
      </c>
      <c r="B94" s="182"/>
      <c r="C94" s="183" t="s">
        <v>171</v>
      </c>
      <c r="D94" s="182"/>
      <c r="E94" s="182"/>
      <c r="F94" s="182"/>
      <c r="G94" s="182">
        <v>0.5</v>
      </c>
      <c r="H94" s="184"/>
      <c r="I94" s="185"/>
      <c r="J94" s="182" t="s">
        <v>361</v>
      </c>
      <c r="K94" s="182" t="s">
        <v>479</v>
      </c>
      <c r="L94" s="186">
        <v>2.0388888888888888</v>
      </c>
      <c r="M94" s="219">
        <v>45071.0</v>
      </c>
      <c r="N94" s="182" t="s">
        <v>338</v>
      </c>
      <c r="O94" s="182"/>
      <c r="P94" s="182"/>
      <c r="Q94" s="182" t="s">
        <v>133</v>
      </c>
      <c r="R94" s="182" t="s">
        <v>339</v>
      </c>
      <c r="S94" s="182" t="s">
        <v>17</v>
      </c>
      <c r="T94" s="183"/>
      <c r="U94" s="188" t="s">
        <v>480</v>
      </c>
      <c r="V94" s="182"/>
      <c r="W94" s="183"/>
      <c r="X94" s="183"/>
      <c r="Y94" s="9"/>
      <c r="Z94" s="190"/>
      <c r="AA94" s="191"/>
      <c r="AB94" s="192"/>
      <c r="AC94" s="192"/>
      <c r="AD94" s="191"/>
      <c r="AE94" s="191"/>
      <c r="AF94" s="191"/>
      <c r="AG94" s="191"/>
      <c r="AH94" s="191"/>
      <c r="AI94" s="191"/>
      <c r="AJ94" s="191"/>
      <c r="AK94" s="191"/>
      <c r="AL94" s="191"/>
      <c r="AM94" s="191"/>
      <c r="AN94" s="191"/>
      <c r="AO94" s="191"/>
      <c r="AP94" s="191"/>
      <c r="AQ94" s="191"/>
      <c r="AR94" s="191"/>
      <c r="AS94" s="191"/>
    </row>
    <row r="95" ht="22.5" customHeight="1">
      <c r="A95" s="182">
        <v>8.0</v>
      </c>
      <c r="B95" s="220"/>
      <c r="C95" s="183" t="s">
        <v>171</v>
      </c>
      <c r="D95" s="182"/>
      <c r="E95" s="182"/>
      <c r="F95" s="182"/>
      <c r="G95" s="182">
        <v>1.0</v>
      </c>
      <c r="H95" s="184"/>
      <c r="I95" s="185"/>
      <c r="J95" s="182" t="s">
        <v>463</v>
      </c>
      <c r="K95" s="182" t="s">
        <v>481</v>
      </c>
      <c r="L95" s="186">
        <v>2.4722222222222223</v>
      </c>
      <c r="M95" s="200">
        <v>44914.0</v>
      </c>
      <c r="N95" s="182" t="s">
        <v>350</v>
      </c>
      <c r="O95" s="182"/>
      <c r="P95" s="182"/>
      <c r="Q95" s="182" t="s">
        <v>133</v>
      </c>
      <c r="R95" s="182" t="s">
        <v>339</v>
      </c>
      <c r="S95" s="182" t="s">
        <v>23</v>
      </c>
      <c r="T95" s="183"/>
      <c r="U95" s="183" t="s">
        <v>482</v>
      </c>
      <c r="V95" s="182"/>
      <c r="W95" s="183"/>
      <c r="X95" s="183"/>
      <c r="Y95" s="182"/>
      <c r="Z95" s="221"/>
      <c r="AA95" s="192"/>
      <c r="AB95" s="192"/>
      <c r="AC95" s="192"/>
      <c r="AD95" s="192"/>
      <c r="AE95" s="192"/>
      <c r="AF95" s="192"/>
      <c r="AG95" s="192"/>
      <c r="AH95" s="192"/>
      <c r="AI95" s="192"/>
      <c r="AJ95" s="192"/>
      <c r="AK95" s="192"/>
      <c r="AL95" s="192"/>
      <c r="AM95" s="192"/>
      <c r="AN95" s="192"/>
      <c r="AO95" s="192"/>
      <c r="AP95" s="192"/>
      <c r="AQ95" s="192"/>
      <c r="AR95" s="192"/>
      <c r="AS95" s="192"/>
    </row>
    <row r="96" ht="22.5" customHeight="1">
      <c r="A96" s="182">
        <v>9.0</v>
      </c>
      <c r="B96" s="182"/>
      <c r="C96" s="183" t="s">
        <v>171</v>
      </c>
      <c r="D96" s="182"/>
      <c r="E96" s="182"/>
      <c r="F96" s="182"/>
      <c r="G96" s="182">
        <v>0.5</v>
      </c>
      <c r="H96" s="184"/>
      <c r="I96" s="185"/>
      <c r="J96" s="182" t="s">
        <v>366</v>
      </c>
      <c r="K96" s="182" t="s">
        <v>483</v>
      </c>
      <c r="L96" s="186">
        <v>2.1805555555555554</v>
      </c>
      <c r="M96" s="199">
        <v>45020.0</v>
      </c>
      <c r="N96" s="182" t="s">
        <v>350</v>
      </c>
      <c r="O96" s="182"/>
      <c r="P96" s="182"/>
      <c r="Q96" s="182" t="s">
        <v>133</v>
      </c>
      <c r="R96" s="182" t="s">
        <v>345</v>
      </c>
      <c r="S96" s="182" t="s">
        <v>17</v>
      </c>
      <c r="T96" s="183"/>
      <c r="U96" s="188" t="s">
        <v>484</v>
      </c>
      <c r="V96" s="182"/>
      <c r="W96" s="183"/>
      <c r="X96" s="183"/>
      <c r="Y96" s="9"/>
      <c r="Z96" s="190"/>
      <c r="AA96" s="191"/>
      <c r="AB96" s="192"/>
      <c r="AC96" s="192"/>
      <c r="AD96" s="191"/>
      <c r="AE96" s="191"/>
      <c r="AF96" s="191"/>
      <c r="AG96" s="191"/>
      <c r="AH96" s="191"/>
      <c r="AI96" s="191"/>
      <c r="AJ96" s="191"/>
      <c r="AK96" s="191"/>
      <c r="AL96" s="191"/>
      <c r="AM96" s="191"/>
      <c r="AN96" s="191"/>
      <c r="AO96" s="191"/>
      <c r="AP96" s="191"/>
      <c r="AQ96" s="191"/>
      <c r="AR96" s="191"/>
      <c r="AS96" s="191"/>
    </row>
    <row r="97" ht="22.5" customHeight="1">
      <c r="A97" s="172">
        <v>10.0</v>
      </c>
      <c r="B97" s="172"/>
      <c r="C97" s="173"/>
      <c r="D97" s="172"/>
      <c r="E97" s="172"/>
      <c r="F97" s="172"/>
      <c r="G97" s="172"/>
      <c r="H97" s="174"/>
      <c r="I97" s="175"/>
      <c r="J97" s="172"/>
      <c r="K97" s="172"/>
      <c r="L97" s="176"/>
      <c r="M97" s="177"/>
      <c r="N97" s="172"/>
      <c r="O97" s="172"/>
      <c r="P97" s="177"/>
      <c r="Q97" s="172"/>
      <c r="R97" s="172"/>
      <c r="S97" s="172"/>
      <c r="T97" s="173"/>
      <c r="U97" s="178"/>
      <c r="V97" s="172"/>
      <c r="W97" s="173"/>
      <c r="X97" s="173"/>
      <c r="Y97" s="202"/>
      <c r="Z97" s="179"/>
      <c r="AA97" s="180"/>
      <c r="AB97" s="181"/>
      <c r="AC97" s="181"/>
      <c r="AD97" s="180"/>
      <c r="AE97" s="180"/>
      <c r="AF97" s="180"/>
      <c r="AG97" s="180"/>
      <c r="AH97" s="180"/>
      <c r="AI97" s="180"/>
      <c r="AJ97" s="180"/>
      <c r="AK97" s="180"/>
      <c r="AL97" s="180"/>
      <c r="AM97" s="180"/>
      <c r="AN97" s="180"/>
      <c r="AO97" s="180"/>
      <c r="AP97" s="180"/>
      <c r="AQ97" s="180"/>
      <c r="AR97" s="180"/>
      <c r="AS97" s="180"/>
    </row>
    <row r="98" ht="22.5" customHeight="1">
      <c r="A98" s="172">
        <v>11.0</v>
      </c>
      <c r="B98" s="172"/>
      <c r="C98" s="173"/>
      <c r="D98" s="172"/>
      <c r="E98" s="172"/>
      <c r="F98" s="172"/>
      <c r="G98" s="172"/>
      <c r="H98" s="174"/>
      <c r="I98" s="175"/>
      <c r="J98" s="172"/>
      <c r="K98" s="172"/>
      <c r="L98" s="176"/>
      <c r="M98" s="177"/>
      <c r="N98" s="172"/>
      <c r="O98" s="172"/>
      <c r="P98" s="177"/>
      <c r="Q98" s="172"/>
      <c r="R98" s="172"/>
      <c r="S98" s="172"/>
      <c r="T98" s="173"/>
      <c r="U98" s="178"/>
      <c r="V98" s="172"/>
      <c r="W98" s="173"/>
      <c r="X98" s="173"/>
      <c r="Y98" s="202"/>
      <c r="Z98" s="179"/>
      <c r="AA98" s="180"/>
      <c r="AB98" s="181"/>
      <c r="AC98" s="181"/>
      <c r="AD98" s="180"/>
      <c r="AE98" s="180"/>
      <c r="AF98" s="180"/>
      <c r="AG98" s="180"/>
      <c r="AH98" s="180"/>
      <c r="AI98" s="180"/>
      <c r="AJ98" s="180"/>
      <c r="AK98" s="180"/>
      <c r="AL98" s="180"/>
      <c r="AM98" s="180"/>
      <c r="AN98" s="180"/>
      <c r="AO98" s="180"/>
      <c r="AP98" s="180"/>
      <c r="AQ98" s="180"/>
      <c r="AR98" s="180"/>
      <c r="AS98" s="180"/>
    </row>
    <row r="99" ht="22.5" customHeight="1">
      <c r="A99" s="172">
        <v>12.0</v>
      </c>
      <c r="B99" s="172"/>
      <c r="C99" s="173"/>
      <c r="D99" s="172"/>
      <c r="E99" s="172"/>
      <c r="F99" s="172"/>
      <c r="G99" s="172"/>
      <c r="H99" s="174"/>
      <c r="I99" s="175"/>
      <c r="J99" s="172"/>
      <c r="K99" s="172"/>
      <c r="L99" s="176"/>
      <c r="M99" s="177"/>
      <c r="N99" s="172"/>
      <c r="O99" s="172"/>
      <c r="P99" s="222"/>
      <c r="Q99" s="172"/>
      <c r="R99" s="172"/>
      <c r="S99" s="172"/>
      <c r="T99" s="173"/>
      <c r="U99" s="178"/>
      <c r="V99" s="172"/>
      <c r="W99" s="173"/>
      <c r="X99" s="173"/>
      <c r="Y99" s="202"/>
      <c r="Z99" s="179"/>
      <c r="AA99" s="180"/>
      <c r="AB99" s="181"/>
      <c r="AC99" s="181"/>
      <c r="AD99" s="180"/>
      <c r="AE99" s="180"/>
      <c r="AF99" s="180"/>
      <c r="AG99" s="180"/>
      <c r="AH99" s="180"/>
      <c r="AI99" s="180"/>
      <c r="AJ99" s="180"/>
      <c r="AK99" s="180"/>
      <c r="AL99" s="180"/>
      <c r="AM99" s="180"/>
      <c r="AN99" s="180"/>
      <c r="AO99" s="180"/>
      <c r="AP99" s="180"/>
      <c r="AQ99" s="180"/>
      <c r="AR99" s="180"/>
      <c r="AS99" s="180"/>
    </row>
    <row r="100" ht="22.5" customHeight="1">
      <c r="A100" s="172">
        <v>13.0</v>
      </c>
      <c r="B100" s="172"/>
      <c r="C100" s="173"/>
      <c r="D100" s="172"/>
      <c r="E100" s="172"/>
      <c r="F100" s="172"/>
      <c r="G100" s="172"/>
      <c r="H100" s="174"/>
      <c r="I100" s="175"/>
      <c r="J100" s="172"/>
      <c r="K100" s="172"/>
      <c r="L100" s="176"/>
      <c r="M100" s="177"/>
      <c r="N100" s="172"/>
      <c r="O100" s="172"/>
      <c r="P100" s="177"/>
      <c r="Q100" s="172"/>
      <c r="R100" s="172"/>
      <c r="S100" s="172"/>
      <c r="T100" s="173"/>
      <c r="U100" s="178"/>
      <c r="V100" s="172"/>
      <c r="W100" s="173"/>
      <c r="X100" s="173"/>
      <c r="Y100" s="202"/>
      <c r="Z100" s="179"/>
      <c r="AA100" s="180"/>
      <c r="AB100" s="181"/>
      <c r="AC100" s="181"/>
      <c r="AD100" s="180"/>
      <c r="AE100" s="180"/>
      <c r="AF100" s="180"/>
      <c r="AG100" s="180"/>
      <c r="AH100" s="180"/>
      <c r="AI100" s="180"/>
      <c r="AJ100" s="180"/>
      <c r="AK100" s="180"/>
      <c r="AL100" s="180"/>
      <c r="AM100" s="180"/>
      <c r="AN100" s="180"/>
      <c r="AO100" s="180"/>
      <c r="AP100" s="180"/>
      <c r="AQ100" s="180"/>
      <c r="AR100" s="180"/>
      <c r="AS100" s="180"/>
    </row>
    <row r="101" ht="22.5" customHeight="1">
      <c r="A101" s="172">
        <v>14.0</v>
      </c>
      <c r="B101" s="172"/>
      <c r="C101" s="173"/>
      <c r="D101" s="172"/>
      <c r="E101" s="172"/>
      <c r="F101" s="172"/>
      <c r="G101" s="172"/>
      <c r="H101" s="174"/>
      <c r="I101" s="175"/>
      <c r="J101" s="172"/>
      <c r="K101" s="172"/>
      <c r="L101" s="176"/>
      <c r="M101" s="177"/>
      <c r="N101" s="172"/>
      <c r="O101" s="172"/>
      <c r="P101" s="177"/>
      <c r="Q101" s="172"/>
      <c r="R101" s="172"/>
      <c r="S101" s="172"/>
      <c r="T101" s="173"/>
      <c r="U101" s="178"/>
      <c r="V101" s="172"/>
      <c r="W101" s="173"/>
      <c r="X101" s="173"/>
      <c r="Y101" s="202"/>
      <c r="Z101" s="179"/>
      <c r="AA101" s="180"/>
      <c r="AB101" s="181"/>
      <c r="AC101" s="181"/>
      <c r="AD101" s="180"/>
      <c r="AE101" s="180"/>
      <c r="AF101" s="180"/>
      <c r="AG101" s="180"/>
      <c r="AH101" s="180"/>
      <c r="AI101" s="180"/>
      <c r="AJ101" s="180"/>
      <c r="AK101" s="180"/>
      <c r="AL101" s="180"/>
      <c r="AM101" s="180"/>
      <c r="AN101" s="180"/>
      <c r="AO101" s="180"/>
      <c r="AP101" s="180"/>
      <c r="AQ101" s="180"/>
      <c r="AR101" s="180"/>
      <c r="AS101" s="180"/>
    </row>
    <row r="102" ht="22.5" customHeight="1">
      <c r="A102" s="172">
        <v>15.0</v>
      </c>
      <c r="B102" s="172"/>
      <c r="C102" s="173"/>
      <c r="D102" s="172"/>
      <c r="E102" s="172"/>
      <c r="F102" s="172"/>
      <c r="G102" s="172"/>
      <c r="H102" s="174"/>
      <c r="I102" s="175"/>
      <c r="J102" s="172"/>
      <c r="K102" s="172"/>
      <c r="L102" s="176"/>
      <c r="M102" s="177"/>
      <c r="N102" s="172"/>
      <c r="O102" s="172"/>
      <c r="P102" s="177"/>
      <c r="Q102" s="172"/>
      <c r="R102" s="172"/>
      <c r="S102" s="172"/>
      <c r="T102" s="173"/>
      <c r="U102" s="178"/>
      <c r="V102" s="172"/>
      <c r="W102" s="173"/>
      <c r="X102" s="173"/>
      <c r="Y102" s="202"/>
      <c r="Z102" s="179"/>
      <c r="AA102" s="180"/>
      <c r="AB102" s="181"/>
      <c r="AC102" s="181"/>
      <c r="AD102" s="180"/>
      <c r="AE102" s="180"/>
      <c r="AF102" s="180"/>
      <c r="AG102" s="180"/>
      <c r="AH102" s="180"/>
      <c r="AI102" s="180"/>
      <c r="AJ102" s="180"/>
      <c r="AK102" s="180"/>
      <c r="AL102" s="180"/>
      <c r="AM102" s="180"/>
      <c r="AN102" s="180"/>
      <c r="AO102" s="180"/>
      <c r="AP102" s="180"/>
      <c r="AQ102" s="180"/>
      <c r="AR102" s="180"/>
      <c r="AS102" s="180"/>
    </row>
    <row r="103" ht="22.5" customHeight="1">
      <c r="A103" s="172">
        <v>16.0</v>
      </c>
      <c r="B103" s="172"/>
      <c r="C103" s="173"/>
      <c r="D103" s="172"/>
      <c r="E103" s="172"/>
      <c r="F103" s="172"/>
      <c r="G103" s="172"/>
      <c r="H103" s="174"/>
      <c r="I103" s="175"/>
      <c r="J103" s="172"/>
      <c r="K103" s="172"/>
      <c r="L103" s="176"/>
      <c r="M103" s="177"/>
      <c r="N103" s="172"/>
      <c r="O103" s="172"/>
      <c r="P103" s="177"/>
      <c r="Q103" s="172"/>
      <c r="R103" s="172"/>
      <c r="S103" s="172"/>
      <c r="T103" s="173"/>
      <c r="U103" s="178"/>
      <c r="V103" s="172"/>
      <c r="W103" s="173"/>
      <c r="X103" s="173"/>
      <c r="Y103" s="202"/>
      <c r="Z103" s="179"/>
      <c r="AA103" s="180"/>
      <c r="AB103" s="181"/>
      <c r="AC103" s="181"/>
      <c r="AD103" s="180"/>
      <c r="AE103" s="180"/>
      <c r="AF103" s="180"/>
      <c r="AG103" s="180"/>
      <c r="AH103" s="180"/>
      <c r="AI103" s="180"/>
      <c r="AJ103" s="180"/>
      <c r="AK103" s="180"/>
      <c r="AL103" s="180"/>
      <c r="AM103" s="180"/>
      <c r="AN103" s="180"/>
      <c r="AO103" s="180"/>
      <c r="AP103" s="180"/>
      <c r="AQ103" s="180"/>
      <c r="AR103" s="180"/>
      <c r="AS103" s="180"/>
    </row>
    <row r="104" ht="22.5" customHeight="1">
      <c r="A104" s="172">
        <v>17.0</v>
      </c>
      <c r="B104" s="172"/>
      <c r="C104" s="173"/>
      <c r="D104" s="172"/>
      <c r="E104" s="172"/>
      <c r="F104" s="172"/>
      <c r="G104" s="172"/>
      <c r="H104" s="174"/>
      <c r="I104" s="175"/>
      <c r="J104" s="172"/>
      <c r="K104" s="172"/>
      <c r="L104" s="176"/>
      <c r="M104" s="177"/>
      <c r="N104" s="172"/>
      <c r="O104" s="172"/>
      <c r="P104" s="177"/>
      <c r="Q104" s="172"/>
      <c r="R104" s="172"/>
      <c r="S104" s="172"/>
      <c r="T104" s="173"/>
      <c r="U104" s="178"/>
      <c r="V104" s="172"/>
      <c r="W104" s="173"/>
      <c r="X104" s="173"/>
      <c r="Y104" s="202"/>
      <c r="Z104" s="179"/>
      <c r="AA104" s="180"/>
      <c r="AB104" s="181"/>
      <c r="AC104" s="181"/>
      <c r="AD104" s="180"/>
      <c r="AE104" s="180"/>
      <c r="AF104" s="180"/>
      <c r="AG104" s="180"/>
      <c r="AH104" s="180"/>
      <c r="AI104" s="180"/>
      <c r="AJ104" s="180"/>
      <c r="AK104" s="180"/>
      <c r="AL104" s="180"/>
      <c r="AM104" s="180"/>
      <c r="AN104" s="180"/>
      <c r="AO104" s="180"/>
      <c r="AP104" s="180"/>
      <c r="AQ104" s="180"/>
      <c r="AR104" s="180"/>
      <c r="AS104" s="180"/>
    </row>
    <row r="105" ht="22.5" customHeight="1">
      <c r="A105" s="172">
        <v>18.0</v>
      </c>
      <c r="B105" s="172"/>
      <c r="C105" s="173"/>
      <c r="D105" s="172"/>
      <c r="E105" s="172"/>
      <c r="F105" s="172"/>
      <c r="G105" s="172"/>
      <c r="H105" s="174"/>
      <c r="I105" s="175"/>
      <c r="J105" s="172"/>
      <c r="K105" s="172"/>
      <c r="L105" s="176"/>
      <c r="M105" s="177"/>
      <c r="N105" s="172"/>
      <c r="O105" s="172"/>
      <c r="P105" s="177"/>
      <c r="Q105" s="172"/>
      <c r="R105" s="172"/>
      <c r="S105" s="172"/>
      <c r="T105" s="173"/>
      <c r="U105" s="178"/>
      <c r="V105" s="172"/>
      <c r="W105" s="173"/>
      <c r="X105" s="173"/>
      <c r="Y105" s="202"/>
      <c r="Z105" s="179"/>
      <c r="AA105" s="180"/>
      <c r="AB105" s="181"/>
      <c r="AC105" s="181"/>
      <c r="AD105" s="180"/>
      <c r="AE105" s="180"/>
      <c r="AF105" s="180"/>
      <c r="AG105" s="180"/>
      <c r="AH105" s="180"/>
      <c r="AI105" s="180"/>
      <c r="AJ105" s="180"/>
      <c r="AK105" s="180"/>
      <c r="AL105" s="180"/>
      <c r="AM105" s="180"/>
      <c r="AN105" s="180"/>
      <c r="AO105" s="180"/>
      <c r="AP105" s="180"/>
      <c r="AQ105" s="180"/>
      <c r="AR105" s="180"/>
      <c r="AS105" s="180"/>
    </row>
    <row r="106" ht="22.5" customHeight="1">
      <c r="A106" s="172">
        <v>19.0</v>
      </c>
      <c r="B106" s="172"/>
      <c r="C106" s="173"/>
      <c r="D106" s="172"/>
      <c r="E106" s="172"/>
      <c r="F106" s="172"/>
      <c r="G106" s="172"/>
      <c r="H106" s="174"/>
      <c r="I106" s="175"/>
      <c r="J106" s="172"/>
      <c r="K106" s="172"/>
      <c r="L106" s="176"/>
      <c r="M106" s="177"/>
      <c r="N106" s="172"/>
      <c r="O106" s="172"/>
      <c r="P106" s="177"/>
      <c r="Q106" s="172"/>
      <c r="R106" s="172"/>
      <c r="S106" s="172"/>
      <c r="T106" s="173"/>
      <c r="U106" s="178"/>
      <c r="V106" s="172"/>
      <c r="W106" s="173"/>
      <c r="X106" s="173"/>
      <c r="Y106" s="202"/>
      <c r="Z106" s="223"/>
      <c r="AA106" s="223"/>
      <c r="AB106" s="172"/>
      <c r="AC106" s="172"/>
      <c r="AD106" s="223"/>
      <c r="AE106" s="223"/>
      <c r="AF106" s="223"/>
      <c r="AG106" s="223"/>
      <c r="AH106" s="223"/>
      <c r="AI106" s="223"/>
      <c r="AJ106" s="223"/>
      <c r="AK106" s="223"/>
      <c r="AL106" s="223"/>
      <c r="AM106" s="223"/>
      <c r="AN106" s="223"/>
      <c r="AO106" s="223"/>
      <c r="AP106" s="223"/>
      <c r="AQ106" s="223"/>
      <c r="AR106" s="223"/>
      <c r="AS106" s="223"/>
    </row>
    <row r="107" ht="22.5" customHeight="1">
      <c r="A107" s="172">
        <v>20.0</v>
      </c>
      <c r="B107" s="172"/>
      <c r="C107" s="173"/>
      <c r="D107" s="172"/>
      <c r="E107" s="172"/>
      <c r="F107" s="172"/>
      <c r="G107" s="172"/>
      <c r="H107" s="174"/>
      <c r="I107" s="175"/>
      <c r="J107" s="172"/>
      <c r="K107" s="172"/>
      <c r="L107" s="176"/>
      <c r="M107" s="177"/>
      <c r="N107" s="172"/>
      <c r="O107" s="172"/>
      <c r="P107" s="177"/>
      <c r="Q107" s="172"/>
      <c r="R107" s="172"/>
      <c r="S107" s="172"/>
      <c r="T107" s="173"/>
      <c r="U107" s="178"/>
      <c r="V107" s="172"/>
      <c r="W107" s="173"/>
      <c r="X107" s="173"/>
      <c r="Y107" s="202"/>
      <c r="Z107" s="179"/>
      <c r="AA107" s="180"/>
      <c r="AB107" s="181"/>
      <c r="AC107" s="181"/>
      <c r="AD107" s="180"/>
      <c r="AE107" s="180"/>
      <c r="AF107" s="180"/>
      <c r="AG107" s="180"/>
      <c r="AH107" s="180"/>
      <c r="AI107" s="180"/>
      <c r="AJ107" s="180"/>
      <c r="AK107" s="180"/>
      <c r="AL107" s="180"/>
      <c r="AM107" s="180"/>
      <c r="AN107" s="180"/>
      <c r="AO107" s="180"/>
      <c r="AP107" s="180"/>
      <c r="AQ107" s="180"/>
      <c r="AR107" s="180"/>
      <c r="AS107" s="180"/>
    </row>
    <row r="108" ht="14.25" customHeight="1">
      <c r="A108" s="224"/>
      <c r="B108" s="224"/>
      <c r="C108" s="225"/>
      <c r="D108" s="224"/>
      <c r="E108" s="224"/>
      <c r="F108" s="224"/>
      <c r="G108" s="224"/>
      <c r="H108" s="226"/>
      <c r="I108" s="227"/>
      <c r="J108" s="224"/>
      <c r="K108" s="224"/>
      <c r="L108" s="228"/>
      <c r="M108" s="229"/>
      <c r="N108" s="224"/>
      <c r="O108" s="229"/>
      <c r="P108" s="229"/>
      <c r="Q108" s="224"/>
      <c r="R108" s="224"/>
      <c r="S108" s="224"/>
      <c r="T108" s="225"/>
      <c r="U108" s="230"/>
      <c r="V108" s="231"/>
      <c r="W108" s="232"/>
      <c r="X108" s="232"/>
      <c r="Y108" s="224"/>
      <c r="Z108" s="170"/>
      <c r="AA108" s="171"/>
      <c r="AB108" s="233"/>
      <c r="AC108" s="233"/>
      <c r="AD108" s="171"/>
      <c r="AE108" s="171"/>
      <c r="AF108" s="171"/>
      <c r="AG108" s="171"/>
      <c r="AH108" s="171"/>
      <c r="AI108" s="171"/>
      <c r="AJ108" s="171"/>
      <c r="AK108" s="171"/>
      <c r="AL108" s="171"/>
      <c r="AM108" s="171"/>
      <c r="AN108" s="171"/>
      <c r="AO108" s="171"/>
      <c r="AP108" s="171"/>
      <c r="AQ108" s="171"/>
      <c r="AR108" s="171"/>
      <c r="AS108" s="171"/>
    </row>
    <row r="109" ht="14.25" customHeight="1">
      <c r="A109" s="234" t="s">
        <v>485</v>
      </c>
      <c r="B109" s="25"/>
      <c r="C109" s="25"/>
      <c r="D109" s="25"/>
      <c r="E109" s="25"/>
      <c r="F109" s="25"/>
      <c r="G109" s="25"/>
      <c r="H109" s="25"/>
      <c r="I109" s="25"/>
      <c r="J109" s="25"/>
      <c r="K109" s="26"/>
      <c r="L109" s="235"/>
      <c r="M109" s="236"/>
      <c r="N109" s="236"/>
      <c r="O109" s="236"/>
      <c r="P109" s="236"/>
      <c r="Q109" s="236"/>
      <c r="R109" s="236"/>
      <c r="S109" s="236"/>
      <c r="T109" s="237"/>
      <c r="U109" s="238"/>
      <c r="V109" s="239"/>
      <c r="W109" s="240"/>
      <c r="X109" s="240"/>
      <c r="Y109" s="236"/>
      <c r="Z109" s="170"/>
      <c r="AA109" s="171"/>
      <c r="AB109" s="233"/>
      <c r="AC109" s="233"/>
      <c r="AD109" s="171"/>
      <c r="AE109" s="171"/>
      <c r="AF109" s="171"/>
      <c r="AG109" s="171"/>
      <c r="AH109" s="171"/>
      <c r="AI109" s="171"/>
      <c r="AJ109" s="171"/>
      <c r="AK109" s="171"/>
      <c r="AL109" s="171"/>
      <c r="AM109" s="171"/>
      <c r="AN109" s="171"/>
      <c r="AO109" s="171"/>
      <c r="AP109" s="171"/>
      <c r="AQ109" s="171"/>
      <c r="AR109" s="171"/>
      <c r="AS109" s="171"/>
    </row>
    <row r="110" ht="22.5" customHeight="1">
      <c r="A110" s="172">
        <v>1.0</v>
      </c>
      <c r="B110" s="172"/>
      <c r="C110" s="173" t="s">
        <v>18</v>
      </c>
      <c r="D110" s="172"/>
      <c r="E110" s="172"/>
      <c r="F110" s="172"/>
      <c r="G110" s="241"/>
      <c r="H110" s="174" t="s">
        <v>486</v>
      </c>
      <c r="I110" s="175"/>
      <c r="J110" s="172" t="s">
        <v>366</v>
      </c>
      <c r="K110" s="172" t="s">
        <v>483</v>
      </c>
      <c r="L110" s="176">
        <v>2.2</v>
      </c>
      <c r="M110" s="177">
        <v>45020.0</v>
      </c>
      <c r="N110" s="172" t="s">
        <v>350</v>
      </c>
      <c r="O110" s="172"/>
      <c r="P110" s="177"/>
      <c r="Q110" s="172" t="s">
        <v>133</v>
      </c>
      <c r="R110" s="172"/>
      <c r="S110" s="172"/>
      <c r="T110" s="173"/>
      <c r="U110" s="178"/>
      <c r="V110" s="172"/>
      <c r="W110" s="173"/>
      <c r="X110" s="173"/>
      <c r="Y110" s="202"/>
      <c r="Z110" s="179"/>
      <c r="AA110" s="180"/>
      <c r="AB110" s="181"/>
      <c r="AC110" s="181"/>
      <c r="AD110" s="180"/>
      <c r="AE110" s="180"/>
      <c r="AF110" s="180"/>
      <c r="AG110" s="180"/>
      <c r="AH110" s="180"/>
      <c r="AI110" s="180"/>
      <c r="AJ110" s="180"/>
      <c r="AK110" s="180"/>
      <c r="AL110" s="180"/>
      <c r="AM110" s="180"/>
      <c r="AN110" s="180"/>
      <c r="AO110" s="180"/>
      <c r="AP110" s="180"/>
      <c r="AQ110" s="180"/>
      <c r="AR110" s="180"/>
      <c r="AS110" s="180"/>
    </row>
    <row r="111" ht="22.5" customHeight="1">
      <c r="A111" s="172">
        <v>2.0</v>
      </c>
      <c r="B111" s="172"/>
      <c r="C111" s="173" t="s">
        <v>18</v>
      </c>
      <c r="D111" s="172"/>
      <c r="E111" s="172"/>
      <c r="F111" s="172"/>
      <c r="G111" s="241"/>
      <c r="H111" s="174" t="s">
        <v>487</v>
      </c>
      <c r="I111" s="175"/>
      <c r="J111" s="172" t="s">
        <v>380</v>
      </c>
      <c r="K111" s="172" t="s">
        <v>381</v>
      </c>
      <c r="L111" s="176">
        <v>2.5</v>
      </c>
      <c r="M111" s="177">
        <v>44900.0</v>
      </c>
      <c r="N111" s="172" t="s">
        <v>338</v>
      </c>
      <c r="O111" s="172"/>
      <c r="P111" s="177"/>
      <c r="Q111" s="172" t="s">
        <v>133</v>
      </c>
      <c r="R111" s="172"/>
      <c r="S111" s="172"/>
      <c r="T111" s="173"/>
      <c r="U111" s="178"/>
      <c r="V111" s="172"/>
      <c r="W111" s="173"/>
      <c r="X111" s="173"/>
      <c r="Y111" s="202"/>
      <c r="Z111" s="179"/>
      <c r="AA111" s="180"/>
      <c r="AB111" s="181"/>
      <c r="AC111" s="181"/>
      <c r="AD111" s="180"/>
      <c r="AE111" s="180"/>
      <c r="AF111" s="180"/>
      <c r="AG111" s="180"/>
      <c r="AH111" s="180"/>
      <c r="AI111" s="180"/>
      <c r="AJ111" s="180"/>
      <c r="AK111" s="180"/>
      <c r="AL111" s="180"/>
      <c r="AM111" s="180"/>
      <c r="AN111" s="180"/>
      <c r="AO111" s="180"/>
      <c r="AP111" s="180"/>
      <c r="AQ111" s="180"/>
      <c r="AR111" s="180"/>
      <c r="AS111" s="180"/>
    </row>
    <row r="112" ht="22.5" customHeight="1">
      <c r="A112" s="172">
        <v>3.0</v>
      </c>
      <c r="B112" s="172"/>
      <c r="C112" s="173" t="s">
        <v>12</v>
      </c>
      <c r="D112" s="172"/>
      <c r="E112" s="172"/>
      <c r="F112" s="172"/>
      <c r="G112" s="241"/>
      <c r="H112" s="174" t="s">
        <v>488</v>
      </c>
      <c r="I112" s="175"/>
      <c r="J112" s="172" t="s">
        <v>384</v>
      </c>
      <c r="K112" s="172" t="s">
        <v>385</v>
      </c>
      <c r="L112" s="176">
        <v>2.7</v>
      </c>
      <c r="M112" s="177">
        <v>44815.0</v>
      </c>
      <c r="N112" s="172" t="s">
        <v>350</v>
      </c>
      <c r="O112" s="172"/>
      <c r="P112" s="177"/>
      <c r="Q112" s="172" t="s">
        <v>39</v>
      </c>
      <c r="R112" s="172"/>
      <c r="S112" s="172"/>
      <c r="T112" s="173"/>
      <c r="U112" s="178"/>
      <c r="V112" s="172"/>
      <c r="W112" s="173"/>
      <c r="X112" s="173"/>
      <c r="Y112" s="202"/>
      <c r="Z112" s="179"/>
      <c r="AA112" s="180"/>
      <c r="AB112" s="181"/>
      <c r="AC112" s="181"/>
      <c r="AD112" s="180"/>
      <c r="AE112" s="180"/>
      <c r="AF112" s="180"/>
      <c r="AG112" s="180"/>
      <c r="AH112" s="180"/>
      <c r="AI112" s="180"/>
      <c r="AJ112" s="180"/>
      <c r="AK112" s="180"/>
      <c r="AL112" s="180"/>
      <c r="AM112" s="180"/>
      <c r="AN112" s="180"/>
      <c r="AO112" s="180"/>
      <c r="AP112" s="180"/>
      <c r="AQ112" s="180"/>
      <c r="AR112" s="180"/>
      <c r="AS112" s="180"/>
    </row>
    <row r="113" ht="22.5" customHeight="1">
      <c r="A113" s="172">
        <v>4.0</v>
      </c>
      <c r="B113" s="172"/>
      <c r="C113" s="173" t="s">
        <v>18</v>
      </c>
      <c r="D113" s="172"/>
      <c r="E113" s="172"/>
      <c r="F113" s="172"/>
      <c r="G113" s="241"/>
      <c r="H113" s="174" t="s">
        <v>489</v>
      </c>
      <c r="I113" s="175"/>
      <c r="J113" s="172" t="s">
        <v>373</v>
      </c>
      <c r="K113" s="172" t="s">
        <v>490</v>
      </c>
      <c r="L113" s="176">
        <v>2.8</v>
      </c>
      <c r="M113" s="177">
        <v>44811.0</v>
      </c>
      <c r="N113" s="172" t="s">
        <v>350</v>
      </c>
      <c r="O113" s="172"/>
      <c r="P113" s="177"/>
      <c r="Q113" s="172" t="s">
        <v>66</v>
      </c>
      <c r="R113" s="172"/>
      <c r="S113" s="172"/>
      <c r="T113" s="173"/>
      <c r="U113" s="178"/>
      <c r="V113" s="172"/>
      <c r="W113" s="173"/>
      <c r="X113" s="173"/>
      <c r="Y113" s="202"/>
      <c r="Z113" s="179"/>
      <c r="AA113" s="180"/>
      <c r="AB113" s="181"/>
      <c r="AC113" s="181"/>
      <c r="AD113" s="180"/>
      <c r="AE113" s="180"/>
      <c r="AF113" s="180"/>
      <c r="AG113" s="180"/>
      <c r="AH113" s="180"/>
      <c r="AI113" s="180"/>
      <c r="AJ113" s="180"/>
      <c r="AK113" s="180"/>
      <c r="AL113" s="180"/>
      <c r="AM113" s="180"/>
      <c r="AN113" s="180"/>
      <c r="AO113" s="180"/>
      <c r="AP113" s="180"/>
      <c r="AQ113" s="180"/>
      <c r="AR113" s="180"/>
      <c r="AS113" s="180"/>
    </row>
    <row r="114" ht="22.5" customHeight="1">
      <c r="A114" s="172">
        <v>5.0</v>
      </c>
      <c r="B114" s="172"/>
      <c r="C114" s="173" t="s">
        <v>12</v>
      </c>
      <c r="D114" s="172"/>
      <c r="E114" s="172"/>
      <c r="F114" s="172"/>
      <c r="G114" s="241"/>
      <c r="H114" s="174" t="s">
        <v>491</v>
      </c>
      <c r="I114" s="175">
        <v>9451.0</v>
      </c>
      <c r="J114" s="172" t="s">
        <v>376</v>
      </c>
      <c r="K114" s="172" t="s">
        <v>492</v>
      </c>
      <c r="L114" s="176">
        <v>2.4</v>
      </c>
      <c r="M114" s="177">
        <v>44942.0</v>
      </c>
      <c r="N114" s="172" t="s">
        <v>350</v>
      </c>
      <c r="O114" s="172"/>
      <c r="P114" s="177"/>
      <c r="Q114" s="172" t="s">
        <v>56</v>
      </c>
      <c r="R114" s="172"/>
      <c r="S114" s="172"/>
      <c r="T114" s="173"/>
      <c r="U114" s="178"/>
      <c r="V114" s="172"/>
      <c r="W114" s="173"/>
      <c r="X114" s="173"/>
      <c r="Y114" s="202"/>
      <c r="Z114" s="179"/>
      <c r="AA114" s="180"/>
      <c r="AB114" s="181"/>
      <c r="AC114" s="181"/>
      <c r="AD114" s="180"/>
      <c r="AE114" s="180"/>
      <c r="AF114" s="180"/>
      <c r="AG114" s="180"/>
      <c r="AH114" s="180"/>
      <c r="AI114" s="180"/>
      <c r="AJ114" s="180"/>
      <c r="AK114" s="180"/>
      <c r="AL114" s="180"/>
      <c r="AM114" s="180"/>
      <c r="AN114" s="180"/>
      <c r="AO114" s="180"/>
      <c r="AP114" s="180"/>
      <c r="AQ114" s="180"/>
      <c r="AR114" s="180"/>
      <c r="AS114" s="180"/>
    </row>
    <row r="115" ht="22.5" customHeight="1">
      <c r="A115" s="172">
        <v>6.0</v>
      </c>
      <c r="B115" s="172"/>
      <c r="C115" s="173" t="s">
        <v>12</v>
      </c>
      <c r="D115" s="172"/>
      <c r="E115" s="172"/>
      <c r="F115" s="172"/>
      <c r="G115" s="241"/>
      <c r="H115" s="174" t="s">
        <v>493</v>
      </c>
      <c r="I115" s="175">
        <v>9483.0</v>
      </c>
      <c r="J115" s="172" t="s">
        <v>366</v>
      </c>
      <c r="K115" s="172" t="s">
        <v>367</v>
      </c>
      <c r="L115" s="176">
        <v>1.8</v>
      </c>
      <c r="M115" s="177">
        <v>45168.0</v>
      </c>
      <c r="N115" s="172" t="s">
        <v>338</v>
      </c>
      <c r="O115" s="172"/>
      <c r="P115" s="177"/>
      <c r="Q115" s="172" t="s">
        <v>133</v>
      </c>
      <c r="R115" s="172"/>
      <c r="S115" s="172"/>
      <c r="T115" s="173"/>
      <c r="U115" s="178"/>
      <c r="V115" s="172"/>
      <c r="W115" s="173"/>
      <c r="X115" s="173"/>
      <c r="Y115" s="202"/>
      <c r="Z115" s="179"/>
      <c r="AA115" s="180"/>
      <c r="AB115" s="181"/>
      <c r="AC115" s="181"/>
      <c r="AD115" s="180"/>
      <c r="AE115" s="180"/>
      <c r="AF115" s="180"/>
      <c r="AG115" s="180"/>
      <c r="AH115" s="180"/>
      <c r="AI115" s="180"/>
      <c r="AJ115" s="180"/>
      <c r="AK115" s="180"/>
      <c r="AL115" s="180"/>
      <c r="AM115" s="180"/>
      <c r="AN115" s="180"/>
      <c r="AO115" s="180"/>
      <c r="AP115" s="180"/>
      <c r="AQ115" s="180"/>
      <c r="AR115" s="180"/>
      <c r="AS115" s="180"/>
    </row>
    <row r="116" ht="22.5" customHeight="1">
      <c r="A116" s="172">
        <v>7.0</v>
      </c>
      <c r="B116" s="172"/>
      <c r="C116" s="173" t="s">
        <v>12</v>
      </c>
      <c r="D116" s="172"/>
      <c r="E116" s="172"/>
      <c r="F116" s="172"/>
      <c r="G116" s="241"/>
      <c r="H116" s="174" t="s">
        <v>494</v>
      </c>
      <c r="I116" s="175">
        <v>9435.0</v>
      </c>
      <c r="J116" s="172" t="s">
        <v>475</v>
      </c>
      <c r="K116" s="172" t="s">
        <v>495</v>
      </c>
      <c r="L116" s="176">
        <v>1.9</v>
      </c>
      <c r="M116" s="177">
        <v>45131.0</v>
      </c>
      <c r="N116" s="172" t="s">
        <v>338</v>
      </c>
      <c r="O116" s="172"/>
      <c r="P116" s="177"/>
      <c r="Q116" s="172" t="s">
        <v>9</v>
      </c>
      <c r="R116" s="172"/>
      <c r="S116" s="172"/>
      <c r="T116" s="173"/>
      <c r="U116" s="178"/>
      <c r="V116" s="172"/>
      <c r="W116" s="173"/>
      <c r="X116" s="173"/>
      <c r="Y116" s="202"/>
      <c r="Z116" s="179"/>
      <c r="AA116" s="180"/>
      <c r="AB116" s="181"/>
      <c r="AC116" s="181"/>
      <c r="AD116" s="180"/>
      <c r="AE116" s="180"/>
      <c r="AF116" s="180"/>
      <c r="AG116" s="180"/>
      <c r="AH116" s="180"/>
      <c r="AI116" s="180"/>
      <c r="AJ116" s="180"/>
      <c r="AK116" s="180"/>
      <c r="AL116" s="180"/>
      <c r="AM116" s="180"/>
      <c r="AN116" s="180"/>
      <c r="AO116" s="180"/>
      <c r="AP116" s="180"/>
      <c r="AQ116" s="180"/>
      <c r="AR116" s="180"/>
      <c r="AS116" s="180"/>
    </row>
    <row r="117" ht="22.5" customHeight="1">
      <c r="A117" s="172">
        <v>8.0</v>
      </c>
      <c r="B117" s="172"/>
      <c r="C117" s="173" t="s">
        <v>12</v>
      </c>
      <c r="D117" s="172"/>
      <c r="E117" s="172"/>
      <c r="F117" s="172"/>
      <c r="G117" s="241"/>
      <c r="H117" s="174" t="s">
        <v>496</v>
      </c>
      <c r="I117" s="175"/>
      <c r="J117" s="172" t="s">
        <v>343</v>
      </c>
      <c r="K117" s="172" t="s">
        <v>364</v>
      </c>
      <c r="L117" s="176">
        <v>2.6</v>
      </c>
      <c r="M117" s="177">
        <v>44872.0</v>
      </c>
      <c r="N117" s="172" t="s">
        <v>338</v>
      </c>
      <c r="O117" s="172"/>
      <c r="P117" s="177"/>
      <c r="Q117" s="172" t="s">
        <v>133</v>
      </c>
      <c r="R117" s="172"/>
      <c r="S117" s="172"/>
      <c r="T117" s="173"/>
      <c r="U117" s="178"/>
      <c r="V117" s="172"/>
      <c r="W117" s="173"/>
      <c r="X117" s="173"/>
      <c r="Y117" s="202"/>
      <c r="Z117" s="179"/>
      <c r="AA117" s="180"/>
      <c r="AB117" s="181"/>
      <c r="AC117" s="181"/>
      <c r="AD117" s="180"/>
      <c r="AE117" s="180"/>
      <c r="AF117" s="180"/>
      <c r="AG117" s="180"/>
      <c r="AH117" s="180"/>
      <c r="AI117" s="180"/>
      <c r="AJ117" s="180"/>
      <c r="AK117" s="180"/>
      <c r="AL117" s="180"/>
      <c r="AM117" s="180"/>
      <c r="AN117" s="180"/>
      <c r="AO117" s="180"/>
      <c r="AP117" s="180"/>
      <c r="AQ117" s="180"/>
      <c r="AR117" s="180"/>
      <c r="AS117" s="180"/>
    </row>
    <row r="118" ht="22.5" customHeight="1">
      <c r="A118" s="172">
        <v>9.0</v>
      </c>
      <c r="B118" s="172"/>
      <c r="C118" s="173" t="s">
        <v>12</v>
      </c>
      <c r="D118" s="172"/>
      <c r="E118" s="172"/>
      <c r="F118" s="172"/>
      <c r="G118" s="241"/>
      <c r="H118" s="174" t="s">
        <v>497</v>
      </c>
      <c r="I118" s="175">
        <v>9442.0</v>
      </c>
      <c r="J118" s="172" t="s">
        <v>343</v>
      </c>
      <c r="K118" s="172" t="s">
        <v>478</v>
      </c>
      <c r="L118" s="176">
        <v>1.8</v>
      </c>
      <c r="M118" s="177">
        <v>45149.0</v>
      </c>
      <c r="N118" s="172" t="s">
        <v>350</v>
      </c>
      <c r="O118" s="172"/>
      <c r="P118" s="177"/>
      <c r="Q118" s="172" t="s">
        <v>133</v>
      </c>
      <c r="R118" s="172"/>
      <c r="S118" s="172"/>
      <c r="T118" s="173"/>
      <c r="U118" s="178"/>
      <c r="V118" s="172"/>
      <c r="W118" s="173"/>
      <c r="X118" s="173"/>
      <c r="Y118" s="202"/>
      <c r="Z118" s="179"/>
      <c r="AA118" s="180"/>
      <c r="AB118" s="181"/>
      <c r="AC118" s="181"/>
      <c r="AD118" s="180"/>
      <c r="AE118" s="180"/>
      <c r="AF118" s="180"/>
      <c r="AG118" s="180"/>
      <c r="AH118" s="180"/>
      <c r="AI118" s="180"/>
      <c r="AJ118" s="180"/>
      <c r="AK118" s="180"/>
      <c r="AL118" s="180"/>
      <c r="AM118" s="180"/>
      <c r="AN118" s="180"/>
      <c r="AO118" s="180"/>
      <c r="AP118" s="180"/>
      <c r="AQ118" s="180"/>
      <c r="AR118" s="180"/>
      <c r="AS118" s="180"/>
    </row>
    <row r="119" ht="22.5" customHeight="1">
      <c r="A119" s="172">
        <v>10.0</v>
      </c>
      <c r="B119" s="172"/>
      <c r="C119" s="173" t="s">
        <v>12</v>
      </c>
      <c r="D119" s="172"/>
      <c r="E119" s="172"/>
      <c r="F119" s="172"/>
      <c r="G119" s="241"/>
      <c r="H119" s="174" t="s">
        <v>498</v>
      </c>
      <c r="I119" s="175">
        <v>9471.0</v>
      </c>
      <c r="J119" s="172" t="s">
        <v>343</v>
      </c>
      <c r="K119" s="172" t="s">
        <v>389</v>
      </c>
      <c r="L119" s="176">
        <v>1.9</v>
      </c>
      <c r="M119" s="177">
        <v>45134.0</v>
      </c>
      <c r="N119" s="172" t="s">
        <v>338</v>
      </c>
      <c r="O119" s="172"/>
      <c r="P119" s="177"/>
      <c r="Q119" s="172" t="s">
        <v>133</v>
      </c>
      <c r="R119" s="172"/>
      <c r="S119" s="172"/>
      <c r="T119" s="173"/>
      <c r="U119" s="178"/>
      <c r="V119" s="172"/>
      <c r="W119" s="173"/>
      <c r="X119" s="173"/>
      <c r="Y119" s="202"/>
      <c r="Z119" s="179"/>
      <c r="AA119" s="180"/>
      <c r="AB119" s="181"/>
      <c r="AC119" s="181"/>
      <c r="AD119" s="180"/>
      <c r="AE119" s="180"/>
      <c r="AF119" s="180"/>
      <c r="AG119" s="180"/>
      <c r="AH119" s="180"/>
      <c r="AI119" s="180"/>
      <c r="AJ119" s="180"/>
      <c r="AK119" s="180"/>
      <c r="AL119" s="180"/>
      <c r="AM119" s="180"/>
      <c r="AN119" s="180"/>
      <c r="AO119" s="180"/>
      <c r="AP119" s="180"/>
      <c r="AQ119" s="180"/>
      <c r="AR119" s="180"/>
      <c r="AS119" s="180"/>
    </row>
    <row r="120" ht="22.5" customHeight="1">
      <c r="A120" s="172">
        <v>11.0</v>
      </c>
      <c r="B120" s="172"/>
      <c r="C120" s="173" t="s">
        <v>12</v>
      </c>
      <c r="D120" s="172"/>
      <c r="E120" s="172"/>
      <c r="F120" s="172"/>
      <c r="G120" s="241"/>
      <c r="H120" s="174" t="s">
        <v>499</v>
      </c>
      <c r="I120" s="175">
        <v>9403.0</v>
      </c>
      <c r="J120" s="172" t="s">
        <v>343</v>
      </c>
      <c r="K120" s="172" t="s">
        <v>382</v>
      </c>
      <c r="L120" s="176">
        <v>1.9</v>
      </c>
      <c r="M120" s="177">
        <v>45132.0</v>
      </c>
      <c r="N120" s="172" t="s">
        <v>350</v>
      </c>
      <c r="O120" s="172"/>
      <c r="P120" s="177"/>
      <c r="Q120" s="172" t="s">
        <v>133</v>
      </c>
      <c r="R120" s="172"/>
      <c r="S120" s="172"/>
      <c r="T120" s="173"/>
      <c r="U120" s="178"/>
      <c r="V120" s="172"/>
      <c r="W120" s="173"/>
      <c r="X120" s="173"/>
      <c r="Y120" s="202"/>
      <c r="Z120" s="179"/>
      <c r="AA120" s="180"/>
      <c r="AB120" s="181"/>
      <c r="AC120" s="181"/>
      <c r="AD120" s="180"/>
      <c r="AE120" s="180"/>
      <c r="AF120" s="180"/>
      <c r="AG120" s="180"/>
      <c r="AH120" s="180"/>
      <c r="AI120" s="180"/>
      <c r="AJ120" s="180"/>
      <c r="AK120" s="180"/>
      <c r="AL120" s="180"/>
      <c r="AM120" s="180"/>
      <c r="AN120" s="180"/>
      <c r="AO120" s="180"/>
      <c r="AP120" s="180"/>
      <c r="AQ120" s="180"/>
      <c r="AR120" s="180"/>
      <c r="AS120" s="180"/>
    </row>
    <row r="121" ht="22.5" customHeight="1">
      <c r="A121" s="172">
        <v>12.0</v>
      </c>
      <c r="B121" s="172"/>
      <c r="C121" s="173" t="s">
        <v>12</v>
      </c>
      <c r="D121" s="172"/>
      <c r="E121" s="172"/>
      <c r="F121" s="172"/>
      <c r="G121" s="241"/>
      <c r="H121" s="174" t="s">
        <v>500</v>
      </c>
      <c r="I121" s="175">
        <v>9508.0</v>
      </c>
      <c r="J121" s="172" t="s">
        <v>407</v>
      </c>
      <c r="K121" s="172" t="s">
        <v>473</v>
      </c>
      <c r="L121" s="176">
        <v>2.4</v>
      </c>
      <c r="M121" s="177">
        <v>44946.0</v>
      </c>
      <c r="N121" s="172" t="s">
        <v>350</v>
      </c>
      <c r="O121" s="172"/>
      <c r="P121" s="177"/>
      <c r="Q121" s="172" t="s">
        <v>115</v>
      </c>
      <c r="R121" s="172"/>
      <c r="S121" s="172"/>
      <c r="T121" s="173"/>
      <c r="U121" s="178"/>
      <c r="V121" s="172"/>
      <c r="W121" s="173"/>
      <c r="X121" s="173"/>
      <c r="Y121" s="202"/>
      <c r="Z121" s="179"/>
      <c r="AA121" s="180"/>
      <c r="AB121" s="181"/>
      <c r="AC121" s="181"/>
      <c r="AD121" s="180"/>
      <c r="AE121" s="180"/>
      <c r="AF121" s="180"/>
      <c r="AG121" s="180"/>
      <c r="AH121" s="180"/>
      <c r="AI121" s="180"/>
      <c r="AJ121" s="180"/>
      <c r="AK121" s="180"/>
      <c r="AL121" s="180"/>
      <c r="AM121" s="180"/>
      <c r="AN121" s="180"/>
      <c r="AO121" s="180"/>
      <c r="AP121" s="180"/>
      <c r="AQ121" s="180"/>
      <c r="AR121" s="180"/>
      <c r="AS121" s="180"/>
    </row>
    <row r="122" ht="22.5" customHeight="1">
      <c r="A122" s="172">
        <v>13.0</v>
      </c>
      <c r="B122" s="172"/>
      <c r="C122" s="173" t="s">
        <v>12</v>
      </c>
      <c r="D122" s="172"/>
      <c r="E122" s="172"/>
      <c r="F122" s="172"/>
      <c r="G122" s="241"/>
      <c r="H122" s="174" t="s">
        <v>501</v>
      </c>
      <c r="I122" s="175">
        <v>9404.0</v>
      </c>
      <c r="J122" s="172" t="s">
        <v>336</v>
      </c>
      <c r="K122" s="172" t="s">
        <v>466</v>
      </c>
      <c r="L122" s="176">
        <v>2.6</v>
      </c>
      <c r="M122" s="177">
        <v>44862.0</v>
      </c>
      <c r="N122" s="172" t="s">
        <v>338</v>
      </c>
      <c r="O122" s="172"/>
      <c r="P122" s="177"/>
      <c r="Q122" s="172" t="s">
        <v>133</v>
      </c>
      <c r="R122" s="172"/>
      <c r="S122" s="172"/>
      <c r="T122" s="173"/>
      <c r="U122" s="178"/>
      <c r="V122" s="172"/>
      <c r="W122" s="173"/>
      <c r="X122" s="173"/>
      <c r="Y122" s="202"/>
      <c r="Z122" s="179"/>
      <c r="AA122" s="180"/>
      <c r="AB122" s="181"/>
      <c r="AC122" s="181"/>
      <c r="AD122" s="180"/>
      <c r="AE122" s="180"/>
      <c r="AF122" s="180"/>
      <c r="AG122" s="180"/>
      <c r="AH122" s="180"/>
      <c r="AI122" s="180"/>
      <c r="AJ122" s="180"/>
      <c r="AK122" s="180"/>
      <c r="AL122" s="180"/>
      <c r="AM122" s="180"/>
      <c r="AN122" s="180"/>
      <c r="AO122" s="180"/>
      <c r="AP122" s="180"/>
      <c r="AQ122" s="180"/>
      <c r="AR122" s="180"/>
      <c r="AS122" s="180"/>
    </row>
    <row r="123" ht="22.5" customHeight="1">
      <c r="A123" s="172">
        <v>14.0</v>
      </c>
      <c r="B123" s="172"/>
      <c r="C123" s="173" t="s">
        <v>12</v>
      </c>
      <c r="D123" s="172"/>
      <c r="E123" s="172"/>
      <c r="F123" s="172"/>
      <c r="G123" s="241"/>
      <c r="H123" s="174" t="s">
        <v>502</v>
      </c>
      <c r="I123" s="175">
        <v>9377.0</v>
      </c>
      <c r="J123" s="172" t="s">
        <v>336</v>
      </c>
      <c r="K123" s="172" t="s">
        <v>379</v>
      </c>
      <c r="L123" s="176">
        <v>2.2</v>
      </c>
      <c r="M123" s="177">
        <v>45027.0</v>
      </c>
      <c r="N123" s="172" t="s">
        <v>338</v>
      </c>
      <c r="O123" s="172"/>
      <c r="P123" s="177"/>
      <c r="Q123" s="172" t="s">
        <v>133</v>
      </c>
      <c r="R123" s="172"/>
      <c r="S123" s="172"/>
      <c r="T123" s="173"/>
      <c r="U123" s="178"/>
      <c r="V123" s="172"/>
      <c r="W123" s="173"/>
      <c r="X123" s="173"/>
      <c r="Y123" s="202"/>
      <c r="Z123" s="179"/>
      <c r="AA123" s="180"/>
      <c r="AB123" s="181"/>
      <c r="AC123" s="181"/>
      <c r="AD123" s="180"/>
      <c r="AE123" s="180"/>
      <c r="AF123" s="180"/>
      <c r="AG123" s="180"/>
      <c r="AH123" s="180"/>
      <c r="AI123" s="180"/>
      <c r="AJ123" s="180"/>
      <c r="AK123" s="180"/>
      <c r="AL123" s="180"/>
      <c r="AM123" s="180"/>
      <c r="AN123" s="180"/>
      <c r="AO123" s="180"/>
      <c r="AP123" s="180"/>
      <c r="AQ123" s="180"/>
      <c r="AR123" s="180"/>
      <c r="AS123" s="180"/>
    </row>
    <row r="124" ht="22.5" customHeight="1">
      <c r="A124" s="172">
        <v>15.0</v>
      </c>
      <c r="B124" s="172"/>
      <c r="C124" s="173" t="s">
        <v>12</v>
      </c>
      <c r="D124" s="172"/>
      <c r="E124" s="172"/>
      <c r="F124" s="172"/>
      <c r="G124" s="241"/>
      <c r="H124" s="174" t="s">
        <v>503</v>
      </c>
      <c r="I124" s="175">
        <v>9401.0</v>
      </c>
      <c r="J124" s="172" t="s">
        <v>336</v>
      </c>
      <c r="K124" s="172" t="s">
        <v>468</v>
      </c>
      <c r="L124" s="176">
        <v>2.7</v>
      </c>
      <c r="M124" s="177">
        <v>44842.0</v>
      </c>
      <c r="N124" s="172" t="s">
        <v>338</v>
      </c>
      <c r="O124" s="172"/>
      <c r="P124" s="177"/>
      <c r="Q124" s="172" t="s">
        <v>133</v>
      </c>
      <c r="R124" s="172"/>
      <c r="S124" s="172"/>
      <c r="T124" s="173"/>
      <c r="U124" s="178"/>
      <c r="V124" s="172"/>
      <c r="W124" s="173"/>
      <c r="X124" s="173"/>
      <c r="Y124" s="202"/>
      <c r="Z124" s="179"/>
      <c r="AA124" s="180"/>
      <c r="AB124" s="181"/>
      <c r="AC124" s="181"/>
      <c r="AD124" s="180"/>
      <c r="AE124" s="180"/>
      <c r="AF124" s="180"/>
      <c r="AG124" s="180"/>
      <c r="AH124" s="180"/>
      <c r="AI124" s="180"/>
      <c r="AJ124" s="180"/>
      <c r="AK124" s="180"/>
      <c r="AL124" s="180"/>
      <c r="AM124" s="180"/>
      <c r="AN124" s="180"/>
      <c r="AO124" s="180"/>
      <c r="AP124" s="180"/>
      <c r="AQ124" s="180"/>
      <c r="AR124" s="180"/>
      <c r="AS124" s="180"/>
    </row>
    <row r="125" ht="22.5" customHeight="1">
      <c r="A125" s="172">
        <v>16.0</v>
      </c>
      <c r="B125" s="172"/>
      <c r="C125" s="173" t="s">
        <v>12</v>
      </c>
      <c r="D125" s="172"/>
      <c r="E125" s="172"/>
      <c r="F125" s="172"/>
      <c r="G125" s="241"/>
      <c r="H125" s="174" t="s">
        <v>504</v>
      </c>
      <c r="I125" s="175">
        <v>9492.0</v>
      </c>
      <c r="J125" s="172" t="s">
        <v>336</v>
      </c>
      <c r="K125" s="172" t="s">
        <v>425</v>
      </c>
      <c r="L125" s="176">
        <v>2.6</v>
      </c>
      <c r="M125" s="177">
        <v>44881.0</v>
      </c>
      <c r="N125" s="172" t="s">
        <v>338</v>
      </c>
      <c r="O125" s="172"/>
      <c r="P125" s="177"/>
      <c r="Q125" s="172" t="s">
        <v>133</v>
      </c>
      <c r="R125" s="172"/>
      <c r="S125" s="172"/>
      <c r="T125" s="173"/>
      <c r="U125" s="178"/>
      <c r="V125" s="172"/>
      <c r="W125" s="173"/>
      <c r="X125" s="173"/>
      <c r="Y125" s="202"/>
      <c r="Z125" s="179"/>
      <c r="AA125" s="180"/>
      <c r="AB125" s="181"/>
      <c r="AC125" s="181"/>
      <c r="AD125" s="180"/>
      <c r="AE125" s="180"/>
      <c r="AF125" s="180"/>
      <c r="AG125" s="180"/>
      <c r="AH125" s="180"/>
      <c r="AI125" s="180"/>
      <c r="AJ125" s="180"/>
      <c r="AK125" s="180"/>
      <c r="AL125" s="180"/>
      <c r="AM125" s="180"/>
      <c r="AN125" s="180"/>
      <c r="AO125" s="180"/>
      <c r="AP125" s="180"/>
      <c r="AQ125" s="180"/>
      <c r="AR125" s="180"/>
      <c r="AS125" s="180"/>
    </row>
    <row r="126" ht="22.5" customHeight="1">
      <c r="A126" s="172">
        <v>17.0</v>
      </c>
      <c r="B126" s="172"/>
      <c r="C126" s="173" t="s">
        <v>12</v>
      </c>
      <c r="D126" s="172"/>
      <c r="E126" s="172"/>
      <c r="F126" s="172"/>
      <c r="G126" s="241"/>
      <c r="H126" s="174" t="s">
        <v>505</v>
      </c>
      <c r="I126" s="175">
        <v>9416.0</v>
      </c>
      <c r="J126" s="172" t="s">
        <v>336</v>
      </c>
      <c r="K126" s="172" t="s">
        <v>424</v>
      </c>
      <c r="L126" s="176">
        <v>2.0</v>
      </c>
      <c r="M126" s="177">
        <v>45079.0</v>
      </c>
      <c r="N126" s="172" t="s">
        <v>338</v>
      </c>
      <c r="O126" s="172"/>
      <c r="P126" s="177"/>
      <c r="Q126" s="172" t="s">
        <v>133</v>
      </c>
      <c r="R126" s="172"/>
      <c r="S126" s="172"/>
      <c r="T126" s="173"/>
      <c r="U126" s="178"/>
      <c r="V126" s="172"/>
      <c r="W126" s="173"/>
      <c r="X126" s="173"/>
      <c r="Y126" s="202"/>
      <c r="Z126" s="179"/>
      <c r="AA126" s="180"/>
      <c r="AB126" s="181"/>
      <c r="AC126" s="181"/>
      <c r="AD126" s="180"/>
      <c r="AE126" s="180"/>
      <c r="AF126" s="180"/>
      <c r="AG126" s="180"/>
      <c r="AH126" s="180"/>
      <c r="AI126" s="180"/>
      <c r="AJ126" s="180"/>
      <c r="AK126" s="180"/>
      <c r="AL126" s="180"/>
      <c r="AM126" s="180"/>
      <c r="AN126" s="180"/>
      <c r="AO126" s="180"/>
      <c r="AP126" s="180"/>
      <c r="AQ126" s="180"/>
      <c r="AR126" s="180"/>
      <c r="AS126" s="180"/>
    </row>
    <row r="127" ht="22.5" customHeight="1">
      <c r="A127" s="172">
        <v>18.0</v>
      </c>
      <c r="B127" s="172"/>
      <c r="C127" s="173" t="s">
        <v>12</v>
      </c>
      <c r="D127" s="172"/>
      <c r="E127" s="172"/>
      <c r="F127" s="172"/>
      <c r="G127" s="241"/>
      <c r="H127" s="174" t="s">
        <v>506</v>
      </c>
      <c r="I127" s="175">
        <v>9422.0</v>
      </c>
      <c r="J127" s="172" t="s">
        <v>463</v>
      </c>
      <c r="K127" s="172" t="s">
        <v>481</v>
      </c>
      <c r="L127" s="176">
        <v>2.5</v>
      </c>
      <c r="M127" s="177">
        <v>44914.0</v>
      </c>
      <c r="N127" s="172" t="s">
        <v>350</v>
      </c>
      <c r="O127" s="172"/>
      <c r="P127" s="177"/>
      <c r="Q127" s="172" t="s">
        <v>133</v>
      </c>
      <c r="R127" s="172"/>
      <c r="S127" s="172"/>
      <c r="T127" s="173"/>
      <c r="U127" s="178"/>
      <c r="V127" s="172"/>
      <c r="W127" s="173"/>
      <c r="X127" s="173"/>
      <c r="Y127" s="202"/>
      <c r="Z127" s="179"/>
      <c r="AA127" s="180"/>
      <c r="AB127" s="181"/>
      <c r="AC127" s="181"/>
      <c r="AD127" s="180"/>
      <c r="AE127" s="180"/>
      <c r="AF127" s="180"/>
      <c r="AG127" s="180"/>
      <c r="AH127" s="180"/>
      <c r="AI127" s="180"/>
      <c r="AJ127" s="180"/>
      <c r="AK127" s="180"/>
      <c r="AL127" s="180"/>
      <c r="AM127" s="180"/>
      <c r="AN127" s="180"/>
      <c r="AO127" s="180"/>
      <c r="AP127" s="180"/>
      <c r="AQ127" s="180"/>
      <c r="AR127" s="180"/>
      <c r="AS127" s="180"/>
    </row>
    <row r="128" ht="22.5" customHeight="1">
      <c r="A128" s="172">
        <v>19.0</v>
      </c>
      <c r="B128" s="172"/>
      <c r="C128" s="173" t="s">
        <v>12</v>
      </c>
      <c r="D128" s="172"/>
      <c r="E128" s="172"/>
      <c r="F128" s="172"/>
      <c r="G128" s="172"/>
      <c r="H128" s="174" t="s">
        <v>507</v>
      </c>
      <c r="I128" s="175"/>
      <c r="J128" s="172" t="s">
        <v>463</v>
      </c>
      <c r="K128" s="172" t="s">
        <v>464</v>
      </c>
      <c r="L128" s="176">
        <v>2.0</v>
      </c>
      <c r="M128" s="242">
        <v>45094.0</v>
      </c>
      <c r="N128" s="172" t="s">
        <v>338</v>
      </c>
      <c r="O128" s="172"/>
      <c r="P128" s="177"/>
      <c r="Q128" s="172" t="s">
        <v>133</v>
      </c>
      <c r="R128" s="172"/>
      <c r="S128" s="172"/>
      <c r="T128" s="173"/>
      <c r="U128" s="178"/>
      <c r="V128" s="172"/>
      <c r="W128" s="173"/>
      <c r="X128" s="173"/>
      <c r="Y128" s="202"/>
      <c r="Z128" s="179"/>
      <c r="AA128" s="180"/>
      <c r="AB128" s="181"/>
      <c r="AC128" s="181"/>
      <c r="AD128" s="180"/>
      <c r="AE128" s="180"/>
      <c r="AF128" s="180"/>
      <c r="AG128" s="180"/>
      <c r="AH128" s="180"/>
      <c r="AI128" s="180"/>
      <c r="AJ128" s="180"/>
      <c r="AK128" s="180"/>
      <c r="AL128" s="180"/>
      <c r="AM128" s="180"/>
      <c r="AN128" s="180"/>
      <c r="AO128" s="180"/>
      <c r="AP128" s="180"/>
      <c r="AQ128" s="180"/>
      <c r="AR128" s="180"/>
      <c r="AS128" s="180"/>
    </row>
    <row r="129" ht="22.5" customHeight="1">
      <c r="A129" s="172">
        <v>20.0</v>
      </c>
      <c r="B129" s="172"/>
      <c r="C129" s="173" t="s">
        <v>12</v>
      </c>
      <c r="D129" s="172"/>
      <c r="E129" s="172"/>
      <c r="F129" s="172"/>
      <c r="G129" s="172"/>
      <c r="H129" s="174" t="s">
        <v>508</v>
      </c>
      <c r="I129" s="175">
        <v>9460.0</v>
      </c>
      <c r="J129" s="172" t="s">
        <v>418</v>
      </c>
      <c r="K129" s="172" t="s">
        <v>419</v>
      </c>
      <c r="L129" s="176">
        <v>2.7</v>
      </c>
      <c r="M129" s="242">
        <v>44838.0</v>
      </c>
      <c r="N129" s="172" t="s">
        <v>350</v>
      </c>
      <c r="O129" s="172"/>
      <c r="P129" s="177"/>
      <c r="Q129" s="172" t="s">
        <v>133</v>
      </c>
      <c r="R129" s="172"/>
      <c r="S129" s="172"/>
      <c r="T129" s="173"/>
      <c r="U129" s="178"/>
      <c r="V129" s="172"/>
      <c r="W129" s="173"/>
      <c r="X129" s="173"/>
      <c r="Y129" s="202"/>
      <c r="Z129" s="179"/>
      <c r="AA129" s="180"/>
      <c r="AB129" s="181"/>
      <c r="AC129" s="181"/>
      <c r="AD129" s="180"/>
      <c r="AE129" s="180"/>
      <c r="AF129" s="180"/>
      <c r="AG129" s="180"/>
      <c r="AH129" s="180"/>
      <c r="AI129" s="180"/>
      <c r="AJ129" s="180"/>
      <c r="AK129" s="180"/>
      <c r="AL129" s="180"/>
      <c r="AM129" s="180"/>
      <c r="AN129" s="180"/>
      <c r="AO129" s="180"/>
      <c r="AP129" s="180"/>
      <c r="AQ129" s="180"/>
      <c r="AR129" s="180"/>
      <c r="AS129" s="180"/>
    </row>
    <row r="130" ht="22.5" customHeight="1">
      <c r="A130" s="172">
        <v>21.0</v>
      </c>
      <c r="B130" s="172"/>
      <c r="C130" s="173" t="s">
        <v>12</v>
      </c>
      <c r="D130" s="172"/>
      <c r="E130" s="172"/>
      <c r="F130" s="172"/>
      <c r="G130" s="172"/>
      <c r="H130" s="174" t="s">
        <v>509</v>
      </c>
      <c r="I130" s="175">
        <v>9390.0</v>
      </c>
      <c r="J130" s="172" t="s">
        <v>454</v>
      </c>
      <c r="K130" s="172" t="s">
        <v>455</v>
      </c>
      <c r="L130" s="176">
        <v>2.2</v>
      </c>
      <c r="M130" s="242">
        <v>45012.0</v>
      </c>
      <c r="N130" s="172" t="s">
        <v>338</v>
      </c>
      <c r="O130" s="172"/>
      <c r="P130" s="177"/>
      <c r="Q130" s="172" t="s">
        <v>25</v>
      </c>
      <c r="R130" s="172"/>
      <c r="S130" s="172"/>
      <c r="T130" s="173"/>
      <c r="U130" s="178"/>
      <c r="V130" s="172"/>
      <c r="W130" s="173"/>
      <c r="X130" s="173"/>
      <c r="Y130" s="202"/>
      <c r="Z130" s="179"/>
      <c r="AA130" s="180"/>
      <c r="AB130" s="181"/>
      <c r="AC130" s="181"/>
      <c r="AD130" s="180"/>
      <c r="AE130" s="180"/>
      <c r="AF130" s="180"/>
      <c r="AG130" s="180"/>
      <c r="AH130" s="180"/>
      <c r="AI130" s="180"/>
      <c r="AJ130" s="180"/>
      <c r="AK130" s="180"/>
      <c r="AL130" s="180"/>
      <c r="AM130" s="180"/>
      <c r="AN130" s="180"/>
      <c r="AO130" s="180"/>
      <c r="AP130" s="180"/>
      <c r="AQ130" s="180"/>
      <c r="AR130" s="180"/>
      <c r="AS130" s="180"/>
    </row>
    <row r="131" ht="22.5" customHeight="1">
      <c r="A131" s="172">
        <v>22.0</v>
      </c>
      <c r="B131" s="172"/>
      <c r="C131" s="173" t="s">
        <v>12</v>
      </c>
      <c r="D131" s="172"/>
      <c r="E131" s="172"/>
      <c r="F131" s="172"/>
      <c r="G131" s="172"/>
      <c r="H131" s="174" t="s">
        <v>510</v>
      </c>
      <c r="I131" s="175">
        <v>9376.0</v>
      </c>
      <c r="J131" s="172" t="s">
        <v>421</v>
      </c>
      <c r="K131" s="172" t="s">
        <v>422</v>
      </c>
      <c r="L131" s="176">
        <v>2.0</v>
      </c>
      <c r="M131" s="242">
        <v>45101.0</v>
      </c>
      <c r="N131" s="172" t="s">
        <v>338</v>
      </c>
      <c r="O131" s="172"/>
      <c r="P131" s="177"/>
      <c r="Q131" s="172" t="s">
        <v>133</v>
      </c>
      <c r="R131" s="172"/>
      <c r="S131" s="172"/>
      <c r="T131" s="173"/>
      <c r="U131" s="178"/>
      <c r="V131" s="172"/>
      <c r="W131" s="173"/>
      <c r="X131" s="173"/>
      <c r="Y131" s="202"/>
      <c r="Z131" s="179"/>
      <c r="AA131" s="180"/>
      <c r="AB131" s="181"/>
      <c r="AC131" s="181"/>
      <c r="AD131" s="180"/>
      <c r="AE131" s="180"/>
      <c r="AF131" s="180"/>
      <c r="AG131" s="180"/>
      <c r="AH131" s="180"/>
      <c r="AI131" s="180"/>
      <c r="AJ131" s="180"/>
      <c r="AK131" s="180"/>
      <c r="AL131" s="180"/>
      <c r="AM131" s="180"/>
      <c r="AN131" s="180"/>
      <c r="AO131" s="180"/>
      <c r="AP131" s="180"/>
      <c r="AQ131" s="180"/>
      <c r="AR131" s="180"/>
      <c r="AS131" s="180"/>
    </row>
    <row r="132" ht="22.5" customHeight="1">
      <c r="A132" s="172">
        <v>23.0</v>
      </c>
      <c r="B132" s="172"/>
      <c r="C132" s="173" t="s">
        <v>12</v>
      </c>
      <c r="D132" s="172"/>
      <c r="E132" s="172"/>
      <c r="F132" s="172"/>
      <c r="G132" s="172"/>
      <c r="H132" s="174" t="s">
        <v>511</v>
      </c>
      <c r="I132" s="175"/>
      <c r="J132" s="172" t="s">
        <v>452</v>
      </c>
      <c r="K132" s="172" t="s">
        <v>453</v>
      </c>
      <c r="L132" s="176">
        <v>2.0</v>
      </c>
      <c r="M132" s="242">
        <v>45072.0</v>
      </c>
      <c r="N132" s="172" t="s">
        <v>338</v>
      </c>
      <c r="O132" s="172"/>
      <c r="P132" s="177"/>
      <c r="Q132" s="172" t="s">
        <v>37</v>
      </c>
      <c r="R132" s="172"/>
      <c r="S132" s="172"/>
      <c r="T132" s="173"/>
      <c r="U132" s="178"/>
      <c r="V132" s="172"/>
      <c r="W132" s="173"/>
      <c r="X132" s="173"/>
      <c r="Y132" s="202"/>
      <c r="Z132" s="179"/>
      <c r="AA132" s="180"/>
      <c r="AB132" s="181"/>
      <c r="AC132" s="181"/>
      <c r="AD132" s="180"/>
      <c r="AE132" s="180"/>
      <c r="AF132" s="180"/>
      <c r="AG132" s="180"/>
      <c r="AH132" s="180"/>
      <c r="AI132" s="180"/>
      <c r="AJ132" s="180"/>
      <c r="AK132" s="180"/>
      <c r="AL132" s="180"/>
      <c r="AM132" s="180"/>
      <c r="AN132" s="180"/>
      <c r="AO132" s="180"/>
      <c r="AP132" s="180"/>
      <c r="AQ132" s="180"/>
      <c r="AR132" s="180"/>
      <c r="AS132" s="180"/>
    </row>
    <row r="133" ht="22.5" customHeight="1">
      <c r="A133" s="172">
        <v>24.0</v>
      </c>
      <c r="B133" s="172"/>
      <c r="C133" s="173" t="s">
        <v>12</v>
      </c>
      <c r="D133" s="172"/>
      <c r="E133" s="172"/>
      <c r="F133" s="172"/>
      <c r="G133" s="172"/>
      <c r="H133" s="174" t="s">
        <v>512</v>
      </c>
      <c r="I133" s="175">
        <v>9417.0</v>
      </c>
      <c r="J133" s="172" t="s">
        <v>361</v>
      </c>
      <c r="K133" s="172" t="s">
        <v>513</v>
      </c>
      <c r="L133" s="176">
        <v>2.0</v>
      </c>
      <c r="M133" s="242">
        <v>45091.0</v>
      </c>
      <c r="N133" s="172" t="s">
        <v>350</v>
      </c>
      <c r="O133" s="172"/>
      <c r="P133" s="177"/>
      <c r="Q133" s="172" t="s">
        <v>9</v>
      </c>
      <c r="R133" s="172"/>
      <c r="S133" s="172"/>
      <c r="T133" s="173"/>
      <c r="U133" s="178"/>
      <c r="V133" s="172"/>
      <c r="W133" s="173"/>
      <c r="X133" s="173"/>
      <c r="Y133" s="202"/>
      <c r="Z133" s="179"/>
      <c r="AA133" s="180"/>
      <c r="AB133" s="181"/>
      <c r="AC133" s="181"/>
      <c r="AD133" s="180"/>
      <c r="AE133" s="180"/>
      <c r="AF133" s="180"/>
      <c r="AG133" s="180"/>
      <c r="AH133" s="180"/>
      <c r="AI133" s="180"/>
      <c r="AJ133" s="180"/>
      <c r="AK133" s="180"/>
      <c r="AL133" s="180"/>
      <c r="AM133" s="180"/>
      <c r="AN133" s="180"/>
      <c r="AO133" s="180"/>
      <c r="AP133" s="180"/>
      <c r="AQ133" s="180"/>
      <c r="AR133" s="180"/>
      <c r="AS133" s="180"/>
    </row>
    <row r="134" ht="22.5" customHeight="1">
      <c r="A134" s="172">
        <v>25.0</v>
      </c>
      <c r="B134" s="172"/>
      <c r="C134" s="173" t="s">
        <v>12</v>
      </c>
      <c r="D134" s="172"/>
      <c r="E134" s="172"/>
      <c r="F134" s="172"/>
      <c r="G134" s="172"/>
      <c r="H134" s="174" t="s">
        <v>514</v>
      </c>
      <c r="I134" s="175">
        <v>9396.0</v>
      </c>
      <c r="J134" s="172" t="s">
        <v>361</v>
      </c>
      <c r="K134" s="172" t="s">
        <v>383</v>
      </c>
      <c r="L134" s="176">
        <v>2.0</v>
      </c>
      <c r="M134" s="242">
        <v>45091.0</v>
      </c>
      <c r="N134" s="172" t="s">
        <v>350</v>
      </c>
      <c r="O134" s="172"/>
      <c r="P134" s="177"/>
      <c r="Q134" s="172" t="s">
        <v>133</v>
      </c>
      <c r="R134" s="172"/>
      <c r="S134" s="172"/>
      <c r="T134" s="173"/>
      <c r="U134" s="178"/>
      <c r="V134" s="172"/>
      <c r="W134" s="173"/>
      <c r="X134" s="173"/>
      <c r="Y134" s="202"/>
      <c r="Z134" s="179"/>
      <c r="AA134" s="180"/>
      <c r="AB134" s="181"/>
      <c r="AC134" s="181"/>
      <c r="AD134" s="180"/>
      <c r="AE134" s="180"/>
      <c r="AF134" s="180"/>
      <c r="AG134" s="180"/>
      <c r="AH134" s="180"/>
      <c r="AI134" s="180"/>
      <c r="AJ134" s="180"/>
      <c r="AK134" s="180"/>
      <c r="AL134" s="180"/>
      <c r="AM134" s="180"/>
      <c r="AN134" s="180"/>
      <c r="AO134" s="180"/>
      <c r="AP134" s="180"/>
      <c r="AQ134" s="180"/>
      <c r="AR134" s="180"/>
      <c r="AS134" s="180"/>
    </row>
    <row r="135" ht="22.5" customHeight="1">
      <c r="A135" s="172">
        <v>26.0</v>
      </c>
      <c r="B135" s="172"/>
      <c r="C135" s="173" t="s">
        <v>12</v>
      </c>
      <c r="D135" s="172"/>
      <c r="E135" s="172"/>
      <c r="F135" s="172"/>
      <c r="G135" s="172"/>
      <c r="H135" s="174" t="s">
        <v>515</v>
      </c>
      <c r="I135" s="175">
        <v>9415.0</v>
      </c>
      <c r="J135" s="172" t="s">
        <v>361</v>
      </c>
      <c r="K135" s="172" t="s">
        <v>479</v>
      </c>
      <c r="L135" s="176">
        <v>2.0</v>
      </c>
      <c r="M135" s="242">
        <v>45071.0</v>
      </c>
      <c r="N135" s="172" t="s">
        <v>338</v>
      </c>
      <c r="O135" s="172"/>
      <c r="P135" s="177"/>
      <c r="Q135" s="172" t="s">
        <v>133</v>
      </c>
      <c r="R135" s="172"/>
      <c r="S135" s="172"/>
      <c r="T135" s="173"/>
      <c r="U135" s="178"/>
      <c r="V135" s="172"/>
      <c r="W135" s="173"/>
      <c r="X135" s="173"/>
      <c r="Y135" s="202"/>
      <c r="Z135" s="179"/>
      <c r="AA135" s="180"/>
      <c r="AB135" s="181"/>
      <c r="AC135" s="181"/>
      <c r="AD135" s="180"/>
      <c r="AE135" s="180"/>
      <c r="AF135" s="180"/>
      <c r="AG135" s="180"/>
      <c r="AH135" s="180"/>
      <c r="AI135" s="180"/>
      <c r="AJ135" s="180"/>
      <c r="AK135" s="180"/>
      <c r="AL135" s="180"/>
      <c r="AM135" s="180"/>
      <c r="AN135" s="180"/>
      <c r="AO135" s="180"/>
      <c r="AP135" s="180"/>
      <c r="AQ135" s="180"/>
      <c r="AR135" s="180"/>
      <c r="AS135" s="180"/>
    </row>
    <row r="136" ht="22.5" customHeight="1">
      <c r="A136" s="172">
        <v>27.0</v>
      </c>
      <c r="B136" s="172"/>
      <c r="C136" s="173" t="s">
        <v>12</v>
      </c>
      <c r="D136" s="172"/>
      <c r="E136" s="172"/>
      <c r="F136" s="172"/>
      <c r="G136" s="172"/>
      <c r="H136" s="174" t="s">
        <v>516</v>
      </c>
      <c r="I136" s="175">
        <v>9425.0</v>
      </c>
      <c r="J136" s="172" t="s">
        <v>470</v>
      </c>
      <c r="K136" s="172" t="s">
        <v>517</v>
      </c>
      <c r="L136" s="176">
        <v>2.7</v>
      </c>
      <c r="M136" s="242">
        <v>44841.0</v>
      </c>
      <c r="N136" s="172" t="s">
        <v>350</v>
      </c>
      <c r="O136" s="172"/>
      <c r="P136" s="177"/>
      <c r="Q136" s="172" t="s">
        <v>133</v>
      </c>
      <c r="R136" s="172"/>
      <c r="S136" s="172"/>
      <c r="T136" s="173"/>
      <c r="U136" s="178"/>
      <c r="V136" s="172"/>
      <c r="W136" s="173"/>
      <c r="X136" s="173"/>
      <c r="Y136" s="202"/>
      <c r="Z136" s="179"/>
      <c r="AA136" s="180"/>
      <c r="AB136" s="181"/>
      <c r="AC136" s="181"/>
      <c r="AD136" s="180"/>
      <c r="AE136" s="180"/>
      <c r="AF136" s="180"/>
      <c r="AG136" s="180"/>
      <c r="AH136" s="180"/>
      <c r="AI136" s="180"/>
      <c r="AJ136" s="180"/>
      <c r="AK136" s="180"/>
      <c r="AL136" s="180"/>
      <c r="AM136" s="180"/>
      <c r="AN136" s="180"/>
      <c r="AO136" s="180"/>
      <c r="AP136" s="180"/>
      <c r="AQ136" s="180"/>
      <c r="AR136" s="180"/>
      <c r="AS136" s="180"/>
    </row>
    <row r="137" ht="22.5" customHeight="1">
      <c r="A137" s="172">
        <v>28.0</v>
      </c>
      <c r="B137" s="172"/>
      <c r="C137" s="173" t="s">
        <v>12</v>
      </c>
      <c r="D137" s="172"/>
      <c r="E137" s="172"/>
      <c r="F137" s="172"/>
      <c r="G137" s="172"/>
      <c r="H137" s="174" t="s">
        <v>518</v>
      </c>
      <c r="I137" s="175">
        <v>9500.0</v>
      </c>
      <c r="J137" s="172" t="s">
        <v>386</v>
      </c>
      <c r="K137" s="172" t="s">
        <v>387</v>
      </c>
      <c r="L137" s="176">
        <v>2.0</v>
      </c>
      <c r="M137" s="242">
        <v>45090.0</v>
      </c>
      <c r="N137" s="172" t="s">
        <v>338</v>
      </c>
      <c r="O137" s="172"/>
      <c r="P137" s="177"/>
      <c r="Q137" s="172" t="s">
        <v>115</v>
      </c>
      <c r="R137" s="172"/>
      <c r="S137" s="172"/>
      <c r="T137" s="173"/>
      <c r="U137" s="178"/>
      <c r="V137" s="172"/>
      <c r="W137" s="173"/>
      <c r="X137" s="173"/>
      <c r="Y137" s="202"/>
      <c r="Z137" s="179"/>
      <c r="AA137" s="180"/>
      <c r="AB137" s="181"/>
      <c r="AC137" s="181"/>
      <c r="AD137" s="180"/>
      <c r="AE137" s="180"/>
      <c r="AF137" s="180"/>
      <c r="AG137" s="180"/>
      <c r="AH137" s="180"/>
      <c r="AI137" s="180"/>
      <c r="AJ137" s="180"/>
      <c r="AK137" s="180"/>
      <c r="AL137" s="180"/>
      <c r="AM137" s="180"/>
      <c r="AN137" s="180"/>
      <c r="AO137" s="180"/>
      <c r="AP137" s="180"/>
      <c r="AQ137" s="180"/>
      <c r="AR137" s="180"/>
      <c r="AS137" s="180"/>
    </row>
    <row r="138" ht="22.5" customHeight="1">
      <c r="A138" s="172"/>
      <c r="B138" s="172"/>
      <c r="C138" s="173"/>
      <c r="D138" s="172"/>
      <c r="E138" s="172"/>
      <c r="F138" s="172"/>
      <c r="G138" s="172"/>
      <c r="H138" s="174"/>
      <c r="I138" s="175"/>
      <c r="J138" s="172"/>
      <c r="K138" s="172"/>
      <c r="L138" s="176"/>
      <c r="M138" s="242"/>
      <c r="N138" s="172"/>
      <c r="O138" s="172"/>
      <c r="P138" s="177"/>
      <c r="Q138" s="172"/>
      <c r="R138" s="172"/>
      <c r="S138" s="172"/>
      <c r="T138" s="173"/>
      <c r="U138" s="178"/>
      <c r="V138" s="172"/>
      <c r="W138" s="173"/>
      <c r="X138" s="173"/>
      <c r="Y138" s="202"/>
      <c r="Z138" s="179"/>
      <c r="AA138" s="180"/>
      <c r="AB138" s="181"/>
      <c r="AC138" s="181"/>
      <c r="AD138" s="180"/>
      <c r="AE138" s="180"/>
      <c r="AF138" s="180"/>
      <c r="AG138" s="180"/>
      <c r="AH138" s="180"/>
      <c r="AI138" s="180"/>
      <c r="AJ138" s="180"/>
      <c r="AK138" s="180"/>
      <c r="AL138" s="180"/>
      <c r="AM138" s="180"/>
      <c r="AN138" s="180"/>
      <c r="AO138" s="180"/>
      <c r="AP138" s="180"/>
      <c r="AQ138" s="180"/>
      <c r="AR138" s="180"/>
      <c r="AS138" s="180"/>
    </row>
    <row r="139" ht="22.5" customHeight="1">
      <c r="A139" s="172"/>
      <c r="B139" s="172"/>
      <c r="C139" s="173"/>
      <c r="D139" s="172"/>
      <c r="E139" s="172"/>
      <c r="F139" s="172"/>
      <c r="G139" s="172"/>
      <c r="H139" s="174"/>
      <c r="I139" s="175"/>
      <c r="J139" s="172"/>
      <c r="K139" s="172"/>
      <c r="L139" s="176"/>
      <c r="M139" s="242"/>
      <c r="N139" s="172"/>
      <c r="O139" s="172"/>
      <c r="P139" s="177"/>
      <c r="Q139" s="172"/>
      <c r="R139" s="172"/>
      <c r="S139" s="172"/>
      <c r="T139" s="173"/>
      <c r="U139" s="178"/>
      <c r="V139" s="172"/>
      <c r="W139" s="173"/>
      <c r="X139" s="173"/>
      <c r="Y139" s="202"/>
      <c r="Z139" s="179"/>
      <c r="AA139" s="180"/>
      <c r="AB139" s="181"/>
      <c r="AC139" s="181"/>
      <c r="AD139" s="180"/>
      <c r="AE139" s="180"/>
      <c r="AF139" s="180"/>
      <c r="AG139" s="180"/>
      <c r="AH139" s="180"/>
      <c r="AI139" s="180"/>
      <c r="AJ139" s="180"/>
      <c r="AK139" s="180"/>
      <c r="AL139" s="180"/>
      <c r="AM139" s="180"/>
      <c r="AN139" s="180"/>
      <c r="AO139" s="180"/>
      <c r="AP139" s="180"/>
      <c r="AQ139" s="180"/>
      <c r="AR139" s="180"/>
      <c r="AS139" s="180"/>
    </row>
    <row r="140" ht="22.5" customHeight="1">
      <c r="A140" s="172"/>
      <c r="B140" s="172"/>
      <c r="C140" s="173"/>
      <c r="D140" s="172"/>
      <c r="E140" s="172"/>
      <c r="F140" s="172"/>
      <c r="G140" s="172"/>
      <c r="H140" s="174"/>
      <c r="I140" s="175"/>
      <c r="J140" s="172"/>
      <c r="K140" s="172"/>
      <c r="L140" s="176"/>
      <c r="M140" s="242"/>
      <c r="N140" s="172"/>
      <c r="O140" s="172"/>
      <c r="P140" s="177"/>
      <c r="Q140" s="172"/>
      <c r="R140" s="172"/>
      <c r="S140" s="172"/>
      <c r="T140" s="173"/>
      <c r="U140" s="178"/>
      <c r="V140" s="172"/>
      <c r="W140" s="173"/>
      <c r="X140" s="173"/>
      <c r="Y140" s="202"/>
      <c r="Z140" s="179"/>
      <c r="AA140" s="180"/>
      <c r="AB140" s="181"/>
      <c r="AC140" s="181"/>
      <c r="AD140" s="180"/>
      <c r="AE140" s="180"/>
      <c r="AF140" s="180"/>
      <c r="AG140" s="180"/>
      <c r="AH140" s="180"/>
      <c r="AI140" s="180"/>
      <c r="AJ140" s="180"/>
      <c r="AK140" s="180"/>
      <c r="AL140" s="180"/>
      <c r="AM140" s="180"/>
      <c r="AN140" s="180"/>
      <c r="AO140" s="180"/>
      <c r="AP140" s="180"/>
      <c r="AQ140" s="180"/>
      <c r="AR140" s="180"/>
      <c r="AS140" s="180"/>
    </row>
    <row r="141" ht="22.5" customHeight="1">
      <c r="A141" s="172"/>
      <c r="B141" s="172"/>
      <c r="C141" s="173"/>
      <c r="D141" s="172"/>
      <c r="E141" s="172"/>
      <c r="F141" s="172"/>
      <c r="G141" s="172"/>
      <c r="H141" s="174"/>
      <c r="I141" s="175"/>
      <c r="J141" s="172"/>
      <c r="K141" s="172"/>
      <c r="L141" s="176"/>
      <c r="M141" s="242"/>
      <c r="N141" s="172"/>
      <c r="O141" s="172"/>
      <c r="P141" s="177"/>
      <c r="Q141" s="172"/>
      <c r="R141" s="172"/>
      <c r="S141" s="172"/>
      <c r="T141" s="173"/>
      <c r="U141" s="178"/>
      <c r="V141" s="172"/>
      <c r="W141" s="173"/>
      <c r="X141" s="173"/>
      <c r="Y141" s="202"/>
      <c r="Z141" s="179"/>
      <c r="AA141" s="180"/>
      <c r="AB141" s="181"/>
      <c r="AC141" s="181"/>
      <c r="AD141" s="180"/>
      <c r="AE141" s="180"/>
      <c r="AF141" s="180"/>
      <c r="AG141" s="180"/>
      <c r="AH141" s="180"/>
      <c r="AI141" s="180"/>
      <c r="AJ141" s="180"/>
      <c r="AK141" s="180"/>
      <c r="AL141" s="180"/>
      <c r="AM141" s="180"/>
      <c r="AN141" s="180"/>
      <c r="AO141" s="180"/>
      <c r="AP141" s="180"/>
      <c r="AQ141" s="180"/>
      <c r="AR141" s="180"/>
      <c r="AS141" s="180"/>
    </row>
    <row r="142" ht="22.5" customHeight="1">
      <c r="A142" s="172"/>
      <c r="B142" s="172"/>
      <c r="C142" s="173"/>
      <c r="D142" s="172"/>
      <c r="E142" s="172"/>
      <c r="F142" s="172"/>
      <c r="G142" s="172"/>
      <c r="H142" s="174"/>
      <c r="I142" s="175"/>
      <c r="J142" s="172"/>
      <c r="K142" s="172"/>
      <c r="L142" s="176"/>
      <c r="M142" s="242"/>
      <c r="N142" s="172"/>
      <c r="O142" s="172"/>
      <c r="P142" s="177"/>
      <c r="Q142" s="172"/>
      <c r="R142" s="172"/>
      <c r="S142" s="172"/>
      <c r="T142" s="173"/>
      <c r="U142" s="178"/>
      <c r="V142" s="172"/>
      <c r="W142" s="173"/>
      <c r="X142" s="173"/>
      <c r="Y142" s="202"/>
      <c r="Z142" s="179"/>
      <c r="AA142" s="180"/>
      <c r="AB142" s="181"/>
      <c r="AC142" s="181"/>
      <c r="AD142" s="180"/>
      <c r="AE142" s="180"/>
      <c r="AF142" s="180"/>
      <c r="AG142" s="180"/>
      <c r="AH142" s="180"/>
      <c r="AI142" s="180"/>
      <c r="AJ142" s="180"/>
      <c r="AK142" s="180"/>
      <c r="AL142" s="180"/>
      <c r="AM142" s="180"/>
      <c r="AN142" s="180"/>
      <c r="AO142" s="180"/>
      <c r="AP142" s="180"/>
      <c r="AQ142" s="180"/>
      <c r="AR142" s="180"/>
      <c r="AS142" s="180"/>
    </row>
    <row r="143" ht="22.5" customHeight="1">
      <c r="A143" s="172"/>
      <c r="B143" s="172"/>
      <c r="C143" s="173"/>
      <c r="D143" s="172"/>
      <c r="E143" s="172"/>
      <c r="F143" s="172"/>
      <c r="G143" s="172"/>
      <c r="H143" s="174"/>
      <c r="I143" s="175"/>
      <c r="J143" s="172"/>
      <c r="K143" s="172"/>
      <c r="L143" s="176"/>
      <c r="M143" s="242"/>
      <c r="N143" s="172"/>
      <c r="O143" s="172"/>
      <c r="P143" s="177"/>
      <c r="Q143" s="172"/>
      <c r="R143" s="172"/>
      <c r="S143" s="172"/>
      <c r="T143" s="173"/>
      <c r="U143" s="178"/>
      <c r="V143" s="172"/>
      <c r="W143" s="173"/>
      <c r="X143" s="173"/>
      <c r="Y143" s="202"/>
      <c r="Z143" s="179"/>
      <c r="AA143" s="180"/>
      <c r="AB143" s="181"/>
      <c r="AC143" s="181"/>
      <c r="AD143" s="180"/>
      <c r="AE143" s="180"/>
      <c r="AF143" s="180"/>
      <c r="AG143" s="180"/>
      <c r="AH143" s="180"/>
      <c r="AI143" s="180"/>
      <c r="AJ143" s="180"/>
      <c r="AK143" s="180"/>
      <c r="AL143" s="180"/>
      <c r="AM143" s="180"/>
      <c r="AN143" s="180"/>
      <c r="AO143" s="180"/>
      <c r="AP143" s="180"/>
      <c r="AQ143" s="180"/>
      <c r="AR143" s="180"/>
      <c r="AS143" s="180"/>
    </row>
    <row r="144" ht="22.5" customHeight="1">
      <c r="A144" s="172"/>
      <c r="B144" s="172"/>
      <c r="C144" s="173"/>
      <c r="D144" s="172"/>
      <c r="E144" s="172"/>
      <c r="F144" s="172"/>
      <c r="G144" s="172"/>
      <c r="H144" s="174"/>
      <c r="I144" s="175"/>
      <c r="J144" s="172"/>
      <c r="K144" s="172"/>
      <c r="L144" s="176"/>
      <c r="M144" s="242"/>
      <c r="N144" s="172"/>
      <c r="O144" s="172"/>
      <c r="P144" s="177"/>
      <c r="Q144" s="172"/>
      <c r="R144" s="172"/>
      <c r="S144" s="172"/>
      <c r="T144" s="173"/>
      <c r="U144" s="178"/>
      <c r="V144" s="172"/>
      <c r="W144" s="173"/>
      <c r="X144" s="173"/>
      <c r="Y144" s="202"/>
      <c r="Z144" s="179"/>
      <c r="AA144" s="180"/>
      <c r="AB144" s="181"/>
      <c r="AC144" s="181"/>
      <c r="AD144" s="180"/>
      <c r="AE144" s="180"/>
      <c r="AF144" s="180"/>
      <c r="AG144" s="180"/>
      <c r="AH144" s="180"/>
      <c r="AI144" s="180"/>
      <c r="AJ144" s="180"/>
      <c r="AK144" s="180"/>
      <c r="AL144" s="180"/>
      <c r="AM144" s="180"/>
      <c r="AN144" s="180"/>
      <c r="AO144" s="180"/>
      <c r="AP144" s="180"/>
      <c r="AQ144" s="180"/>
      <c r="AR144" s="180"/>
      <c r="AS144" s="180"/>
    </row>
    <row r="145" ht="22.5" customHeight="1">
      <c r="A145" s="172"/>
      <c r="B145" s="172"/>
      <c r="C145" s="173"/>
      <c r="D145" s="172"/>
      <c r="E145" s="172"/>
      <c r="F145" s="172"/>
      <c r="G145" s="172"/>
      <c r="H145" s="174"/>
      <c r="I145" s="175"/>
      <c r="J145" s="172"/>
      <c r="K145" s="172"/>
      <c r="L145" s="176"/>
      <c r="M145" s="242"/>
      <c r="N145" s="172"/>
      <c r="O145" s="172"/>
      <c r="P145" s="177"/>
      <c r="Q145" s="172"/>
      <c r="R145" s="172"/>
      <c r="S145" s="172"/>
      <c r="T145" s="173"/>
      <c r="U145" s="178"/>
      <c r="V145" s="172"/>
      <c r="W145" s="173"/>
      <c r="X145" s="173"/>
      <c r="Y145" s="202"/>
      <c r="Z145" s="179"/>
      <c r="AA145" s="180"/>
      <c r="AB145" s="181"/>
      <c r="AC145" s="181"/>
      <c r="AD145" s="180"/>
      <c r="AE145" s="180"/>
      <c r="AF145" s="180"/>
      <c r="AG145" s="180"/>
      <c r="AH145" s="180"/>
      <c r="AI145" s="180"/>
      <c r="AJ145" s="180"/>
      <c r="AK145" s="180"/>
      <c r="AL145" s="180"/>
      <c r="AM145" s="180"/>
      <c r="AN145" s="180"/>
      <c r="AO145" s="180"/>
      <c r="AP145" s="180"/>
      <c r="AQ145" s="180"/>
      <c r="AR145" s="180"/>
      <c r="AS145" s="180"/>
    </row>
    <row r="146" ht="22.5" customHeight="1">
      <c r="A146" s="172"/>
      <c r="B146" s="172"/>
      <c r="C146" s="173"/>
      <c r="D146" s="172"/>
      <c r="E146" s="172"/>
      <c r="F146" s="172"/>
      <c r="G146" s="172"/>
      <c r="H146" s="174"/>
      <c r="I146" s="175"/>
      <c r="J146" s="172"/>
      <c r="K146" s="172"/>
      <c r="L146" s="176"/>
      <c r="M146" s="242"/>
      <c r="N146" s="172"/>
      <c r="O146" s="172"/>
      <c r="P146" s="177"/>
      <c r="Q146" s="172"/>
      <c r="R146" s="172"/>
      <c r="S146" s="172"/>
      <c r="T146" s="173"/>
      <c r="U146" s="178"/>
      <c r="V146" s="172"/>
      <c r="W146" s="173"/>
      <c r="X146" s="173"/>
      <c r="Y146" s="202"/>
      <c r="Z146" s="179"/>
      <c r="AA146" s="180"/>
      <c r="AB146" s="181"/>
      <c r="AC146" s="181"/>
      <c r="AD146" s="180"/>
      <c r="AE146" s="180"/>
      <c r="AF146" s="180"/>
      <c r="AG146" s="180"/>
      <c r="AH146" s="180"/>
      <c r="AI146" s="180"/>
      <c r="AJ146" s="180"/>
      <c r="AK146" s="180"/>
      <c r="AL146" s="180"/>
      <c r="AM146" s="180"/>
      <c r="AN146" s="180"/>
      <c r="AO146" s="180"/>
      <c r="AP146" s="180"/>
      <c r="AQ146" s="180"/>
      <c r="AR146" s="180"/>
      <c r="AS146" s="180"/>
    </row>
    <row r="147" ht="22.5" customHeight="1">
      <c r="A147" s="172"/>
      <c r="B147" s="172"/>
      <c r="C147" s="173"/>
      <c r="D147" s="172"/>
      <c r="E147" s="172"/>
      <c r="F147" s="172"/>
      <c r="G147" s="172"/>
      <c r="H147" s="174"/>
      <c r="I147" s="175"/>
      <c r="J147" s="172"/>
      <c r="K147" s="172"/>
      <c r="L147" s="176"/>
      <c r="M147" s="242"/>
      <c r="N147" s="172"/>
      <c r="O147" s="172"/>
      <c r="P147" s="177"/>
      <c r="Q147" s="172"/>
      <c r="R147" s="172"/>
      <c r="S147" s="172"/>
      <c r="T147" s="173"/>
      <c r="U147" s="178"/>
      <c r="V147" s="172"/>
      <c r="W147" s="173"/>
      <c r="X147" s="173"/>
      <c r="Y147" s="202"/>
      <c r="Z147" s="179"/>
      <c r="AA147" s="180"/>
      <c r="AB147" s="181"/>
      <c r="AC147" s="181"/>
      <c r="AD147" s="180"/>
      <c r="AE147" s="180"/>
      <c r="AF147" s="180"/>
      <c r="AG147" s="180"/>
      <c r="AH147" s="180"/>
      <c r="AI147" s="180"/>
      <c r="AJ147" s="180"/>
      <c r="AK147" s="180"/>
      <c r="AL147" s="180"/>
      <c r="AM147" s="180"/>
      <c r="AN147" s="180"/>
      <c r="AO147" s="180"/>
      <c r="AP147" s="180"/>
      <c r="AQ147" s="180"/>
      <c r="AR147" s="180"/>
      <c r="AS147" s="180"/>
    </row>
    <row r="148" ht="22.5" customHeight="1">
      <c r="A148" s="172"/>
      <c r="B148" s="172"/>
      <c r="C148" s="173"/>
      <c r="D148" s="172"/>
      <c r="E148" s="172"/>
      <c r="F148" s="172"/>
      <c r="G148" s="172"/>
      <c r="H148" s="174"/>
      <c r="I148" s="175"/>
      <c r="J148" s="172"/>
      <c r="K148" s="172"/>
      <c r="L148" s="176"/>
      <c r="M148" s="242"/>
      <c r="N148" s="172"/>
      <c r="O148" s="172"/>
      <c r="P148" s="177"/>
      <c r="Q148" s="172"/>
      <c r="R148" s="172"/>
      <c r="S148" s="172"/>
      <c r="T148" s="173"/>
      <c r="U148" s="178"/>
      <c r="V148" s="172"/>
      <c r="W148" s="173"/>
      <c r="X148" s="173"/>
      <c r="Y148" s="202"/>
      <c r="Z148" s="179"/>
      <c r="AA148" s="180"/>
      <c r="AB148" s="181"/>
      <c r="AC148" s="181"/>
      <c r="AD148" s="180"/>
      <c r="AE148" s="180"/>
      <c r="AF148" s="180"/>
      <c r="AG148" s="180"/>
      <c r="AH148" s="180"/>
      <c r="AI148" s="180"/>
      <c r="AJ148" s="180"/>
      <c r="AK148" s="180"/>
      <c r="AL148" s="180"/>
      <c r="AM148" s="180"/>
      <c r="AN148" s="180"/>
      <c r="AO148" s="180"/>
      <c r="AP148" s="180"/>
      <c r="AQ148" s="180"/>
      <c r="AR148" s="180"/>
      <c r="AS148" s="180"/>
    </row>
    <row r="149" ht="22.5" customHeight="1">
      <c r="A149" s="172"/>
      <c r="B149" s="172"/>
      <c r="C149" s="173"/>
      <c r="D149" s="172"/>
      <c r="E149" s="172"/>
      <c r="F149" s="172"/>
      <c r="G149" s="172"/>
      <c r="H149" s="174"/>
      <c r="I149" s="175"/>
      <c r="J149" s="172"/>
      <c r="K149" s="172"/>
      <c r="L149" s="176"/>
      <c r="M149" s="242"/>
      <c r="N149" s="172"/>
      <c r="O149" s="172"/>
      <c r="P149" s="177"/>
      <c r="Q149" s="172"/>
      <c r="R149" s="172"/>
      <c r="S149" s="172"/>
      <c r="T149" s="173"/>
      <c r="U149" s="178"/>
      <c r="V149" s="172"/>
      <c r="W149" s="173"/>
      <c r="X149" s="173"/>
      <c r="Y149" s="202"/>
      <c r="Z149" s="179"/>
      <c r="AA149" s="180"/>
      <c r="AB149" s="181"/>
      <c r="AC149" s="181"/>
      <c r="AD149" s="180"/>
      <c r="AE149" s="180"/>
      <c r="AF149" s="180"/>
      <c r="AG149" s="180"/>
      <c r="AH149" s="180"/>
      <c r="AI149" s="180"/>
      <c r="AJ149" s="180"/>
      <c r="AK149" s="180"/>
      <c r="AL149" s="180"/>
      <c r="AM149" s="180"/>
      <c r="AN149" s="180"/>
      <c r="AO149" s="180"/>
      <c r="AP149" s="180"/>
      <c r="AQ149" s="180"/>
      <c r="AR149" s="180"/>
      <c r="AS149" s="180"/>
    </row>
    <row r="150" ht="22.5" customHeight="1">
      <c r="A150" s="172"/>
      <c r="B150" s="172"/>
      <c r="C150" s="173"/>
      <c r="D150" s="172"/>
      <c r="E150" s="172"/>
      <c r="F150" s="172"/>
      <c r="G150" s="172"/>
      <c r="H150" s="174"/>
      <c r="I150" s="175"/>
      <c r="J150" s="172"/>
      <c r="K150" s="172"/>
      <c r="L150" s="176"/>
      <c r="M150" s="242"/>
      <c r="N150" s="172"/>
      <c r="O150" s="172"/>
      <c r="P150" s="177"/>
      <c r="Q150" s="172"/>
      <c r="R150" s="172"/>
      <c r="S150" s="172"/>
      <c r="T150" s="173"/>
      <c r="U150" s="178"/>
      <c r="V150" s="172"/>
      <c r="W150" s="173"/>
      <c r="X150" s="173"/>
      <c r="Y150" s="202"/>
      <c r="Z150" s="179"/>
      <c r="AA150" s="180"/>
      <c r="AB150" s="181"/>
      <c r="AC150" s="181"/>
      <c r="AD150" s="180"/>
      <c r="AE150" s="180"/>
      <c r="AF150" s="180"/>
      <c r="AG150" s="180"/>
      <c r="AH150" s="180"/>
      <c r="AI150" s="180"/>
      <c r="AJ150" s="180"/>
      <c r="AK150" s="180"/>
      <c r="AL150" s="180"/>
      <c r="AM150" s="180"/>
      <c r="AN150" s="180"/>
      <c r="AO150" s="180"/>
      <c r="AP150" s="180"/>
      <c r="AQ150" s="180"/>
      <c r="AR150" s="180"/>
      <c r="AS150" s="180"/>
    </row>
    <row r="151" ht="22.5" customHeight="1">
      <c r="A151" s="172"/>
      <c r="B151" s="172"/>
      <c r="C151" s="173"/>
      <c r="D151" s="172"/>
      <c r="E151" s="172"/>
      <c r="F151" s="172"/>
      <c r="G151" s="172"/>
      <c r="H151" s="174"/>
      <c r="I151" s="175"/>
      <c r="J151" s="172"/>
      <c r="K151" s="172"/>
      <c r="L151" s="176"/>
      <c r="M151" s="242"/>
      <c r="N151" s="172"/>
      <c r="O151" s="172"/>
      <c r="P151" s="177"/>
      <c r="Q151" s="172"/>
      <c r="R151" s="172"/>
      <c r="S151" s="172"/>
      <c r="T151" s="173"/>
      <c r="U151" s="178"/>
      <c r="V151" s="172"/>
      <c r="W151" s="173"/>
      <c r="X151" s="173"/>
      <c r="Y151" s="202"/>
      <c r="Z151" s="179"/>
      <c r="AA151" s="180"/>
      <c r="AB151" s="181"/>
      <c r="AC151" s="181"/>
      <c r="AD151" s="180"/>
      <c r="AE151" s="180"/>
      <c r="AF151" s="180"/>
      <c r="AG151" s="180"/>
      <c r="AH151" s="180"/>
      <c r="AI151" s="180"/>
      <c r="AJ151" s="180"/>
      <c r="AK151" s="180"/>
      <c r="AL151" s="180"/>
      <c r="AM151" s="180"/>
      <c r="AN151" s="180"/>
      <c r="AO151" s="180"/>
      <c r="AP151" s="180"/>
      <c r="AQ151" s="180"/>
      <c r="AR151" s="180"/>
      <c r="AS151" s="180"/>
    </row>
    <row r="152" ht="22.5" customHeight="1">
      <c r="A152" s="172"/>
      <c r="B152" s="172"/>
      <c r="C152" s="173"/>
      <c r="D152" s="172"/>
      <c r="E152" s="172"/>
      <c r="F152" s="172"/>
      <c r="G152" s="172"/>
      <c r="H152" s="174"/>
      <c r="I152" s="175"/>
      <c r="J152" s="172"/>
      <c r="K152" s="172"/>
      <c r="L152" s="176"/>
      <c r="M152" s="242"/>
      <c r="N152" s="172"/>
      <c r="O152" s="172"/>
      <c r="P152" s="177"/>
      <c r="Q152" s="172"/>
      <c r="R152" s="172"/>
      <c r="S152" s="172"/>
      <c r="T152" s="173"/>
      <c r="U152" s="178"/>
      <c r="V152" s="172"/>
      <c r="W152" s="173"/>
      <c r="X152" s="173"/>
      <c r="Y152" s="202"/>
      <c r="Z152" s="179"/>
      <c r="AA152" s="180"/>
      <c r="AB152" s="181"/>
      <c r="AC152" s="181"/>
      <c r="AD152" s="180"/>
      <c r="AE152" s="180"/>
      <c r="AF152" s="180"/>
      <c r="AG152" s="180"/>
      <c r="AH152" s="180"/>
      <c r="AI152" s="180"/>
      <c r="AJ152" s="180"/>
      <c r="AK152" s="180"/>
      <c r="AL152" s="180"/>
      <c r="AM152" s="180"/>
      <c r="AN152" s="180"/>
      <c r="AO152" s="180"/>
      <c r="AP152" s="180"/>
      <c r="AQ152" s="180"/>
      <c r="AR152" s="180"/>
      <c r="AS152" s="180"/>
    </row>
    <row r="153" ht="22.5" customHeight="1">
      <c r="A153" s="172"/>
      <c r="B153" s="172"/>
      <c r="C153" s="173"/>
      <c r="D153" s="172"/>
      <c r="E153" s="172"/>
      <c r="F153" s="172"/>
      <c r="G153" s="172"/>
      <c r="H153" s="174"/>
      <c r="I153" s="175"/>
      <c r="J153" s="172"/>
      <c r="K153" s="172"/>
      <c r="L153" s="176"/>
      <c r="M153" s="242"/>
      <c r="N153" s="172"/>
      <c r="O153" s="172"/>
      <c r="P153" s="177"/>
      <c r="Q153" s="172"/>
      <c r="R153" s="172"/>
      <c r="S153" s="172"/>
      <c r="T153" s="173"/>
      <c r="U153" s="178"/>
      <c r="V153" s="172"/>
      <c r="W153" s="173"/>
      <c r="X153" s="173"/>
      <c r="Y153" s="202"/>
      <c r="Z153" s="179"/>
      <c r="AA153" s="180"/>
      <c r="AB153" s="181"/>
      <c r="AC153" s="181"/>
      <c r="AD153" s="180"/>
      <c r="AE153" s="180"/>
      <c r="AF153" s="180"/>
      <c r="AG153" s="180"/>
      <c r="AH153" s="180"/>
      <c r="AI153" s="180"/>
      <c r="AJ153" s="180"/>
      <c r="AK153" s="180"/>
      <c r="AL153" s="180"/>
      <c r="AM153" s="180"/>
      <c r="AN153" s="180"/>
      <c r="AO153" s="180"/>
      <c r="AP153" s="180"/>
      <c r="AQ153" s="180"/>
      <c r="AR153" s="180"/>
      <c r="AS153" s="180"/>
    </row>
    <row r="154" ht="14.25" customHeight="1">
      <c r="A154" s="224"/>
      <c r="B154" s="224"/>
      <c r="C154" s="225"/>
      <c r="D154" s="224"/>
      <c r="E154" s="224"/>
      <c r="F154" s="224"/>
      <c r="G154" s="224"/>
      <c r="H154" s="226"/>
      <c r="I154" s="227"/>
      <c r="J154" s="224"/>
      <c r="K154" s="243" t="s">
        <v>519</v>
      </c>
      <c r="L154" s="228"/>
      <c r="M154" s="229"/>
      <c r="N154" s="224"/>
      <c r="O154" s="229"/>
      <c r="P154" s="229"/>
      <c r="Q154" s="224"/>
      <c r="R154" s="224"/>
      <c r="S154" s="224"/>
      <c r="T154" s="225"/>
      <c r="U154" s="230"/>
      <c r="V154" s="231"/>
      <c r="W154" s="232"/>
      <c r="X154" s="232"/>
      <c r="Y154" s="224"/>
      <c r="Z154" s="170"/>
      <c r="AA154" s="171"/>
      <c r="AB154" s="233"/>
      <c r="AC154" s="233"/>
      <c r="AD154" s="171"/>
      <c r="AE154" s="171"/>
      <c r="AF154" s="171"/>
      <c r="AG154" s="171"/>
      <c r="AH154" s="171"/>
      <c r="AI154" s="171"/>
      <c r="AJ154" s="171"/>
      <c r="AK154" s="171"/>
      <c r="AL154" s="171"/>
      <c r="AM154" s="171"/>
      <c r="AN154" s="171"/>
      <c r="AO154" s="171"/>
      <c r="AP154" s="171"/>
      <c r="AQ154" s="171"/>
      <c r="AR154" s="171"/>
      <c r="AS154" s="171"/>
    </row>
    <row r="155" ht="14.25" customHeight="1">
      <c r="A155" s="244" t="s">
        <v>520</v>
      </c>
      <c r="B155" s="25"/>
      <c r="C155" s="25"/>
      <c r="D155" s="25"/>
      <c r="E155" s="25"/>
      <c r="F155" s="25"/>
      <c r="G155" s="25"/>
      <c r="H155" s="25"/>
      <c r="I155" s="25"/>
      <c r="J155" s="25"/>
      <c r="K155" s="26"/>
      <c r="L155" s="245"/>
      <c r="M155" s="246"/>
      <c r="N155" s="246"/>
      <c r="O155" s="246"/>
      <c r="P155" s="246"/>
      <c r="Q155" s="246"/>
      <c r="R155" s="246"/>
      <c r="S155" s="246"/>
      <c r="T155" s="247"/>
      <c r="U155" s="248"/>
      <c r="V155" s="249"/>
      <c r="W155" s="250"/>
      <c r="X155" s="250"/>
      <c r="Y155" s="246"/>
      <c r="Z155" s="170"/>
      <c r="AA155" s="171"/>
      <c r="AB155" s="233"/>
      <c r="AC155" s="233"/>
      <c r="AD155" s="171"/>
      <c r="AE155" s="171"/>
      <c r="AF155" s="171"/>
      <c r="AG155" s="171"/>
      <c r="AH155" s="171"/>
      <c r="AI155" s="171"/>
      <c r="AJ155" s="171"/>
      <c r="AK155" s="171"/>
      <c r="AL155" s="171"/>
      <c r="AM155" s="171"/>
      <c r="AN155" s="171"/>
      <c r="AO155" s="171"/>
      <c r="AP155" s="171"/>
      <c r="AQ155" s="171"/>
      <c r="AR155" s="171"/>
      <c r="AS155" s="171"/>
    </row>
    <row r="156" ht="14.25" customHeight="1">
      <c r="A156" s="251"/>
      <c r="B156" s="251"/>
      <c r="C156" s="252"/>
      <c r="D156" s="251"/>
      <c r="E156" s="251"/>
      <c r="F156" s="251"/>
      <c r="G156" s="251"/>
      <c r="H156" s="253"/>
      <c r="I156" s="254"/>
      <c r="J156" s="251"/>
      <c r="K156" s="251"/>
      <c r="L156" s="255"/>
      <c r="M156" s="256"/>
      <c r="N156" s="251"/>
      <c r="O156" s="251"/>
      <c r="P156" s="256"/>
      <c r="Q156" s="251"/>
      <c r="R156" s="251"/>
      <c r="S156" s="251"/>
      <c r="T156" s="252"/>
      <c r="U156" s="257"/>
      <c r="V156" s="172"/>
      <c r="W156" s="173"/>
      <c r="X156" s="173"/>
      <c r="Y156" s="251"/>
      <c r="Z156" s="170"/>
      <c r="AA156" s="171"/>
      <c r="AB156" s="233"/>
      <c r="AC156" s="233"/>
      <c r="AD156" s="171"/>
      <c r="AE156" s="171"/>
      <c r="AF156" s="171"/>
      <c r="AG156" s="171"/>
      <c r="AH156" s="171"/>
      <c r="AI156" s="171"/>
      <c r="AJ156" s="171"/>
      <c r="AK156" s="171"/>
      <c r="AL156" s="171"/>
      <c r="AM156" s="171"/>
      <c r="AN156" s="171"/>
      <c r="AO156" s="171"/>
      <c r="AP156" s="171"/>
      <c r="AQ156" s="171"/>
      <c r="AR156" s="171"/>
      <c r="AS156" s="171"/>
    </row>
    <row r="157" ht="14.25" customHeight="1">
      <c r="A157" s="251"/>
      <c r="B157" s="251"/>
      <c r="C157" s="252"/>
      <c r="D157" s="251"/>
      <c r="E157" s="251"/>
      <c r="F157" s="251"/>
      <c r="G157" s="251"/>
      <c r="H157" s="253"/>
      <c r="I157" s="254"/>
      <c r="J157" s="251"/>
      <c r="K157" s="251"/>
      <c r="L157" s="255"/>
      <c r="M157" s="256"/>
      <c r="N157" s="251"/>
      <c r="O157" s="251"/>
      <c r="P157" s="256"/>
      <c r="Q157" s="251"/>
      <c r="R157" s="251"/>
      <c r="S157" s="251"/>
      <c r="T157" s="252"/>
      <c r="U157" s="257"/>
      <c r="V157" s="172"/>
      <c r="W157" s="173"/>
      <c r="X157" s="173"/>
      <c r="Y157" s="251"/>
      <c r="Z157" s="170"/>
      <c r="AA157" s="171"/>
      <c r="AB157" s="233"/>
      <c r="AC157" s="233"/>
      <c r="AD157" s="171"/>
      <c r="AE157" s="171"/>
      <c r="AF157" s="171"/>
      <c r="AG157" s="171"/>
      <c r="AH157" s="171"/>
      <c r="AI157" s="171"/>
      <c r="AJ157" s="171"/>
      <c r="AK157" s="171"/>
      <c r="AL157" s="171"/>
      <c r="AM157" s="171"/>
      <c r="AN157" s="171"/>
      <c r="AO157" s="171"/>
      <c r="AP157" s="171"/>
      <c r="AQ157" s="171"/>
      <c r="AR157" s="171"/>
      <c r="AS157" s="171"/>
    </row>
    <row r="158" ht="14.25" customHeight="1">
      <c r="A158" s="251"/>
      <c r="B158" s="251"/>
      <c r="C158" s="252"/>
      <c r="D158" s="251"/>
      <c r="E158" s="251"/>
      <c r="F158" s="251"/>
      <c r="G158" s="251"/>
      <c r="H158" s="253"/>
      <c r="I158" s="254"/>
      <c r="J158" s="251"/>
      <c r="K158" s="251"/>
      <c r="L158" s="255"/>
      <c r="M158" s="256"/>
      <c r="N158" s="251"/>
      <c r="O158" s="251"/>
      <c r="P158" s="256"/>
      <c r="Q158" s="251"/>
      <c r="R158" s="251"/>
      <c r="S158" s="251"/>
      <c r="T158" s="252"/>
      <c r="U158" s="257"/>
      <c r="V158" s="172"/>
      <c r="W158" s="173"/>
      <c r="X158" s="173"/>
      <c r="Y158" s="251"/>
      <c r="Z158" s="170"/>
      <c r="AA158" s="171"/>
      <c r="AB158" s="233"/>
      <c r="AC158" s="233"/>
      <c r="AD158" s="171"/>
      <c r="AE158" s="171"/>
      <c r="AF158" s="171"/>
      <c r="AG158" s="171"/>
      <c r="AH158" s="171"/>
      <c r="AI158" s="171"/>
      <c r="AJ158" s="171"/>
      <c r="AK158" s="171"/>
      <c r="AL158" s="171"/>
      <c r="AM158" s="171"/>
      <c r="AN158" s="171"/>
      <c r="AO158" s="171"/>
      <c r="AP158" s="171"/>
      <c r="AQ158" s="171"/>
      <c r="AR158" s="171"/>
      <c r="AS158" s="171"/>
    </row>
    <row r="159" ht="14.25" customHeight="1">
      <c r="A159" s="251"/>
      <c r="B159" s="251"/>
      <c r="C159" s="252"/>
      <c r="D159" s="251"/>
      <c r="E159" s="251"/>
      <c r="F159" s="251"/>
      <c r="G159" s="251"/>
      <c r="H159" s="253"/>
      <c r="I159" s="254"/>
      <c r="J159" s="251"/>
      <c r="K159" s="251"/>
      <c r="L159" s="255"/>
      <c r="M159" s="256"/>
      <c r="N159" s="251"/>
      <c r="O159" s="251"/>
      <c r="P159" s="256"/>
      <c r="Q159" s="251"/>
      <c r="R159" s="251"/>
      <c r="S159" s="251"/>
      <c r="T159" s="252"/>
      <c r="U159" s="257"/>
      <c r="V159" s="172"/>
      <c r="W159" s="173"/>
      <c r="X159" s="173"/>
      <c r="Y159" s="251"/>
      <c r="Z159" s="170"/>
      <c r="AA159" s="171"/>
      <c r="AB159" s="233"/>
      <c r="AC159" s="233"/>
      <c r="AD159" s="171"/>
      <c r="AE159" s="171"/>
      <c r="AF159" s="171"/>
      <c r="AG159" s="171"/>
      <c r="AH159" s="171"/>
      <c r="AI159" s="171"/>
      <c r="AJ159" s="171"/>
      <c r="AK159" s="171"/>
      <c r="AL159" s="171"/>
      <c r="AM159" s="171"/>
      <c r="AN159" s="171"/>
      <c r="AO159" s="171"/>
      <c r="AP159" s="171"/>
      <c r="AQ159" s="171"/>
      <c r="AR159" s="171"/>
      <c r="AS159" s="171"/>
    </row>
    <row r="160" ht="14.25" customHeight="1">
      <c r="A160" s="251"/>
      <c r="B160" s="251"/>
      <c r="C160" s="252"/>
      <c r="D160" s="251"/>
      <c r="E160" s="251"/>
      <c r="F160" s="251"/>
      <c r="G160" s="251"/>
      <c r="H160" s="253"/>
      <c r="I160" s="254"/>
      <c r="J160" s="251"/>
      <c r="K160" s="251"/>
      <c r="L160" s="255"/>
      <c r="M160" s="256"/>
      <c r="N160" s="251"/>
      <c r="O160" s="251"/>
      <c r="P160" s="256"/>
      <c r="Q160" s="251"/>
      <c r="R160" s="251"/>
      <c r="S160" s="251"/>
      <c r="T160" s="252"/>
      <c r="U160" s="257"/>
      <c r="V160" s="172"/>
      <c r="W160" s="173"/>
      <c r="X160" s="173"/>
      <c r="Y160" s="251"/>
      <c r="Z160" s="170"/>
      <c r="AA160" s="171"/>
      <c r="AB160" s="233"/>
      <c r="AC160" s="233"/>
      <c r="AD160" s="171"/>
      <c r="AE160" s="171"/>
      <c r="AF160" s="171"/>
      <c r="AG160" s="171"/>
      <c r="AH160" s="171"/>
      <c r="AI160" s="171"/>
      <c r="AJ160" s="171"/>
      <c r="AK160" s="171"/>
      <c r="AL160" s="171"/>
      <c r="AM160" s="171"/>
      <c r="AN160" s="171"/>
      <c r="AO160" s="171"/>
      <c r="AP160" s="171"/>
      <c r="AQ160" s="171"/>
      <c r="AR160" s="171"/>
      <c r="AS160" s="171"/>
    </row>
    <row r="161" ht="14.25" customHeight="1">
      <c r="A161" s="251"/>
      <c r="B161" s="251"/>
      <c r="C161" s="252"/>
      <c r="D161" s="251"/>
      <c r="E161" s="251"/>
      <c r="F161" s="251"/>
      <c r="G161" s="251"/>
      <c r="H161" s="253"/>
      <c r="I161" s="254"/>
      <c r="J161" s="251"/>
      <c r="K161" s="251"/>
      <c r="L161" s="255"/>
      <c r="M161" s="256"/>
      <c r="N161" s="251"/>
      <c r="O161" s="251"/>
      <c r="P161" s="256"/>
      <c r="Q161" s="251"/>
      <c r="R161" s="251"/>
      <c r="S161" s="251"/>
      <c r="T161" s="252"/>
      <c r="U161" s="257"/>
      <c r="V161" s="172"/>
      <c r="W161" s="173"/>
      <c r="X161" s="173"/>
      <c r="Y161" s="251"/>
      <c r="Z161" s="170"/>
      <c r="AA161" s="171"/>
      <c r="AB161" s="233"/>
      <c r="AC161" s="233"/>
      <c r="AD161" s="171"/>
      <c r="AE161" s="171"/>
      <c r="AF161" s="171"/>
      <c r="AG161" s="171"/>
      <c r="AH161" s="171"/>
      <c r="AI161" s="171"/>
      <c r="AJ161" s="171"/>
      <c r="AK161" s="171"/>
      <c r="AL161" s="171"/>
      <c r="AM161" s="171"/>
      <c r="AN161" s="171"/>
      <c r="AO161" s="171"/>
      <c r="AP161" s="171"/>
      <c r="AQ161" s="171"/>
      <c r="AR161" s="171"/>
      <c r="AS161" s="171"/>
    </row>
    <row r="162" ht="14.25" customHeight="1">
      <c r="A162" s="251"/>
      <c r="B162" s="251"/>
      <c r="C162" s="252"/>
      <c r="D162" s="251"/>
      <c r="E162" s="251"/>
      <c r="F162" s="251"/>
      <c r="G162" s="251"/>
      <c r="H162" s="253"/>
      <c r="I162" s="254"/>
      <c r="J162" s="251"/>
      <c r="K162" s="251"/>
      <c r="L162" s="255"/>
      <c r="M162" s="256"/>
      <c r="N162" s="251"/>
      <c r="O162" s="251"/>
      <c r="P162" s="256"/>
      <c r="Q162" s="251"/>
      <c r="R162" s="251"/>
      <c r="S162" s="251"/>
      <c r="T162" s="252"/>
      <c r="U162" s="257"/>
      <c r="V162" s="172"/>
      <c r="W162" s="173"/>
      <c r="X162" s="173"/>
      <c r="Y162" s="251"/>
      <c r="Z162" s="170"/>
      <c r="AA162" s="171"/>
      <c r="AB162" s="233"/>
      <c r="AC162" s="233"/>
      <c r="AD162" s="171"/>
      <c r="AE162" s="171"/>
      <c r="AF162" s="171"/>
      <c r="AG162" s="171"/>
      <c r="AH162" s="171"/>
      <c r="AI162" s="171"/>
      <c r="AJ162" s="171"/>
      <c r="AK162" s="171"/>
      <c r="AL162" s="171"/>
      <c r="AM162" s="171"/>
      <c r="AN162" s="171"/>
      <c r="AO162" s="171"/>
      <c r="AP162" s="171"/>
      <c r="AQ162" s="171"/>
      <c r="AR162" s="171"/>
      <c r="AS162" s="171"/>
    </row>
    <row r="163" ht="14.25" customHeight="1">
      <c r="A163" s="251"/>
      <c r="B163" s="251"/>
      <c r="C163" s="252"/>
      <c r="D163" s="251"/>
      <c r="E163" s="251"/>
      <c r="F163" s="251"/>
      <c r="G163" s="251"/>
      <c r="H163" s="253"/>
      <c r="I163" s="254"/>
      <c r="J163" s="251"/>
      <c r="K163" s="251"/>
      <c r="L163" s="255"/>
      <c r="M163" s="256"/>
      <c r="N163" s="251"/>
      <c r="O163" s="251"/>
      <c r="P163" s="256"/>
      <c r="Q163" s="251"/>
      <c r="R163" s="251"/>
      <c r="S163" s="251"/>
      <c r="T163" s="252"/>
      <c r="U163" s="257"/>
      <c r="V163" s="172"/>
      <c r="W163" s="173"/>
      <c r="X163" s="173"/>
      <c r="Y163" s="251"/>
      <c r="Z163" s="170"/>
      <c r="AA163" s="171"/>
      <c r="AB163" s="233"/>
      <c r="AC163" s="233"/>
      <c r="AD163" s="171"/>
      <c r="AE163" s="171"/>
      <c r="AF163" s="171"/>
      <c r="AG163" s="171"/>
      <c r="AH163" s="171"/>
      <c r="AI163" s="171"/>
      <c r="AJ163" s="171"/>
      <c r="AK163" s="171"/>
      <c r="AL163" s="171"/>
      <c r="AM163" s="171"/>
      <c r="AN163" s="171"/>
      <c r="AO163" s="171"/>
      <c r="AP163" s="171"/>
      <c r="AQ163" s="171"/>
      <c r="AR163" s="171"/>
      <c r="AS163" s="171"/>
    </row>
    <row r="164" ht="14.25" customHeight="1">
      <c r="A164" s="251"/>
      <c r="B164" s="251"/>
      <c r="C164" s="252"/>
      <c r="D164" s="251"/>
      <c r="E164" s="251"/>
      <c r="F164" s="251"/>
      <c r="G164" s="251"/>
      <c r="H164" s="253"/>
      <c r="I164" s="254"/>
      <c r="J164" s="251"/>
      <c r="K164" s="251"/>
      <c r="L164" s="255"/>
      <c r="M164" s="256"/>
      <c r="N164" s="251"/>
      <c r="O164" s="251"/>
      <c r="P164" s="256"/>
      <c r="Q164" s="251"/>
      <c r="R164" s="251"/>
      <c r="S164" s="251"/>
      <c r="T164" s="252"/>
      <c r="U164" s="257"/>
      <c r="V164" s="172"/>
      <c r="W164" s="173"/>
      <c r="X164" s="173"/>
      <c r="Y164" s="251"/>
      <c r="Z164" s="170"/>
      <c r="AA164" s="171"/>
      <c r="AB164" s="233"/>
      <c r="AC164" s="233"/>
      <c r="AD164" s="171"/>
      <c r="AE164" s="171"/>
      <c r="AF164" s="171"/>
      <c r="AG164" s="171"/>
      <c r="AH164" s="171"/>
      <c r="AI164" s="171"/>
      <c r="AJ164" s="171"/>
      <c r="AK164" s="171"/>
      <c r="AL164" s="171"/>
      <c r="AM164" s="171"/>
      <c r="AN164" s="171"/>
      <c r="AO164" s="171"/>
      <c r="AP164" s="171"/>
      <c r="AQ164" s="171"/>
      <c r="AR164" s="171"/>
      <c r="AS164" s="171"/>
    </row>
    <row r="165" ht="14.25" customHeight="1">
      <c r="A165" s="251"/>
      <c r="B165" s="251"/>
      <c r="C165" s="252"/>
      <c r="D165" s="251"/>
      <c r="E165" s="251"/>
      <c r="F165" s="251"/>
      <c r="G165" s="251"/>
      <c r="H165" s="253"/>
      <c r="I165" s="254"/>
      <c r="J165" s="251"/>
      <c r="K165" s="251"/>
      <c r="L165" s="255"/>
      <c r="M165" s="256"/>
      <c r="N165" s="251"/>
      <c r="O165" s="251"/>
      <c r="P165" s="256"/>
      <c r="Q165" s="251"/>
      <c r="R165" s="251"/>
      <c r="S165" s="251"/>
      <c r="T165" s="252"/>
      <c r="U165" s="257"/>
      <c r="V165" s="172"/>
      <c r="W165" s="173"/>
      <c r="X165" s="173"/>
      <c r="Y165" s="251"/>
      <c r="Z165" s="170"/>
      <c r="AA165" s="171"/>
      <c r="AB165" s="233"/>
      <c r="AC165" s="233"/>
      <c r="AD165" s="171"/>
      <c r="AE165" s="171"/>
      <c r="AF165" s="171"/>
      <c r="AG165" s="171"/>
      <c r="AH165" s="171"/>
      <c r="AI165" s="171"/>
      <c r="AJ165" s="171"/>
      <c r="AK165" s="171"/>
      <c r="AL165" s="171"/>
      <c r="AM165" s="171"/>
      <c r="AN165" s="171"/>
      <c r="AO165" s="171"/>
      <c r="AP165" s="171"/>
      <c r="AQ165" s="171"/>
      <c r="AR165" s="171"/>
      <c r="AS165" s="171"/>
    </row>
    <row r="166" ht="14.25" customHeight="1">
      <c r="A166" s="251"/>
      <c r="B166" s="251"/>
      <c r="C166" s="252"/>
      <c r="D166" s="251"/>
      <c r="E166" s="251"/>
      <c r="F166" s="251"/>
      <c r="G166" s="251"/>
      <c r="H166" s="253"/>
      <c r="I166" s="254"/>
      <c r="J166" s="251"/>
      <c r="K166" s="251"/>
      <c r="L166" s="255"/>
      <c r="M166" s="256"/>
      <c r="N166" s="251"/>
      <c r="O166" s="251"/>
      <c r="P166" s="256"/>
      <c r="Q166" s="251"/>
      <c r="R166" s="251"/>
      <c r="S166" s="251"/>
      <c r="T166" s="252"/>
      <c r="U166" s="257"/>
      <c r="V166" s="172"/>
      <c r="W166" s="173"/>
      <c r="X166" s="173"/>
      <c r="Y166" s="251"/>
      <c r="Z166" s="170"/>
      <c r="AA166" s="171"/>
      <c r="AB166" s="233"/>
      <c r="AC166" s="233"/>
      <c r="AD166" s="171"/>
      <c r="AE166" s="171"/>
      <c r="AF166" s="171"/>
      <c r="AG166" s="171"/>
      <c r="AH166" s="171"/>
      <c r="AI166" s="171"/>
      <c r="AJ166" s="171"/>
      <c r="AK166" s="171"/>
      <c r="AL166" s="171"/>
      <c r="AM166" s="171"/>
      <c r="AN166" s="171"/>
      <c r="AO166" s="171"/>
      <c r="AP166" s="171"/>
      <c r="AQ166" s="171"/>
      <c r="AR166" s="171"/>
      <c r="AS166" s="171"/>
    </row>
    <row r="167" ht="14.25" customHeight="1">
      <c r="A167" s="251"/>
      <c r="B167" s="251"/>
      <c r="C167" s="252"/>
      <c r="D167" s="251"/>
      <c r="E167" s="251"/>
      <c r="F167" s="251"/>
      <c r="G167" s="251"/>
      <c r="H167" s="253"/>
      <c r="I167" s="254"/>
      <c r="J167" s="251"/>
      <c r="K167" s="251"/>
      <c r="L167" s="255"/>
      <c r="M167" s="256"/>
      <c r="N167" s="251"/>
      <c r="O167" s="251"/>
      <c r="P167" s="256"/>
      <c r="Q167" s="251"/>
      <c r="R167" s="251"/>
      <c r="S167" s="251"/>
      <c r="T167" s="252"/>
      <c r="U167" s="257"/>
      <c r="V167" s="172"/>
      <c r="W167" s="173"/>
      <c r="X167" s="173"/>
      <c r="Y167" s="251"/>
      <c r="Z167" s="170"/>
      <c r="AA167" s="171"/>
      <c r="AB167" s="233"/>
      <c r="AC167" s="233"/>
      <c r="AD167" s="171"/>
      <c r="AE167" s="171"/>
      <c r="AF167" s="171"/>
      <c r="AG167" s="171"/>
      <c r="AH167" s="171"/>
      <c r="AI167" s="171"/>
      <c r="AJ167" s="171"/>
      <c r="AK167" s="171"/>
      <c r="AL167" s="171"/>
      <c r="AM167" s="171"/>
      <c r="AN167" s="171"/>
      <c r="AO167" s="171"/>
      <c r="AP167" s="171"/>
      <c r="AQ167" s="171"/>
      <c r="AR167" s="171"/>
      <c r="AS167" s="171"/>
    </row>
    <row r="168" ht="14.25" customHeight="1">
      <c r="A168" s="251"/>
      <c r="B168" s="251"/>
      <c r="C168" s="252"/>
      <c r="D168" s="251"/>
      <c r="E168" s="251"/>
      <c r="F168" s="251"/>
      <c r="G168" s="251"/>
      <c r="H168" s="253"/>
      <c r="I168" s="254"/>
      <c r="J168" s="251"/>
      <c r="K168" s="251"/>
      <c r="L168" s="255"/>
      <c r="M168" s="256"/>
      <c r="N168" s="251"/>
      <c r="O168" s="251"/>
      <c r="P168" s="256"/>
      <c r="Q168" s="251"/>
      <c r="R168" s="251"/>
      <c r="S168" s="251"/>
      <c r="T168" s="252"/>
      <c r="U168" s="257"/>
      <c r="V168" s="172"/>
      <c r="W168" s="173"/>
      <c r="X168" s="173"/>
      <c r="Y168" s="251"/>
      <c r="Z168" s="170"/>
      <c r="AA168" s="171"/>
      <c r="AB168" s="233"/>
      <c r="AC168" s="233"/>
      <c r="AD168" s="171"/>
      <c r="AE168" s="171"/>
      <c r="AF168" s="171"/>
      <c r="AG168" s="171"/>
      <c r="AH168" s="171"/>
      <c r="AI168" s="171"/>
      <c r="AJ168" s="171"/>
      <c r="AK168" s="171"/>
      <c r="AL168" s="171"/>
      <c r="AM168" s="171"/>
      <c r="AN168" s="171"/>
      <c r="AO168" s="171"/>
      <c r="AP168" s="171"/>
      <c r="AQ168" s="171"/>
      <c r="AR168" s="171"/>
      <c r="AS168" s="171"/>
    </row>
    <row r="169" ht="14.25" customHeight="1">
      <c r="A169" s="251"/>
      <c r="B169" s="251"/>
      <c r="C169" s="252"/>
      <c r="D169" s="251"/>
      <c r="E169" s="251"/>
      <c r="F169" s="251"/>
      <c r="G169" s="251"/>
      <c r="H169" s="253"/>
      <c r="I169" s="254"/>
      <c r="J169" s="251"/>
      <c r="K169" s="251"/>
      <c r="L169" s="255"/>
      <c r="M169" s="256"/>
      <c r="N169" s="251"/>
      <c r="O169" s="251"/>
      <c r="P169" s="256"/>
      <c r="Q169" s="251"/>
      <c r="R169" s="251"/>
      <c r="S169" s="251"/>
      <c r="T169" s="252"/>
      <c r="U169" s="257"/>
      <c r="V169" s="172"/>
      <c r="W169" s="173"/>
      <c r="X169" s="173"/>
      <c r="Y169" s="251"/>
      <c r="Z169" s="170"/>
      <c r="AA169" s="171"/>
      <c r="AB169" s="233"/>
      <c r="AC169" s="233"/>
      <c r="AD169" s="171"/>
      <c r="AE169" s="171"/>
      <c r="AF169" s="171"/>
      <c r="AG169" s="171"/>
      <c r="AH169" s="171"/>
      <c r="AI169" s="171"/>
      <c r="AJ169" s="171"/>
      <c r="AK169" s="171"/>
      <c r="AL169" s="171"/>
      <c r="AM169" s="171"/>
      <c r="AN169" s="171"/>
      <c r="AO169" s="171"/>
      <c r="AP169" s="171"/>
      <c r="AQ169" s="171"/>
      <c r="AR169" s="171"/>
      <c r="AS169" s="171"/>
    </row>
    <row r="170" ht="14.25" customHeight="1">
      <c r="A170" s="251"/>
      <c r="B170" s="251"/>
      <c r="C170" s="252"/>
      <c r="D170" s="251"/>
      <c r="E170" s="251"/>
      <c r="F170" s="251"/>
      <c r="G170" s="251"/>
      <c r="H170" s="253"/>
      <c r="I170" s="254"/>
      <c r="J170" s="251"/>
      <c r="K170" s="251"/>
      <c r="L170" s="255"/>
      <c r="M170" s="256"/>
      <c r="N170" s="251"/>
      <c r="O170" s="251"/>
      <c r="P170" s="256"/>
      <c r="Q170" s="251"/>
      <c r="R170" s="251"/>
      <c r="S170" s="251"/>
      <c r="T170" s="252"/>
      <c r="U170" s="257"/>
      <c r="V170" s="172"/>
      <c r="W170" s="173"/>
      <c r="X170" s="173"/>
      <c r="Y170" s="251"/>
      <c r="Z170" s="170"/>
      <c r="AA170" s="171"/>
      <c r="AB170" s="233"/>
      <c r="AC170" s="233"/>
      <c r="AD170" s="171"/>
      <c r="AE170" s="171"/>
      <c r="AF170" s="171"/>
      <c r="AG170" s="171"/>
      <c r="AH170" s="171"/>
      <c r="AI170" s="171"/>
      <c r="AJ170" s="171"/>
      <c r="AK170" s="171"/>
      <c r="AL170" s="171"/>
      <c r="AM170" s="171"/>
      <c r="AN170" s="171"/>
      <c r="AO170" s="171"/>
      <c r="AP170" s="171"/>
      <c r="AQ170" s="171"/>
      <c r="AR170" s="171"/>
      <c r="AS170" s="171"/>
    </row>
    <row r="171" ht="14.25" customHeight="1">
      <c r="A171" s="251"/>
      <c r="B171" s="251"/>
      <c r="C171" s="252"/>
      <c r="D171" s="251"/>
      <c r="E171" s="251"/>
      <c r="F171" s="251"/>
      <c r="G171" s="251"/>
      <c r="H171" s="253"/>
      <c r="I171" s="254"/>
      <c r="J171" s="251"/>
      <c r="K171" s="251"/>
      <c r="L171" s="255"/>
      <c r="M171" s="256"/>
      <c r="N171" s="251"/>
      <c r="O171" s="251"/>
      <c r="P171" s="256"/>
      <c r="Q171" s="251"/>
      <c r="R171" s="251"/>
      <c r="S171" s="251"/>
      <c r="T171" s="252"/>
      <c r="U171" s="257"/>
      <c r="V171" s="172"/>
      <c r="W171" s="173"/>
      <c r="X171" s="173"/>
      <c r="Y171" s="251"/>
      <c r="Z171" s="170"/>
      <c r="AA171" s="171"/>
      <c r="AB171" s="233"/>
      <c r="AC171" s="233"/>
      <c r="AD171" s="171"/>
      <c r="AE171" s="171"/>
      <c r="AF171" s="171"/>
      <c r="AG171" s="171"/>
      <c r="AH171" s="171"/>
      <c r="AI171" s="171"/>
      <c r="AJ171" s="171"/>
      <c r="AK171" s="171"/>
      <c r="AL171" s="171"/>
      <c r="AM171" s="171"/>
      <c r="AN171" s="171"/>
      <c r="AO171" s="171"/>
      <c r="AP171" s="171"/>
      <c r="AQ171" s="171"/>
      <c r="AR171" s="171"/>
      <c r="AS171" s="171"/>
    </row>
    <row r="172" ht="14.25" customHeight="1">
      <c r="A172" s="251"/>
      <c r="B172" s="251"/>
      <c r="C172" s="252"/>
      <c r="D172" s="251"/>
      <c r="E172" s="251"/>
      <c r="F172" s="251"/>
      <c r="G172" s="251"/>
      <c r="H172" s="253"/>
      <c r="I172" s="254"/>
      <c r="J172" s="251"/>
      <c r="K172" s="251"/>
      <c r="L172" s="255"/>
      <c r="M172" s="256"/>
      <c r="N172" s="251"/>
      <c r="O172" s="251"/>
      <c r="P172" s="256"/>
      <c r="Q172" s="251"/>
      <c r="R172" s="251"/>
      <c r="S172" s="251"/>
      <c r="T172" s="252"/>
      <c r="U172" s="257"/>
      <c r="V172" s="172"/>
      <c r="W172" s="173"/>
      <c r="X172" s="173"/>
      <c r="Y172" s="251"/>
      <c r="Z172" s="170"/>
      <c r="AA172" s="171"/>
      <c r="AB172" s="233"/>
      <c r="AC172" s="233"/>
      <c r="AD172" s="171"/>
      <c r="AE172" s="171"/>
      <c r="AF172" s="171"/>
      <c r="AG172" s="171"/>
      <c r="AH172" s="171"/>
      <c r="AI172" s="171"/>
      <c r="AJ172" s="171"/>
      <c r="AK172" s="171"/>
      <c r="AL172" s="171"/>
      <c r="AM172" s="171"/>
      <c r="AN172" s="171"/>
      <c r="AO172" s="171"/>
      <c r="AP172" s="171"/>
      <c r="AQ172" s="171"/>
      <c r="AR172" s="171"/>
      <c r="AS172" s="171"/>
    </row>
    <row r="173" ht="14.25" customHeight="1">
      <c r="A173" s="251"/>
      <c r="B173" s="251"/>
      <c r="C173" s="252"/>
      <c r="D173" s="251"/>
      <c r="E173" s="251"/>
      <c r="F173" s="251"/>
      <c r="G173" s="251"/>
      <c r="H173" s="253"/>
      <c r="I173" s="254"/>
      <c r="J173" s="251"/>
      <c r="K173" s="251"/>
      <c r="L173" s="255"/>
      <c r="M173" s="256"/>
      <c r="N173" s="251"/>
      <c r="O173" s="251"/>
      <c r="P173" s="256"/>
      <c r="Q173" s="251"/>
      <c r="R173" s="251"/>
      <c r="S173" s="251"/>
      <c r="T173" s="252"/>
      <c r="U173" s="257"/>
      <c r="V173" s="172"/>
      <c r="W173" s="173"/>
      <c r="X173" s="173"/>
      <c r="Y173" s="251"/>
      <c r="Z173" s="170"/>
      <c r="AA173" s="171"/>
      <c r="AB173" s="233"/>
      <c r="AC173" s="233"/>
      <c r="AD173" s="171"/>
      <c r="AE173" s="171"/>
      <c r="AF173" s="171"/>
      <c r="AG173" s="171"/>
      <c r="AH173" s="171"/>
      <c r="AI173" s="171"/>
      <c r="AJ173" s="171"/>
      <c r="AK173" s="171"/>
      <c r="AL173" s="171"/>
      <c r="AM173" s="171"/>
      <c r="AN173" s="171"/>
      <c r="AO173" s="171"/>
      <c r="AP173" s="171"/>
      <c r="AQ173" s="171"/>
      <c r="AR173" s="171"/>
      <c r="AS173" s="171"/>
    </row>
    <row r="174" ht="14.25" customHeight="1">
      <c r="A174" s="251"/>
      <c r="B174" s="251"/>
      <c r="C174" s="252"/>
      <c r="D174" s="251"/>
      <c r="E174" s="251"/>
      <c r="F174" s="251"/>
      <c r="G174" s="251"/>
      <c r="H174" s="253"/>
      <c r="I174" s="254"/>
      <c r="J174" s="251"/>
      <c r="K174" s="251"/>
      <c r="L174" s="255"/>
      <c r="M174" s="256"/>
      <c r="N174" s="251"/>
      <c r="O174" s="251"/>
      <c r="P174" s="256"/>
      <c r="Q174" s="251"/>
      <c r="R174" s="251"/>
      <c r="S174" s="251"/>
      <c r="T174" s="252"/>
      <c r="U174" s="257"/>
      <c r="V174" s="172"/>
      <c r="W174" s="173"/>
      <c r="X174" s="173"/>
      <c r="Y174" s="251"/>
      <c r="Z174" s="170"/>
      <c r="AA174" s="171"/>
      <c r="AB174" s="233"/>
      <c r="AC174" s="233"/>
      <c r="AD174" s="171"/>
      <c r="AE174" s="171"/>
      <c r="AF174" s="171"/>
      <c r="AG174" s="171"/>
      <c r="AH174" s="171"/>
      <c r="AI174" s="171"/>
      <c r="AJ174" s="171"/>
      <c r="AK174" s="171"/>
      <c r="AL174" s="171"/>
      <c r="AM174" s="171"/>
      <c r="AN174" s="171"/>
      <c r="AO174" s="171"/>
      <c r="AP174" s="171"/>
      <c r="AQ174" s="171"/>
      <c r="AR174" s="171"/>
      <c r="AS174" s="171"/>
    </row>
    <row r="175" ht="14.25" customHeight="1">
      <c r="A175" s="251"/>
      <c r="B175" s="251"/>
      <c r="C175" s="252"/>
      <c r="D175" s="251"/>
      <c r="E175" s="251"/>
      <c r="F175" s="251"/>
      <c r="G175" s="251"/>
      <c r="H175" s="253"/>
      <c r="I175" s="254"/>
      <c r="J175" s="251"/>
      <c r="K175" s="251"/>
      <c r="L175" s="255"/>
      <c r="M175" s="256"/>
      <c r="N175" s="251"/>
      <c r="O175" s="251"/>
      <c r="P175" s="256"/>
      <c r="Q175" s="251"/>
      <c r="R175" s="251"/>
      <c r="S175" s="251"/>
      <c r="T175" s="252"/>
      <c r="U175" s="257"/>
      <c r="V175" s="172"/>
      <c r="W175" s="173"/>
      <c r="X175" s="173"/>
      <c r="Y175" s="251"/>
      <c r="Z175" s="170"/>
      <c r="AA175" s="171"/>
      <c r="AB175" s="233"/>
      <c r="AC175" s="233"/>
      <c r="AD175" s="171"/>
      <c r="AE175" s="171"/>
      <c r="AF175" s="171"/>
      <c r="AG175" s="171"/>
      <c r="AH175" s="171"/>
      <c r="AI175" s="171"/>
      <c r="AJ175" s="171"/>
      <c r="AK175" s="171"/>
      <c r="AL175" s="171"/>
      <c r="AM175" s="171"/>
      <c r="AN175" s="171"/>
      <c r="AO175" s="171"/>
      <c r="AP175" s="171"/>
      <c r="AQ175" s="171"/>
      <c r="AR175" s="171"/>
      <c r="AS175" s="171"/>
    </row>
    <row r="176" ht="14.25" customHeight="1">
      <c r="A176" s="251"/>
      <c r="B176" s="251"/>
      <c r="C176" s="252"/>
      <c r="D176" s="251"/>
      <c r="E176" s="251"/>
      <c r="F176" s="251"/>
      <c r="G176" s="251"/>
      <c r="H176" s="253"/>
      <c r="I176" s="254"/>
      <c r="J176" s="251"/>
      <c r="K176" s="251"/>
      <c r="L176" s="255"/>
      <c r="M176" s="256"/>
      <c r="N176" s="251"/>
      <c r="O176" s="251"/>
      <c r="P176" s="256"/>
      <c r="Q176" s="251"/>
      <c r="R176" s="251"/>
      <c r="S176" s="251"/>
      <c r="T176" s="252"/>
      <c r="U176" s="257"/>
      <c r="V176" s="172"/>
      <c r="W176" s="173"/>
      <c r="X176" s="173"/>
      <c r="Y176" s="251"/>
      <c r="Z176" s="170"/>
      <c r="AA176" s="171"/>
      <c r="AB176" s="233"/>
      <c r="AC176" s="233"/>
      <c r="AD176" s="171"/>
      <c r="AE176" s="171"/>
      <c r="AF176" s="171"/>
      <c r="AG176" s="171"/>
      <c r="AH176" s="171"/>
      <c r="AI176" s="171"/>
      <c r="AJ176" s="171"/>
      <c r="AK176" s="171"/>
      <c r="AL176" s="171"/>
      <c r="AM176" s="171"/>
      <c r="AN176" s="171"/>
      <c r="AO176" s="171"/>
      <c r="AP176" s="171"/>
      <c r="AQ176" s="171"/>
      <c r="AR176" s="171"/>
      <c r="AS176" s="171"/>
    </row>
    <row r="177" ht="14.25" customHeight="1">
      <c r="A177" s="251"/>
      <c r="B177" s="251"/>
      <c r="C177" s="252"/>
      <c r="D177" s="251"/>
      <c r="E177" s="251"/>
      <c r="F177" s="251"/>
      <c r="G177" s="251"/>
      <c r="H177" s="253"/>
      <c r="I177" s="254"/>
      <c r="J177" s="251"/>
      <c r="K177" s="251"/>
      <c r="L177" s="255"/>
      <c r="M177" s="256"/>
      <c r="N177" s="251"/>
      <c r="O177" s="251"/>
      <c r="P177" s="256"/>
      <c r="Q177" s="251"/>
      <c r="R177" s="251"/>
      <c r="S177" s="251"/>
      <c r="T177" s="252"/>
      <c r="U177" s="257"/>
      <c r="V177" s="172"/>
      <c r="W177" s="173"/>
      <c r="X177" s="173"/>
      <c r="Y177" s="251"/>
      <c r="Z177" s="170"/>
      <c r="AA177" s="171"/>
      <c r="AB177" s="233"/>
      <c r="AC177" s="233"/>
      <c r="AD177" s="171"/>
      <c r="AE177" s="171"/>
      <c r="AF177" s="171"/>
      <c r="AG177" s="171"/>
      <c r="AH177" s="171"/>
      <c r="AI177" s="171"/>
      <c r="AJ177" s="171"/>
      <c r="AK177" s="171"/>
      <c r="AL177" s="171"/>
      <c r="AM177" s="171"/>
      <c r="AN177" s="171"/>
      <c r="AO177" s="171"/>
      <c r="AP177" s="171"/>
      <c r="AQ177" s="171"/>
      <c r="AR177" s="171"/>
      <c r="AS177" s="171"/>
    </row>
    <row r="178" ht="14.25" customHeight="1">
      <c r="A178" s="251"/>
      <c r="B178" s="251"/>
      <c r="C178" s="252"/>
      <c r="D178" s="251"/>
      <c r="E178" s="251"/>
      <c r="F178" s="251"/>
      <c r="G178" s="251"/>
      <c r="H178" s="253"/>
      <c r="I178" s="254"/>
      <c r="J178" s="251"/>
      <c r="K178" s="251"/>
      <c r="L178" s="255"/>
      <c r="M178" s="256"/>
      <c r="N178" s="251"/>
      <c r="O178" s="251"/>
      <c r="P178" s="256"/>
      <c r="Q178" s="251"/>
      <c r="R178" s="251"/>
      <c r="S178" s="251"/>
      <c r="T178" s="252"/>
      <c r="U178" s="257"/>
      <c r="V178" s="172"/>
      <c r="W178" s="173"/>
      <c r="X178" s="173"/>
      <c r="Y178" s="251"/>
      <c r="Z178" s="170"/>
      <c r="AA178" s="171"/>
      <c r="AB178" s="233"/>
      <c r="AC178" s="233"/>
      <c r="AD178" s="171"/>
      <c r="AE178" s="171"/>
      <c r="AF178" s="171"/>
      <c r="AG178" s="171"/>
      <c r="AH178" s="171"/>
      <c r="AI178" s="171"/>
      <c r="AJ178" s="171"/>
      <c r="AK178" s="171"/>
      <c r="AL178" s="171"/>
      <c r="AM178" s="171"/>
      <c r="AN178" s="171"/>
      <c r="AO178" s="171"/>
      <c r="AP178" s="171"/>
      <c r="AQ178" s="171"/>
      <c r="AR178" s="171"/>
      <c r="AS178" s="171"/>
    </row>
    <row r="179" ht="14.25" customHeight="1">
      <c r="A179" s="251"/>
      <c r="B179" s="251"/>
      <c r="C179" s="252"/>
      <c r="D179" s="251"/>
      <c r="E179" s="251"/>
      <c r="F179" s="251"/>
      <c r="G179" s="251"/>
      <c r="H179" s="253"/>
      <c r="I179" s="254"/>
      <c r="J179" s="251"/>
      <c r="K179" s="251"/>
      <c r="L179" s="255"/>
      <c r="M179" s="256"/>
      <c r="N179" s="251"/>
      <c r="O179" s="251"/>
      <c r="P179" s="256"/>
      <c r="Q179" s="251"/>
      <c r="R179" s="251"/>
      <c r="S179" s="251"/>
      <c r="T179" s="252"/>
      <c r="U179" s="257"/>
      <c r="V179" s="172"/>
      <c r="W179" s="173"/>
      <c r="X179" s="173"/>
      <c r="Y179" s="251"/>
      <c r="Z179" s="170"/>
      <c r="AA179" s="171"/>
      <c r="AB179" s="233"/>
      <c r="AC179" s="233"/>
      <c r="AD179" s="171"/>
      <c r="AE179" s="171"/>
      <c r="AF179" s="171"/>
      <c r="AG179" s="171"/>
      <c r="AH179" s="171"/>
      <c r="AI179" s="171"/>
      <c r="AJ179" s="171"/>
      <c r="AK179" s="171"/>
      <c r="AL179" s="171"/>
      <c r="AM179" s="171"/>
      <c r="AN179" s="171"/>
      <c r="AO179" s="171"/>
      <c r="AP179" s="171"/>
      <c r="AQ179" s="171"/>
      <c r="AR179" s="171"/>
      <c r="AS179" s="171"/>
    </row>
    <row r="180" ht="14.25" customHeight="1">
      <c r="A180" s="251"/>
      <c r="B180" s="251"/>
      <c r="C180" s="252"/>
      <c r="D180" s="251"/>
      <c r="E180" s="251"/>
      <c r="F180" s="251"/>
      <c r="G180" s="251"/>
      <c r="H180" s="253"/>
      <c r="I180" s="254"/>
      <c r="J180" s="251"/>
      <c r="K180" s="251"/>
      <c r="L180" s="255"/>
      <c r="M180" s="256"/>
      <c r="N180" s="251"/>
      <c r="O180" s="251"/>
      <c r="P180" s="256"/>
      <c r="Q180" s="251"/>
      <c r="R180" s="251"/>
      <c r="S180" s="251"/>
      <c r="T180" s="252"/>
      <c r="U180" s="257"/>
      <c r="V180" s="172"/>
      <c r="W180" s="173"/>
      <c r="X180" s="173"/>
      <c r="Y180" s="251"/>
      <c r="Z180" s="170"/>
      <c r="AA180" s="171"/>
      <c r="AB180" s="233"/>
      <c r="AC180" s="233"/>
      <c r="AD180" s="171"/>
      <c r="AE180" s="171"/>
      <c r="AF180" s="171"/>
      <c r="AG180" s="171"/>
      <c r="AH180" s="171"/>
      <c r="AI180" s="171"/>
      <c r="AJ180" s="171"/>
      <c r="AK180" s="171"/>
      <c r="AL180" s="171"/>
      <c r="AM180" s="171"/>
      <c r="AN180" s="171"/>
      <c r="AO180" s="171"/>
      <c r="AP180" s="171"/>
      <c r="AQ180" s="171"/>
      <c r="AR180" s="171"/>
      <c r="AS180" s="171"/>
    </row>
    <row r="181" ht="14.25" customHeight="1">
      <c r="A181" s="251"/>
      <c r="B181" s="251"/>
      <c r="C181" s="252"/>
      <c r="D181" s="251"/>
      <c r="E181" s="251"/>
      <c r="F181" s="251"/>
      <c r="G181" s="251"/>
      <c r="H181" s="253"/>
      <c r="I181" s="254"/>
      <c r="J181" s="251"/>
      <c r="K181" s="251"/>
      <c r="L181" s="255"/>
      <c r="M181" s="256"/>
      <c r="N181" s="251"/>
      <c r="O181" s="251"/>
      <c r="P181" s="256"/>
      <c r="Q181" s="251"/>
      <c r="R181" s="251"/>
      <c r="S181" s="251"/>
      <c r="T181" s="252"/>
      <c r="U181" s="257"/>
      <c r="V181" s="172"/>
      <c r="W181" s="173"/>
      <c r="X181" s="173"/>
      <c r="Y181" s="251"/>
      <c r="Z181" s="170"/>
      <c r="AA181" s="171"/>
      <c r="AB181" s="233"/>
      <c r="AC181" s="233"/>
      <c r="AD181" s="171"/>
      <c r="AE181" s="171"/>
      <c r="AF181" s="171"/>
      <c r="AG181" s="171"/>
      <c r="AH181" s="171"/>
      <c r="AI181" s="171"/>
      <c r="AJ181" s="171"/>
      <c r="AK181" s="171"/>
      <c r="AL181" s="171"/>
      <c r="AM181" s="171"/>
      <c r="AN181" s="171"/>
      <c r="AO181" s="171"/>
      <c r="AP181" s="171"/>
      <c r="AQ181" s="171"/>
      <c r="AR181" s="171"/>
      <c r="AS181" s="171"/>
    </row>
    <row r="182" ht="14.25" customHeight="1">
      <c r="A182" s="251"/>
      <c r="B182" s="251"/>
      <c r="C182" s="252"/>
      <c r="D182" s="251"/>
      <c r="E182" s="251"/>
      <c r="F182" s="251"/>
      <c r="G182" s="251"/>
      <c r="H182" s="253"/>
      <c r="I182" s="254"/>
      <c r="J182" s="251"/>
      <c r="K182" s="251"/>
      <c r="L182" s="255"/>
      <c r="M182" s="256"/>
      <c r="N182" s="251"/>
      <c r="O182" s="251"/>
      <c r="P182" s="256"/>
      <c r="Q182" s="251"/>
      <c r="R182" s="251"/>
      <c r="S182" s="251"/>
      <c r="T182" s="252"/>
      <c r="U182" s="257"/>
      <c r="V182" s="172"/>
      <c r="W182" s="173"/>
      <c r="X182" s="173"/>
      <c r="Y182" s="251"/>
      <c r="Z182" s="170"/>
      <c r="AA182" s="171"/>
      <c r="AB182" s="233"/>
      <c r="AC182" s="233"/>
      <c r="AD182" s="171"/>
      <c r="AE182" s="171"/>
      <c r="AF182" s="171"/>
      <c r="AG182" s="171"/>
      <c r="AH182" s="171"/>
      <c r="AI182" s="171"/>
      <c r="AJ182" s="171"/>
      <c r="AK182" s="171"/>
      <c r="AL182" s="171"/>
      <c r="AM182" s="171"/>
      <c r="AN182" s="171"/>
      <c r="AO182" s="171"/>
      <c r="AP182" s="171"/>
      <c r="AQ182" s="171"/>
      <c r="AR182" s="171"/>
      <c r="AS182" s="171"/>
    </row>
    <row r="183" ht="14.25" customHeight="1">
      <c r="A183" s="251"/>
      <c r="B183" s="251"/>
      <c r="C183" s="252"/>
      <c r="D183" s="251"/>
      <c r="E183" s="251"/>
      <c r="F183" s="251"/>
      <c r="G183" s="251"/>
      <c r="H183" s="253"/>
      <c r="I183" s="254"/>
      <c r="J183" s="251"/>
      <c r="K183" s="251"/>
      <c r="L183" s="255"/>
      <c r="M183" s="256"/>
      <c r="N183" s="251"/>
      <c r="O183" s="251"/>
      <c r="P183" s="256"/>
      <c r="Q183" s="251"/>
      <c r="R183" s="251"/>
      <c r="S183" s="251"/>
      <c r="T183" s="252"/>
      <c r="U183" s="257"/>
      <c r="V183" s="172"/>
      <c r="W183" s="173"/>
      <c r="X183" s="173"/>
      <c r="Y183" s="251"/>
      <c r="Z183" s="170"/>
      <c r="AA183" s="171"/>
      <c r="AB183" s="233"/>
      <c r="AC183" s="233"/>
      <c r="AD183" s="171"/>
      <c r="AE183" s="171"/>
      <c r="AF183" s="171"/>
      <c r="AG183" s="171"/>
      <c r="AH183" s="171"/>
      <c r="AI183" s="171"/>
      <c r="AJ183" s="171"/>
      <c r="AK183" s="171"/>
      <c r="AL183" s="171"/>
      <c r="AM183" s="171"/>
      <c r="AN183" s="171"/>
      <c r="AO183" s="171"/>
      <c r="AP183" s="171"/>
      <c r="AQ183" s="171"/>
      <c r="AR183" s="171"/>
      <c r="AS183" s="171"/>
    </row>
    <row r="184" ht="14.25" customHeight="1">
      <c r="A184" s="251"/>
      <c r="B184" s="251"/>
      <c r="C184" s="252"/>
      <c r="D184" s="251"/>
      <c r="E184" s="251"/>
      <c r="F184" s="251"/>
      <c r="G184" s="251"/>
      <c r="H184" s="253"/>
      <c r="I184" s="254"/>
      <c r="J184" s="251"/>
      <c r="K184" s="251"/>
      <c r="L184" s="255"/>
      <c r="M184" s="256"/>
      <c r="N184" s="251"/>
      <c r="O184" s="251"/>
      <c r="P184" s="256"/>
      <c r="Q184" s="251"/>
      <c r="R184" s="251"/>
      <c r="S184" s="251"/>
      <c r="T184" s="252"/>
      <c r="U184" s="257"/>
      <c r="V184" s="172"/>
      <c r="W184" s="173"/>
      <c r="X184" s="173"/>
      <c r="Y184" s="251"/>
      <c r="Z184" s="170"/>
      <c r="AA184" s="171"/>
      <c r="AB184" s="233"/>
      <c r="AC184" s="233"/>
      <c r="AD184" s="171"/>
      <c r="AE184" s="171"/>
      <c r="AF184" s="171"/>
      <c r="AG184" s="171"/>
      <c r="AH184" s="171"/>
      <c r="AI184" s="171"/>
      <c r="AJ184" s="171"/>
      <c r="AK184" s="171"/>
      <c r="AL184" s="171"/>
      <c r="AM184" s="171"/>
      <c r="AN184" s="171"/>
      <c r="AO184" s="171"/>
      <c r="AP184" s="171"/>
      <c r="AQ184" s="171"/>
      <c r="AR184" s="171"/>
      <c r="AS184" s="171"/>
    </row>
    <row r="185" ht="14.25" customHeight="1">
      <c r="A185" s="251"/>
      <c r="B185" s="251"/>
      <c r="C185" s="252"/>
      <c r="D185" s="251"/>
      <c r="E185" s="251"/>
      <c r="F185" s="251"/>
      <c r="G185" s="251"/>
      <c r="H185" s="253"/>
      <c r="I185" s="254"/>
      <c r="J185" s="251"/>
      <c r="K185" s="251"/>
      <c r="L185" s="255"/>
      <c r="M185" s="256"/>
      <c r="N185" s="251"/>
      <c r="O185" s="251"/>
      <c r="P185" s="256"/>
      <c r="Q185" s="251"/>
      <c r="R185" s="251"/>
      <c r="S185" s="251"/>
      <c r="T185" s="252"/>
      <c r="U185" s="257"/>
      <c r="V185" s="172"/>
      <c r="W185" s="173"/>
      <c r="X185" s="173"/>
      <c r="Y185" s="251"/>
      <c r="Z185" s="170"/>
      <c r="AA185" s="171"/>
      <c r="AB185" s="233"/>
      <c r="AC185" s="233"/>
      <c r="AD185" s="171"/>
      <c r="AE185" s="171"/>
      <c r="AF185" s="171"/>
      <c r="AG185" s="171"/>
      <c r="AH185" s="171"/>
      <c r="AI185" s="171"/>
      <c r="AJ185" s="171"/>
      <c r="AK185" s="171"/>
      <c r="AL185" s="171"/>
      <c r="AM185" s="171"/>
      <c r="AN185" s="171"/>
      <c r="AO185" s="171"/>
      <c r="AP185" s="171"/>
      <c r="AQ185" s="171"/>
      <c r="AR185" s="171"/>
      <c r="AS185" s="171"/>
    </row>
    <row r="186" ht="14.25" customHeight="1">
      <c r="A186" s="251"/>
      <c r="B186" s="251"/>
      <c r="C186" s="252"/>
      <c r="D186" s="251"/>
      <c r="E186" s="251"/>
      <c r="F186" s="251"/>
      <c r="G186" s="251"/>
      <c r="H186" s="253"/>
      <c r="I186" s="254"/>
      <c r="J186" s="251"/>
      <c r="K186" s="251"/>
      <c r="L186" s="255"/>
      <c r="M186" s="256"/>
      <c r="N186" s="251"/>
      <c r="O186" s="251"/>
      <c r="P186" s="256"/>
      <c r="Q186" s="251"/>
      <c r="R186" s="251"/>
      <c r="S186" s="251"/>
      <c r="T186" s="252"/>
      <c r="U186" s="257"/>
      <c r="V186" s="172"/>
      <c r="W186" s="173"/>
      <c r="X186" s="173"/>
      <c r="Y186" s="251"/>
      <c r="Z186" s="170"/>
      <c r="AA186" s="171"/>
      <c r="AB186" s="233"/>
      <c r="AC186" s="233"/>
      <c r="AD186" s="171"/>
      <c r="AE186" s="171"/>
      <c r="AF186" s="171"/>
      <c r="AG186" s="171"/>
      <c r="AH186" s="171"/>
      <c r="AI186" s="171"/>
      <c r="AJ186" s="171"/>
      <c r="AK186" s="171"/>
      <c r="AL186" s="171"/>
      <c r="AM186" s="171"/>
      <c r="AN186" s="171"/>
      <c r="AO186" s="171"/>
      <c r="AP186" s="171"/>
      <c r="AQ186" s="171"/>
      <c r="AR186" s="171"/>
      <c r="AS186" s="171"/>
    </row>
    <row r="187" ht="14.25" customHeight="1">
      <c r="A187" s="251"/>
      <c r="B187" s="251"/>
      <c r="C187" s="252"/>
      <c r="D187" s="251"/>
      <c r="E187" s="251"/>
      <c r="F187" s="251"/>
      <c r="G187" s="251"/>
      <c r="H187" s="253"/>
      <c r="I187" s="254"/>
      <c r="J187" s="251"/>
      <c r="K187" s="251"/>
      <c r="L187" s="255"/>
      <c r="M187" s="256"/>
      <c r="N187" s="251"/>
      <c r="O187" s="251"/>
      <c r="P187" s="256"/>
      <c r="Q187" s="251"/>
      <c r="R187" s="251"/>
      <c r="S187" s="251"/>
      <c r="T187" s="252"/>
      <c r="U187" s="257"/>
      <c r="V187" s="172"/>
      <c r="W187" s="173"/>
      <c r="X187" s="173"/>
      <c r="Y187" s="251"/>
      <c r="Z187" s="170"/>
      <c r="AA187" s="171"/>
      <c r="AB187" s="233"/>
      <c r="AC187" s="233"/>
      <c r="AD187" s="171"/>
      <c r="AE187" s="171"/>
      <c r="AF187" s="171"/>
      <c r="AG187" s="171"/>
      <c r="AH187" s="171"/>
      <c r="AI187" s="171"/>
      <c r="AJ187" s="171"/>
      <c r="AK187" s="171"/>
      <c r="AL187" s="171"/>
      <c r="AM187" s="171"/>
      <c r="AN187" s="171"/>
      <c r="AO187" s="171"/>
      <c r="AP187" s="171"/>
      <c r="AQ187" s="171"/>
      <c r="AR187" s="171"/>
      <c r="AS187" s="171"/>
    </row>
    <row r="188" ht="14.25" customHeight="1">
      <c r="A188" s="251"/>
      <c r="B188" s="251"/>
      <c r="C188" s="252"/>
      <c r="D188" s="251"/>
      <c r="E188" s="251"/>
      <c r="F188" s="251"/>
      <c r="G188" s="251"/>
      <c r="H188" s="253"/>
      <c r="I188" s="254"/>
      <c r="J188" s="251"/>
      <c r="K188" s="251"/>
      <c r="L188" s="255"/>
      <c r="M188" s="256"/>
      <c r="N188" s="251"/>
      <c r="O188" s="251"/>
      <c r="P188" s="256"/>
      <c r="Q188" s="251"/>
      <c r="R188" s="251"/>
      <c r="S188" s="251"/>
      <c r="T188" s="252"/>
      <c r="U188" s="257"/>
      <c r="V188" s="172"/>
      <c r="W188" s="173"/>
      <c r="X188" s="173"/>
      <c r="Y188" s="251"/>
      <c r="Z188" s="170"/>
      <c r="AA188" s="171"/>
      <c r="AB188" s="233"/>
      <c r="AC188" s="233"/>
      <c r="AD188" s="171"/>
      <c r="AE188" s="171"/>
      <c r="AF188" s="171"/>
      <c r="AG188" s="171"/>
      <c r="AH188" s="171"/>
      <c r="AI188" s="171"/>
      <c r="AJ188" s="171"/>
      <c r="AK188" s="171"/>
      <c r="AL188" s="171"/>
      <c r="AM188" s="171"/>
      <c r="AN188" s="171"/>
      <c r="AO188" s="171"/>
      <c r="AP188" s="171"/>
      <c r="AQ188" s="171"/>
      <c r="AR188" s="171"/>
      <c r="AS188" s="171"/>
    </row>
    <row r="189" ht="14.25" customHeight="1">
      <c r="A189" s="251"/>
      <c r="B189" s="251"/>
      <c r="C189" s="252"/>
      <c r="D189" s="251"/>
      <c r="E189" s="251"/>
      <c r="F189" s="251"/>
      <c r="G189" s="251"/>
      <c r="H189" s="253"/>
      <c r="I189" s="254"/>
      <c r="J189" s="251"/>
      <c r="K189" s="251"/>
      <c r="L189" s="255"/>
      <c r="M189" s="256"/>
      <c r="N189" s="251"/>
      <c r="O189" s="251"/>
      <c r="P189" s="256"/>
      <c r="Q189" s="251"/>
      <c r="R189" s="251"/>
      <c r="S189" s="251"/>
      <c r="T189" s="252"/>
      <c r="U189" s="257"/>
      <c r="V189" s="172"/>
      <c r="W189" s="173"/>
      <c r="X189" s="173"/>
      <c r="Y189" s="251"/>
      <c r="Z189" s="170"/>
      <c r="AA189" s="171"/>
      <c r="AB189" s="233"/>
      <c r="AC189" s="233"/>
      <c r="AD189" s="171"/>
      <c r="AE189" s="171"/>
      <c r="AF189" s="171"/>
      <c r="AG189" s="171"/>
      <c r="AH189" s="171"/>
      <c r="AI189" s="171"/>
      <c r="AJ189" s="171"/>
      <c r="AK189" s="171"/>
      <c r="AL189" s="171"/>
      <c r="AM189" s="171"/>
      <c r="AN189" s="171"/>
      <c r="AO189" s="171"/>
      <c r="AP189" s="171"/>
      <c r="AQ189" s="171"/>
      <c r="AR189" s="171"/>
      <c r="AS189" s="171"/>
    </row>
    <row r="190" ht="14.25" customHeight="1">
      <c r="A190" s="251"/>
      <c r="B190" s="251"/>
      <c r="C190" s="252"/>
      <c r="D190" s="251"/>
      <c r="E190" s="251"/>
      <c r="F190" s="251"/>
      <c r="G190" s="251"/>
      <c r="H190" s="253"/>
      <c r="I190" s="254"/>
      <c r="J190" s="251"/>
      <c r="K190" s="251"/>
      <c r="L190" s="255"/>
      <c r="M190" s="256"/>
      <c r="N190" s="251"/>
      <c r="O190" s="251"/>
      <c r="P190" s="256"/>
      <c r="Q190" s="251"/>
      <c r="R190" s="251"/>
      <c r="S190" s="251"/>
      <c r="T190" s="252"/>
      <c r="U190" s="257"/>
      <c r="V190" s="172"/>
      <c r="W190" s="173"/>
      <c r="X190" s="173"/>
      <c r="Y190" s="251"/>
      <c r="Z190" s="170"/>
      <c r="AA190" s="171"/>
      <c r="AB190" s="233"/>
      <c r="AC190" s="233"/>
      <c r="AD190" s="171"/>
      <c r="AE190" s="171"/>
      <c r="AF190" s="171"/>
      <c r="AG190" s="171"/>
      <c r="AH190" s="171"/>
      <c r="AI190" s="171"/>
      <c r="AJ190" s="171"/>
      <c r="AK190" s="171"/>
      <c r="AL190" s="171"/>
      <c r="AM190" s="171"/>
      <c r="AN190" s="171"/>
      <c r="AO190" s="171"/>
      <c r="AP190" s="171"/>
      <c r="AQ190" s="171"/>
      <c r="AR190" s="171"/>
      <c r="AS190" s="171"/>
    </row>
    <row r="191" ht="14.25" customHeight="1">
      <c r="A191" s="251"/>
      <c r="B191" s="251"/>
      <c r="C191" s="252"/>
      <c r="D191" s="251"/>
      <c r="E191" s="251"/>
      <c r="F191" s="251"/>
      <c r="G191" s="251"/>
      <c r="H191" s="253"/>
      <c r="I191" s="254"/>
      <c r="J191" s="251"/>
      <c r="K191" s="251"/>
      <c r="L191" s="255"/>
      <c r="M191" s="256"/>
      <c r="N191" s="251"/>
      <c r="O191" s="251"/>
      <c r="P191" s="256"/>
      <c r="Q191" s="251"/>
      <c r="R191" s="251"/>
      <c r="S191" s="251"/>
      <c r="T191" s="252"/>
      <c r="U191" s="257"/>
      <c r="V191" s="172"/>
      <c r="W191" s="173"/>
      <c r="X191" s="173"/>
      <c r="Y191" s="251"/>
      <c r="Z191" s="170"/>
      <c r="AA191" s="171"/>
      <c r="AB191" s="233"/>
      <c r="AC191" s="233"/>
      <c r="AD191" s="171"/>
      <c r="AE191" s="171"/>
      <c r="AF191" s="171"/>
      <c r="AG191" s="171"/>
      <c r="AH191" s="171"/>
      <c r="AI191" s="171"/>
      <c r="AJ191" s="171"/>
      <c r="AK191" s="171"/>
      <c r="AL191" s="171"/>
      <c r="AM191" s="171"/>
      <c r="AN191" s="171"/>
      <c r="AO191" s="171"/>
      <c r="AP191" s="171"/>
      <c r="AQ191" s="171"/>
      <c r="AR191" s="171"/>
      <c r="AS191" s="171"/>
    </row>
    <row r="192" ht="14.25" customHeight="1">
      <c r="A192" s="251"/>
      <c r="B192" s="251"/>
      <c r="C192" s="252"/>
      <c r="D192" s="251"/>
      <c r="E192" s="251"/>
      <c r="F192" s="251"/>
      <c r="G192" s="251"/>
      <c r="H192" s="253"/>
      <c r="I192" s="254"/>
      <c r="J192" s="251"/>
      <c r="K192" s="251"/>
      <c r="L192" s="255"/>
      <c r="M192" s="256"/>
      <c r="N192" s="251"/>
      <c r="O192" s="251"/>
      <c r="P192" s="256"/>
      <c r="Q192" s="251"/>
      <c r="R192" s="251"/>
      <c r="S192" s="251"/>
      <c r="T192" s="252"/>
      <c r="U192" s="257"/>
      <c r="V192" s="172"/>
      <c r="W192" s="173"/>
      <c r="X192" s="173"/>
      <c r="Y192" s="251"/>
      <c r="Z192" s="170"/>
      <c r="AA192" s="171"/>
      <c r="AB192" s="233"/>
      <c r="AC192" s="233"/>
      <c r="AD192" s="171"/>
      <c r="AE192" s="171"/>
      <c r="AF192" s="171"/>
      <c r="AG192" s="171"/>
      <c r="AH192" s="171"/>
      <c r="AI192" s="171"/>
      <c r="AJ192" s="171"/>
      <c r="AK192" s="171"/>
      <c r="AL192" s="171"/>
      <c r="AM192" s="171"/>
      <c r="AN192" s="171"/>
      <c r="AO192" s="171"/>
      <c r="AP192" s="171"/>
      <c r="AQ192" s="171"/>
      <c r="AR192" s="171"/>
      <c r="AS192" s="171"/>
    </row>
    <row r="193" ht="14.25" customHeight="1">
      <c r="A193" s="251"/>
      <c r="B193" s="251"/>
      <c r="C193" s="252"/>
      <c r="D193" s="251"/>
      <c r="E193" s="251"/>
      <c r="F193" s="251"/>
      <c r="G193" s="251"/>
      <c r="H193" s="253"/>
      <c r="I193" s="254"/>
      <c r="J193" s="251"/>
      <c r="K193" s="251"/>
      <c r="L193" s="255"/>
      <c r="M193" s="256"/>
      <c r="N193" s="251"/>
      <c r="O193" s="251"/>
      <c r="P193" s="256"/>
      <c r="Q193" s="251"/>
      <c r="R193" s="251"/>
      <c r="S193" s="251"/>
      <c r="T193" s="252"/>
      <c r="U193" s="257"/>
      <c r="V193" s="172"/>
      <c r="W193" s="173"/>
      <c r="X193" s="173"/>
      <c r="Y193" s="251"/>
      <c r="Z193" s="170"/>
      <c r="AA193" s="171"/>
      <c r="AB193" s="233"/>
      <c r="AC193" s="233"/>
      <c r="AD193" s="171"/>
      <c r="AE193" s="171"/>
      <c r="AF193" s="171"/>
      <c r="AG193" s="171"/>
      <c r="AH193" s="171"/>
      <c r="AI193" s="171"/>
      <c r="AJ193" s="171"/>
      <c r="AK193" s="171"/>
      <c r="AL193" s="171"/>
      <c r="AM193" s="171"/>
      <c r="AN193" s="171"/>
      <c r="AO193" s="171"/>
      <c r="AP193" s="171"/>
      <c r="AQ193" s="171"/>
      <c r="AR193" s="171"/>
      <c r="AS193" s="171"/>
    </row>
    <row r="194" ht="14.25" customHeight="1">
      <c r="A194" s="251"/>
      <c r="B194" s="251"/>
      <c r="C194" s="252"/>
      <c r="D194" s="251"/>
      <c r="E194" s="251"/>
      <c r="F194" s="251"/>
      <c r="G194" s="251"/>
      <c r="H194" s="253"/>
      <c r="I194" s="254"/>
      <c r="J194" s="251"/>
      <c r="K194" s="251"/>
      <c r="L194" s="255"/>
      <c r="M194" s="256"/>
      <c r="N194" s="251"/>
      <c r="O194" s="251"/>
      <c r="P194" s="256"/>
      <c r="Q194" s="251"/>
      <c r="R194" s="251"/>
      <c r="S194" s="251"/>
      <c r="T194" s="252"/>
      <c r="U194" s="257"/>
      <c r="V194" s="172"/>
      <c r="W194" s="173"/>
      <c r="X194" s="173"/>
      <c r="Y194" s="251"/>
      <c r="Z194" s="170"/>
      <c r="AA194" s="171"/>
      <c r="AB194" s="233"/>
      <c r="AC194" s="233"/>
      <c r="AD194" s="171"/>
      <c r="AE194" s="171"/>
      <c r="AF194" s="171"/>
      <c r="AG194" s="171"/>
      <c r="AH194" s="171"/>
      <c r="AI194" s="171"/>
      <c r="AJ194" s="171"/>
      <c r="AK194" s="171"/>
      <c r="AL194" s="171"/>
      <c r="AM194" s="171"/>
      <c r="AN194" s="171"/>
      <c r="AO194" s="171"/>
      <c r="AP194" s="171"/>
      <c r="AQ194" s="171"/>
      <c r="AR194" s="171"/>
      <c r="AS194" s="171"/>
    </row>
    <row r="195" ht="14.25" customHeight="1">
      <c r="A195" s="251"/>
      <c r="B195" s="251"/>
      <c r="C195" s="252"/>
      <c r="D195" s="251"/>
      <c r="E195" s="251"/>
      <c r="F195" s="251"/>
      <c r="G195" s="251"/>
      <c r="H195" s="253"/>
      <c r="I195" s="254"/>
      <c r="J195" s="251"/>
      <c r="K195" s="251"/>
      <c r="L195" s="255"/>
      <c r="M195" s="256"/>
      <c r="N195" s="251"/>
      <c r="O195" s="251"/>
      <c r="P195" s="256"/>
      <c r="Q195" s="251"/>
      <c r="R195" s="251"/>
      <c r="S195" s="251"/>
      <c r="T195" s="252"/>
      <c r="U195" s="257"/>
      <c r="V195" s="172"/>
      <c r="W195" s="173"/>
      <c r="X195" s="173"/>
      <c r="Y195" s="251"/>
      <c r="Z195" s="170"/>
      <c r="AA195" s="171"/>
      <c r="AB195" s="233"/>
      <c r="AC195" s="233"/>
      <c r="AD195" s="171"/>
      <c r="AE195" s="171"/>
      <c r="AF195" s="171"/>
      <c r="AG195" s="171"/>
      <c r="AH195" s="171"/>
      <c r="AI195" s="171"/>
      <c r="AJ195" s="171"/>
      <c r="AK195" s="171"/>
      <c r="AL195" s="171"/>
      <c r="AM195" s="171"/>
      <c r="AN195" s="171"/>
      <c r="AO195" s="171"/>
      <c r="AP195" s="171"/>
      <c r="AQ195" s="171"/>
      <c r="AR195" s="171"/>
      <c r="AS195" s="171"/>
    </row>
    <row r="196" ht="14.25" customHeight="1">
      <c r="A196" s="251"/>
      <c r="B196" s="251"/>
      <c r="C196" s="252"/>
      <c r="D196" s="251"/>
      <c r="E196" s="251"/>
      <c r="F196" s="251"/>
      <c r="G196" s="251"/>
      <c r="H196" s="253"/>
      <c r="I196" s="254"/>
      <c r="J196" s="251"/>
      <c r="K196" s="251"/>
      <c r="L196" s="255"/>
      <c r="M196" s="256"/>
      <c r="N196" s="251"/>
      <c r="O196" s="251"/>
      <c r="P196" s="256"/>
      <c r="Q196" s="251"/>
      <c r="R196" s="251"/>
      <c r="S196" s="251"/>
      <c r="T196" s="252"/>
      <c r="U196" s="257"/>
      <c r="V196" s="172"/>
      <c r="W196" s="173"/>
      <c r="X196" s="173"/>
      <c r="Y196" s="251"/>
      <c r="Z196" s="170"/>
      <c r="AA196" s="171"/>
      <c r="AB196" s="233"/>
      <c r="AC196" s="233"/>
      <c r="AD196" s="171"/>
      <c r="AE196" s="171"/>
      <c r="AF196" s="171"/>
      <c r="AG196" s="171"/>
      <c r="AH196" s="171"/>
      <c r="AI196" s="171"/>
      <c r="AJ196" s="171"/>
      <c r="AK196" s="171"/>
      <c r="AL196" s="171"/>
      <c r="AM196" s="171"/>
      <c r="AN196" s="171"/>
      <c r="AO196" s="171"/>
      <c r="AP196" s="171"/>
      <c r="AQ196" s="171"/>
      <c r="AR196" s="171"/>
      <c r="AS196" s="171"/>
    </row>
    <row r="197" ht="14.25" customHeight="1">
      <c r="A197" s="251"/>
      <c r="B197" s="251"/>
      <c r="C197" s="252"/>
      <c r="D197" s="251"/>
      <c r="E197" s="251"/>
      <c r="F197" s="251"/>
      <c r="G197" s="251"/>
      <c r="H197" s="253"/>
      <c r="I197" s="254"/>
      <c r="J197" s="251"/>
      <c r="K197" s="251"/>
      <c r="L197" s="255"/>
      <c r="M197" s="256"/>
      <c r="N197" s="251"/>
      <c r="O197" s="251"/>
      <c r="P197" s="256"/>
      <c r="Q197" s="251"/>
      <c r="R197" s="251"/>
      <c r="S197" s="251"/>
      <c r="T197" s="252"/>
      <c r="U197" s="257"/>
      <c r="V197" s="172"/>
      <c r="W197" s="173"/>
      <c r="X197" s="173"/>
      <c r="Y197" s="251"/>
      <c r="Z197" s="170"/>
      <c r="AA197" s="171"/>
      <c r="AB197" s="233"/>
      <c r="AC197" s="233"/>
      <c r="AD197" s="171"/>
      <c r="AE197" s="171"/>
      <c r="AF197" s="171"/>
      <c r="AG197" s="171"/>
      <c r="AH197" s="171"/>
      <c r="AI197" s="171"/>
      <c r="AJ197" s="171"/>
      <c r="AK197" s="171"/>
      <c r="AL197" s="171"/>
      <c r="AM197" s="171"/>
      <c r="AN197" s="171"/>
      <c r="AO197" s="171"/>
      <c r="AP197" s="171"/>
      <c r="AQ197" s="171"/>
      <c r="AR197" s="171"/>
      <c r="AS197" s="171"/>
    </row>
    <row r="198" ht="14.25" customHeight="1">
      <c r="A198" s="251"/>
      <c r="B198" s="251"/>
      <c r="C198" s="252"/>
      <c r="D198" s="251"/>
      <c r="E198" s="251"/>
      <c r="F198" s="251"/>
      <c r="G198" s="251"/>
      <c r="H198" s="253"/>
      <c r="I198" s="254"/>
      <c r="J198" s="251"/>
      <c r="K198" s="251"/>
      <c r="L198" s="255"/>
      <c r="M198" s="256"/>
      <c r="N198" s="251"/>
      <c r="O198" s="251"/>
      <c r="P198" s="256"/>
      <c r="Q198" s="251"/>
      <c r="R198" s="251"/>
      <c r="S198" s="251"/>
      <c r="T198" s="252"/>
      <c r="U198" s="257"/>
      <c r="V198" s="172"/>
      <c r="W198" s="173"/>
      <c r="X198" s="173"/>
      <c r="Y198" s="251"/>
      <c r="Z198" s="170"/>
      <c r="AA198" s="171"/>
      <c r="AB198" s="233"/>
      <c r="AC198" s="233"/>
      <c r="AD198" s="171"/>
      <c r="AE198" s="171"/>
      <c r="AF198" s="171"/>
      <c r="AG198" s="171"/>
      <c r="AH198" s="171"/>
      <c r="AI198" s="171"/>
      <c r="AJ198" s="171"/>
      <c r="AK198" s="171"/>
      <c r="AL198" s="171"/>
      <c r="AM198" s="171"/>
      <c r="AN198" s="171"/>
      <c r="AO198" s="171"/>
      <c r="AP198" s="171"/>
      <c r="AQ198" s="171"/>
      <c r="AR198" s="171"/>
      <c r="AS198" s="171"/>
    </row>
    <row r="199" ht="14.25" customHeight="1">
      <c r="A199" s="251"/>
      <c r="B199" s="251"/>
      <c r="C199" s="252"/>
      <c r="D199" s="251"/>
      <c r="E199" s="251"/>
      <c r="F199" s="251"/>
      <c r="G199" s="251"/>
      <c r="H199" s="253"/>
      <c r="I199" s="254"/>
      <c r="J199" s="251"/>
      <c r="K199" s="251"/>
      <c r="L199" s="255"/>
      <c r="M199" s="256"/>
      <c r="N199" s="251"/>
      <c r="O199" s="251"/>
      <c r="P199" s="256"/>
      <c r="Q199" s="251"/>
      <c r="R199" s="251"/>
      <c r="S199" s="251"/>
      <c r="T199" s="252"/>
      <c r="U199" s="257"/>
      <c r="V199" s="172"/>
      <c r="W199" s="173"/>
      <c r="X199" s="173"/>
      <c r="Y199" s="251"/>
      <c r="Z199" s="170"/>
      <c r="AA199" s="171"/>
      <c r="AB199" s="233"/>
      <c r="AC199" s="233"/>
      <c r="AD199" s="171"/>
      <c r="AE199" s="171"/>
      <c r="AF199" s="171"/>
      <c r="AG199" s="171"/>
      <c r="AH199" s="171"/>
      <c r="AI199" s="171"/>
      <c r="AJ199" s="171"/>
      <c r="AK199" s="171"/>
      <c r="AL199" s="171"/>
      <c r="AM199" s="171"/>
      <c r="AN199" s="171"/>
      <c r="AO199" s="171"/>
      <c r="AP199" s="171"/>
      <c r="AQ199" s="171"/>
      <c r="AR199" s="171"/>
      <c r="AS199" s="171"/>
    </row>
    <row r="200" ht="14.25" customHeight="1">
      <c r="A200" s="251"/>
      <c r="B200" s="251"/>
      <c r="C200" s="252"/>
      <c r="D200" s="251"/>
      <c r="E200" s="251"/>
      <c r="F200" s="251"/>
      <c r="G200" s="251"/>
      <c r="H200" s="253"/>
      <c r="I200" s="254"/>
      <c r="J200" s="251"/>
      <c r="K200" s="251"/>
      <c r="L200" s="255"/>
      <c r="M200" s="256"/>
      <c r="N200" s="251"/>
      <c r="O200" s="251"/>
      <c r="P200" s="256"/>
      <c r="Q200" s="251"/>
      <c r="R200" s="251"/>
      <c r="S200" s="251"/>
      <c r="T200" s="252"/>
      <c r="U200" s="257"/>
      <c r="V200" s="172"/>
      <c r="W200" s="173"/>
      <c r="X200" s="173"/>
      <c r="Y200" s="251"/>
      <c r="Z200" s="170"/>
      <c r="AA200" s="171"/>
      <c r="AB200" s="233"/>
      <c r="AC200" s="233"/>
      <c r="AD200" s="171"/>
      <c r="AE200" s="171"/>
      <c r="AF200" s="171"/>
      <c r="AG200" s="171"/>
      <c r="AH200" s="171"/>
      <c r="AI200" s="171"/>
      <c r="AJ200" s="171"/>
      <c r="AK200" s="171"/>
      <c r="AL200" s="171"/>
      <c r="AM200" s="171"/>
      <c r="AN200" s="171"/>
      <c r="AO200" s="171"/>
      <c r="AP200" s="171"/>
      <c r="AQ200" s="171"/>
      <c r="AR200" s="171"/>
      <c r="AS200" s="171"/>
    </row>
    <row r="201" ht="14.25" customHeight="1">
      <c r="A201" s="251"/>
      <c r="B201" s="251"/>
      <c r="C201" s="252"/>
      <c r="D201" s="251"/>
      <c r="E201" s="251"/>
      <c r="F201" s="251"/>
      <c r="G201" s="251"/>
      <c r="H201" s="253"/>
      <c r="I201" s="254"/>
      <c r="J201" s="251"/>
      <c r="K201" s="251"/>
      <c r="L201" s="255"/>
      <c r="M201" s="256"/>
      <c r="N201" s="251"/>
      <c r="O201" s="251"/>
      <c r="P201" s="256"/>
      <c r="Q201" s="251"/>
      <c r="R201" s="251"/>
      <c r="S201" s="251"/>
      <c r="T201" s="252"/>
      <c r="U201" s="257"/>
      <c r="V201" s="172"/>
      <c r="W201" s="173"/>
      <c r="X201" s="173"/>
      <c r="Y201" s="251"/>
      <c r="Z201" s="170"/>
      <c r="AA201" s="171"/>
      <c r="AB201" s="233"/>
      <c r="AC201" s="233"/>
      <c r="AD201" s="171"/>
      <c r="AE201" s="171"/>
      <c r="AF201" s="171"/>
      <c r="AG201" s="171"/>
      <c r="AH201" s="171"/>
      <c r="AI201" s="171"/>
      <c r="AJ201" s="171"/>
      <c r="AK201" s="171"/>
      <c r="AL201" s="171"/>
      <c r="AM201" s="171"/>
      <c r="AN201" s="171"/>
      <c r="AO201" s="171"/>
      <c r="AP201" s="171"/>
      <c r="AQ201" s="171"/>
      <c r="AR201" s="171"/>
      <c r="AS201" s="171"/>
    </row>
    <row r="202" ht="14.25" customHeight="1">
      <c r="A202" s="251"/>
      <c r="B202" s="251"/>
      <c r="C202" s="252"/>
      <c r="D202" s="251"/>
      <c r="E202" s="251"/>
      <c r="F202" s="251"/>
      <c r="G202" s="251"/>
      <c r="H202" s="253"/>
      <c r="I202" s="254"/>
      <c r="J202" s="251"/>
      <c r="K202" s="251"/>
      <c r="L202" s="255"/>
      <c r="M202" s="256"/>
      <c r="N202" s="251"/>
      <c r="O202" s="251"/>
      <c r="P202" s="256"/>
      <c r="Q202" s="251"/>
      <c r="R202" s="251"/>
      <c r="S202" s="251"/>
      <c r="T202" s="252"/>
      <c r="U202" s="257"/>
      <c r="V202" s="172"/>
      <c r="W202" s="173"/>
      <c r="X202" s="173"/>
      <c r="Y202" s="251"/>
      <c r="Z202" s="170"/>
      <c r="AA202" s="171"/>
      <c r="AB202" s="233"/>
      <c r="AC202" s="233"/>
      <c r="AD202" s="171"/>
      <c r="AE202" s="171"/>
      <c r="AF202" s="171"/>
      <c r="AG202" s="171"/>
      <c r="AH202" s="171"/>
      <c r="AI202" s="171"/>
      <c r="AJ202" s="171"/>
      <c r="AK202" s="171"/>
      <c r="AL202" s="171"/>
      <c r="AM202" s="171"/>
      <c r="AN202" s="171"/>
      <c r="AO202" s="171"/>
      <c r="AP202" s="171"/>
      <c r="AQ202" s="171"/>
      <c r="AR202" s="171"/>
      <c r="AS202" s="171"/>
    </row>
    <row r="203" ht="14.25" customHeight="1">
      <c r="A203" s="251"/>
      <c r="B203" s="251"/>
      <c r="C203" s="252"/>
      <c r="D203" s="251"/>
      <c r="E203" s="251"/>
      <c r="F203" s="251"/>
      <c r="G203" s="251"/>
      <c r="H203" s="253"/>
      <c r="I203" s="254"/>
      <c r="J203" s="251"/>
      <c r="K203" s="251"/>
      <c r="L203" s="255"/>
      <c r="M203" s="256"/>
      <c r="N203" s="251"/>
      <c r="O203" s="251"/>
      <c r="P203" s="256"/>
      <c r="Q203" s="251"/>
      <c r="R203" s="251"/>
      <c r="S203" s="251"/>
      <c r="T203" s="252"/>
      <c r="U203" s="257"/>
      <c r="V203" s="172"/>
      <c r="W203" s="173"/>
      <c r="X203" s="173"/>
      <c r="Y203" s="251"/>
      <c r="Z203" s="170"/>
      <c r="AA203" s="171"/>
      <c r="AB203" s="233"/>
      <c r="AC203" s="233"/>
      <c r="AD203" s="171"/>
      <c r="AE203" s="171"/>
      <c r="AF203" s="171"/>
      <c r="AG203" s="171"/>
      <c r="AH203" s="171"/>
      <c r="AI203" s="171"/>
      <c r="AJ203" s="171"/>
      <c r="AK203" s="171"/>
      <c r="AL203" s="171"/>
      <c r="AM203" s="171"/>
      <c r="AN203" s="171"/>
      <c r="AO203" s="171"/>
      <c r="AP203" s="171"/>
      <c r="AQ203" s="171"/>
      <c r="AR203" s="171"/>
      <c r="AS203" s="171"/>
    </row>
    <row r="204" ht="14.25" customHeight="1">
      <c r="A204" s="251"/>
      <c r="B204" s="251"/>
      <c r="C204" s="252"/>
      <c r="D204" s="251"/>
      <c r="E204" s="251"/>
      <c r="F204" s="251"/>
      <c r="G204" s="251"/>
      <c r="H204" s="253"/>
      <c r="I204" s="254"/>
      <c r="J204" s="251"/>
      <c r="K204" s="251"/>
      <c r="L204" s="255"/>
      <c r="M204" s="256"/>
      <c r="N204" s="251"/>
      <c r="O204" s="251"/>
      <c r="P204" s="256"/>
      <c r="Q204" s="251"/>
      <c r="R204" s="251"/>
      <c r="S204" s="251"/>
      <c r="T204" s="252"/>
      <c r="U204" s="257"/>
      <c r="V204" s="172"/>
      <c r="W204" s="173"/>
      <c r="X204" s="173"/>
      <c r="Y204" s="251"/>
      <c r="Z204" s="170"/>
      <c r="AA204" s="171"/>
      <c r="AB204" s="233"/>
      <c r="AC204" s="233"/>
      <c r="AD204" s="171"/>
      <c r="AE204" s="171"/>
      <c r="AF204" s="171"/>
      <c r="AG204" s="171"/>
      <c r="AH204" s="171"/>
      <c r="AI204" s="171"/>
      <c r="AJ204" s="171"/>
      <c r="AK204" s="171"/>
      <c r="AL204" s="171"/>
      <c r="AM204" s="171"/>
      <c r="AN204" s="171"/>
      <c r="AO204" s="171"/>
      <c r="AP204" s="171"/>
      <c r="AQ204" s="171"/>
      <c r="AR204" s="171"/>
      <c r="AS204" s="171"/>
    </row>
    <row r="205" ht="14.25" customHeight="1">
      <c r="A205" s="251"/>
      <c r="B205" s="251"/>
      <c r="C205" s="252"/>
      <c r="D205" s="251"/>
      <c r="E205" s="251"/>
      <c r="F205" s="251"/>
      <c r="G205" s="251"/>
      <c r="H205" s="253"/>
      <c r="I205" s="254"/>
      <c r="J205" s="251"/>
      <c r="K205" s="251"/>
      <c r="L205" s="255"/>
      <c r="M205" s="256"/>
      <c r="N205" s="251"/>
      <c r="O205" s="251"/>
      <c r="P205" s="256"/>
      <c r="Q205" s="251"/>
      <c r="R205" s="251"/>
      <c r="S205" s="251"/>
      <c r="T205" s="252"/>
      <c r="U205" s="257"/>
      <c r="V205" s="172"/>
      <c r="W205" s="173"/>
      <c r="X205" s="173"/>
      <c r="Y205" s="251"/>
      <c r="Z205" s="170"/>
      <c r="AA205" s="171"/>
      <c r="AB205" s="233"/>
      <c r="AC205" s="233"/>
      <c r="AD205" s="171"/>
      <c r="AE205" s="171"/>
      <c r="AF205" s="171"/>
      <c r="AG205" s="171"/>
      <c r="AH205" s="171"/>
      <c r="AI205" s="171"/>
      <c r="AJ205" s="171"/>
      <c r="AK205" s="171"/>
      <c r="AL205" s="171"/>
      <c r="AM205" s="171"/>
      <c r="AN205" s="171"/>
      <c r="AO205" s="171"/>
      <c r="AP205" s="171"/>
      <c r="AQ205" s="171"/>
      <c r="AR205" s="171"/>
      <c r="AS205" s="171"/>
    </row>
    <row r="206" ht="14.25" customHeight="1">
      <c r="A206" s="251"/>
      <c r="B206" s="251"/>
      <c r="C206" s="252"/>
      <c r="D206" s="251"/>
      <c r="E206" s="251"/>
      <c r="F206" s="251"/>
      <c r="G206" s="251"/>
      <c r="H206" s="253"/>
      <c r="I206" s="254"/>
      <c r="J206" s="251"/>
      <c r="K206" s="251"/>
      <c r="L206" s="255"/>
      <c r="M206" s="256"/>
      <c r="N206" s="251"/>
      <c r="O206" s="251"/>
      <c r="P206" s="256"/>
      <c r="Q206" s="251"/>
      <c r="R206" s="251"/>
      <c r="S206" s="251"/>
      <c r="T206" s="252"/>
      <c r="U206" s="257"/>
      <c r="V206" s="172"/>
      <c r="W206" s="173"/>
      <c r="X206" s="173"/>
      <c r="Y206" s="251"/>
      <c r="Z206" s="170"/>
      <c r="AA206" s="171"/>
      <c r="AB206" s="233"/>
      <c r="AC206" s="233"/>
      <c r="AD206" s="171"/>
      <c r="AE206" s="171"/>
      <c r="AF206" s="171"/>
      <c r="AG206" s="171"/>
      <c r="AH206" s="171"/>
      <c r="AI206" s="171"/>
      <c r="AJ206" s="171"/>
      <c r="AK206" s="171"/>
      <c r="AL206" s="171"/>
      <c r="AM206" s="171"/>
      <c r="AN206" s="171"/>
      <c r="AO206" s="171"/>
      <c r="AP206" s="171"/>
      <c r="AQ206" s="171"/>
      <c r="AR206" s="171"/>
      <c r="AS206" s="171"/>
    </row>
    <row r="207" ht="14.25" customHeight="1">
      <c r="A207" s="251"/>
      <c r="B207" s="251"/>
      <c r="C207" s="252"/>
      <c r="D207" s="251"/>
      <c r="E207" s="251"/>
      <c r="F207" s="251"/>
      <c r="G207" s="251"/>
      <c r="H207" s="253"/>
      <c r="I207" s="254"/>
      <c r="J207" s="251"/>
      <c r="K207" s="251"/>
      <c r="L207" s="255"/>
      <c r="M207" s="256"/>
      <c r="N207" s="251"/>
      <c r="O207" s="251"/>
      <c r="P207" s="256"/>
      <c r="Q207" s="251"/>
      <c r="R207" s="251"/>
      <c r="S207" s="251"/>
      <c r="T207" s="252"/>
      <c r="U207" s="257"/>
      <c r="V207" s="172"/>
      <c r="W207" s="173"/>
      <c r="X207" s="173"/>
      <c r="Y207" s="251"/>
      <c r="Z207" s="170"/>
      <c r="AA207" s="171"/>
      <c r="AB207" s="233"/>
      <c r="AC207" s="233"/>
      <c r="AD207" s="171"/>
      <c r="AE207" s="171"/>
      <c r="AF207" s="171"/>
      <c r="AG207" s="171"/>
      <c r="AH207" s="171"/>
      <c r="AI207" s="171"/>
      <c r="AJ207" s="171"/>
      <c r="AK207" s="171"/>
      <c r="AL207" s="171"/>
      <c r="AM207" s="171"/>
      <c r="AN207" s="171"/>
      <c r="AO207" s="171"/>
      <c r="AP207" s="171"/>
      <c r="AQ207" s="171"/>
      <c r="AR207" s="171"/>
      <c r="AS207" s="171"/>
    </row>
    <row r="208" ht="14.25" customHeight="1">
      <c r="A208" s="251"/>
      <c r="B208" s="251"/>
      <c r="C208" s="252"/>
      <c r="D208" s="251"/>
      <c r="E208" s="251"/>
      <c r="F208" s="251"/>
      <c r="G208" s="251"/>
      <c r="H208" s="253"/>
      <c r="I208" s="254"/>
      <c r="J208" s="251"/>
      <c r="K208" s="251"/>
      <c r="L208" s="255"/>
      <c r="M208" s="256"/>
      <c r="N208" s="251"/>
      <c r="O208" s="251"/>
      <c r="P208" s="256"/>
      <c r="Q208" s="251"/>
      <c r="R208" s="251"/>
      <c r="S208" s="251"/>
      <c r="T208" s="252"/>
      <c r="U208" s="257"/>
      <c r="V208" s="172"/>
      <c r="W208" s="173"/>
      <c r="X208" s="173"/>
      <c r="Y208" s="251"/>
      <c r="Z208" s="170"/>
      <c r="AA208" s="171"/>
      <c r="AB208" s="233"/>
      <c r="AC208" s="233"/>
      <c r="AD208" s="171"/>
      <c r="AE208" s="171"/>
      <c r="AF208" s="171"/>
      <c r="AG208" s="171"/>
      <c r="AH208" s="171"/>
      <c r="AI208" s="171"/>
      <c r="AJ208" s="171"/>
      <c r="AK208" s="171"/>
      <c r="AL208" s="171"/>
      <c r="AM208" s="171"/>
      <c r="AN208" s="171"/>
      <c r="AO208" s="171"/>
      <c r="AP208" s="171"/>
      <c r="AQ208" s="171"/>
      <c r="AR208" s="171"/>
      <c r="AS208" s="171"/>
    </row>
    <row r="209" ht="14.25" customHeight="1">
      <c r="A209" s="251"/>
      <c r="B209" s="251"/>
      <c r="C209" s="252"/>
      <c r="D209" s="251"/>
      <c r="E209" s="251"/>
      <c r="F209" s="251"/>
      <c r="G209" s="251"/>
      <c r="H209" s="253"/>
      <c r="I209" s="254"/>
      <c r="J209" s="251"/>
      <c r="K209" s="251"/>
      <c r="L209" s="255"/>
      <c r="M209" s="256"/>
      <c r="N209" s="251"/>
      <c r="O209" s="251"/>
      <c r="P209" s="256"/>
      <c r="Q209" s="251"/>
      <c r="R209" s="251"/>
      <c r="S209" s="251"/>
      <c r="T209" s="252"/>
      <c r="U209" s="257"/>
      <c r="V209" s="172"/>
      <c r="W209" s="173"/>
      <c r="X209" s="173"/>
      <c r="Y209" s="251"/>
      <c r="Z209" s="170"/>
      <c r="AA209" s="171"/>
      <c r="AB209" s="233"/>
      <c r="AC209" s="233"/>
      <c r="AD209" s="171"/>
      <c r="AE209" s="171"/>
      <c r="AF209" s="171"/>
      <c r="AG209" s="171"/>
      <c r="AH209" s="171"/>
      <c r="AI209" s="171"/>
      <c r="AJ209" s="171"/>
      <c r="AK209" s="171"/>
      <c r="AL209" s="171"/>
      <c r="AM209" s="171"/>
      <c r="AN209" s="171"/>
      <c r="AO209" s="171"/>
      <c r="AP209" s="171"/>
      <c r="AQ209" s="171"/>
      <c r="AR209" s="171"/>
      <c r="AS209" s="171"/>
    </row>
    <row r="210" ht="14.25" customHeight="1">
      <c r="A210" s="251"/>
      <c r="B210" s="251"/>
      <c r="C210" s="252"/>
      <c r="D210" s="251"/>
      <c r="E210" s="251"/>
      <c r="F210" s="251"/>
      <c r="G210" s="251"/>
      <c r="H210" s="253"/>
      <c r="I210" s="254"/>
      <c r="J210" s="251"/>
      <c r="K210" s="251"/>
      <c r="L210" s="255"/>
      <c r="M210" s="256"/>
      <c r="N210" s="251"/>
      <c r="O210" s="251"/>
      <c r="P210" s="256"/>
      <c r="Q210" s="251"/>
      <c r="R210" s="251"/>
      <c r="S210" s="251"/>
      <c r="T210" s="252"/>
      <c r="U210" s="257"/>
      <c r="V210" s="172"/>
      <c r="W210" s="173"/>
      <c r="X210" s="173"/>
      <c r="Y210" s="251"/>
      <c r="Z210" s="170"/>
      <c r="AA210" s="171"/>
      <c r="AB210" s="233"/>
      <c r="AC210" s="233"/>
      <c r="AD210" s="171"/>
      <c r="AE210" s="171"/>
      <c r="AF210" s="171"/>
      <c r="AG210" s="171"/>
      <c r="AH210" s="171"/>
      <c r="AI210" s="171"/>
      <c r="AJ210" s="171"/>
      <c r="AK210" s="171"/>
      <c r="AL210" s="171"/>
      <c r="AM210" s="171"/>
      <c r="AN210" s="171"/>
      <c r="AO210" s="171"/>
      <c r="AP210" s="171"/>
      <c r="AQ210" s="171"/>
      <c r="AR210" s="171"/>
      <c r="AS210" s="171"/>
    </row>
    <row r="211" ht="14.25" customHeight="1">
      <c r="A211" s="251"/>
      <c r="B211" s="251"/>
      <c r="C211" s="252"/>
      <c r="D211" s="251"/>
      <c r="E211" s="251"/>
      <c r="F211" s="251"/>
      <c r="G211" s="251"/>
      <c r="H211" s="253"/>
      <c r="I211" s="254"/>
      <c r="J211" s="251"/>
      <c r="K211" s="251"/>
      <c r="L211" s="255"/>
      <c r="M211" s="256"/>
      <c r="N211" s="251"/>
      <c r="O211" s="251"/>
      <c r="P211" s="256"/>
      <c r="Q211" s="251"/>
      <c r="R211" s="251"/>
      <c r="S211" s="251"/>
      <c r="T211" s="252"/>
      <c r="U211" s="257"/>
      <c r="V211" s="172"/>
      <c r="W211" s="173"/>
      <c r="X211" s="173"/>
      <c r="Y211" s="251"/>
      <c r="Z211" s="170"/>
      <c r="AA211" s="171"/>
      <c r="AB211" s="233"/>
      <c r="AC211" s="233"/>
      <c r="AD211" s="171"/>
      <c r="AE211" s="171"/>
      <c r="AF211" s="171"/>
      <c r="AG211" s="171"/>
      <c r="AH211" s="171"/>
      <c r="AI211" s="171"/>
      <c r="AJ211" s="171"/>
      <c r="AK211" s="171"/>
      <c r="AL211" s="171"/>
      <c r="AM211" s="171"/>
      <c r="AN211" s="171"/>
      <c r="AO211" s="171"/>
      <c r="AP211" s="171"/>
      <c r="AQ211" s="171"/>
      <c r="AR211" s="171"/>
      <c r="AS211" s="171"/>
    </row>
    <row r="212" ht="14.25" customHeight="1">
      <c r="A212" s="251"/>
      <c r="B212" s="251"/>
      <c r="C212" s="252"/>
      <c r="D212" s="251"/>
      <c r="E212" s="251"/>
      <c r="F212" s="251"/>
      <c r="G212" s="251"/>
      <c r="H212" s="253"/>
      <c r="I212" s="254"/>
      <c r="J212" s="251"/>
      <c r="K212" s="251"/>
      <c r="L212" s="255"/>
      <c r="M212" s="256"/>
      <c r="N212" s="251"/>
      <c r="O212" s="251"/>
      <c r="P212" s="256"/>
      <c r="Q212" s="251"/>
      <c r="R212" s="251"/>
      <c r="S212" s="251"/>
      <c r="T212" s="252"/>
      <c r="U212" s="257"/>
      <c r="V212" s="172"/>
      <c r="W212" s="173"/>
      <c r="X212" s="173"/>
      <c r="Y212" s="251"/>
      <c r="Z212" s="170"/>
      <c r="AA212" s="171"/>
      <c r="AB212" s="233"/>
      <c r="AC212" s="233"/>
      <c r="AD212" s="171"/>
      <c r="AE212" s="171"/>
      <c r="AF212" s="171"/>
      <c r="AG212" s="171"/>
      <c r="AH212" s="171"/>
      <c r="AI212" s="171"/>
      <c r="AJ212" s="171"/>
      <c r="AK212" s="171"/>
      <c r="AL212" s="171"/>
      <c r="AM212" s="171"/>
      <c r="AN212" s="171"/>
      <c r="AO212" s="171"/>
      <c r="AP212" s="171"/>
      <c r="AQ212" s="171"/>
      <c r="AR212" s="171"/>
      <c r="AS212" s="171"/>
    </row>
    <row r="213" ht="14.25" customHeight="1">
      <c r="A213" s="251"/>
      <c r="B213" s="251"/>
      <c r="C213" s="252"/>
      <c r="D213" s="251"/>
      <c r="E213" s="251"/>
      <c r="F213" s="251"/>
      <c r="G213" s="251"/>
      <c r="H213" s="253"/>
      <c r="I213" s="254"/>
      <c r="J213" s="251"/>
      <c r="K213" s="251"/>
      <c r="L213" s="255"/>
      <c r="M213" s="256"/>
      <c r="N213" s="251"/>
      <c r="O213" s="251"/>
      <c r="P213" s="256"/>
      <c r="Q213" s="251"/>
      <c r="R213" s="251"/>
      <c r="S213" s="251"/>
      <c r="T213" s="252"/>
      <c r="U213" s="257"/>
      <c r="V213" s="172"/>
      <c r="W213" s="173"/>
      <c r="X213" s="173"/>
      <c r="Y213" s="251"/>
      <c r="Z213" s="170"/>
      <c r="AA213" s="171"/>
      <c r="AB213" s="233"/>
      <c r="AC213" s="233"/>
      <c r="AD213" s="171"/>
      <c r="AE213" s="171"/>
      <c r="AF213" s="171"/>
      <c r="AG213" s="171"/>
      <c r="AH213" s="171"/>
      <c r="AI213" s="171"/>
      <c r="AJ213" s="171"/>
      <c r="AK213" s="171"/>
      <c r="AL213" s="171"/>
      <c r="AM213" s="171"/>
      <c r="AN213" s="171"/>
      <c r="AO213" s="171"/>
      <c r="AP213" s="171"/>
      <c r="AQ213" s="171"/>
      <c r="AR213" s="171"/>
      <c r="AS213" s="171"/>
    </row>
    <row r="214" ht="14.25" customHeight="1">
      <c r="A214" s="251"/>
      <c r="B214" s="251"/>
      <c r="C214" s="252"/>
      <c r="D214" s="251"/>
      <c r="E214" s="251"/>
      <c r="F214" s="251"/>
      <c r="G214" s="251"/>
      <c r="H214" s="253"/>
      <c r="I214" s="254"/>
      <c r="J214" s="251"/>
      <c r="K214" s="251"/>
      <c r="L214" s="255"/>
      <c r="M214" s="256"/>
      <c r="N214" s="251"/>
      <c r="O214" s="251"/>
      <c r="P214" s="256"/>
      <c r="Q214" s="251"/>
      <c r="R214" s="251"/>
      <c r="S214" s="251"/>
      <c r="T214" s="252"/>
      <c r="U214" s="257"/>
      <c r="V214" s="172"/>
      <c r="W214" s="173"/>
      <c r="X214" s="173"/>
      <c r="Y214" s="251"/>
      <c r="Z214" s="170"/>
      <c r="AA214" s="171"/>
      <c r="AB214" s="233"/>
      <c r="AC214" s="233"/>
      <c r="AD214" s="171"/>
      <c r="AE214" s="171"/>
      <c r="AF214" s="171"/>
      <c r="AG214" s="171"/>
      <c r="AH214" s="171"/>
      <c r="AI214" s="171"/>
      <c r="AJ214" s="171"/>
      <c r="AK214" s="171"/>
      <c r="AL214" s="171"/>
      <c r="AM214" s="171"/>
      <c r="AN214" s="171"/>
      <c r="AO214" s="171"/>
      <c r="AP214" s="171"/>
      <c r="AQ214" s="171"/>
      <c r="AR214" s="171"/>
      <c r="AS214" s="171"/>
    </row>
    <row r="215" ht="14.25" customHeight="1">
      <c r="A215" s="251"/>
      <c r="B215" s="251"/>
      <c r="C215" s="252"/>
      <c r="D215" s="251"/>
      <c r="E215" s="251"/>
      <c r="F215" s="251"/>
      <c r="G215" s="251"/>
      <c r="H215" s="253"/>
      <c r="I215" s="254"/>
      <c r="J215" s="251"/>
      <c r="K215" s="251"/>
      <c r="L215" s="255"/>
      <c r="M215" s="256"/>
      <c r="N215" s="251"/>
      <c r="O215" s="251"/>
      <c r="P215" s="256"/>
      <c r="Q215" s="251"/>
      <c r="R215" s="251"/>
      <c r="S215" s="251"/>
      <c r="T215" s="252"/>
      <c r="U215" s="257"/>
      <c r="V215" s="172"/>
      <c r="W215" s="173"/>
      <c r="X215" s="173"/>
      <c r="Y215" s="251"/>
      <c r="Z215" s="170"/>
      <c r="AA215" s="171"/>
      <c r="AB215" s="233"/>
      <c r="AC215" s="233"/>
      <c r="AD215" s="171"/>
      <c r="AE215" s="171"/>
      <c r="AF215" s="171"/>
      <c r="AG215" s="171"/>
      <c r="AH215" s="171"/>
      <c r="AI215" s="171"/>
      <c r="AJ215" s="171"/>
      <c r="AK215" s="171"/>
      <c r="AL215" s="171"/>
      <c r="AM215" s="171"/>
      <c r="AN215" s="171"/>
      <c r="AO215" s="171"/>
      <c r="AP215" s="171"/>
      <c r="AQ215" s="171"/>
      <c r="AR215" s="171"/>
      <c r="AS215" s="171"/>
    </row>
    <row r="216" ht="14.25" customHeight="1">
      <c r="A216" s="251"/>
      <c r="B216" s="251"/>
      <c r="C216" s="252"/>
      <c r="D216" s="251"/>
      <c r="E216" s="251"/>
      <c r="F216" s="251"/>
      <c r="G216" s="251"/>
      <c r="H216" s="253"/>
      <c r="I216" s="254"/>
      <c r="J216" s="251"/>
      <c r="K216" s="251"/>
      <c r="L216" s="255"/>
      <c r="M216" s="256"/>
      <c r="N216" s="251"/>
      <c r="O216" s="251"/>
      <c r="P216" s="256"/>
      <c r="Q216" s="251"/>
      <c r="R216" s="251"/>
      <c r="S216" s="251"/>
      <c r="T216" s="252"/>
      <c r="U216" s="257"/>
      <c r="V216" s="172"/>
      <c r="W216" s="173"/>
      <c r="X216" s="173"/>
      <c r="Y216" s="251"/>
      <c r="Z216" s="170"/>
      <c r="AA216" s="171"/>
      <c r="AB216" s="233"/>
      <c r="AC216" s="233"/>
      <c r="AD216" s="171"/>
      <c r="AE216" s="171"/>
      <c r="AF216" s="171"/>
      <c r="AG216" s="171"/>
      <c r="AH216" s="171"/>
      <c r="AI216" s="171"/>
      <c r="AJ216" s="171"/>
      <c r="AK216" s="171"/>
      <c r="AL216" s="171"/>
      <c r="AM216" s="171"/>
      <c r="AN216" s="171"/>
      <c r="AO216" s="171"/>
      <c r="AP216" s="171"/>
      <c r="AQ216" s="171"/>
      <c r="AR216" s="171"/>
      <c r="AS216" s="171"/>
    </row>
    <row r="217" ht="14.25" customHeight="1">
      <c r="A217" s="251"/>
      <c r="B217" s="251"/>
      <c r="C217" s="252"/>
      <c r="D217" s="251"/>
      <c r="E217" s="251"/>
      <c r="F217" s="251"/>
      <c r="G217" s="251"/>
      <c r="H217" s="253"/>
      <c r="I217" s="254"/>
      <c r="J217" s="251"/>
      <c r="K217" s="251"/>
      <c r="L217" s="255"/>
      <c r="M217" s="256"/>
      <c r="N217" s="251"/>
      <c r="O217" s="251"/>
      <c r="P217" s="256"/>
      <c r="Q217" s="251"/>
      <c r="R217" s="251"/>
      <c r="S217" s="251"/>
      <c r="T217" s="252"/>
      <c r="U217" s="257"/>
      <c r="V217" s="172"/>
      <c r="W217" s="173"/>
      <c r="X217" s="173"/>
      <c r="Y217" s="251"/>
      <c r="Z217" s="170"/>
      <c r="AA217" s="171"/>
      <c r="AB217" s="233"/>
      <c r="AC217" s="233"/>
      <c r="AD217" s="171"/>
      <c r="AE217" s="171"/>
      <c r="AF217" s="171"/>
      <c r="AG217" s="171"/>
      <c r="AH217" s="171"/>
      <c r="AI217" s="171"/>
      <c r="AJ217" s="171"/>
      <c r="AK217" s="171"/>
      <c r="AL217" s="171"/>
      <c r="AM217" s="171"/>
      <c r="AN217" s="171"/>
      <c r="AO217" s="171"/>
      <c r="AP217" s="171"/>
      <c r="AQ217" s="171"/>
      <c r="AR217" s="171"/>
      <c r="AS217" s="171"/>
    </row>
    <row r="218" ht="14.25" customHeight="1">
      <c r="A218" s="251"/>
      <c r="B218" s="251"/>
      <c r="C218" s="252"/>
      <c r="D218" s="251"/>
      <c r="E218" s="251"/>
      <c r="F218" s="251"/>
      <c r="G218" s="251"/>
      <c r="H218" s="253"/>
      <c r="I218" s="254"/>
      <c r="J218" s="251"/>
      <c r="K218" s="251"/>
      <c r="L218" s="255"/>
      <c r="M218" s="256"/>
      <c r="N218" s="251"/>
      <c r="O218" s="251"/>
      <c r="P218" s="256"/>
      <c r="Q218" s="251"/>
      <c r="R218" s="251"/>
      <c r="S218" s="251"/>
      <c r="T218" s="252"/>
      <c r="U218" s="257"/>
      <c r="V218" s="172"/>
      <c r="W218" s="173"/>
      <c r="X218" s="173"/>
      <c r="Y218" s="251"/>
      <c r="Z218" s="170"/>
      <c r="AA218" s="171"/>
      <c r="AB218" s="233"/>
      <c r="AC218" s="233"/>
      <c r="AD218" s="171"/>
      <c r="AE218" s="171"/>
      <c r="AF218" s="171"/>
      <c r="AG218" s="171"/>
      <c r="AH218" s="171"/>
      <c r="AI218" s="171"/>
      <c r="AJ218" s="171"/>
      <c r="AK218" s="171"/>
      <c r="AL218" s="171"/>
      <c r="AM218" s="171"/>
      <c r="AN218" s="171"/>
      <c r="AO218" s="171"/>
      <c r="AP218" s="171"/>
      <c r="AQ218" s="171"/>
      <c r="AR218" s="171"/>
      <c r="AS218" s="171"/>
    </row>
    <row r="219" ht="14.25" customHeight="1">
      <c r="A219" s="251"/>
      <c r="B219" s="251"/>
      <c r="C219" s="252"/>
      <c r="D219" s="251"/>
      <c r="E219" s="251"/>
      <c r="F219" s="251"/>
      <c r="G219" s="251"/>
      <c r="H219" s="253"/>
      <c r="I219" s="254"/>
      <c r="J219" s="251"/>
      <c r="K219" s="251"/>
      <c r="L219" s="255"/>
      <c r="M219" s="256"/>
      <c r="N219" s="251"/>
      <c r="O219" s="251"/>
      <c r="P219" s="256"/>
      <c r="Q219" s="251"/>
      <c r="R219" s="251"/>
      <c r="S219" s="251"/>
      <c r="T219" s="252"/>
      <c r="U219" s="257"/>
      <c r="V219" s="172"/>
      <c r="W219" s="173"/>
      <c r="X219" s="173"/>
      <c r="Y219" s="251"/>
      <c r="Z219" s="170"/>
      <c r="AA219" s="171"/>
      <c r="AB219" s="233"/>
      <c r="AC219" s="233"/>
      <c r="AD219" s="171"/>
      <c r="AE219" s="171"/>
      <c r="AF219" s="171"/>
      <c r="AG219" s="171"/>
      <c r="AH219" s="171"/>
      <c r="AI219" s="171"/>
      <c r="AJ219" s="171"/>
      <c r="AK219" s="171"/>
      <c r="AL219" s="171"/>
      <c r="AM219" s="171"/>
      <c r="AN219" s="171"/>
      <c r="AO219" s="171"/>
      <c r="AP219" s="171"/>
      <c r="AQ219" s="171"/>
      <c r="AR219" s="171"/>
      <c r="AS219" s="171"/>
    </row>
    <row r="220" ht="14.25" customHeight="1">
      <c r="A220" s="251"/>
      <c r="B220" s="251"/>
      <c r="C220" s="252"/>
      <c r="D220" s="251"/>
      <c r="E220" s="251"/>
      <c r="F220" s="251"/>
      <c r="G220" s="251"/>
      <c r="H220" s="253"/>
      <c r="I220" s="254"/>
      <c r="J220" s="251"/>
      <c r="K220" s="251"/>
      <c r="L220" s="255"/>
      <c r="M220" s="256"/>
      <c r="N220" s="251"/>
      <c r="O220" s="251"/>
      <c r="P220" s="256"/>
      <c r="Q220" s="251"/>
      <c r="R220" s="251"/>
      <c r="S220" s="251"/>
      <c r="T220" s="252"/>
      <c r="U220" s="257"/>
      <c r="V220" s="172"/>
      <c r="W220" s="173"/>
      <c r="X220" s="173"/>
      <c r="Y220" s="251"/>
      <c r="Z220" s="170"/>
      <c r="AA220" s="171"/>
      <c r="AB220" s="233"/>
      <c r="AC220" s="233"/>
      <c r="AD220" s="171"/>
      <c r="AE220" s="171"/>
      <c r="AF220" s="171"/>
      <c r="AG220" s="171"/>
      <c r="AH220" s="171"/>
      <c r="AI220" s="171"/>
      <c r="AJ220" s="171"/>
      <c r="AK220" s="171"/>
      <c r="AL220" s="171"/>
      <c r="AM220" s="171"/>
      <c r="AN220" s="171"/>
      <c r="AO220" s="171"/>
      <c r="AP220" s="171"/>
      <c r="AQ220" s="171"/>
      <c r="AR220" s="171"/>
      <c r="AS220" s="171"/>
    </row>
    <row r="221" ht="14.25" customHeight="1">
      <c r="A221" s="251"/>
      <c r="B221" s="251"/>
      <c r="C221" s="252"/>
      <c r="D221" s="251"/>
      <c r="E221" s="251"/>
      <c r="F221" s="251"/>
      <c r="G221" s="251"/>
      <c r="H221" s="253"/>
      <c r="I221" s="254"/>
      <c r="J221" s="251"/>
      <c r="K221" s="251"/>
      <c r="L221" s="255"/>
      <c r="M221" s="256"/>
      <c r="N221" s="251"/>
      <c r="O221" s="251"/>
      <c r="P221" s="256"/>
      <c r="Q221" s="251"/>
      <c r="R221" s="251"/>
      <c r="S221" s="251"/>
      <c r="T221" s="252"/>
      <c r="U221" s="257"/>
      <c r="V221" s="172"/>
      <c r="W221" s="173"/>
      <c r="X221" s="173"/>
      <c r="Y221" s="251"/>
      <c r="Z221" s="170"/>
      <c r="AA221" s="171"/>
      <c r="AB221" s="233"/>
      <c r="AC221" s="233"/>
      <c r="AD221" s="171"/>
      <c r="AE221" s="171"/>
      <c r="AF221" s="171"/>
      <c r="AG221" s="171"/>
      <c r="AH221" s="171"/>
      <c r="AI221" s="171"/>
      <c r="AJ221" s="171"/>
      <c r="AK221" s="171"/>
      <c r="AL221" s="171"/>
      <c r="AM221" s="171"/>
      <c r="AN221" s="171"/>
      <c r="AO221" s="171"/>
      <c r="AP221" s="171"/>
      <c r="AQ221" s="171"/>
      <c r="AR221" s="171"/>
      <c r="AS221" s="171"/>
    </row>
    <row r="222" ht="14.25" customHeight="1">
      <c r="A222" s="251"/>
      <c r="B222" s="251"/>
      <c r="C222" s="252"/>
      <c r="D222" s="251"/>
      <c r="E222" s="251"/>
      <c r="F222" s="251"/>
      <c r="G222" s="251"/>
      <c r="H222" s="253"/>
      <c r="I222" s="254"/>
      <c r="J222" s="251"/>
      <c r="K222" s="251"/>
      <c r="L222" s="255"/>
      <c r="M222" s="256"/>
      <c r="N222" s="251"/>
      <c r="O222" s="251"/>
      <c r="P222" s="256"/>
      <c r="Q222" s="251"/>
      <c r="R222" s="251"/>
      <c r="S222" s="251"/>
      <c r="T222" s="252"/>
      <c r="U222" s="257"/>
      <c r="V222" s="172"/>
      <c r="W222" s="173"/>
      <c r="X222" s="173"/>
      <c r="Y222" s="251"/>
      <c r="Z222" s="170"/>
      <c r="AA222" s="171"/>
      <c r="AB222" s="233"/>
      <c r="AC222" s="233"/>
      <c r="AD222" s="171"/>
      <c r="AE222" s="171"/>
      <c r="AF222" s="171"/>
      <c r="AG222" s="171"/>
      <c r="AH222" s="171"/>
      <c r="AI222" s="171"/>
      <c r="AJ222" s="171"/>
      <c r="AK222" s="171"/>
      <c r="AL222" s="171"/>
      <c r="AM222" s="171"/>
      <c r="AN222" s="171"/>
      <c r="AO222" s="171"/>
      <c r="AP222" s="171"/>
      <c r="AQ222" s="171"/>
      <c r="AR222" s="171"/>
      <c r="AS222" s="171"/>
    </row>
    <row r="223" ht="14.25" customHeight="1">
      <c r="A223" s="251"/>
      <c r="B223" s="251"/>
      <c r="C223" s="252"/>
      <c r="D223" s="251"/>
      <c r="E223" s="251"/>
      <c r="F223" s="251"/>
      <c r="G223" s="251"/>
      <c r="H223" s="253"/>
      <c r="I223" s="254"/>
      <c r="J223" s="251"/>
      <c r="K223" s="251"/>
      <c r="L223" s="255"/>
      <c r="M223" s="256"/>
      <c r="N223" s="251"/>
      <c r="O223" s="251"/>
      <c r="P223" s="256"/>
      <c r="Q223" s="251"/>
      <c r="R223" s="251"/>
      <c r="S223" s="251"/>
      <c r="T223" s="252"/>
      <c r="U223" s="257"/>
      <c r="V223" s="172"/>
      <c r="W223" s="173"/>
      <c r="X223" s="173"/>
      <c r="Y223" s="251"/>
      <c r="Z223" s="170"/>
      <c r="AA223" s="171"/>
      <c r="AB223" s="233"/>
      <c r="AC223" s="233"/>
      <c r="AD223" s="171"/>
      <c r="AE223" s="171"/>
      <c r="AF223" s="171"/>
      <c r="AG223" s="171"/>
      <c r="AH223" s="171"/>
      <c r="AI223" s="171"/>
      <c r="AJ223" s="171"/>
      <c r="AK223" s="171"/>
      <c r="AL223" s="171"/>
      <c r="AM223" s="171"/>
      <c r="AN223" s="171"/>
      <c r="AO223" s="171"/>
      <c r="AP223" s="171"/>
      <c r="AQ223" s="171"/>
      <c r="AR223" s="171"/>
      <c r="AS223" s="171"/>
    </row>
    <row r="224" ht="14.25" customHeight="1">
      <c r="A224" s="251"/>
      <c r="B224" s="251"/>
      <c r="C224" s="252"/>
      <c r="D224" s="251"/>
      <c r="E224" s="251"/>
      <c r="F224" s="251"/>
      <c r="G224" s="251"/>
      <c r="H224" s="253"/>
      <c r="I224" s="254"/>
      <c r="J224" s="251"/>
      <c r="K224" s="251"/>
      <c r="L224" s="255"/>
      <c r="M224" s="256"/>
      <c r="N224" s="251"/>
      <c r="O224" s="251"/>
      <c r="P224" s="256"/>
      <c r="Q224" s="251"/>
      <c r="R224" s="251"/>
      <c r="S224" s="251"/>
      <c r="T224" s="252"/>
      <c r="U224" s="257"/>
      <c r="V224" s="172"/>
      <c r="W224" s="173"/>
      <c r="X224" s="173"/>
      <c r="Y224" s="251"/>
      <c r="Z224" s="170"/>
      <c r="AA224" s="171"/>
      <c r="AB224" s="233"/>
      <c r="AC224" s="233"/>
      <c r="AD224" s="171"/>
      <c r="AE224" s="171"/>
      <c r="AF224" s="171"/>
      <c r="AG224" s="171"/>
      <c r="AH224" s="171"/>
      <c r="AI224" s="171"/>
      <c r="AJ224" s="171"/>
      <c r="AK224" s="171"/>
      <c r="AL224" s="171"/>
      <c r="AM224" s="171"/>
      <c r="AN224" s="171"/>
      <c r="AO224" s="171"/>
      <c r="AP224" s="171"/>
      <c r="AQ224" s="171"/>
      <c r="AR224" s="171"/>
      <c r="AS224" s="171"/>
    </row>
    <row r="225" ht="14.25" customHeight="1">
      <c r="A225" s="251"/>
      <c r="B225" s="251"/>
      <c r="C225" s="252"/>
      <c r="D225" s="251"/>
      <c r="E225" s="251"/>
      <c r="F225" s="251"/>
      <c r="G225" s="251"/>
      <c r="H225" s="253"/>
      <c r="I225" s="254"/>
      <c r="J225" s="251"/>
      <c r="K225" s="251"/>
      <c r="L225" s="255"/>
      <c r="M225" s="256"/>
      <c r="N225" s="251"/>
      <c r="O225" s="251"/>
      <c r="P225" s="256"/>
      <c r="Q225" s="251"/>
      <c r="R225" s="251"/>
      <c r="S225" s="251"/>
      <c r="T225" s="252"/>
      <c r="U225" s="257"/>
      <c r="V225" s="172"/>
      <c r="W225" s="173"/>
      <c r="X225" s="173"/>
      <c r="Y225" s="251"/>
      <c r="Z225" s="170"/>
      <c r="AA225" s="171"/>
      <c r="AB225" s="233"/>
      <c r="AC225" s="233"/>
      <c r="AD225" s="171"/>
      <c r="AE225" s="171"/>
      <c r="AF225" s="171"/>
      <c r="AG225" s="171"/>
      <c r="AH225" s="171"/>
      <c r="AI225" s="171"/>
      <c r="AJ225" s="171"/>
      <c r="AK225" s="171"/>
      <c r="AL225" s="171"/>
      <c r="AM225" s="171"/>
      <c r="AN225" s="171"/>
      <c r="AO225" s="171"/>
      <c r="AP225" s="171"/>
      <c r="AQ225" s="171"/>
      <c r="AR225" s="171"/>
      <c r="AS225" s="171"/>
    </row>
    <row r="226" ht="14.25" customHeight="1">
      <c r="A226" s="251"/>
      <c r="B226" s="251"/>
      <c r="C226" s="252"/>
      <c r="D226" s="251"/>
      <c r="E226" s="251"/>
      <c r="F226" s="251"/>
      <c r="G226" s="251"/>
      <c r="H226" s="253"/>
      <c r="I226" s="254"/>
      <c r="J226" s="251"/>
      <c r="K226" s="251"/>
      <c r="L226" s="255"/>
      <c r="M226" s="256"/>
      <c r="N226" s="251"/>
      <c r="O226" s="251"/>
      <c r="P226" s="256"/>
      <c r="Q226" s="251"/>
      <c r="R226" s="251"/>
      <c r="S226" s="251"/>
      <c r="T226" s="252"/>
      <c r="U226" s="257"/>
      <c r="V226" s="172"/>
      <c r="W226" s="173"/>
      <c r="X226" s="173"/>
      <c r="Y226" s="251"/>
      <c r="Z226" s="170"/>
      <c r="AA226" s="171"/>
      <c r="AB226" s="233"/>
      <c r="AC226" s="233"/>
      <c r="AD226" s="171"/>
      <c r="AE226" s="171"/>
      <c r="AF226" s="171"/>
      <c r="AG226" s="171"/>
      <c r="AH226" s="171"/>
      <c r="AI226" s="171"/>
      <c r="AJ226" s="171"/>
      <c r="AK226" s="171"/>
      <c r="AL226" s="171"/>
      <c r="AM226" s="171"/>
      <c r="AN226" s="171"/>
      <c r="AO226" s="171"/>
      <c r="AP226" s="171"/>
      <c r="AQ226" s="171"/>
      <c r="AR226" s="171"/>
      <c r="AS226" s="171"/>
    </row>
    <row r="227" ht="14.25" customHeight="1">
      <c r="A227" s="251"/>
      <c r="B227" s="251"/>
      <c r="C227" s="252"/>
      <c r="D227" s="251"/>
      <c r="E227" s="251"/>
      <c r="F227" s="251"/>
      <c r="G227" s="251"/>
      <c r="H227" s="253"/>
      <c r="I227" s="254"/>
      <c r="J227" s="251"/>
      <c r="K227" s="251"/>
      <c r="L227" s="255"/>
      <c r="M227" s="256"/>
      <c r="N227" s="251"/>
      <c r="O227" s="251"/>
      <c r="P227" s="256"/>
      <c r="Q227" s="251"/>
      <c r="R227" s="251"/>
      <c r="S227" s="251"/>
      <c r="T227" s="252"/>
      <c r="U227" s="257"/>
      <c r="V227" s="172"/>
      <c r="W227" s="173"/>
      <c r="X227" s="173"/>
      <c r="Y227" s="251"/>
      <c r="Z227" s="170"/>
      <c r="AA227" s="171"/>
      <c r="AB227" s="233"/>
      <c r="AC227" s="233"/>
      <c r="AD227" s="171"/>
      <c r="AE227" s="171"/>
      <c r="AF227" s="171"/>
      <c r="AG227" s="171"/>
      <c r="AH227" s="171"/>
      <c r="AI227" s="171"/>
      <c r="AJ227" s="171"/>
      <c r="AK227" s="171"/>
      <c r="AL227" s="171"/>
      <c r="AM227" s="171"/>
      <c r="AN227" s="171"/>
      <c r="AO227" s="171"/>
      <c r="AP227" s="171"/>
      <c r="AQ227" s="171"/>
      <c r="AR227" s="171"/>
      <c r="AS227" s="171"/>
    </row>
    <row r="228" ht="14.25" customHeight="1">
      <c r="A228" s="251"/>
      <c r="B228" s="251"/>
      <c r="C228" s="252"/>
      <c r="D228" s="251"/>
      <c r="E228" s="251"/>
      <c r="F228" s="251"/>
      <c r="G228" s="251"/>
      <c r="H228" s="253"/>
      <c r="I228" s="254"/>
      <c r="J228" s="251"/>
      <c r="K228" s="251"/>
      <c r="L228" s="255"/>
      <c r="M228" s="256"/>
      <c r="N228" s="251"/>
      <c r="O228" s="251"/>
      <c r="P228" s="256"/>
      <c r="Q228" s="251"/>
      <c r="R228" s="251"/>
      <c r="S228" s="251"/>
      <c r="T228" s="252"/>
      <c r="U228" s="257"/>
      <c r="V228" s="172"/>
      <c r="W228" s="173"/>
      <c r="X228" s="173"/>
      <c r="Y228" s="251"/>
      <c r="Z228" s="170"/>
      <c r="AA228" s="171"/>
      <c r="AB228" s="233"/>
      <c r="AC228" s="233"/>
      <c r="AD228" s="171"/>
      <c r="AE228" s="171"/>
      <c r="AF228" s="171"/>
      <c r="AG228" s="171"/>
      <c r="AH228" s="171"/>
      <c r="AI228" s="171"/>
      <c r="AJ228" s="171"/>
      <c r="AK228" s="171"/>
      <c r="AL228" s="171"/>
      <c r="AM228" s="171"/>
      <c r="AN228" s="171"/>
      <c r="AO228" s="171"/>
      <c r="AP228" s="171"/>
      <c r="AQ228" s="171"/>
      <c r="AR228" s="171"/>
      <c r="AS228" s="171"/>
    </row>
    <row r="229" ht="14.25" customHeight="1">
      <c r="A229" s="251"/>
      <c r="B229" s="251"/>
      <c r="C229" s="252"/>
      <c r="D229" s="251"/>
      <c r="E229" s="251"/>
      <c r="F229" s="251"/>
      <c r="G229" s="251"/>
      <c r="H229" s="253"/>
      <c r="I229" s="254"/>
      <c r="J229" s="251"/>
      <c r="K229" s="251"/>
      <c r="L229" s="255"/>
      <c r="M229" s="256"/>
      <c r="N229" s="251"/>
      <c r="O229" s="251"/>
      <c r="P229" s="256"/>
      <c r="Q229" s="251"/>
      <c r="R229" s="251"/>
      <c r="S229" s="251"/>
      <c r="T229" s="252"/>
      <c r="U229" s="257"/>
      <c r="V229" s="172"/>
      <c r="W229" s="173"/>
      <c r="X229" s="173"/>
      <c r="Y229" s="251"/>
      <c r="Z229" s="170"/>
      <c r="AA229" s="171"/>
      <c r="AB229" s="233"/>
      <c r="AC229" s="233"/>
      <c r="AD229" s="171"/>
      <c r="AE229" s="171"/>
      <c r="AF229" s="171"/>
      <c r="AG229" s="171"/>
      <c r="AH229" s="171"/>
      <c r="AI229" s="171"/>
      <c r="AJ229" s="171"/>
      <c r="AK229" s="171"/>
      <c r="AL229" s="171"/>
      <c r="AM229" s="171"/>
      <c r="AN229" s="171"/>
      <c r="AO229" s="171"/>
      <c r="AP229" s="171"/>
      <c r="AQ229" s="171"/>
      <c r="AR229" s="171"/>
      <c r="AS229" s="171"/>
    </row>
    <row r="230" ht="14.25" customHeight="1">
      <c r="A230" s="251"/>
      <c r="B230" s="251"/>
      <c r="C230" s="252"/>
      <c r="D230" s="251"/>
      <c r="E230" s="251"/>
      <c r="F230" s="251"/>
      <c r="G230" s="251"/>
      <c r="H230" s="253"/>
      <c r="I230" s="254"/>
      <c r="J230" s="251"/>
      <c r="K230" s="251"/>
      <c r="L230" s="255"/>
      <c r="M230" s="256"/>
      <c r="N230" s="251"/>
      <c r="O230" s="251"/>
      <c r="P230" s="256"/>
      <c r="Q230" s="251"/>
      <c r="R230" s="251"/>
      <c r="S230" s="251"/>
      <c r="T230" s="252"/>
      <c r="U230" s="257"/>
      <c r="V230" s="172"/>
      <c r="W230" s="173"/>
      <c r="X230" s="173"/>
      <c r="Y230" s="251"/>
      <c r="Z230" s="170"/>
      <c r="AA230" s="171"/>
      <c r="AB230" s="233"/>
      <c r="AC230" s="233"/>
      <c r="AD230" s="171"/>
      <c r="AE230" s="171"/>
      <c r="AF230" s="171"/>
      <c r="AG230" s="171"/>
      <c r="AH230" s="171"/>
      <c r="AI230" s="171"/>
      <c r="AJ230" s="171"/>
      <c r="AK230" s="171"/>
      <c r="AL230" s="171"/>
      <c r="AM230" s="171"/>
      <c r="AN230" s="171"/>
      <c r="AO230" s="171"/>
      <c r="AP230" s="171"/>
      <c r="AQ230" s="171"/>
      <c r="AR230" s="171"/>
      <c r="AS230" s="171"/>
    </row>
    <row r="231" ht="14.25" customHeight="1">
      <c r="A231" s="251"/>
      <c r="B231" s="251"/>
      <c r="C231" s="252"/>
      <c r="D231" s="251"/>
      <c r="E231" s="251"/>
      <c r="F231" s="251"/>
      <c r="G231" s="251"/>
      <c r="H231" s="253"/>
      <c r="I231" s="254"/>
      <c r="J231" s="251"/>
      <c r="K231" s="251"/>
      <c r="L231" s="255"/>
      <c r="M231" s="256"/>
      <c r="N231" s="251"/>
      <c r="O231" s="251"/>
      <c r="P231" s="256"/>
      <c r="Q231" s="251"/>
      <c r="R231" s="251"/>
      <c r="S231" s="251"/>
      <c r="T231" s="252"/>
      <c r="U231" s="257"/>
      <c r="V231" s="172"/>
      <c r="W231" s="173"/>
      <c r="X231" s="173"/>
      <c r="Y231" s="251"/>
      <c r="Z231" s="170"/>
      <c r="AA231" s="171"/>
      <c r="AB231" s="233"/>
      <c r="AC231" s="233"/>
      <c r="AD231" s="171"/>
      <c r="AE231" s="171"/>
      <c r="AF231" s="171"/>
      <c r="AG231" s="171"/>
      <c r="AH231" s="171"/>
      <c r="AI231" s="171"/>
      <c r="AJ231" s="171"/>
      <c r="AK231" s="171"/>
      <c r="AL231" s="171"/>
      <c r="AM231" s="171"/>
      <c r="AN231" s="171"/>
      <c r="AO231" s="171"/>
      <c r="AP231" s="171"/>
      <c r="AQ231" s="171"/>
      <c r="AR231" s="171"/>
      <c r="AS231" s="171"/>
    </row>
    <row r="232" ht="14.25" customHeight="1">
      <c r="A232" s="251"/>
      <c r="B232" s="251"/>
      <c r="C232" s="252"/>
      <c r="D232" s="251"/>
      <c r="E232" s="251"/>
      <c r="F232" s="251"/>
      <c r="G232" s="251"/>
      <c r="H232" s="253"/>
      <c r="I232" s="254"/>
      <c r="J232" s="251"/>
      <c r="K232" s="251"/>
      <c r="L232" s="255"/>
      <c r="M232" s="256"/>
      <c r="N232" s="251"/>
      <c r="O232" s="251"/>
      <c r="P232" s="256"/>
      <c r="Q232" s="251"/>
      <c r="R232" s="251"/>
      <c r="S232" s="251"/>
      <c r="T232" s="252"/>
      <c r="U232" s="257"/>
      <c r="V232" s="172"/>
      <c r="W232" s="173"/>
      <c r="X232" s="173"/>
      <c r="Y232" s="251"/>
      <c r="Z232" s="170"/>
      <c r="AA232" s="171"/>
      <c r="AB232" s="233"/>
      <c r="AC232" s="233"/>
      <c r="AD232" s="171"/>
      <c r="AE232" s="171"/>
      <c r="AF232" s="171"/>
      <c r="AG232" s="171"/>
      <c r="AH232" s="171"/>
      <c r="AI232" s="171"/>
      <c r="AJ232" s="171"/>
      <c r="AK232" s="171"/>
      <c r="AL232" s="171"/>
      <c r="AM232" s="171"/>
      <c r="AN232" s="171"/>
      <c r="AO232" s="171"/>
      <c r="AP232" s="171"/>
      <c r="AQ232" s="171"/>
      <c r="AR232" s="171"/>
      <c r="AS232" s="171"/>
    </row>
    <row r="233" ht="14.25" customHeight="1">
      <c r="A233" s="251"/>
      <c r="B233" s="251"/>
      <c r="C233" s="252"/>
      <c r="D233" s="251"/>
      <c r="E233" s="251"/>
      <c r="F233" s="251"/>
      <c r="G233" s="251"/>
      <c r="H233" s="253"/>
      <c r="I233" s="254"/>
      <c r="J233" s="251"/>
      <c r="K233" s="251"/>
      <c r="L233" s="255"/>
      <c r="M233" s="256"/>
      <c r="N233" s="251"/>
      <c r="O233" s="251"/>
      <c r="P233" s="256"/>
      <c r="Q233" s="251"/>
      <c r="R233" s="251"/>
      <c r="S233" s="251"/>
      <c r="T233" s="252"/>
      <c r="U233" s="257"/>
      <c r="V233" s="172"/>
      <c r="W233" s="173"/>
      <c r="X233" s="173"/>
      <c r="Y233" s="251"/>
      <c r="Z233" s="170"/>
      <c r="AA233" s="171"/>
      <c r="AB233" s="233"/>
      <c r="AC233" s="233"/>
      <c r="AD233" s="171"/>
      <c r="AE233" s="171"/>
      <c r="AF233" s="171"/>
      <c r="AG233" s="171"/>
      <c r="AH233" s="171"/>
      <c r="AI233" s="171"/>
      <c r="AJ233" s="171"/>
      <c r="AK233" s="171"/>
      <c r="AL233" s="171"/>
      <c r="AM233" s="171"/>
      <c r="AN233" s="171"/>
      <c r="AO233" s="171"/>
      <c r="AP233" s="171"/>
      <c r="AQ233" s="171"/>
      <c r="AR233" s="171"/>
      <c r="AS233" s="171"/>
    </row>
    <row r="234" ht="14.25" customHeight="1">
      <c r="A234" s="251"/>
      <c r="B234" s="251"/>
      <c r="C234" s="252"/>
      <c r="D234" s="251"/>
      <c r="E234" s="251"/>
      <c r="F234" s="251"/>
      <c r="G234" s="251"/>
      <c r="H234" s="253"/>
      <c r="I234" s="254"/>
      <c r="J234" s="251"/>
      <c r="K234" s="251"/>
      <c r="L234" s="255"/>
      <c r="M234" s="256"/>
      <c r="N234" s="251"/>
      <c r="O234" s="251"/>
      <c r="P234" s="256"/>
      <c r="Q234" s="251"/>
      <c r="R234" s="251"/>
      <c r="S234" s="251"/>
      <c r="T234" s="252"/>
      <c r="U234" s="257"/>
      <c r="V234" s="172"/>
      <c r="W234" s="173"/>
      <c r="X234" s="173"/>
      <c r="Y234" s="251"/>
      <c r="Z234" s="170"/>
      <c r="AA234" s="171"/>
      <c r="AB234" s="233"/>
      <c r="AC234" s="233"/>
      <c r="AD234" s="171"/>
      <c r="AE234" s="171"/>
      <c r="AF234" s="171"/>
      <c r="AG234" s="171"/>
      <c r="AH234" s="171"/>
      <c r="AI234" s="171"/>
      <c r="AJ234" s="171"/>
      <c r="AK234" s="171"/>
      <c r="AL234" s="171"/>
      <c r="AM234" s="171"/>
      <c r="AN234" s="171"/>
      <c r="AO234" s="171"/>
      <c r="AP234" s="171"/>
      <c r="AQ234" s="171"/>
      <c r="AR234" s="171"/>
      <c r="AS234" s="171"/>
    </row>
    <row r="235" ht="14.25" customHeight="1">
      <c r="A235" s="251"/>
      <c r="B235" s="251"/>
      <c r="C235" s="252"/>
      <c r="D235" s="251"/>
      <c r="E235" s="251"/>
      <c r="F235" s="251"/>
      <c r="G235" s="251"/>
      <c r="H235" s="253"/>
      <c r="I235" s="254"/>
      <c r="J235" s="251"/>
      <c r="K235" s="251"/>
      <c r="L235" s="255"/>
      <c r="M235" s="256"/>
      <c r="N235" s="251"/>
      <c r="O235" s="251"/>
      <c r="P235" s="256"/>
      <c r="Q235" s="251"/>
      <c r="R235" s="251"/>
      <c r="S235" s="251"/>
      <c r="T235" s="252"/>
      <c r="U235" s="257"/>
      <c r="V235" s="172"/>
      <c r="W235" s="173"/>
      <c r="X235" s="173"/>
      <c r="Y235" s="251"/>
      <c r="Z235" s="170"/>
      <c r="AA235" s="171"/>
      <c r="AB235" s="233"/>
      <c r="AC235" s="233"/>
      <c r="AD235" s="171"/>
      <c r="AE235" s="171"/>
      <c r="AF235" s="171"/>
      <c r="AG235" s="171"/>
      <c r="AH235" s="171"/>
      <c r="AI235" s="171"/>
      <c r="AJ235" s="171"/>
      <c r="AK235" s="171"/>
      <c r="AL235" s="171"/>
      <c r="AM235" s="171"/>
      <c r="AN235" s="171"/>
      <c r="AO235" s="171"/>
      <c r="AP235" s="171"/>
      <c r="AQ235" s="171"/>
      <c r="AR235" s="171"/>
      <c r="AS235" s="171"/>
    </row>
    <row r="236" ht="14.25" customHeight="1">
      <c r="A236" s="251"/>
      <c r="B236" s="251"/>
      <c r="C236" s="252"/>
      <c r="D236" s="251"/>
      <c r="E236" s="251"/>
      <c r="F236" s="251"/>
      <c r="G236" s="251"/>
      <c r="H236" s="253"/>
      <c r="I236" s="254"/>
      <c r="J236" s="251"/>
      <c r="K236" s="251"/>
      <c r="L236" s="255"/>
      <c r="M236" s="256"/>
      <c r="N236" s="251"/>
      <c r="O236" s="251"/>
      <c r="P236" s="256"/>
      <c r="Q236" s="251"/>
      <c r="R236" s="251"/>
      <c r="S236" s="251"/>
      <c r="T236" s="252"/>
      <c r="U236" s="257"/>
      <c r="V236" s="172"/>
      <c r="W236" s="173"/>
      <c r="X236" s="173"/>
      <c r="Y236" s="251"/>
      <c r="Z236" s="170"/>
      <c r="AA236" s="171"/>
      <c r="AB236" s="233"/>
      <c r="AC236" s="233"/>
      <c r="AD236" s="171"/>
      <c r="AE236" s="171"/>
      <c r="AF236" s="171"/>
      <c r="AG236" s="171"/>
      <c r="AH236" s="171"/>
      <c r="AI236" s="171"/>
      <c r="AJ236" s="171"/>
      <c r="AK236" s="171"/>
      <c r="AL236" s="171"/>
      <c r="AM236" s="171"/>
      <c r="AN236" s="171"/>
      <c r="AO236" s="171"/>
      <c r="AP236" s="171"/>
      <c r="AQ236" s="171"/>
      <c r="AR236" s="171"/>
      <c r="AS236" s="171"/>
    </row>
    <row r="237" ht="14.25" customHeight="1">
      <c r="A237" s="251"/>
      <c r="B237" s="251"/>
      <c r="C237" s="252"/>
      <c r="D237" s="251"/>
      <c r="E237" s="251"/>
      <c r="F237" s="251"/>
      <c r="G237" s="251"/>
      <c r="H237" s="253"/>
      <c r="I237" s="254"/>
      <c r="J237" s="251"/>
      <c r="K237" s="251"/>
      <c r="L237" s="255"/>
      <c r="M237" s="256"/>
      <c r="N237" s="251"/>
      <c r="O237" s="251"/>
      <c r="P237" s="256"/>
      <c r="Q237" s="251"/>
      <c r="R237" s="251"/>
      <c r="S237" s="251"/>
      <c r="T237" s="252"/>
      <c r="U237" s="257"/>
      <c r="V237" s="172"/>
      <c r="W237" s="173"/>
      <c r="X237" s="173"/>
      <c r="Y237" s="251"/>
      <c r="Z237" s="170"/>
      <c r="AA237" s="171"/>
      <c r="AB237" s="233"/>
      <c r="AC237" s="233"/>
      <c r="AD237" s="171"/>
      <c r="AE237" s="171"/>
      <c r="AF237" s="171"/>
      <c r="AG237" s="171"/>
      <c r="AH237" s="171"/>
      <c r="AI237" s="171"/>
      <c r="AJ237" s="171"/>
      <c r="AK237" s="171"/>
      <c r="AL237" s="171"/>
      <c r="AM237" s="171"/>
      <c r="AN237" s="171"/>
      <c r="AO237" s="171"/>
      <c r="AP237" s="171"/>
      <c r="AQ237" s="171"/>
      <c r="AR237" s="171"/>
      <c r="AS237" s="171"/>
    </row>
    <row r="238" ht="14.25" customHeight="1">
      <c r="A238" s="251"/>
      <c r="B238" s="251"/>
      <c r="C238" s="252"/>
      <c r="D238" s="251"/>
      <c r="E238" s="251"/>
      <c r="F238" s="251"/>
      <c r="G238" s="251"/>
      <c r="H238" s="253"/>
      <c r="I238" s="254"/>
      <c r="J238" s="251"/>
      <c r="K238" s="251"/>
      <c r="L238" s="255"/>
      <c r="M238" s="256"/>
      <c r="N238" s="251"/>
      <c r="O238" s="251"/>
      <c r="P238" s="256"/>
      <c r="Q238" s="251"/>
      <c r="R238" s="251"/>
      <c r="S238" s="251"/>
      <c r="T238" s="252"/>
      <c r="U238" s="257"/>
      <c r="V238" s="172"/>
      <c r="W238" s="173"/>
      <c r="X238" s="173"/>
      <c r="Y238" s="251"/>
      <c r="Z238" s="170"/>
      <c r="AA238" s="171"/>
      <c r="AB238" s="233"/>
      <c r="AC238" s="233"/>
      <c r="AD238" s="171"/>
      <c r="AE238" s="171"/>
      <c r="AF238" s="171"/>
      <c r="AG238" s="171"/>
      <c r="AH238" s="171"/>
      <c r="AI238" s="171"/>
      <c r="AJ238" s="171"/>
      <c r="AK238" s="171"/>
      <c r="AL238" s="171"/>
      <c r="AM238" s="171"/>
      <c r="AN238" s="171"/>
      <c r="AO238" s="171"/>
      <c r="AP238" s="171"/>
      <c r="AQ238" s="171"/>
      <c r="AR238" s="171"/>
      <c r="AS238" s="171"/>
    </row>
    <row r="239" ht="14.25" customHeight="1">
      <c r="A239" s="251"/>
      <c r="B239" s="251"/>
      <c r="C239" s="252"/>
      <c r="D239" s="251"/>
      <c r="E239" s="251"/>
      <c r="F239" s="251"/>
      <c r="G239" s="251"/>
      <c r="H239" s="253"/>
      <c r="I239" s="254"/>
      <c r="J239" s="251"/>
      <c r="K239" s="251"/>
      <c r="L239" s="255"/>
      <c r="M239" s="256"/>
      <c r="N239" s="251"/>
      <c r="O239" s="251"/>
      <c r="P239" s="256"/>
      <c r="Q239" s="251"/>
      <c r="R239" s="251"/>
      <c r="S239" s="251"/>
      <c r="T239" s="252"/>
      <c r="U239" s="257"/>
      <c r="V239" s="172"/>
      <c r="W239" s="173"/>
      <c r="X239" s="173"/>
      <c r="Y239" s="251"/>
      <c r="Z239" s="170"/>
      <c r="AA239" s="171"/>
      <c r="AB239" s="233"/>
      <c r="AC239" s="233"/>
      <c r="AD239" s="171"/>
      <c r="AE239" s="171"/>
      <c r="AF239" s="171"/>
      <c r="AG239" s="171"/>
      <c r="AH239" s="171"/>
      <c r="AI239" s="171"/>
      <c r="AJ239" s="171"/>
      <c r="AK239" s="171"/>
      <c r="AL239" s="171"/>
      <c r="AM239" s="171"/>
      <c r="AN239" s="171"/>
      <c r="AO239" s="171"/>
      <c r="AP239" s="171"/>
      <c r="AQ239" s="171"/>
      <c r="AR239" s="171"/>
      <c r="AS239" s="171"/>
    </row>
    <row r="240" ht="14.25" customHeight="1">
      <c r="A240" s="251"/>
      <c r="B240" s="251"/>
      <c r="C240" s="252"/>
      <c r="D240" s="251"/>
      <c r="E240" s="251"/>
      <c r="F240" s="251"/>
      <c r="G240" s="251"/>
      <c r="H240" s="253"/>
      <c r="I240" s="254"/>
      <c r="J240" s="251"/>
      <c r="K240" s="251"/>
      <c r="L240" s="255"/>
      <c r="M240" s="256"/>
      <c r="N240" s="251"/>
      <c r="O240" s="251"/>
      <c r="P240" s="256"/>
      <c r="Q240" s="251"/>
      <c r="R240" s="251"/>
      <c r="S240" s="251"/>
      <c r="T240" s="252"/>
      <c r="U240" s="257"/>
      <c r="V240" s="172"/>
      <c r="W240" s="173"/>
      <c r="X240" s="173"/>
      <c r="Y240" s="251"/>
      <c r="Z240" s="170"/>
      <c r="AA240" s="171"/>
      <c r="AB240" s="233"/>
      <c r="AC240" s="233"/>
      <c r="AD240" s="171"/>
      <c r="AE240" s="171"/>
      <c r="AF240" s="171"/>
      <c r="AG240" s="171"/>
      <c r="AH240" s="171"/>
      <c r="AI240" s="171"/>
      <c r="AJ240" s="171"/>
      <c r="AK240" s="171"/>
      <c r="AL240" s="171"/>
      <c r="AM240" s="171"/>
      <c r="AN240" s="171"/>
      <c r="AO240" s="171"/>
      <c r="AP240" s="171"/>
      <c r="AQ240" s="171"/>
      <c r="AR240" s="171"/>
      <c r="AS240" s="171"/>
    </row>
    <row r="241" ht="14.25" customHeight="1">
      <c r="A241" s="251"/>
      <c r="B241" s="251"/>
      <c r="C241" s="252"/>
      <c r="D241" s="251"/>
      <c r="E241" s="251"/>
      <c r="F241" s="251"/>
      <c r="G241" s="251"/>
      <c r="H241" s="253"/>
      <c r="I241" s="254"/>
      <c r="J241" s="251"/>
      <c r="K241" s="251"/>
      <c r="L241" s="255"/>
      <c r="M241" s="256"/>
      <c r="N241" s="251"/>
      <c r="O241" s="251"/>
      <c r="P241" s="256"/>
      <c r="Q241" s="251"/>
      <c r="R241" s="251"/>
      <c r="S241" s="251"/>
      <c r="T241" s="252"/>
      <c r="U241" s="257"/>
      <c r="V241" s="172"/>
      <c r="W241" s="173"/>
      <c r="X241" s="173"/>
      <c r="Y241" s="251"/>
      <c r="Z241" s="170"/>
      <c r="AA241" s="171"/>
      <c r="AB241" s="233"/>
      <c r="AC241" s="233"/>
      <c r="AD241" s="171"/>
      <c r="AE241" s="171"/>
      <c r="AF241" s="171"/>
      <c r="AG241" s="171"/>
      <c r="AH241" s="171"/>
      <c r="AI241" s="171"/>
      <c r="AJ241" s="171"/>
      <c r="AK241" s="171"/>
      <c r="AL241" s="171"/>
      <c r="AM241" s="171"/>
      <c r="AN241" s="171"/>
      <c r="AO241" s="171"/>
      <c r="AP241" s="171"/>
      <c r="AQ241" s="171"/>
      <c r="AR241" s="171"/>
      <c r="AS241" s="171"/>
    </row>
    <row r="242" ht="14.25" customHeight="1">
      <c r="A242" s="251"/>
      <c r="B242" s="251"/>
      <c r="C242" s="252"/>
      <c r="D242" s="251"/>
      <c r="E242" s="251"/>
      <c r="F242" s="251"/>
      <c r="G242" s="251"/>
      <c r="H242" s="253"/>
      <c r="I242" s="254"/>
      <c r="J242" s="251"/>
      <c r="K242" s="251"/>
      <c r="L242" s="255"/>
      <c r="M242" s="256"/>
      <c r="N242" s="251"/>
      <c r="O242" s="251"/>
      <c r="P242" s="256"/>
      <c r="Q242" s="251"/>
      <c r="R242" s="251"/>
      <c r="S242" s="251"/>
      <c r="T242" s="252"/>
      <c r="U242" s="257"/>
      <c r="V242" s="172"/>
      <c r="W242" s="173"/>
      <c r="X242" s="173"/>
      <c r="Y242" s="251"/>
      <c r="Z242" s="170"/>
      <c r="AA242" s="171"/>
      <c r="AB242" s="233"/>
      <c r="AC242" s="233"/>
      <c r="AD242" s="171"/>
      <c r="AE242" s="171"/>
      <c r="AF242" s="171"/>
      <c r="AG242" s="171"/>
      <c r="AH242" s="171"/>
      <c r="AI242" s="171"/>
      <c r="AJ242" s="171"/>
      <c r="AK242" s="171"/>
      <c r="AL242" s="171"/>
      <c r="AM242" s="171"/>
      <c r="AN242" s="171"/>
      <c r="AO242" s="171"/>
      <c r="AP242" s="171"/>
      <c r="AQ242" s="171"/>
      <c r="AR242" s="171"/>
      <c r="AS242" s="171"/>
    </row>
    <row r="243" ht="14.25" customHeight="1">
      <c r="A243" s="251"/>
      <c r="B243" s="251"/>
      <c r="C243" s="252"/>
      <c r="D243" s="251"/>
      <c r="E243" s="251"/>
      <c r="F243" s="251"/>
      <c r="G243" s="251"/>
      <c r="H243" s="253"/>
      <c r="I243" s="254"/>
      <c r="J243" s="251"/>
      <c r="K243" s="251"/>
      <c r="L243" s="255"/>
      <c r="M243" s="256"/>
      <c r="N243" s="251"/>
      <c r="O243" s="251"/>
      <c r="P243" s="256"/>
      <c r="Q243" s="251"/>
      <c r="R243" s="251"/>
      <c r="S243" s="251"/>
      <c r="T243" s="252"/>
      <c r="U243" s="257"/>
      <c r="V243" s="172"/>
      <c r="W243" s="173"/>
      <c r="X243" s="173"/>
      <c r="Y243" s="251"/>
      <c r="Z243" s="170"/>
      <c r="AA243" s="171"/>
      <c r="AB243" s="233"/>
      <c r="AC243" s="233"/>
      <c r="AD243" s="171"/>
      <c r="AE243" s="171"/>
      <c r="AF243" s="171"/>
      <c r="AG243" s="171"/>
      <c r="AH243" s="171"/>
      <c r="AI243" s="171"/>
      <c r="AJ243" s="171"/>
      <c r="AK243" s="171"/>
      <c r="AL243" s="171"/>
      <c r="AM243" s="171"/>
      <c r="AN243" s="171"/>
      <c r="AO243" s="171"/>
      <c r="AP243" s="171"/>
      <c r="AQ243" s="171"/>
      <c r="AR243" s="171"/>
      <c r="AS243" s="171"/>
    </row>
    <row r="244" ht="14.25" customHeight="1">
      <c r="A244" s="251"/>
      <c r="B244" s="251"/>
      <c r="C244" s="252"/>
      <c r="D244" s="251"/>
      <c r="E244" s="251"/>
      <c r="F244" s="251"/>
      <c r="G244" s="251"/>
      <c r="H244" s="253"/>
      <c r="I244" s="254"/>
      <c r="J244" s="251"/>
      <c r="K244" s="251"/>
      <c r="L244" s="255"/>
      <c r="M244" s="256"/>
      <c r="N244" s="251"/>
      <c r="O244" s="251"/>
      <c r="P244" s="256"/>
      <c r="Q244" s="251"/>
      <c r="R244" s="251"/>
      <c r="S244" s="251"/>
      <c r="T244" s="252"/>
      <c r="U244" s="257"/>
      <c r="V244" s="172"/>
      <c r="W244" s="173"/>
      <c r="X244" s="173"/>
      <c r="Y244" s="251"/>
      <c r="Z244" s="170"/>
      <c r="AA244" s="171"/>
      <c r="AB244" s="233"/>
      <c r="AC244" s="233"/>
      <c r="AD244" s="171"/>
      <c r="AE244" s="171"/>
      <c r="AF244" s="171"/>
      <c r="AG244" s="171"/>
      <c r="AH244" s="171"/>
      <c r="AI244" s="171"/>
      <c r="AJ244" s="171"/>
      <c r="AK244" s="171"/>
      <c r="AL244" s="171"/>
      <c r="AM244" s="171"/>
      <c r="AN244" s="171"/>
      <c r="AO244" s="171"/>
      <c r="AP244" s="171"/>
      <c r="AQ244" s="171"/>
      <c r="AR244" s="171"/>
      <c r="AS244" s="171"/>
    </row>
    <row r="245" ht="14.25" customHeight="1">
      <c r="A245" s="251"/>
      <c r="B245" s="251"/>
      <c r="C245" s="252"/>
      <c r="D245" s="251"/>
      <c r="E245" s="251"/>
      <c r="F245" s="251"/>
      <c r="G245" s="251"/>
      <c r="H245" s="253"/>
      <c r="I245" s="254"/>
      <c r="J245" s="251"/>
      <c r="K245" s="251"/>
      <c r="L245" s="255"/>
      <c r="M245" s="256"/>
      <c r="N245" s="251"/>
      <c r="O245" s="251"/>
      <c r="P245" s="256"/>
      <c r="Q245" s="251"/>
      <c r="R245" s="251"/>
      <c r="S245" s="251"/>
      <c r="T245" s="252"/>
      <c r="U245" s="257"/>
      <c r="V245" s="172"/>
      <c r="W245" s="173"/>
      <c r="X245" s="173"/>
      <c r="Y245" s="251"/>
      <c r="Z245" s="170"/>
      <c r="AA245" s="171"/>
      <c r="AB245" s="233"/>
      <c r="AC245" s="233"/>
      <c r="AD245" s="171"/>
      <c r="AE245" s="171"/>
      <c r="AF245" s="171"/>
      <c r="AG245" s="171"/>
      <c r="AH245" s="171"/>
      <c r="AI245" s="171"/>
      <c r="AJ245" s="171"/>
      <c r="AK245" s="171"/>
      <c r="AL245" s="171"/>
      <c r="AM245" s="171"/>
      <c r="AN245" s="171"/>
      <c r="AO245" s="171"/>
      <c r="AP245" s="171"/>
      <c r="AQ245" s="171"/>
      <c r="AR245" s="171"/>
      <c r="AS245" s="171"/>
    </row>
    <row r="246" ht="14.25" customHeight="1">
      <c r="A246" s="251"/>
      <c r="B246" s="251"/>
      <c r="C246" s="252"/>
      <c r="D246" s="251"/>
      <c r="E246" s="251"/>
      <c r="F246" s="251"/>
      <c r="G246" s="251"/>
      <c r="H246" s="253"/>
      <c r="I246" s="254"/>
      <c r="J246" s="251"/>
      <c r="K246" s="251"/>
      <c r="L246" s="255"/>
      <c r="M246" s="256"/>
      <c r="N246" s="251"/>
      <c r="O246" s="251"/>
      <c r="P246" s="256"/>
      <c r="Q246" s="251"/>
      <c r="R246" s="251"/>
      <c r="S246" s="251"/>
      <c r="T246" s="252"/>
      <c r="U246" s="257"/>
      <c r="V246" s="172"/>
      <c r="W246" s="173"/>
      <c r="X246" s="173"/>
      <c r="Y246" s="251"/>
      <c r="Z246" s="170"/>
      <c r="AA246" s="171"/>
      <c r="AB246" s="233"/>
      <c r="AC246" s="233"/>
      <c r="AD246" s="171"/>
      <c r="AE246" s="171"/>
      <c r="AF246" s="171"/>
      <c r="AG246" s="171"/>
      <c r="AH246" s="171"/>
      <c r="AI246" s="171"/>
      <c r="AJ246" s="171"/>
      <c r="AK246" s="171"/>
      <c r="AL246" s="171"/>
      <c r="AM246" s="171"/>
      <c r="AN246" s="171"/>
      <c r="AO246" s="171"/>
      <c r="AP246" s="171"/>
      <c r="AQ246" s="171"/>
      <c r="AR246" s="171"/>
      <c r="AS246" s="171"/>
    </row>
    <row r="247" ht="14.25" customHeight="1">
      <c r="A247" s="251"/>
      <c r="B247" s="251"/>
      <c r="C247" s="252"/>
      <c r="D247" s="251"/>
      <c r="E247" s="251"/>
      <c r="F247" s="251"/>
      <c r="G247" s="251"/>
      <c r="H247" s="253"/>
      <c r="I247" s="254"/>
      <c r="J247" s="251"/>
      <c r="K247" s="251"/>
      <c r="L247" s="255"/>
      <c r="M247" s="256"/>
      <c r="N247" s="251"/>
      <c r="O247" s="251"/>
      <c r="P247" s="256"/>
      <c r="Q247" s="251"/>
      <c r="R247" s="251"/>
      <c r="S247" s="251"/>
      <c r="T247" s="252"/>
      <c r="U247" s="257"/>
      <c r="V247" s="172"/>
      <c r="W247" s="173"/>
      <c r="X247" s="173"/>
      <c r="Y247" s="251"/>
      <c r="Z247" s="170"/>
      <c r="AA247" s="171"/>
      <c r="AB247" s="233"/>
      <c r="AC247" s="233"/>
      <c r="AD247" s="171"/>
      <c r="AE247" s="171"/>
      <c r="AF247" s="171"/>
      <c r="AG247" s="171"/>
      <c r="AH247" s="171"/>
      <c r="AI247" s="171"/>
      <c r="AJ247" s="171"/>
      <c r="AK247" s="171"/>
      <c r="AL247" s="171"/>
      <c r="AM247" s="171"/>
      <c r="AN247" s="171"/>
      <c r="AO247" s="171"/>
      <c r="AP247" s="171"/>
      <c r="AQ247" s="171"/>
      <c r="AR247" s="171"/>
      <c r="AS247" s="171"/>
    </row>
    <row r="248" ht="14.25" customHeight="1">
      <c r="A248" s="251"/>
      <c r="B248" s="251"/>
      <c r="C248" s="252"/>
      <c r="D248" s="251"/>
      <c r="E248" s="251"/>
      <c r="F248" s="251"/>
      <c r="G248" s="251"/>
      <c r="H248" s="253"/>
      <c r="I248" s="254"/>
      <c r="J248" s="251"/>
      <c r="K248" s="251"/>
      <c r="L248" s="255"/>
      <c r="M248" s="256"/>
      <c r="N248" s="251"/>
      <c r="O248" s="251"/>
      <c r="P248" s="256"/>
      <c r="Q248" s="251"/>
      <c r="R248" s="251"/>
      <c r="S248" s="251"/>
      <c r="T248" s="252"/>
      <c r="U248" s="257"/>
      <c r="V248" s="172"/>
      <c r="W248" s="173"/>
      <c r="X248" s="173"/>
      <c r="Y248" s="251"/>
      <c r="Z248" s="170"/>
      <c r="AA248" s="171"/>
      <c r="AB248" s="233"/>
      <c r="AC248" s="233"/>
      <c r="AD248" s="171"/>
      <c r="AE248" s="171"/>
      <c r="AF248" s="171"/>
      <c r="AG248" s="171"/>
      <c r="AH248" s="171"/>
      <c r="AI248" s="171"/>
      <c r="AJ248" s="171"/>
      <c r="AK248" s="171"/>
      <c r="AL248" s="171"/>
      <c r="AM248" s="171"/>
      <c r="AN248" s="171"/>
      <c r="AO248" s="171"/>
      <c r="AP248" s="171"/>
      <c r="AQ248" s="171"/>
      <c r="AR248" s="171"/>
      <c r="AS248" s="171"/>
    </row>
    <row r="249" ht="14.25" customHeight="1">
      <c r="A249" s="251"/>
      <c r="B249" s="251"/>
      <c r="C249" s="252"/>
      <c r="D249" s="251"/>
      <c r="E249" s="251"/>
      <c r="F249" s="251"/>
      <c r="G249" s="251"/>
      <c r="H249" s="253"/>
      <c r="I249" s="254"/>
      <c r="J249" s="251"/>
      <c r="K249" s="251"/>
      <c r="L249" s="255"/>
      <c r="M249" s="256"/>
      <c r="N249" s="251"/>
      <c r="O249" s="251"/>
      <c r="P249" s="256"/>
      <c r="Q249" s="251"/>
      <c r="R249" s="251"/>
      <c r="S249" s="251"/>
      <c r="T249" s="252"/>
      <c r="U249" s="257"/>
      <c r="V249" s="172"/>
      <c r="W249" s="173"/>
      <c r="X249" s="173"/>
      <c r="Y249" s="251"/>
      <c r="Z249" s="170"/>
      <c r="AA249" s="171"/>
      <c r="AB249" s="233"/>
      <c r="AC249" s="233"/>
      <c r="AD249" s="171"/>
      <c r="AE249" s="171"/>
      <c r="AF249" s="171"/>
      <c r="AG249" s="171"/>
      <c r="AH249" s="171"/>
      <c r="AI249" s="171"/>
      <c r="AJ249" s="171"/>
      <c r="AK249" s="171"/>
      <c r="AL249" s="171"/>
      <c r="AM249" s="171"/>
      <c r="AN249" s="171"/>
      <c r="AO249" s="171"/>
      <c r="AP249" s="171"/>
      <c r="AQ249" s="171"/>
      <c r="AR249" s="171"/>
      <c r="AS249" s="171"/>
    </row>
    <row r="250" ht="14.25" customHeight="1">
      <c r="A250" s="251"/>
      <c r="B250" s="251"/>
      <c r="C250" s="252"/>
      <c r="D250" s="251"/>
      <c r="E250" s="251"/>
      <c r="F250" s="251"/>
      <c r="G250" s="251"/>
      <c r="H250" s="253"/>
      <c r="I250" s="254"/>
      <c r="J250" s="251"/>
      <c r="K250" s="251"/>
      <c r="L250" s="255"/>
      <c r="M250" s="256"/>
      <c r="N250" s="251"/>
      <c r="O250" s="251"/>
      <c r="P250" s="256"/>
      <c r="Q250" s="251"/>
      <c r="R250" s="251"/>
      <c r="S250" s="251"/>
      <c r="T250" s="252"/>
      <c r="U250" s="257"/>
      <c r="V250" s="172"/>
      <c r="W250" s="173"/>
      <c r="X250" s="173"/>
      <c r="Y250" s="251"/>
      <c r="Z250" s="170"/>
      <c r="AA250" s="171"/>
      <c r="AB250" s="233"/>
      <c r="AC250" s="233"/>
      <c r="AD250" s="171"/>
      <c r="AE250" s="171"/>
      <c r="AF250" s="171"/>
      <c r="AG250" s="171"/>
      <c r="AH250" s="171"/>
      <c r="AI250" s="171"/>
      <c r="AJ250" s="171"/>
      <c r="AK250" s="171"/>
      <c r="AL250" s="171"/>
      <c r="AM250" s="171"/>
      <c r="AN250" s="171"/>
      <c r="AO250" s="171"/>
      <c r="AP250" s="171"/>
      <c r="AQ250" s="171"/>
      <c r="AR250" s="171"/>
      <c r="AS250" s="171"/>
    </row>
    <row r="251" ht="14.25" customHeight="1">
      <c r="A251" s="251"/>
      <c r="B251" s="251"/>
      <c r="C251" s="252"/>
      <c r="D251" s="251"/>
      <c r="E251" s="251"/>
      <c r="F251" s="251"/>
      <c r="G251" s="251"/>
      <c r="H251" s="253"/>
      <c r="I251" s="254"/>
      <c r="J251" s="251"/>
      <c r="K251" s="251"/>
      <c r="L251" s="255"/>
      <c r="M251" s="256"/>
      <c r="N251" s="251"/>
      <c r="O251" s="251"/>
      <c r="P251" s="256"/>
      <c r="Q251" s="251"/>
      <c r="R251" s="251"/>
      <c r="S251" s="251"/>
      <c r="T251" s="252"/>
      <c r="U251" s="257"/>
      <c r="V251" s="172"/>
      <c r="W251" s="173"/>
      <c r="X251" s="173"/>
      <c r="Y251" s="251"/>
      <c r="Z251" s="170"/>
      <c r="AA251" s="171"/>
      <c r="AB251" s="233"/>
      <c r="AC251" s="233"/>
      <c r="AD251" s="171"/>
      <c r="AE251" s="171"/>
      <c r="AF251" s="171"/>
      <c r="AG251" s="171"/>
      <c r="AH251" s="171"/>
      <c r="AI251" s="171"/>
      <c r="AJ251" s="171"/>
      <c r="AK251" s="171"/>
      <c r="AL251" s="171"/>
      <c r="AM251" s="171"/>
      <c r="AN251" s="171"/>
      <c r="AO251" s="171"/>
      <c r="AP251" s="171"/>
      <c r="AQ251" s="171"/>
      <c r="AR251" s="171"/>
      <c r="AS251" s="171"/>
    </row>
    <row r="252" ht="14.25" customHeight="1">
      <c r="A252" s="251"/>
      <c r="B252" s="251"/>
      <c r="C252" s="252"/>
      <c r="D252" s="251"/>
      <c r="E252" s="251"/>
      <c r="F252" s="251"/>
      <c r="G252" s="251"/>
      <c r="H252" s="253"/>
      <c r="I252" s="254"/>
      <c r="J252" s="251"/>
      <c r="K252" s="251"/>
      <c r="L252" s="255"/>
      <c r="M252" s="256"/>
      <c r="N252" s="251"/>
      <c r="O252" s="251"/>
      <c r="P252" s="256"/>
      <c r="Q252" s="251"/>
      <c r="R252" s="251"/>
      <c r="S252" s="251"/>
      <c r="T252" s="252"/>
      <c r="U252" s="257"/>
      <c r="V252" s="172"/>
      <c r="W252" s="173"/>
      <c r="X252" s="173"/>
      <c r="Y252" s="251"/>
      <c r="Z252" s="170"/>
      <c r="AA252" s="171"/>
      <c r="AB252" s="233"/>
      <c r="AC252" s="233"/>
      <c r="AD252" s="171"/>
      <c r="AE252" s="171"/>
      <c r="AF252" s="171"/>
      <c r="AG252" s="171"/>
      <c r="AH252" s="171"/>
      <c r="AI252" s="171"/>
      <c r="AJ252" s="171"/>
      <c r="AK252" s="171"/>
      <c r="AL252" s="171"/>
      <c r="AM252" s="171"/>
      <c r="AN252" s="171"/>
      <c r="AO252" s="171"/>
      <c r="AP252" s="171"/>
      <c r="AQ252" s="171"/>
      <c r="AR252" s="171"/>
      <c r="AS252" s="171"/>
    </row>
    <row r="253" ht="14.25" customHeight="1">
      <c r="A253" s="251"/>
      <c r="B253" s="251"/>
      <c r="C253" s="252"/>
      <c r="D253" s="251"/>
      <c r="E253" s="251"/>
      <c r="F253" s="251"/>
      <c r="G253" s="251"/>
      <c r="H253" s="253"/>
      <c r="I253" s="254"/>
      <c r="J253" s="251"/>
      <c r="K253" s="251"/>
      <c r="L253" s="255"/>
      <c r="M253" s="256"/>
      <c r="N253" s="251"/>
      <c r="O253" s="251"/>
      <c r="P253" s="256"/>
      <c r="Q253" s="251"/>
      <c r="R253" s="251"/>
      <c r="S253" s="251"/>
      <c r="T253" s="252"/>
      <c r="U253" s="257"/>
      <c r="V253" s="172"/>
      <c r="W253" s="173"/>
      <c r="X253" s="173"/>
      <c r="Y253" s="251"/>
      <c r="Z253" s="170"/>
      <c r="AA253" s="171"/>
      <c r="AB253" s="233"/>
      <c r="AC253" s="233"/>
      <c r="AD253" s="171"/>
      <c r="AE253" s="171"/>
      <c r="AF253" s="171"/>
      <c r="AG253" s="171"/>
      <c r="AH253" s="171"/>
      <c r="AI253" s="171"/>
      <c r="AJ253" s="171"/>
      <c r="AK253" s="171"/>
      <c r="AL253" s="171"/>
      <c r="AM253" s="171"/>
      <c r="AN253" s="171"/>
      <c r="AO253" s="171"/>
      <c r="AP253" s="171"/>
      <c r="AQ253" s="171"/>
      <c r="AR253" s="171"/>
      <c r="AS253" s="171"/>
    </row>
    <row r="254" ht="14.25" customHeight="1">
      <c r="A254" s="251"/>
      <c r="B254" s="251"/>
      <c r="C254" s="252"/>
      <c r="D254" s="251"/>
      <c r="E254" s="251"/>
      <c r="F254" s="251"/>
      <c r="G254" s="251"/>
      <c r="H254" s="253"/>
      <c r="I254" s="254"/>
      <c r="J254" s="251"/>
      <c r="K254" s="251"/>
      <c r="L254" s="255"/>
      <c r="M254" s="256"/>
      <c r="N254" s="251"/>
      <c r="O254" s="251"/>
      <c r="P254" s="256"/>
      <c r="Q254" s="251"/>
      <c r="R254" s="251"/>
      <c r="S254" s="251"/>
      <c r="T254" s="252"/>
      <c r="U254" s="257"/>
      <c r="V254" s="172"/>
      <c r="W254" s="173"/>
      <c r="X254" s="173"/>
      <c r="Y254" s="251"/>
      <c r="Z254" s="170"/>
      <c r="AA254" s="171"/>
      <c r="AB254" s="233"/>
      <c r="AC254" s="233"/>
      <c r="AD254" s="171"/>
      <c r="AE254" s="171"/>
      <c r="AF254" s="171"/>
      <c r="AG254" s="171"/>
      <c r="AH254" s="171"/>
      <c r="AI254" s="171"/>
      <c r="AJ254" s="171"/>
      <c r="AK254" s="171"/>
      <c r="AL254" s="171"/>
      <c r="AM254" s="171"/>
      <c r="AN254" s="171"/>
      <c r="AO254" s="171"/>
      <c r="AP254" s="171"/>
      <c r="AQ254" s="171"/>
      <c r="AR254" s="171"/>
      <c r="AS254" s="171"/>
    </row>
    <row r="255" ht="14.25" customHeight="1">
      <c r="A255" s="251"/>
      <c r="B255" s="251"/>
      <c r="C255" s="252"/>
      <c r="D255" s="251"/>
      <c r="E255" s="251"/>
      <c r="F255" s="251"/>
      <c r="G255" s="251"/>
      <c r="H255" s="253"/>
      <c r="I255" s="254"/>
      <c r="J255" s="251"/>
      <c r="K255" s="251"/>
      <c r="L255" s="255"/>
      <c r="M255" s="256"/>
      <c r="N255" s="251"/>
      <c r="O255" s="251"/>
      <c r="P255" s="256"/>
      <c r="Q255" s="251"/>
      <c r="R255" s="251"/>
      <c r="S255" s="251"/>
      <c r="T255" s="252"/>
      <c r="U255" s="257"/>
      <c r="V255" s="172"/>
      <c r="W255" s="173"/>
      <c r="X255" s="173"/>
      <c r="Y255" s="251"/>
      <c r="Z255" s="170"/>
      <c r="AA255" s="171"/>
      <c r="AB255" s="233"/>
      <c r="AC255" s="233"/>
      <c r="AD255" s="171"/>
      <c r="AE255" s="171"/>
      <c r="AF255" s="171"/>
      <c r="AG255" s="171"/>
      <c r="AH255" s="171"/>
      <c r="AI255" s="171"/>
      <c r="AJ255" s="171"/>
      <c r="AK255" s="171"/>
      <c r="AL255" s="171"/>
      <c r="AM255" s="171"/>
      <c r="AN255" s="171"/>
      <c r="AO255" s="171"/>
      <c r="AP255" s="171"/>
      <c r="AQ255" s="171"/>
      <c r="AR255" s="171"/>
      <c r="AS255" s="171"/>
    </row>
    <row r="256" ht="14.25" customHeight="1">
      <c r="A256" s="251"/>
      <c r="B256" s="251"/>
      <c r="C256" s="252"/>
      <c r="D256" s="251"/>
      <c r="E256" s="251"/>
      <c r="F256" s="251"/>
      <c r="G256" s="251"/>
      <c r="H256" s="253"/>
      <c r="I256" s="254"/>
      <c r="J256" s="251"/>
      <c r="K256" s="251"/>
      <c r="L256" s="255"/>
      <c r="M256" s="256"/>
      <c r="N256" s="251"/>
      <c r="O256" s="251"/>
      <c r="P256" s="256"/>
      <c r="Q256" s="251"/>
      <c r="R256" s="251"/>
      <c r="S256" s="251"/>
      <c r="T256" s="252"/>
      <c r="U256" s="257"/>
      <c r="V256" s="172"/>
      <c r="W256" s="173"/>
      <c r="X256" s="173"/>
      <c r="Y256" s="251"/>
      <c r="Z256" s="170"/>
      <c r="AA256" s="171"/>
      <c r="AB256" s="233"/>
      <c r="AC256" s="233"/>
      <c r="AD256" s="171"/>
      <c r="AE256" s="171"/>
      <c r="AF256" s="171"/>
      <c r="AG256" s="171"/>
      <c r="AH256" s="171"/>
      <c r="AI256" s="171"/>
      <c r="AJ256" s="171"/>
      <c r="AK256" s="171"/>
      <c r="AL256" s="171"/>
      <c r="AM256" s="171"/>
      <c r="AN256" s="171"/>
      <c r="AO256" s="171"/>
      <c r="AP256" s="171"/>
      <c r="AQ256" s="171"/>
      <c r="AR256" s="171"/>
      <c r="AS256" s="171"/>
    </row>
    <row r="257" ht="14.25" customHeight="1">
      <c r="A257" s="251"/>
      <c r="B257" s="251"/>
      <c r="C257" s="252"/>
      <c r="D257" s="251"/>
      <c r="E257" s="251"/>
      <c r="F257" s="251"/>
      <c r="G257" s="251"/>
      <c r="H257" s="253"/>
      <c r="I257" s="254"/>
      <c r="J257" s="251"/>
      <c r="K257" s="251"/>
      <c r="L257" s="255"/>
      <c r="M257" s="256"/>
      <c r="N257" s="251"/>
      <c r="O257" s="251"/>
      <c r="P257" s="256"/>
      <c r="Q257" s="251"/>
      <c r="R257" s="251"/>
      <c r="S257" s="251"/>
      <c r="T257" s="252"/>
      <c r="U257" s="257"/>
      <c r="V257" s="172"/>
      <c r="W257" s="173"/>
      <c r="X257" s="173"/>
      <c r="Y257" s="251"/>
      <c r="Z257" s="170"/>
      <c r="AA257" s="171"/>
      <c r="AB257" s="233"/>
      <c r="AC257" s="233"/>
      <c r="AD257" s="171"/>
      <c r="AE257" s="171"/>
      <c r="AF257" s="171"/>
      <c r="AG257" s="171"/>
      <c r="AH257" s="171"/>
      <c r="AI257" s="171"/>
      <c r="AJ257" s="171"/>
      <c r="AK257" s="171"/>
      <c r="AL257" s="171"/>
      <c r="AM257" s="171"/>
      <c r="AN257" s="171"/>
      <c r="AO257" s="171"/>
      <c r="AP257" s="171"/>
      <c r="AQ257" s="171"/>
      <c r="AR257" s="171"/>
      <c r="AS257" s="171"/>
    </row>
    <row r="258" ht="14.25" customHeight="1">
      <c r="A258" s="251"/>
      <c r="B258" s="251"/>
      <c r="C258" s="252"/>
      <c r="D258" s="251"/>
      <c r="E258" s="251"/>
      <c r="F258" s="251"/>
      <c r="G258" s="251"/>
      <c r="H258" s="253"/>
      <c r="I258" s="254"/>
      <c r="J258" s="251"/>
      <c r="K258" s="251"/>
      <c r="L258" s="255"/>
      <c r="M258" s="256"/>
      <c r="N258" s="251"/>
      <c r="O258" s="251"/>
      <c r="P258" s="256"/>
      <c r="Q258" s="251"/>
      <c r="R258" s="251"/>
      <c r="S258" s="251"/>
      <c r="T258" s="252"/>
      <c r="U258" s="257"/>
      <c r="V258" s="172"/>
      <c r="W258" s="173"/>
      <c r="X258" s="173"/>
      <c r="Y258" s="251"/>
      <c r="Z258" s="170"/>
      <c r="AA258" s="171"/>
      <c r="AB258" s="233"/>
      <c r="AC258" s="233"/>
      <c r="AD258" s="171"/>
      <c r="AE258" s="171"/>
      <c r="AF258" s="171"/>
      <c r="AG258" s="171"/>
      <c r="AH258" s="171"/>
      <c r="AI258" s="171"/>
      <c r="AJ258" s="171"/>
      <c r="AK258" s="171"/>
      <c r="AL258" s="171"/>
      <c r="AM258" s="171"/>
      <c r="AN258" s="171"/>
      <c r="AO258" s="171"/>
      <c r="AP258" s="171"/>
      <c r="AQ258" s="171"/>
      <c r="AR258" s="171"/>
      <c r="AS258" s="171"/>
    </row>
    <row r="259" ht="14.25" customHeight="1">
      <c r="A259" s="251"/>
      <c r="B259" s="251"/>
      <c r="C259" s="252"/>
      <c r="D259" s="251"/>
      <c r="E259" s="251"/>
      <c r="F259" s="251"/>
      <c r="G259" s="251"/>
      <c r="H259" s="253"/>
      <c r="I259" s="254"/>
      <c r="J259" s="251"/>
      <c r="K259" s="251"/>
      <c r="L259" s="255"/>
      <c r="M259" s="256"/>
      <c r="N259" s="251"/>
      <c r="O259" s="251"/>
      <c r="P259" s="256"/>
      <c r="Q259" s="251"/>
      <c r="R259" s="251"/>
      <c r="S259" s="251"/>
      <c r="T259" s="252"/>
      <c r="U259" s="257"/>
      <c r="V259" s="172"/>
      <c r="W259" s="173"/>
      <c r="X259" s="173"/>
      <c r="Y259" s="251"/>
      <c r="Z259" s="170"/>
      <c r="AA259" s="171"/>
      <c r="AB259" s="233"/>
      <c r="AC259" s="233"/>
      <c r="AD259" s="171"/>
      <c r="AE259" s="171"/>
      <c r="AF259" s="171"/>
      <c r="AG259" s="171"/>
      <c r="AH259" s="171"/>
      <c r="AI259" s="171"/>
      <c r="AJ259" s="171"/>
      <c r="AK259" s="171"/>
      <c r="AL259" s="171"/>
      <c r="AM259" s="171"/>
      <c r="AN259" s="171"/>
      <c r="AO259" s="171"/>
      <c r="AP259" s="171"/>
      <c r="AQ259" s="171"/>
      <c r="AR259" s="171"/>
      <c r="AS259" s="171"/>
    </row>
    <row r="260" ht="14.25" customHeight="1">
      <c r="A260" s="251"/>
      <c r="B260" s="251"/>
      <c r="C260" s="252"/>
      <c r="D260" s="251"/>
      <c r="E260" s="251"/>
      <c r="F260" s="251"/>
      <c r="G260" s="251"/>
      <c r="H260" s="253"/>
      <c r="I260" s="254"/>
      <c r="J260" s="251"/>
      <c r="K260" s="251"/>
      <c r="L260" s="255"/>
      <c r="M260" s="256"/>
      <c r="N260" s="251"/>
      <c r="O260" s="251"/>
      <c r="P260" s="256"/>
      <c r="Q260" s="251"/>
      <c r="R260" s="251"/>
      <c r="S260" s="251"/>
      <c r="T260" s="252"/>
      <c r="U260" s="257"/>
      <c r="V260" s="172"/>
      <c r="W260" s="173"/>
      <c r="X260" s="173"/>
      <c r="Y260" s="251"/>
      <c r="Z260" s="170"/>
      <c r="AA260" s="171"/>
      <c r="AB260" s="233"/>
      <c r="AC260" s="233"/>
      <c r="AD260" s="171"/>
      <c r="AE260" s="171"/>
      <c r="AF260" s="171"/>
      <c r="AG260" s="171"/>
      <c r="AH260" s="171"/>
      <c r="AI260" s="171"/>
      <c r="AJ260" s="171"/>
      <c r="AK260" s="171"/>
      <c r="AL260" s="171"/>
      <c r="AM260" s="171"/>
      <c r="AN260" s="171"/>
      <c r="AO260" s="171"/>
      <c r="AP260" s="171"/>
      <c r="AQ260" s="171"/>
      <c r="AR260" s="171"/>
      <c r="AS260" s="171"/>
    </row>
    <row r="261" ht="14.25" customHeight="1">
      <c r="A261" s="251"/>
      <c r="B261" s="251"/>
      <c r="C261" s="252"/>
      <c r="D261" s="251"/>
      <c r="E261" s="251"/>
      <c r="F261" s="251"/>
      <c r="G261" s="251"/>
      <c r="H261" s="253"/>
      <c r="I261" s="254"/>
      <c r="J261" s="251"/>
      <c r="K261" s="251"/>
      <c r="L261" s="255"/>
      <c r="M261" s="256"/>
      <c r="N261" s="251"/>
      <c r="O261" s="251"/>
      <c r="P261" s="256"/>
      <c r="Q261" s="251"/>
      <c r="R261" s="251"/>
      <c r="S261" s="251"/>
      <c r="T261" s="252"/>
      <c r="U261" s="257"/>
      <c r="V261" s="172"/>
      <c r="W261" s="173"/>
      <c r="X261" s="173"/>
      <c r="Y261" s="251"/>
      <c r="Z261" s="170"/>
      <c r="AA261" s="171"/>
      <c r="AB261" s="233"/>
      <c r="AC261" s="233"/>
      <c r="AD261" s="171"/>
      <c r="AE261" s="171"/>
      <c r="AF261" s="171"/>
      <c r="AG261" s="171"/>
      <c r="AH261" s="171"/>
      <c r="AI261" s="171"/>
      <c r="AJ261" s="171"/>
      <c r="AK261" s="171"/>
      <c r="AL261" s="171"/>
      <c r="AM261" s="171"/>
      <c r="AN261" s="171"/>
      <c r="AO261" s="171"/>
      <c r="AP261" s="171"/>
      <c r="AQ261" s="171"/>
      <c r="AR261" s="171"/>
      <c r="AS261" s="171"/>
    </row>
    <row r="262" ht="14.25" customHeight="1">
      <c r="A262" s="251"/>
      <c r="B262" s="251"/>
      <c r="C262" s="252"/>
      <c r="D262" s="251"/>
      <c r="E262" s="251"/>
      <c r="F262" s="251"/>
      <c r="G262" s="251"/>
      <c r="H262" s="253"/>
      <c r="I262" s="254"/>
      <c r="J262" s="251"/>
      <c r="K262" s="251"/>
      <c r="L262" s="255"/>
      <c r="M262" s="256"/>
      <c r="N262" s="251"/>
      <c r="O262" s="251"/>
      <c r="P262" s="256"/>
      <c r="Q262" s="251"/>
      <c r="R262" s="251"/>
      <c r="S262" s="251"/>
      <c r="T262" s="252"/>
      <c r="U262" s="257"/>
      <c r="V262" s="172"/>
      <c r="W262" s="173"/>
      <c r="X262" s="173"/>
      <c r="Y262" s="251"/>
      <c r="Z262" s="170"/>
      <c r="AA262" s="171"/>
      <c r="AB262" s="233"/>
      <c r="AC262" s="233"/>
      <c r="AD262" s="171"/>
      <c r="AE262" s="171"/>
      <c r="AF262" s="171"/>
      <c r="AG262" s="171"/>
      <c r="AH262" s="171"/>
      <c r="AI262" s="171"/>
      <c r="AJ262" s="171"/>
      <c r="AK262" s="171"/>
      <c r="AL262" s="171"/>
      <c r="AM262" s="171"/>
      <c r="AN262" s="171"/>
      <c r="AO262" s="171"/>
      <c r="AP262" s="171"/>
      <c r="AQ262" s="171"/>
      <c r="AR262" s="171"/>
      <c r="AS262" s="171"/>
    </row>
    <row r="263" ht="14.25" customHeight="1">
      <c r="A263" s="251"/>
      <c r="B263" s="251"/>
      <c r="C263" s="252"/>
      <c r="D263" s="251"/>
      <c r="E263" s="251"/>
      <c r="F263" s="251"/>
      <c r="G263" s="251"/>
      <c r="H263" s="253"/>
      <c r="I263" s="254"/>
      <c r="J263" s="251"/>
      <c r="K263" s="251"/>
      <c r="L263" s="255"/>
      <c r="M263" s="256"/>
      <c r="N263" s="251"/>
      <c r="O263" s="251"/>
      <c r="P263" s="256"/>
      <c r="Q263" s="251"/>
      <c r="R263" s="251"/>
      <c r="S263" s="251"/>
      <c r="T263" s="252"/>
      <c r="U263" s="257"/>
      <c r="V263" s="172"/>
      <c r="W263" s="173"/>
      <c r="X263" s="173"/>
      <c r="Y263" s="251"/>
      <c r="Z263" s="170"/>
      <c r="AA263" s="171"/>
      <c r="AB263" s="233"/>
      <c r="AC263" s="233"/>
      <c r="AD263" s="171"/>
      <c r="AE263" s="171"/>
      <c r="AF263" s="171"/>
      <c r="AG263" s="171"/>
      <c r="AH263" s="171"/>
      <c r="AI263" s="171"/>
      <c r="AJ263" s="171"/>
      <c r="AK263" s="171"/>
      <c r="AL263" s="171"/>
      <c r="AM263" s="171"/>
      <c r="AN263" s="171"/>
      <c r="AO263" s="171"/>
      <c r="AP263" s="171"/>
      <c r="AQ263" s="171"/>
      <c r="AR263" s="171"/>
      <c r="AS263" s="171"/>
    </row>
    <row r="264" ht="14.25" customHeight="1">
      <c r="A264" s="251"/>
      <c r="B264" s="251"/>
      <c r="C264" s="252"/>
      <c r="D264" s="251"/>
      <c r="E264" s="251"/>
      <c r="F264" s="251"/>
      <c r="G264" s="251"/>
      <c r="H264" s="253"/>
      <c r="I264" s="254"/>
      <c r="J264" s="251"/>
      <c r="K264" s="251"/>
      <c r="L264" s="255"/>
      <c r="M264" s="256"/>
      <c r="N264" s="251"/>
      <c r="O264" s="251"/>
      <c r="P264" s="256"/>
      <c r="Q264" s="251"/>
      <c r="R264" s="251"/>
      <c r="S264" s="251"/>
      <c r="T264" s="252"/>
      <c r="U264" s="257"/>
      <c r="V264" s="172"/>
      <c r="W264" s="173"/>
      <c r="X264" s="173"/>
      <c r="Y264" s="251"/>
      <c r="Z264" s="170"/>
      <c r="AA264" s="171"/>
      <c r="AB264" s="233"/>
      <c r="AC264" s="233"/>
      <c r="AD264" s="171"/>
      <c r="AE264" s="171"/>
      <c r="AF264" s="171"/>
      <c r="AG264" s="171"/>
      <c r="AH264" s="171"/>
      <c r="AI264" s="171"/>
      <c r="AJ264" s="171"/>
      <c r="AK264" s="171"/>
      <c r="AL264" s="171"/>
      <c r="AM264" s="171"/>
      <c r="AN264" s="171"/>
      <c r="AO264" s="171"/>
      <c r="AP264" s="171"/>
      <c r="AQ264" s="171"/>
      <c r="AR264" s="171"/>
      <c r="AS264" s="171"/>
    </row>
    <row r="265" ht="14.25" customHeight="1">
      <c r="A265" s="251"/>
      <c r="B265" s="251"/>
      <c r="C265" s="252"/>
      <c r="D265" s="251"/>
      <c r="E265" s="251"/>
      <c r="F265" s="251"/>
      <c r="G265" s="251"/>
      <c r="H265" s="253"/>
      <c r="I265" s="254"/>
      <c r="J265" s="251"/>
      <c r="K265" s="251"/>
      <c r="L265" s="255"/>
      <c r="M265" s="256"/>
      <c r="N265" s="251"/>
      <c r="O265" s="251"/>
      <c r="P265" s="256"/>
      <c r="Q265" s="251"/>
      <c r="R265" s="251"/>
      <c r="S265" s="251"/>
      <c r="T265" s="252"/>
      <c r="U265" s="257"/>
      <c r="V265" s="172"/>
      <c r="W265" s="173"/>
      <c r="X265" s="173"/>
      <c r="Y265" s="251"/>
      <c r="Z265" s="170"/>
      <c r="AA265" s="171"/>
      <c r="AB265" s="233"/>
      <c r="AC265" s="233"/>
      <c r="AD265" s="171"/>
      <c r="AE265" s="171"/>
      <c r="AF265" s="171"/>
      <c r="AG265" s="171"/>
      <c r="AH265" s="171"/>
      <c r="AI265" s="171"/>
      <c r="AJ265" s="171"/>
      <c r="AK265" s="171"/>
      <c r="AL265" s="171"/>
      <c r="AM265" s="171"/>
      <c r="AN265" s="171"/>
      <c r="AO265" s="171"/>
      <c r="AP265" s="171"/>
      <c r="AQ265" s="171"/>
      <c r="AR265" s="171"/>
      <c r="AS265" s="171"/>
    </row>
    <row r="266" ht="14.25" customHeight="1">
      <c r="A266" s="251"/>
      <c r="B266" s="251"/>
      <c r="C266" s="252"/>
      <c r="D266" s="251"/>
      <c r="E266" s="251"/>
      <c r="F266" s="251"/>
      <c r="G266" s="251"/>
      <c r="H266" s="253"/>
      <c r="I266" s="254"/>
      <c r="J266" s="251"/>
      <c r="K266" s="251"/>
      <c r="L266" s="255"/>
      <c r="M266" s="256"/>
      <c r="N266" s="251"/>
      <c r="O266" s="251"/>
      <c r="P266" s="256"/>
      <c r="Q266" s="251"/>
      <c r="R266" s="251"/>
      <c r="S266" s="251"/>
      <c r="T266" s="252"/>
      <c r="U266" s="257"/>
      <c r="V266" s="172"/>
      <c r="W266" s="173"/>
      <c r="X266" s="173"/>
      <c r="Y266" s="251"/>
      <c r="Z266" s="170"/>
      <c r="AA266" s="171"/>
      <c r="AB266" s="233"/>
      <c r="AC266" s="233"/>
      <c r="AD266" s="171"/>
      <c r="AE266" s="171"/>
      <c r="AF266" s="171"/>
      <c r="AG266" s="171"/>
      <c r="AH266" s="171"/>
      <c r="AI266" s="171"/>
      <c r="AJ266" s="171"/>
      <c r="AK266" s="171"/>
      <c r="AL266" s="171"/>
      <c r="AM266" s="171"/>
      <c r="AN266" s="171"/>
      <c r="AO266" s="171"/>
      <c r="AP266" s="171"/>
      <c r="AQ266" s="171"/>
      <c r="AR266" s="171"/>
      <c r="AS266" s="171"/>
    </row>
    <row r="267" ht="14.25" customHeight="1">
      <c r="A267" s="251"/>
      <c r="B267" s="251"/>
      <c r="C267" s="252"/>
      <c r="D267" s="251"/>
      <c r="E267" s="251"/>
      <c r="F267" s="251"/>
      <c r="G267" s="251"/>
      <c r="H267" s="253"/>
      <c r="I267" s="254"/>
      <c r="J267" s="251"/>
      <c r="K267" s="251"/>
      <c r="L267" s="255"/>
      <c r="M267" s="256"/>
      <c r="N267" s="251"/>
      <c r="O267" s="251"/>
      <c r="P267" s="256"/>
      <c r="Q267" s="251"/>
      <c r="R267" s="251"/>
      <c r="S267" s="251"/>
      <c r="T267" s="252"/>
      <c r="U267" s="257"/>
      <c r="V267" s="172"/>
      <c r="W267" s="173"/>
      <c r="X267" s="173"/>
      <c r="Y267" s="251"/>
      <c r="Z267" s="170"/>
      <c r="AA267" s="171"/>
      <c r="AB267" s="233"/>
      <c r="AC267" s="233"/>
      <c r="AD267" s="171"/>
      <c r="AE267" s="171"/>
      <c r="AF267" s="171"/>
      <c r="AG267" s="171"/>
      <c r="AH267" s="171"/>
      <c r="AI267" s="171"/>
      <c r="AJ267" s="171"/>
      <c r="AK267" s="171"/>
      <c r="AL267" s="171"/>
      <c r="AM267" s="171"/>
      <c r="AN267" s="171"/>
      <c r="AO267" s="171"/>
      <c r="AP267" s="171"/>
      <c r="AQ267" s="171"/>
      <c r="AR267" s="171"/>
      <c r="AS267" s="171"/>
    </row>
    <row r="268" ht="14.25" customHeight="1">
      <c r="A268" s="251"/>
      <c r="B268" s="251"/>
      <c r="C268" s="252"/>
      <c r="D268" s="251"/>
      <c r="E268" s="251"/>
      <c r="F268" s="251"/>
      <c r="G268" s="251"/>
      <c r="H268" s="253"/>
      <c r="I268" s="254"/>
      <c r="J268" s="251"/>
      <c r="K268" s="251"/>
      <c r="L268" s="255"/>
      <c r="M268" s="256"/>
      <c r="N268" s="251"/>
      <c r="O268" s="251"/>
      <c r="P268" s="256"/>
      <c r="Q268" s="251"/>
      <c r="R268" s="251"/>
      <c r="S268" s="251"/>
      <c r="T268" s="252"/>
      <c r="U268" s="257"/>
      <c r="V268" s="172"/>
      <c r="W268" s="173"/>
      <c r="X268" s="173"/>
      <c r="Y268" s="251"/>
      <c r="Z268" s="170"/>
      <c r="AA268" s="171"/>
      <c r="AB268" s="233"/>
      <c r="AC268" s="233"/>
      <c r="AD268" s="171"/>
      <c r="AE268" s="171"/>
      <c r="AF268" s="171"/>
      <c r="AG268" s="171"/>
      <c r="AH268" s="171"/>
      <c r="AI268" s="171"/>
      <c r="AJ268" s="171"/>
      <c r="AK268" s="171"/>
      <c r="AL268" s="171"/>
      <c r="AM268" s="171"/>
      <c r="AN268" s="171"/>
      <c r="AO268" s="171"/>
      <c r="AP268" s="171"/>
      <c r="AQ268" s="171"/>
      <c r="AR268" s="171"/>
      <c r="AS268" s="171"/>
    </row>
    <row r="269" ht="14.25" customHeight="1">
      <c r="A269" s="251"/>
      <c r="B269" s="251"/>
      <c r="C269" s="252"/>
      <c r="D269" s="251"/>
      <c r="E269" s="251"/>
      <c r="F269" s="251"/>
      <c r="G269" s="251"/>
      <c r="H269" s="253"/>
      <c r="I269" s="254"/>
      <c r="J269" s="251"/>
      <c r="K269" s="251"/>
      <c r="L269" s="255"/>
      <c r="M269" s="256"/>
      <c r="N269" s="251"/>
      <c r="O269" s="251"/>
      <c r="P269" s="256"/>
      <c r="Q269" s="251"/>
      <c r="R269" s="251"/>
      <c r="S269" s="251"/>
      <c r="T269" s="252"/>
      <c r="U269" s="257"/>
      <c r="V269" s="172"/>
      <c r="W269" s="173"/>
      <c r="X269" s="173"/>
      <c r="Y269" s="251"/>
      <c r="Z269" s="170"/>
      <c r="AA269" s="171"/>
      <c r="AB269" s="233"/>
      <c r="AC269" s="233"/>
      <c r="AD269" s="171"/>
      <c r="AE269" s="171"/>
      <c r="AF269" s="171"/>
      <c r="AG269" s="171"/>
      <c r="AH269" s="171"/>
      <c r="AI269" s="171"/>
      <c r="AJ269" s="171"/>
      <c r="AK269" s="171"/>
      <c r="AL269" s="171"/>
      <c r="AM269" s="171"/>
      <c r="AN269" s="171"/>
      <c r="AO269" s="171"/>
      <c r="AP269" s="171"/>
      <c r="AQ269" s="171"/>
      <c r="AR269" s="171"/>
      <c r="AS269" s="171"/>
    </row>
    <row r="270" ht="14.25" customHeight="1">
      <c r="A270" s="251"/>
      <c r="B270" s="251"/>
      <c r="C270" s="252"/>
      <c r="D270" s="251"/>
      <c r="E270" s="251"/>
      <c r="F270" s="251"/>
      <c r="G270" s="251"/>
      <c r="H270" s="253"/>
      <c r="I270" s="254"/>
      <c r="J270" s="251"/>
      <c r="K270" s="251"/>
      <c r="L270" s="255"/>
      <c r="M270" s="256"/>
      <c r="N270" s="251"/>
      <c r="O270" s="251"/>
      <c r="P270" s="256"/>
      <c r="Q270" s="251"/>
      <c r="R270" s="251"/>
      <c r="S270" s="251"/>
      <c r="T270" s="252"/>
      <c r="U270" s="257"/>
      <c r="V270" s="172"/>
      <c r="W270" s="173"/>
      <c r="X270" s="173"/>
      <c r="Y270" s="251"/>
      <c r="Z270" s="170"/>
      <c r="AA270" s="171"/>
      <c r="AB270" s="233"/>
      <c r="AC270" s="233"/>
      <c r="AD270" s="171"/>
      <c r="AE270" s="171"/>
      <c r="AF270" s="171"/>
      <c r="AG270" s="171"/>
      <c r="AH270" s="171"/>
      <c r="AI270" s="171"/>
      <c r="AJ270" s="171"/>
      <c r="AK270" s="171"/>
      <c r="AL270" s="171"/>
      <c r="AM270" s="171"/>
      <c r="AN270" s="171"/>
      <c r="AO270" s="171"/>
      <c r="AP270" s="171"/>
      <c r="AQ270" s="171"/>
      <c r="AR270" s="171"/>
      <c r="AS270" s="171"/>
    </row>
    <row r="271" ht="14.25" customHeight="1">
      <c r="A271" s="251"/>
      <c r="B271" s="251"/>
      <c r="C271" s="252"/>
      <c r="D271" s="251"/>
      <c r="E271" s="251"/>
      <c r="F271" s="251"/>
      <c r="G271" s="251"/>
      <c r="H271" s="253"/>
      <c r="I271" s="254"/>
      <c r="J271" s="251"/>
      <c r="K271" s="251"/>
      <c r="L271" s="255"/>
      <c r="M271" s="256"/>
      <c r="N271" s="251"/>
      <c r="O271" s="251"/>
      <c r="P271" s="256"/>
      <c r="Q271" s="251"/>
      <c r="R271" s="251"/>
      <c r="S271" s="251"/>
      <c r="T271" s="252"/>
      <c r="U271" s="257"/>
      <c r="V271" s="172"/>
      <c r="W271" s="173"/>
      <c r="X271" s="173"/>
      <c r="Y271" s="251"/>
      <c r="Z271" s="170"/>
      <c r="AA271" s="171"/>
      <c r="AB271" s="233"/>
      <c r="AC271" s="233"/>
      <c r="AD271" s="171"/>
      <c r="AE271" s="171"/>
      <c r="AF271" s="171"/>
      <c r="AG271" s="171"/>
      <c r="AH271" s="171"/>
      <c r="AI271" s="171"/>
      <c r="AJ271" s="171"/>
      <c r="AK271" s="171"/>
      <c r="AL271" s="171"/>
      <c r="AM271" s="171"/>
      <c r="AN271" s="171"/>
      <c r="AO271" s="171"/>
      <c r="AP271" s="171"/>
      <c r="AQ271" s="171"/>
      <c r="AR271" s="171"/>
      <c r="AS271" s="171"/>
    </row>
    <row r="272" ht="14.25" customHeight="1">
      <c r="A272" s="251"/>
      <c r="B272" s="251"/>
      <c r="C272" s="252"/>
      <c r="D272" s="251"/>
      <c r="E272" s="251"/>
      <c r="F272" s="251"/>
      <c r="G272" s="251"/>
      <c r="H272" s="253"/>
      <c r="I272" s="254"/>
      <c r="J272" s="251"/>
      <c r="K272" s="251"/>
      <c r="L272" s="255"/>
      <c r="M272" s="256"/>
      <c r="N272" s="251"/>
      <c r="O272" s="251"/>
      <c r="P272" s="256"/>
      <c r="Q272" s="251"/>
      <c r="R272" s="251"/>
      <c r="S272" s="251"/>
      <c r="T272" s="252"/>
      <c r="U272" s="257"/>
      <c r="V272" s="172"/>
      <c r="W272" s="173"/>
      <c r="X272" s="173"/>
      <c r="Y272" s="251"/>
      <c r="Z272" s="170"/>
      <c r="AA272" s="171"/>
      <c r="AB272" s="233"/>
      <c r="AC272" s="233"/>
      <c r="AD272" s="171"/>
      <c r="AE272" s="171"/>
      <c r="AF272" s="171"/>
      <c r="AG272" s="171"/>
      <c r="AH272" s="171"/>
      <c r="AI272" s="171"/>
      <c r="AJ272" s="171"/>
      <c r="AK272" s="171"/>
      <c r="AL272" s="171"/>
      <c r="AM272" s="171"/>
      <c r="AN272" s="171"/>
      <c r="AO272" s="171"/>
      <c r="AP272" s="171"/>
      <c r="AQ272" s="171"/>
      <c r="AR272" s="171"/>
      <c r="AS272" s="171"/>
    </row>
    <row r="273" ht="14.25" customHeight="1">
      <c r="A273" s="251"/>
      <c r="B273" s="251"/>
      <c r="C273" s="252"/>
      <c r="D273" s="251"/>
      <c r="E273" s="251"/>
      <c r="F273" s="251"/>
      <c r="G273" s="251"/>
      <c r="H273" s="253"/>
      <c r="I273" s="254"/>
      <c r="J273" s="251"/>
      <c r="K273" s="251"/>
      <c r="L273" s="255"/>
      <c r="M273" s="256"/>
      <c r="N273" s="251"/>
      <c r="O273" s="251"/>
      <c r="P273" s="256"/>
      <c r="Q273" s="251"/>
      <c r="R273" s="251"/>
      <c r="S273" s="251"/>
      <c r="T273" s="252"/>
      <c r="U273" s="257"/>
      <c r="V273" s="172"/>
      <c r="W273" s="173"/>
      <c r="X273" s="173"/>
      <c r="Y273" s="251"/>
      <c r="Z273" s="170"/>
      <c r="AA273" s="171"/>
      <c r="AB273" s="233"/>
      <c r="AC273" s="233"/>
      <c r="AD273" s="171"/>
      <c r="AE273" s="171"/>
      <c r="AF273" s="171"/>
      <c r="AG273" s="171"/>
      <c r="AH273" s="171"/>
      <c r="AI273" s="171"/>
      <c r="AJ273" s="171"/>
      <c r="AK273" s="171"/>
      <c r="AL273" s="171"/>
      <c r="AM273" s="171"/>
      <c r="AN273" s="171"/>
      <c r="AO273" s="171"/>
      <c r="AP273" s="171"/>
      <c r="AQ273" s="171"/>
      <c r="AR273" s="171"/>
      <c r="AS273" s="171"/>
    </row>
    <row r="274" ht="14.25" customHeight="1">
      <c r="A274" s="251"/>
      <c r="B274" s="251"/>
      <c r="C274" s="252"/>
      <c r="D274" s="251"/>
      <c r="E274" s="251"/>
      <c r="F274" s="251"/>
      <c r="G274" s="251"/>
      <c r="H274" s="253"/>
      <c r="I274" s="254"/>
      <c r="J274" s="251"/>
      <c r="K274" s="251"/>
      <c r="L274" s="255"/>
      <c r="M274" s="256"/>
      <c r="N274" s="251"/>
      <c r="O274" s="251"/>
      <c r="P274" s="256"/>
      <c r="Q274" s="251"/>
      <c r="R274" s="251"/>
      <c r="S274" s="251"/>
      <c r="T274" s="252"/>
      <c r="U274" s="257"/>
      <c r="V274" s="172"/>
      <c r="W274" s="173"/>
      <c r="X274" s="173"/>
      <c r="Y274" s="251"/>
      <c r="Z274" s="170"/>
      <c r="AA274" s="171"/>
      <c r="AB274" s="233"/>
      <c r="AC274" s="233"/>
      <c r="AD274" s="171"/>
      <c r="AE274" s="171"/>
      <c r="AF274" s="171"/>
      <c r="AG274" s="171"/>
      <c r="AH274" s="171"/>
      <c r="AI274" s="171"/>
      <c r="AJ274" s="171"/>
      <c r="AK274" s="171"/>
      <c r="AL274" s="171"/>
      <c r="AM274" s="171"/>
      <c r="AN274" s="171"/>
      <c r="AO274" s="171"/>
      <c r="AP274" s="171"/>
      <c r="AQ274" s="171"/>
      <c r="AR274" s="171"/>
      <c r="AS274" s="171"/>
    </row>
    <row r="275" ht="14.25" customHeight="1">
      <c r="A275" s="251"/>
      <c r="B275" s="251"/>
      <c r="C275" s="252"/>
      <c r="D275" s="251"/>
      <c r="E275" s="251"/>
      <c r="F275" s="251"/>
      <c r="G275" s="251"/>
      <c r="H275" s="253"/>
      <c r="I275" s="254"/>
      <c r="J275" s="251"/>
      <c r="K275" s="251"/>
      <c r="L275" s="255"/>
      <c r="M275" s="256"/>
      <c r="N275" s="251"/>
      <c r="O275" s="251"/>
      <c r="P275" s="256"/>
      <c r="Q275" s="251"/>
      <c r="R275" s="251"/>
      <c r="S275" s="251"/>
      <c r="T275" s="252"/>
      <c r="U275" s="257"/>
      <c r="V275" s="172"/>
      <c r="W275" s="173"/>
      <c r="X275" s="173"/>
      <c r="Y275" s="251"/>
      <c r="Z275" s="170"/>
      <c r="AA275" s="171"/>
      <c r="AB275" s="233"/>
      <c r="AC275" s="233"/>
      <c r="AD275" s="171"/>
      <c r="AE275" s="171"/>
      <c r="AF275" s="171"/>
      <c r="AG275" s="171"/>
      <c r="AH275" s="171"/>
      <c r="AI275" s="171"/>
      <c r="AJ275" s="171"/>
      <c r="AK275" s="171"/>
      <c r="AL275" s="171"/>
      <c r="AM275" s="171"/>
      <c r="AN275" s="171"/>
      <c r="AO275" s="171"/>
      <c r="AP275" s="171"/>
      <c r="AQ275" s="171"/>
      <c r="AR275" s="171"/>
      <c r="AS275" s="171"/>
    </row>
    <row r="276" ht="14.25" customHeight="1">
      <c r="A276" s="251"/>
      <c r="B276" s="251"/>
      <c r="C276" s="252"/>
      <c r="D276" s="251"/>
      <c r="E276" s="251"/>
      <c r="F276" s="251"/>
      <c r="G276" s="251"/>
      <c r="H276" s="253"/>
      <c r="I276" s="254"/>
      <c r="J276" s="251"/>
      <c r="K276" s="251"/>
      <c r="L276" s="255"/>
      <c r="M276" s="256"/>
      <c r="N276" s="251"/>
      <c r="O276" s="251"/>
      <c r="P276" s="256"/>
      <c r="Q276" s="251"/>
      <c r="R276" s="251"/>
      <c r="S276" s="251"/>
      <c r="T276" s="252"/>
      <c r="U276" s="257"/>
      <c r="V276" s="172"/>
      <c r="W276" s="173"/>
      <c r="X276" s="173"/>
      <c r="Y276" s="251"/>
      <c r="Z276" s="170"/>
      <c r="AA276" s="171"/>
      <c r="AB276" s="233"/>
      <c r="AC276" s="233"/>
      <c r="AD276" s="171"/>
      <c r="AE276" s="171"/>
      <c r="AF276" s="171"/>
      <c r="AG276" s="171"/>
      <c r="AH276" s="171"/>
      <c r="AI276" s="171"/>
      <c r="AJ276" s="171"/>
      <c r="AK276" s="171"/>
      <c r="AL276" s="171"/>
      <c r="AM276" s="171"/>
      <c r="AN276" s="171"/>
      <c r="AO276" s="171"/>
      <c r="AP276" s="171"/>
      <c r="AQ276" s="171"/>
      <c r="AR276" s="171"/>
      <c r="AS276" s="171"/>
    </row>
    <row r="277" ht="14.25" customHeight="1">
      <c r="A277" s="251"/>
      <c r="B277" s="251"/>
      <c r="C277" s="252"/>
      <c r="D277" s="251"/>
      <c r="E277" s="251"/>
      <c r="F277" s="251"/>
      <c r="G277" s="251"/>
      <c r="H277" s="253"/>
      <c r="I277" s="254"/>
      <c r="J277" s="251"/>
      <c r="K277" s="251"/>
      <c r="L277" s="255"/>
      <c r="M277" s="256"/>
      <c r="N277" s="251"/>
      <c r="O277" s="251"/>
      <c r="P277" s="256"/>
      <c r="Q277" s="251"/>
      <c r="R277" s="251"/>
      <c r="S277" s="251"/>
      <c r="T277" s="252"/>
      <c r="U277" s="257"/>
      <c r="V277" s="172"/>
      <c r="W277" s="173"/>
      <c r="X277" s="173"/>
      <c r="Y277" s="251"/>
      <c r="Z277" s="170"/>
      <c r="AA277" s="171"/>
      <c r="AB277" s="233"/>
      <c r="AC277" s="233"/>
      <c r="AD277" s="171"/>
      <c r="AE277" s="171"/>
      <c r="AF277" s="171"/>
      <c r="AG277" s="171"/>
      <c r="AH277" s="171"/>
      <c r="AI277" s="171"/>
      <c r="AJ277" s="171"/>
      <c r="AK277" s="171"/>
      <c r="AL277" s="171"/>
      <c r="AM277" s="171"/>
      <c r="AN277" s="171"/>
      <c r="AO277" s="171"/>
      <c r="AP277" s="171"/>
      <c r="AQ277" s="171"/>
      <c r="AR277" s="171"/>
      <c r="AS277" s="171"/>
    </row>
    <row r="278" ht="14.25" customHeight="1">
      <c r="A278" s="251"/>
      <c r="B278" s="251"/>
      <c r="C278" s="252"/>
      <c r="D278" s="251"/>
      <c r="E278" s="251"/>
      <c r="F278" s="251"/>
      <c r="G278" s="251"/>
      <c r="H278" s="253"/>
      <c r="I278" s="254"/>
      <c r="J278" s="251"/>
      <c r="K278" s="251"/>
      <c r="L278" s="255"/>
      <c r="M278" s="256"/>
      <c r="N278" s="251"/>
      <c r="O278" s="251"/>
      <c r="P278" s="256"/>
      <c r="Q278" s="251"/>
      <c r="R278" s="251"/>
      <c r="S278" s="251"/>
      <c r="T278" s="252"/>
      <c r="U278" s="257"/>
      <c r="V278" s="172"/>
      <c r="W278" s="173"/>
      <c r="X278" s="173"/>
      <c r="Y278" s="251"/>
      <c r="Z278" s="170"/>
      <c r="AA278" s="171"/>
      <c r="AB278" s="233"/>
      <c r="AC278" s="233"/>
      <c r="AD278" s="171"/>
      <c r="AE278" s="171"/>
      <c r="AF278" s="171"/>
      <c r="AG278" s="171"/>
      <c r="AH278" s="171"/>
      <c r="AI278" s="171"/>
      <c r="AJ278" s="171"/>
      <c r="AK278" s="171"/>
      <c r="AL278" s="171"/>
      <c r="AM278" s="171"/>
      <c r="AN278" s="171"/>
      <c r="AO278" s="171"/>
      <c r="AP278" s="171"/>
      <c r="AQ278" s="171"/>
      <c r="AR278" s="171"/>
      <c r="AS278" s="171"/>
    </row>
    <row r="279" ht="14.25" customHeight="1">
      <c r="A279" s="251"/>
      <c r="B279" s="251"/>
      <c r="C279" s="252"/>
      <c r="D279" s="251"/>
      <c r="E279" s="251"/>
      <c r="F279" s="251"/>
      <c r="G279" s="251"/>
      <c r="H279" s="253"/>
      <c r="I279" s="254"/>
      <c r="J279" s="251"/>
      <c r="K279" s="251"/>
      <c r="L279" s="255"/>
      <c r="M279" s="256"/>
      <c r="N279" s="251"/>
      <c r="O279" s="251"/>
      <c r="P279" s="256"/>
      <c r="Q279" s="251"/>
      <c r="R279" s="251"/>
      <c r="S279" s="251"/>
      <c r="T279" s="252"/>
      <c r="U279" s="257"/>
      <c r="V279" s="172"/>
      <c r="W279" s="173"/>
      <c r="X279" s="173"/>
      <c r="Y279" s="251"/>
      <c r="Z279" s="170"/>
      <c r="AA279" s="171"/>
      <c r="AB279" s="233"/>
      <c r="AC279" s="233"/>
      <c r="AD279" s="171"/>
      <c r="AE279" s="171"/>
      <c r="AF279" s="171"/>
      <c r="AG279" s="171"/>
      <c r="AH279" s="171"/>
      <c r="AI279" s="171"/>
      <c r="AJ279" s="171"/>
      <c r="AK279" s="171"/>
      <c r="AL279" s="171"/>
      <c r="AM279" s="171"/>
      <c r="AN279" s="171"/>
      <c r="AO279" s="171"/>
      <c r="AP279" s="171"/>
      <c r="AQ279" s="171"/>
      <c r="AR279" s="171"/>
      <c r="AS279" s="171"/>
    </row>
    <row r="280" ht="14.25" customHeight="1">
      <c r="A280" s="251"/>
      <c r="B280" s="251"/>
      <c r="C280" s="252"/>
      <c r="D280" s="251"/>
      <c r="E280" s="251"/>
      <c r="F280" s="251"/>
      <c r="G280" s="251"/>
      <c r="H280" s="253"/>
      <c r="I280" s="254"/>
      <c r="J280" s="251"/>
      <c r="K280" s="251"/>
      <c r="L280" s="255"/>
      <c r="M280" s="256"/>
      <c r="N280" s="251"/>
      <c r="O280" s="251"/>
      <c r="P280" s="256"/>
      <c r="Q280" s="251"/>
      <c r="R280" s="251"/>
      <c r="S280" s="251"/>
      <c r="T280" s="252"/>
      <c r="U280" s="257"/>
      <c r="V280" s="172"/>
      <c r="W280" s="173"/>
      <c r="X280" s="173"/>
      <c r="Y280" s="251"/>
      <c r="Z280" s="170"/>
      <c r="AA280" s="171"/>
      <c r="AB280" s="233"/>
      <c r="AC280" s="233"/>
      <c r="AD280" s="171"/>
      <c r="AE280" s="171"/>
      <c r="AF280" s="171"/>
      <c r="AG280" s="171"/>
      <c r="AH280" s="171"/>
      <c r="AI280" s="171"/>
      <c r="AJ280" s="171"/>
      <c r="AK280" s="171"/>
      <c r="AL280" s="171"/>
      <c r="AM280" s="171"/>
      <c r="AN280" s="171"/>
      <c r="AO280" s="171"/>
      <c r="AP280" s="171"/>
      <c r="AQ280" s="171"/>
      <c r="AR280" s="171"/>
      <c r="AS280" s="171"/>
    </row>
    <row r="281" ht="14.25" customHeight="1">
      <c r="A281" s="251"/>
      <c r="B281" s="251"/>
      <c r="C281" s="252"/>
      <c r="D281" s="251"/>
      <c r="E281" s="251"/>
      <c r="F281" s="251"/>
      <c r="G281" s="251"/>
      <c r="H281" s="253"/>
      <c r="I281" s="254"/>
      <c r="J281" s="251"/>
      <c r="K281" s="251"/>
      <c r="L281" s="255"/>
      <c r="M281" s="256"/>
      <c r="N281" s="251"/>
      <c r="O281" s="251"/>
      <c r="P281" s="256"/>
      <c r="Q281" s="251"/>
      <c r="R281" s="251"/>
      <c r="S281" s="251"/>
      <c r="T281" s="252"/>
      <c r="U281" s="257"/>
      <c r="V281" s="172"/>
      <c r="W281" s="173"/>
      <c r="X281" s="173"/>
      <c r="Y281" s="251"/>
      <c r="Z281" s="170"/>
      <c r="AA281" s="171"/>
      <c r="AB281" s="233"/>
      <c r="AC281" s="233"/>
      <c r="AD281" s="171"/>
      <c r="AE281" s="171"/>
      <c r="AF281" s="171"/>
      <c r="AG281" s="171"/>
      <c r="AH281" s="171"/>
      <c r="AI281" s="171"/>
      <c r="AJ281" s="171"/>
      <c r="AK281" s="171"/>
      <c r="AL281" s="171"/>
      <c r="AM281" s="171"/>
      <c r="AN281" s="171"/>
      <c r="AO281" s="171"/>
      <c r="AP281" s="171"/>
      <c r="AQ281" s="171"/>
      <c r="AR281" s="171"/>
      <c r="AS281" s="171"/>
    </row>
    <row r="282" ht="14.25" customHeight="1">
      <c r="A282" s="251"/>
      <c r="B282" s="251"/>
      <c r="C282" s="252"/>
      <c r="D282" s="251"/>
      <c r="E282" s="251"/>
      <c r="F282" s="251"/>
      <c r="G282" s="251"/>
      <c r="H282" s="253"/>
      <c r="I282" s="254"/>
      <c r="J282" s="251"/>
      <c r="K282" s="251"/>
      <c r="L282" s="255"/>
      <c r="M282" s="256"/>
      <c r="N282" s="251"/>
      <c r="O282" s="251"/>
      <c r="P282" s="256"/>
      <c r="Q282" s="251"/>
      <c r="R282" s="251"/>
      <c r="S282" s="251"/>
      <c r="T282" s="252"/>
      <c r="U282" s="257"/>
      <c r="V282" s="172"/>
      <c r="W282" s="173"/>
      <c r="X282" s="173"/>
      <c r="Y282" s="251"/>
      <c r="Z282" s="170"/>
      <c r="AA282" s="171"/>
      <c r="AB282" s="233"/>
      <c r="AC282" s="233"/>
      <c r="AD282" s="171"/>
      <c r="AE282" s="171"/>
      <c r="AF282" s="171"/>
      <c r="AG282" s="171"/>
      <c r="AH282" s="171"/>
      <c r="AI282" s="171"/>
      <c r="AJ282" s="171"/>
      <c r="AK282" s="171"/>
      <c r="AL282" s="171"/>
      <c r="AM282" s="171"/>
      <c r="AN282" s="171"/>
      <c r="AO282" s="171"/>
      <c r="AP282" s="171"/>
      <c r="AQ282" s="171"/>
      <c r="AR282" s="171"/>
      <c r="AS282" s="171"/>
    </row>
    <row r="283" ht="14.25" customHeight="1">
      <c r="A283" s="251"/>
      <c r="B283" s="251"/>
      <c r="C283" s="252"/>
      <c r="D283" s="251"/>
      <c r="E283" s="251"/>
      <c r="F283" s="251"/>
      <c r="G283" s="251"/>
      <c r="H283" s="253"/>
      <c r="I283" s="254"/>
      <c r="J283" s="251"/>
      <c r="K283" s="251"/>
      <c r="L283" s="255"/>
      <c r="M283" s="256"/>
      <c r="N283" s="251"/>
      <c r="O283" s="251"/>
      <c r="P283" s="256"/>
      <c r="Q283" s="251"/>
      <c r="R283" s="251"/>
      <c r="S283" s="251"/>
      <c r="T283" s="252"/>
      <c r="U283" s="257"/>
      <c r="V283" s="172"/>
      <c r="W283" s="173"/>
      <c r="X283" s="173"/>
      <c r="Y283" s="251"/>
      <c r="Z283" s="170"/>
      <c r="AA283" s="171"/>
      <c r="AB283" s="233"/>
      <c r="AC283" s="233"/>
      <c r="AD283" s="171"/>
      <c r="AE283" s="171"/>
      <c r="AF283" s="171"/>
      <c r="AG283" s="171"/>
      <c r="AH283" s="171"/>
      <c r="AI283" s="171"/>
      <c r="AJ283" s="171"/>
      <c r="AK283" s="171"/>
      <c r="AL283" s="171"/>
      <c r="AM283" s="171"/>
      <c r="AN283" s="171"/>
      <c r="AO283" s="171"/>
      <c r="AP283" s="171"/>
      <c r="AQ283" s="171"/>
      <c r="AR283" s="171"/>
      <c r="AS283" s="171"/>
    </row>
    <row r="284" ht="14.25" customHeight="1">
      <c r="A284" s="251"/>
      <c r="B284" s="251"/>
      <c r="C284" s="252"/>
      <c r="D284" s="251"/>
      <c r="E284" s="251"/>
      <c r="F284" s="251"/>
      <c r="G284" s="251"/>
      <c r="H284" s="253"/>
      <c r="I284" s="254"/>
      <c r="J284" s="251"/>
      <c r="K284" s="251"/>
      <c r="L284" s="255"/>
      <c r="M284" s="256"/>
      <c r="N284" s="251"/>
      <c r="O284" s="251"/>
      <c r="P284" s="256"/>
      <c r="Q284" s="251"/>
      <c r="R284" s="251"/>
      <c r="S284" s="251"/>
      <c r="T284" s="252"/>
      <c r="U284" s="257"/>
      <c r="V284" s="172"/>
      <c r="W284" s="173"/>
      <c r="X284" s="173"/>
      <c r="Y284" s="251"/>
      <c r="Z284" s="170"/>
      <c r="AA284" s="171"/>
      <c r="AB284" s="233"/>
      <c r="AC284" s="233"/>
      <c r="AD284" s="171"/>
      <c r="AE284" s="171"/>
      <c r="AF284" s="171"/>
      <c r="AG284" s="171"/>
      <c r="AH284" s="171"/>
      <c r="AI284" s="171"/>
      <c r="AJ284" s="171"/>
      <c r="AK284" s="171"/>
      <c r="AL284" s="171"/>
      <c r="AM284" s="171"/>
      <c r="AN284" s="171"/>
      <c r="AO284" s="171"/>
      <c r="AP284" s="171"/>
      <c r="AQ284" s="171"/>
      <c r="AR284" s="171"/>
      <c r="AS284" s="171"/>
    </row>
    <row r="285" ht="14.25" customHeight="1">
      <c r="A285" s="251"/>
      <c r="B285" s="251"/>
      <c r="C285" s="252"/>
      <c r="D285" s="251"/>
      <c r="E285" s="251"/>
      <c r="F285" s="251"/>
      <c r="G285" s="251"/>
      <c r="H285" s="253"/>
      <c r="I285" s="254"/>
      <c r="J285" s="251"/>
      <c r="K285" s="251"/>
      <c r="L285" s="255"/>
      <c r="M285" s="256"/>
      <c r="N285" s="251"/>
      <c r="O285" s="251"/>
      <c r="P285" s="256"/>
      <c r="Q285" s="251"/>
      <c r="R285" s="251"/>
      <c r="S285" s="251"/>
      <c r="T285" s="252"/>
      <c r="U285" s="257"/>
      <c r="V285" s="172"/>
      <c r="W285" s="173"/>
      <c r="X285" s="173"/>
      <c r="Y285" s="251"/>
      <c r="Z285" s="170"/>
      <c r="AA285" s="171"/>
      <c r="AB285" s="233"/>
      <c r="AC285" s="233"/>
      <c r="AD285" s="171"/>
      <c r="AE285" s="171"/>
      <c r="AF285" s="171"/>
      <c r="AG285" s="171"/>
      <c r="AH285" s="171"/>
      <c r="AI285" s="171"/>
      <c r="AJ285" s="171"/>
      <c r="AK285" s="171"/>
      <c r="AL285" s="171"/>
      <c r="AM285" s="171"/>
      <c r="AN285" s="171"/>
      <c r="AO285" s="171"/>
      <c r="AP285" s="171"/>
      <c r="AQ285" s="171"/>
      <c r="AR285" s="171"/>
      <c r="AS285" s="171"/>
    </row>
    <row r="286" ht="14.25" customHeight="1">
      <c r="A286" s="251"/>
      <c r="B286" s="251"/>
      <c r="C286" s="252"/>
      <c r="D286" s="251"/>
      <c r="E286" s="251"/>
      <c r="F286" s="251"/>
      <c r="G286" s="251"/>
      <c r="H286" s="253"/>
      <c r="I286" s="254"/>
      <c r="J286" s="251"/>
      <c r="K286" s="251"/>
      <c r="L286" s="255"/>
      <c r="M286" s="256"/>
      <c r="N286" s="251"/>
      <c r="O286" s="251"/>
      <c r="P286" s="256"/>
      <c r="Q286" s="251"/>
      <c r="R286" s="251"/>
      <c r="S286" s="251"/>
      <c r="T286" s="252"/>
      <c r="U286" s="257"/>
      <c r="V286" s="172"/>
      <c r="W286" s="173"/>
      <c r="X286" s="173"/>
      <c r="Y286" s="251"/>
      <c r="Z286" s="170"/>
      <c r="AA286" s="171"/>
      <c r="AB286" s="233"/>
      <c r="AC286" s="233"/>
      <c r="AD286" s="171"/>
      <c r="AE286" s="171"/>
      <c r="AF286" s="171"/>
      <c r="AG286" s="171"/>
      <c r="AH286" s="171"/>
      <c r="AI286" s="171"/>
      <c r="AJ286" s="171"/>
      <c r="AK286" s="171"/>
      <c r="AL286" s="171"/>
      <c r="AM286" s="171"/>
      <c r="AN286" s="171"/>
      <c r="AO286" s="171"/>
      <c r="AP286" s="171"/>
      <c r="AQ286" s="171"/>
      <c r="AR286" s="171"/>
      <c r="AS286" s="171"/>
    </row>
    <row r="287" ht="14.25" customHeight="1">
      <c r="A287" s="251"/>
      <c r="B287" s="251"/>
      <c r="C287" s="252"/>
      <c r="D287" s="251"/>
      <c r="E287" s="251"/>
      <c r="F287" s="251"/>
      <c r="G287" s="251"/>
      <c r="H287" s="253"/>
      <c r="I287" s="254"/>
      <c r="J287" s="251"/>
      <c r="K287" s="251"/>
      <c r="L287" s="255"/>
      <c r="M287" s="256"/>
      <c r="N287" s="251"/>
      <c r="O287" s="251"/>
      <c r="P287" s="256"/>
      <c r="Q287" s="251"/>
      <c r="R287" s="251"/>
      <c r="S287" s="251"/>
      <c r="T287" s="252"/>
      <c r="U287" s="257"/>
      <c r="V287" s="172"/>
      <c r="W287" s="173"/>
      <c r="X287" s="173"/>
      <c r="Y287" s="251"/>
      <c r="Z287" s="170"/>
      <c r="AA287" s="171"/>
      <c r="AB287" s="233"/>
      <c r="AC287" s="233"/>
      <c r="AD287" s="171"/>
      <c r="AE287" s="171"/>
      <c r="AF287" s="171"/>
      <c r="AG287" s="171"/>
      <c r="AH287" s="171"/>
      <c r="AI287" s="171"/>
      <c r="AJ287" s="171"/>
      <c r="AK287" s="171"/>
      <c r="AL287" s="171"/>
      <c r="AM287" s="171"/>
      <c r="AN287" s="171"/>
      <c r="AO287" s="171"/>
      <c r="AP287" s="171"/>
      <c r="AQ287" s="171"/>
      <c r="AR287" s="171"/>
      <c r="AS287" s="171"/>
    </row>
    <row r="288" ht="14.25" customHeight="1">
      <c r="A288" s="251"/>
      <c r="B288" s="251"/>
      <c r="C288" s="252"/>
      <c r="D288" s="251"/>
      <c r="E288" s="251"/>
      <c r="F288" s="251"/>
      <c r="G288" s="251"/>
      <c r="H288" s="253"/>
      <c r="I288" s="254"/>
      <c r="J288" s="251"/>
      <c r="K288" s="251"/>
      <c r="L288" s="255"/>
      <c r="M288" s="256"/>
      <c r="N288" s="251"/>
      <c r="O288" s="251"/>
      <c r="P288" s="256"/>
      <c r="Q288" s="251"/>
      <c r="R288" s="251"/>
      <c r="S288" s="251"/>
      <c r="T288" s="252"/>
      <c r="U288" s="257"/>
      <c r="V288" s="172"/>
      <c r="W288" s="173"/>
      <c r="X288" s="173"/>
      <c r="Y288" s="251"/>
      <c r="Z288" s="170"/>
      <c r="AA288" s="171"/>
      <c r="AB288" s="233"/>
      <c r="AC288" s="233"/>
      <c r="AD288" s="171"/>
      <c r="AE288" s="171"/>
      <c r="AF288" s="171"/>
      <c r="AG288" s="171"/>
      <c r="AH288" s="171"/>
      <c r="AI288" s="171"/>
      <c r="AJ288" s="171"/>
      <c r="AK288" s="171"/>
      <c r="AL288" s="171"/>
      <c r="AM288" s="171"/>
      <c r="AN288" s="171"/>
      <c r="AO288" s="171"/>
      <c r="AP288" s="171"/>
      <c r="AQ288" s="171"/>
      <c r="AR288" s="171"/>
      <c r="AS288" s="171"/>
    </row>
    <row r="289" ht="14.25" customHeight="1">
      <c r="A289" s="251"/>
      <c r="B289" s="251"/>
      <c r="C289" s="252"/>
      <c r="D289" s="251"/>
      <c r="E289" s="251"/>
      <c r="F289" s="251"/>
      <c r="G289" s="251"/>
      <c r="H289" s="253"/>
      <c r="I289" s="254"/>
      <c r="J289" s="251"/>
      <c r="K289" s="251"/>
      <c r="L289" s="255"/>
      <c r="M289" s="256"/>
      <c r="N289" s="251"/>
      <c r="O289" s="251"/>
      <c r="P289" s="256"/>
      <c r="Q289" s="251"/>
      <c r="R289" s="251"/>
      <c r="S289" s="251"/>
      <c r="T289" s="252"/>
      <c r="U289" s="257"/>
      <c r="V289" s="172"/>
      <c r="W289" s="173"/>
      <c r="X289" s="173"/>
      <c r="Y289" s="251"/>
      <c r="Z289" s="170"/>
      <c r="AA289" s="171"/>
      <c r="AB289" s="233"/>
      <c r="AC289" s="233"/>
      <c r="AD289" s="171"/>
      <c r="AE289" s="171"/>
      <c r="AF289" s="171"/>
      <c r="AG289" s="171"/>
      <c r="AH289" s="171"/>
      <c r="AI289" s="171"/>
      <c r="AJ289" s="171"/>
      <c r="AK289" s="171"/>
      <c r="AL289" s="171"/>
      <c r="AM289" s="171"/>
      <c r="AN289" s="171"/>
      <c r="AO289" s="171"/>
      <c r="AP289" s="171"/>
      <c r="AQ289" s="171"/>
      <c r="AR289" s="171"/>
      <c r="AS289" s="171"/>
    </row>
    <row r="290" ht="14.25" customHeight="1">
      <c r="A290" s="251"/>
      <c r="B290" s="251"/>
      <c r="C290" s="252"/>
      <c r="D290" s="251"/>
      <c r="E290" s="251"/>
      <c r="F290" s="251"/>
      <c r="G290" s="251"/>
      <c r="H290" s="253"/>
      <c r="I290" s="254"/>
      <c r="J290" s="251"/>
      <c r="K290" s="251"/>
      <c r="L290" s="255"/>
      <c r="M290" s="256"/>
      <c r="N290" s="251"/>
      <c r="O290" s="251"/>
      <c r="P290" s="256"/>
      <c r="Q290" s="251"/>
      <c r="R290" s="251"/>
      <c r="S290" s="251"/>
      <c r="T290" s="252"/>
      <c r="U290" s="257"/>
      <c r="V290" s="172"/>
      <c r="W290" s="173"/>
      <c r="X290" s="173"/>
      <c r="Y290" s="251"/>
      <c r="Z290" s="170"/>
      <c r="AA290" s="171"/>
      <c r="AB290" s="233"/>
      <c r="AC290" s="233"/>
      <c r="AD290" s="171"/>
      <c r="AE290" s="171"/>
      <c r="AF290" s="171"/>
      <c r="AG290" s="171"/>
      <c r="AH290" s="171"/>
      <c r="AI290" s="171"/>
      <c r="AJ290" s="171"/>
      <c r="AK290" s="171"/>
      <c r="AL290" s="171"/>
      <c r="AM290" s="171"/>
      <c r="AN290" s="171"/>
      <c r="AO290" s="171"/>
      <c r="AP290" s="171"/>
      <c r="AQ290" s="171"/>
      <c r="AR290" s="171"/>
      <c r="AS290" s="171"/>
    </row>
    <row r="291" ht="14.25" customHeight="1">
      <c r="A291" s="251"/>
      <c r="B291" s="251"/>
      <c r="C291" s="252"/>
      <c r="D291" s="251"/>
      <c r="E291" s="251"/>
      <c r="F291" s="251"/>
      <c r="G291" s="251"/>
      <c r="H291" s="253"/>
      <c r="I291" s="254"/>
      <c r="J291" s="251"/>
      <c r="K291" s="251"/>
      <c r="L291" s="255"/>
      <c r="M291" s="256"/>
      <c r="N291" s="251"/>
      <c r="O291" s="251"/>
      <c r="P291" s="256"/>
      <c r="Q291" s="251"/>
      <c r="R291" s="251"/>
      <c r="S291" s="251"/>
      <c r="T291" s="252"/>
      <c r="U291" s="257"/>
      <c r="V291" s="172"/>
      <c r="W291" s="173"/>
      <c r="X291" s="173"/>
      <c r="Y291" s="251"/>
      <c r="Z291" s="170"/>
      <c r="AA291" s="171"/>
      <c r="AB291" s="233"/>
      <c r="AC291" s="233"/>
      <c r="AD291" s="171"/>
      <c r="AE291" s="171"/>
      <c r="AF291" s="171"/>
      <c r="AG291" s="171"/>
      <c r="AH291" s="171"/>
      <c r="AI291" s="171"/>
      <c r="AJ291" s="171"/>
      <c r="AK291" s="171"/>
      <c r="AL291" s="171"/>
      <c r="AM291" s="171"/>
      <c r="AN291" s="171"/>
      <c r="AO291" s="171"/>
      <c r="AP291" s="171"/>
      <c r="AQ291" s="171"/>
      <c r="AR291" s="171"/>
      <c r="AS291" s="171"/>
    </row>
    <row r="292" ht="14.25" customHeight="1">
      <c r="A292" s="251"/>
      <c r="B292" s="251"/>
      <c r="C292" s="252"/>
      <c r="D292" s="251"/>
      <c r="E292" s="251"/>
      <c r="F292" s="251"/>
      <c r="G292" s="251"/>
      <c r="H292" s="253"/>
      <c r="I292" s="254"/>
      <c r="J292" s="251"/>
      <c r="K292" s="251"/>
      <c r="L292" s="255"/>
      <c r="M292" s="256"/>
      <c r="N292" s="251"/>
      <c r="O292" s="251"/>
      <c r="P292" s="256"/>
      <c r="Q292" s="251"/>
      <c r="R292" s="251"/>
      <c r="S292" s="251"/>
      <c r="T292" s="252"/>
      <c r="U292" s="257"/>
      <c r="V292" s="172"/>
      <c r="W292" s="173"/>
      <c r="X292" s="173"/>
      <c r="Y292" s="251"/>
      <c r="Z292" s="170"/>
      <c r="AA292" s="171"/>
      <c r="AB292" s="233"/>
      <c r="AC292" s="233"/>
      <c r="AD292" s="171"/>
      <c r="AE292" s="171"/>
      <c r="AF292" s="171"/>
      <c r="AG292" s="171"/>
      <c r="AH292" s="171"/>
      <c r="AI292" s="171"/>
      <c r="AJ292" s="171"/>
      <c r="AK292" s="171"/>
      <c r="AL292" s="171"/>
      <c r="AM292" s="171"/>
      <c r="AN292" s="171"/>
      <c r="AO292" s="171"/>
      <c r="AP292" s="171"/>
      <c r="AQ292" s="171"/>
      <c r="AR292" s="171"/>
      <c r="AS292" s="171"/>
    </row>
    <row r="293" ht="14.25" customHeight="1">
      <c r="A293" s="251"/>
      <c r="B293" s="251"/>
      <c r="C293" s="252"/>
      <c r="D293" s="251"/>
      <c r="E293" s="251"/>
      <c r="F293" s="251"/>
      <c r="G293" s="251"/>
      <c r="H293" s="253"/>
      <c r="I293" s="254"/>
      <c r="J293" s="251"/>
      <c r="K293" s="251"/>
      <c r="L293" s="255"/>
      <c r="M293" s="256"/>
      <c r="N293" s="251"/>
      <c r="O293" s="251"/>
      <c r="P293" s="256"/>
      <c r="Q293" s="251"/>
      <c r="R293" s="251"/>
      <c r="S293" s="251"/>
      <c r="T293" s="252"/>
      <c r="U293" s="257"/>
      <c r="V293" s="172"/>
      <c r="W293" s="173"/>
      <c r="X293" s="173"/>
      <c r="Y293" s="251"/>
      <c r="Z293" s="170"/>
      <c r="AA293" s="171"/>
      <c r="AB293" s="233"/>
      <c r="AC293" s="233"/>
      <c r="AD293" s="171"/>
      <c r="AE293" s="171"/>
      <c r="AF293" s="171"/>
      <c r="AG293" s="171"/>
      <c r="AH293" s="171"/>
      <c r="AI293" s="171"/>
      <c r="AJ293" s="171"/>
      <c r="AK293" s="171"/>
      <c r="AL293" s="171"/>
      <c r="AM293" s="171"/>
      <c r="AN293" s="171"/>
      <c r="AO293" s="171"/>
      <c r="AP293" s="171"/>
      <c r="AQ293" s="171"/>
      <c r="AR293" s="171"/>
      <c r="AS293" s="171"/>
    </row>
    <row r="294" ht="14.25" customHeight="1">
      <c r="A294" s="251"/>
      <c r="B294" s="251"/>
      <c r="C294" s="252"/>
      <c r="D294" s="251"/>
      <c r="E294" s="251"/>
      <c r="F294" s="251"/>
      <c r="G294" s="251"/>
      <c r="H294" s="253"/>
      <c r="I294" s="254"/>
      <c r="J294" s="251"/>
      <c r="K294" s="251"/>
      <c r="L294" s="255"/>
      <c r="M294" s="256"/>
      <c r="N294" s="251"/>
      <c r="O294" s="251"/>
      <c r="P294" s="256"/>
      <c r="Q294" s="251"/>
      <c r="R294" s="251"/>
      <c r="S294" s="251"/>
      <c r="T294" s="252"/>
      <c r="U294" s="257"/>
      <c r="V294" s="172"/>
      <c r="W294" s="173"/>
      <c r="X294" s="173"/>
      <c r="Y294" s="251"/>
      <c r="Z294" s="170"/>
      <c r="AA294" s="171"/>
      <c r="AB294" s="233"/>
      <c r="AC294" s="233"/>
      <c r="AD294" s="171"/>
      <c r="AE294" s="171"/>
      <c r="AF294" s="171"/>
      <c r="AG294" s="171"/>
      <c r="AH294" s="171"/>
      <c r="AI294" s="171"/>
      <c r="AJ294" s="171"/>
      <c r="AK294" s="171"/>
      <c r="AL294" s="171"/>
      <c r="AM294" s="171"/>
      <c r="AN294" s="171"/>
      <c r="AO294" s="171"/>
      <c r="AP294" s="171"/>
      <c r="AQ294" s="171"/>
      <c r="AR294" s="171"/>
      <c r="AS294" s="171"/>
    </row>
    <row r="295" ht="14.25" customHeight="1">
      <c r="A295" s="251"/>
      <c r="B295" s="251"/>
      <c r="C295" s="252"/>
      <c r="D295" s="251"/>
      <c r="E295" s="251"/>
      <c r="F295" s="251"/>
      <c r="G295" s="251"/>
      <c r="H295" s="253"/>
      <c r="I295" s="254"/>
      <c r="J295" s="251"/>
      <c r="K295" s="251"/>
      <c r="L295" s="255"/>
      <c r="M295" s="256"/>
      <c r="N295" s="251"/>
      <c r="O295" s="251"/>
      <c r="P295" s="256"/>
      <c r="Q295" s="251"/>
      <c r="R295" s="251"/>
      <c r="S295" s="251"/>
      <c r="T295" s="252"/>
      <c r="U295" s="257"/>
      <c r="V295" s="172"/>
      <c r="W295" s="173"/>
      <c r="X295" s="173"/>
      <c r="Y295" s="251"/>
      <c r="Z295" s="170"/>
      <c r="AA295" s="171"/>
      <c r="AB295" s="233"/>
      <c r="AC295" s="233"/>
      <c r="AD295" s="171"/>
      <c r="AE295" s="171"/>
      <c r="AF295" s="171"/>
      <c r="AG295" s="171"/>
      <c r="AH295" s="171"/>
      <c r="AI295" s="171"/>
      <c r="AJ295" s="171"/>
      <c r="AK295" s="171"/>
      <c r="AL295" s="171"/>
      <c r="AM295" s="171"/>
      <c r="AN295" s="171"/>
      <c r="AO295" s="171"/>
      <c r="AP295" s="171"/>
      <c r="AQ295" s="171"/>
      <c r="AR295" s="171"/>
      <c r="AS295" s="171"/>
    </row>
    <row r="296" ht="14.25" customHeight="1">
      <c r="A296" s="251"/>
      <c r="B296" s="251"/>
      <c r="C296" s="252"/>
      <c r="D296" s="251"/>
      <c r="E296" s="251"/>
      <c r="F296" s="251"/>
      <c r="G296" s="251"/>
      <c r="H296" s="253"/>
      <c r="I296" s="254"/>
      <c r="J296" s="251"/>
      <c r="K296" s="251"/>
      <c r="L296" s="255"/>
      <c r="M296" s="256"/>
      <c r="N296" s="251"/>
      <c r="O296" s="251"/>
      <c r="P296" s="256"/>
      <c r="Q296" s="251"/>
      <c r="R296" s="251"/>
      <c r="S296" s="251"/>
      <c r="T296" s="252"/>
      <c r="U296" s="257"/>
      <c r="V296" s="172"/>
      <c r="W296" s="173"/>
      <c r="X296" s="173"/>
      <c r="Y296" s="251"/>
      <c r="Z296" s="170"/>
      <c r="AA296" s="171"/>
      <c r="AB296" s="233"/>
      <c r="AC296" s="233"/>
      <c r="AD296" s="171"/>
      <c r="AE296" s="171"/>
      <c r="AF296" s="171"/>
      <c r="AG296" s="171"/>
      <c r="AH296" s="171"/>
      <c r="AI296" s="171"/>
      <c r="AJ296" s="171"/>
      <c r="AK296" s="171"/>
      <c r="AL296" s="171"/>
      <c r="AM296" s="171"/>
      <c r="AN296" s="171"/>
      <c r="AO296" s="171"/>
      <c r="AP296" s="171"/>
      <c r="AQ296" s="171"/>
      <c r="AR296" s="171"/>
      <c r="AS296" s="171"/>
    </row>
    <row r="297" ht="14.25" customHeight="1">
      <c r="A297" s="251"/>
      <c r="B297" s="251"/>
      <c r="C297" s="252"/>
      <c r="D297" s="251"/>
      <c r="E297" s="251"/>
      <c r="F297" s="251"/>
      <c r="G297" s="251"/>
      <c r="H297" s="253"/>
      <c r="I297" s="254"/>
      <c r="J297" s="251"/>
      <c r="K297" s="251"/>
      <c r="L297" s="255"/>
      <c r="M297" s="256"/>
      <c r="N297" s="251"/>
      <c r="O297" s="251"/>
      <c r="P297" s="256"/>
      <c r="Q297" s="251"/>
      <c r="R297" s="251"/>
      <c r="S297" s="251"/>
      <c r="T297" s="252"/>
      <c r="U297" s="257"/>
      <c r="V297" s="172"/>
      <c r="W297" s="173"/>
      <c r="X297" s="173"/>
      <c r="Y297" s="251"/>
      <c r="Z297" s="170"/>
      <c r="AA297" s="171"/>
      <c r="AB297" s="233"/>
      <c r="AC297" s="233"/>
      <c r="AD297" s="171"/>
      <c r="AE297" s="171"/>
      <c r="AF297" s="171"/>
      <c r="AG297" s="171"/>
      <c r="AH297" s="171"/>
      <c r="AI297" s="171"/>
      <c r="AJ297" s="171"/>
      <c r="AK297" s="171"/>
      <c r="AL297" s="171"/>
      <c r="AM297" s="171"/>
      <c r="AN297" s="171"/>
      <c r="AO297" s="171"/>
      <c r="AP297" s="171"/>
      <c r="AQ297" s="171"/>
      <c r="AR297" s="171"/>
      <c r="AS297" s="171"/>
    </row>
    <row r="298" ht="14.25" customHeight="1">
      <c r="A298" s="251"/>
      <c r="B298" s="251"/>
      <c r="C298" s="252"/>
      <c r="D298" s="251"/>
      <c r="E298" s="251"/>
      <c r="F298" s="251"/>
      <c r="G298" s="251"/>
      <c r="H298" s="253"/>
      <c r="I298" s="254"/>
      <c r="J298" s="251"/>
      <c r="K298" s="251"/>
      <c r="L298" s="255"/>
      <c r="M298" s="256"/>
      <c r="N298" s="251"/>
      <c r="O298" s="251"/>
      <c r="P298" s="256"/>
      <c r="Q298" s="251"/>
      <c r="R298" s="251"/>
      <c r="S298" s="251"/>
      <c r="T298" s="252"/>
      <c r="U298" s="257"/>
      <c r="V298" s="172"/>
      <c r="W298" s="173"/>
      <c r="X298" s="173"/>
      <c r="Y298" s="251"/>
      <c r="Z298" s="170"/>
      <c r="AA298" s="171"/>
      <c r="AB298" s="233"/>
      <c r="AC298" s="233"/>
      <c r="AD298" s="171"/>
      <c r="AE298" s="171"/>
      <c r="AF298" s="171"/>
      <c r="AG298" s="171"/>
      <c r="AH298" s="171"/>
      <c r="AI298" s="171"/>
      <c r="AJ298" s="171"/>
      <c r="AK298" s="171"/>
      <c r="AL298" s="171"/>
      <c r="AM298" s="171"/>
      <c r="AN298" s="171"/>
      <c r="AO298" s="171"/>
      <c r="AP298" s="171"/>
      <c r="AQ298" s="171"/>
      <c r="AR298" s="171"/>
      <c r="AS298" s="171"/>
    </row>
    <row r="299" ht="14.25" customHeight="1">
      <c r="A299" s="251"/>
      <c r="B299" s="251"/>
      <c r="C299" s="252"/>
      <c r="D299" s="251"/>
      <c r="E299" s="251"/>
      <c r="F299" s="251"/>
      <c r="G299" s="251"/>
      <c r="H299" s="253"/>
      <c r="I299" s="254"/>
      <c r="J299" s="251"/>
      <c r="K299" s="251"/>
      <c r="L299" s="255"/>
      <c r="M299" s="256"/>
      <c r="N299" s="251"/>
      <c r="O299" s="251"/>
      <c r="P299" s="256"/>
      <c r="Q299" s="251"/>
      <c r="R299" s="251"/>
      <c r="S299" s="251"/>
      <c r="T299" s="252"/>
      <c r="U299" s="257"/>
      <c r="V299" s="172"/>
      <c r="W299" s="173"/>
      <c r="X299" s="173"/>
      <c r="Y299" s="251"/>
      <c r="Z299" s="170"/>
      <c r="AA299" s="171"/>
      <c r="AB299" s="233"/>
      <c r="AC299" s="233"/>
      <c r="AD299" s="171"/>
      <c r="AE299" s="171"/>
      <c r="AF299" s="171"/>
      <c r="AG299" s="171"/>
      <c r="AH299" s="171"/>
      <c r="AI299" s="171"/>
      <c r="AJ299" s="171"/>
      <c r="AK299" s="171"/>
      <c r="AL299" s="171"/>
      <c r="AM299" s="171"/>
      <c r="AN299" s="171"/>
      <c r="AO299" s="171"/>
      <c r="AP299" s="171"/>
      <c r="AQ299" s="171"/>
      <c r="AR299" s="171"/>
      <c r="AS299" s="171"/>
    </row>
    <row r="300" ht="14.25" customHeight="1">
      <c r="A300" s="251"/>
      <c r="B300" s="251"/>
      <c r="C300" s="252"/>
      <c r="D300" s="251"/>
      <c r="E300" s="251"/>
      <c r="F300" s="251"/>
      <c r="G300" s="251"/>
      <c r="H300" s="253"/>
      <c r="I300" s="254"/>
      <c r="J300" s="251"/>
      <c r="K300" s="251"/>
      <c r="L300" s="255"/>
      <c r="M300" s="256"/>
      <c r="N300" s="251"/>
      <c r="O300" s="251"/>
      <c r="P300" s="256"/>
      <c r="Q300" s="251"/>
      <c r="R300" s="251"/>
      <c r="S300" s="251"/>
      <c r="T300" s="252"/>
      <c r="U300" s="257"/>
      <c r="V300" s="172"/>
      <c r="W300" s="173"/>
      <c r="X300" s="173"/>
      <c r="Y300" s="251"/>
      <c r="Z300" s="170"/>
      <c r="AA300" s="171"/>
      <c r="AB300" s="233"/>
      <c r="AC300" s="233"/>
      <c r="AD300" s="171"/>
      <c r="AE300" s="171"/>
      <c r="AF300" s="171"/>
      <c r="AG300" s="171"/>
      <c r="AH300" s="171"/>
      <c r="AI300" s="171"/>
      <c r="AJ300" s="171"/>
      <c r="AK300" s="171"/>
      <c r="AL300" s="171"/>
      <c r="AM300" s="171"/>
      <c r="AN300" s="171"/>
      <c r="AO300" s="171"/>
      <c r="AP300" s="171"/>
      <c r="AQ300" s="171"/>
      <c r="AR300" s="171"/>
      <c r="AS300" s="171"/>
    </row>
    <row r="301" ht="14.25" customHeight="1">
      <c r="A301" s="251"/>
      <c r="B301" s="251"/>
      <c r="C301" s="252"/>
      <c r="D301" s="251"/>
      <c r="E301" s="251"/>
      <c r="F301" s="251"/>
      <c r="G301" s="251"/>
      <c r="H301" s="253"/>
      <c r="I301" s="254"/>
      <c r="J301" s="251"/>
      <c r="K301" s="251"/>
      <c r="L301" s="255"/>
      <c r="M301" s="256"/>
      <c r="N301" s="251"/>
      <c r="O301" s="251"/>
      <c r="P301" s="256"/>
      <c r="Q301" s="251"/>
      <c r="R301" s="251"/>
      <c r="S301" s="251"/>
      <c r="T301" s="252"/>
      <c r="U301" s="257"/>
      <c r="V301" s="172"/>
      <c r="W301" s="173"/>
      <c r="X301" s="173"/>
      <c r="Y301" s="251"/>
      <c r="Z301" s="170"/>
      <c r="AA301" s="171"/>
      <c r="AB301" s="233"/>
      <c r="AC301" s="233"/>
      <c r="AD301" s="171"/>
      <c r="AE301" s="171"/>
      <c r="AF301" s="171"/>
      <c r="AG301" s="171"/>
      <c r="AH301" s="171"/>
      <c r="AI301" s="171"/>
      <c r="AJ301" s="171"/>
      <c r="AK301" s="171"/>
      <c r="AL301" s="171"/>
      <c r="AM301" s="171"/>
      <c r="AN301" s="171"/>
      <c r="AO301" s="171"/>
      <c r="AP301" s="171"/>
      <c r="AQ301" s="171"/>
      <c r="AR301" s="171"/>
      <c r="AS301" s="171"/>
    </row>
    <row r="302" ht="14.25" customHeight="1">
      <c r="A302" s="251"/>
      <c r="B302" s="251"/>
      <c r="C302" s="252"/>
      <c r="D302" s="251"/>
      <c r="E302" s="251"/>
      <c r="F302" s="251"/>
      <c r="G302" s="251"/>
      <c r="H302" s="253"/>
      <c r="I302" s="254"/>
      <c r="J302" s="251"/>
      <c r="K302" s="251"/>
      <c r="L302" s="255"/>
      <c r="M302" s="256"/>
      <c r="N302" s="251"/>
      <c r="O302" s="251"/>
      <c r="P302" s="256"/>
      <c r="Q302" s="251"/>
      <c r="R302" s="251"/>
      <c r="S302" s="251"/>
      <c r="T302" s="252"/>
      <c r="U302" s="257"/>
      <c r="V302" s="172"/>
      <c r="W302" s="173"/>
      <c r="X302" s="173"/>
      <c r="Y302" s="251"/>
      <c r="Z302" s="170"/>
      <c r="AA302" s="171"/>
      <c r="AB302" s="233"/>
      <c r="AC302" s="233"/>
      <c r="AD302" s="171"/>
      <c r="AE302" s="171"/>
      <c r="AF302" s="171"/>
      <c r="AG302" s="171"/>
      <c r="AH302" s="171"/>
      <c r="AI302" s="171"/>
      <c r="AJ302" s="171"/>
      <c r="AK302" s="171"/>
      <c r="AL302" s="171"/>
      <c r="AM302" s="171"/>
      <c r="AN302" s="171"/>
      <c r="AO302" s="171"/>
      <c r="AP302" s="171"/>
      <c r="AQ302" s="171"/>
      <c r="AR302" s="171"/>
      <c r="AS302" s="171"/>
    </row>
    <row r="303" ht="14.25" customHeight="1">
      <c r="A303" s="251"/>
      <c r="B303" s="251"/>
      <c r="C303" s="252"/>
      <c r="D303" s="251"/>
      <c r="E303" s="251"/>
      <c r="F303" s="251"/>
      <c r="G303" s="251"/>
      <c r="H303" s="253"/>
      <c r="I303" s="254"/>
      <c r="J303" s="251"/>
      <c r="K303" s="251"/>
      <c r="L303" s="255"/>
      <c r="M303" s="256"/>
      <c r="N303" s="251"/>
      <c r="O303" s="251"/>
      <c r="P303" s="256"/>
      <c r="Q303" s="251"/>
      <c r="R303" s="251"/>
      <c r="S303" s="251"/>
      <c r="T303" s="252"/>
      <c r="U303" s="257"/>
      <c r="V303" s="172"/>
      <c r="W303" s="173"/>
      <c r="X303" s="173"/>
      <c r="Y303" s="251"/>
      <c r="Z303" s="170"/>
      <c r="AA303" s="171"/>
      <c r="AB303" s="233"/>
      <c r="AC303" s="233"/>
      <c r="AD303" s="171"/>
      <c r="AE303" s="171"/>
      <c r="AF303" s="171"/>
      <c r="AG303" s="171"/>
      <c r="AH303" s="171"/>
      <c r="AI303" s="171"/>
      <c r="AJ303" s="171"/>
      <c r="AK303" s="171"/>
      <c r="AL303" s="171"/>
      <c r="AM303" s="171"/>
      <c r="AN303" s="171"/>
      <c r="AO303" s="171"/>
      <c r="AP303" s="171"/>
      <c r="AQ303" s="171"/>
      <c r="AR303" s="171"/>
      <c r="AS303" s="171"/>
    </row>
    <row r="304" ht="14.25" customHeight="1">
      <c r="A304" s="251"/>
      <c r="B304" s="251"/>
      <c r="C304" s="252"/>
      <c r="D304" s="251"/>
      <c r="E304" s="251"/>
      <c r="F304" s="251"/>
      <c r="G304" s="251"/>
      <c r="H304" s="253"/>
      <c r="I304" s="254"/>
      <c r="J304" s="251"/>
      <c r="K304" s="251"/>
      <c r="L304" s="255"/>
      <c r="M304" s="256"/>
      <c r="N304" s="251"/>
      <c r="O304" s="251"/>
      <c r="P304" s="256"/>
      <c r="Q304" s="251"/>
      <c r="R304" s="251"/>
      <c r="S304" s="251"/>
      <c r="T304" s="252"/>
      <c r="U304" s="257"/>
      <c r="V304" s="172"/>
      <c r="W304" s="173"/>
      <c r="X304" s="173"/>
      <c r="Y304" s="251"/>
      <c r="Z304" s="170"/>
      <c r="AA304" s="171"/>
      <c r="AB304" s="233"/>
      <c r="AC304" s="233"/>
      <c r="AD304" s="171"/>
      <c r="AE304" s="171"/>
      <c r="AF304" s="171"/>
      <c r="AG304" s="171"/>
      <c r="AH304" s="171"/>
      <c r="AI304" s="171"/>
      <c r="AJ304" s="171"/>
      <c r="AK304" s="171"/>
      <c r="AL304" s="171"/>
      <c r="AM304" s="171"/>
      <c r="AN304" s="171"/>
      <c r="AO304" s="171"/>
      <c r="AP304" s="171"/>
      <c r="AQ304" s="171"/>
      <c r="AR304" s="171"/>
      <c r="AS304" s="171"/>
    </row>
    <row r="305" ht="14.25" customHeight="1">
      <c r="A305" s="251"/>
      <c r="B305" s="251"/>
      <c r="C305" s="252"/>
      <c r="D305" s="251"/>
      <c r="E305" s="251"/>
      <c r="F305" s="251"/>
      <c r="G305" s="251"/>
      <c r="H305" s="253"/>
      <c r="I305" s="254"/>
      <c r="J305" s="251"/>
      <c r="K305" s="251"/>
      <c r="L305" s="255"/>
      <c r="M305" s="256"/>
      <c r="N305" s="251"/>
      <c r="O305" s="251"/>
      <c r="P305" s="256"/>
      <c r="Q305" s="251"/>
      <c r="R305" s="251"/>
      <c r="S305" s="251"/>
      <c r="T305" s="252"/>
      <c r="U305" s="257"/>
      <c r="V305" s="172"/>
      <c r="W305" s="173"/>
      <c r="X305" s="173"/>
      <c r="Y305" s="251"/>
      <c r="Z305" s="170"/>
      <c r="AA305" s="171"/>
      <c r="AB305" s="233"/>
      <c r="AC305" s="233"/>
      <c r="AD305" s="171"/>
      <c r="AE305" s="171"/>
      <c r="AF305" s="171"/>
      <c r="AG305" s="171"/>
      <c r="AH305" s="171"/>
      <c r="AI305" s="171"/>
      <c r="AJ305" s="171"/>
      <c r="AK305" s="171"/>
      <c r="AL305" s="171"/>
      <c r="AM305" s="171"/>
      <c r="AN305" s="171"/>
      <c r="AO305" s="171"/>
      <c r="AP305" s="171"/>
      <c r="AQ305" s="171"/>
      <c r="AR305" s="171"/>
      <c r="AS305" s="171"/>
    </row>
    <row r="306" ht="14.25" customHeight="1">
      <c r="A306" s="251"/>
      <c r="B306" s="251"/>
      <c r="C306" s="252"/>
      <c r="D306" s="251"/>
      <c r="E306" s="251"/>
      <c r="F306" s="251"/>
      <c r="G306" s="251"/>
      <c r="H306" s="253"/>
      <c r="I306" s="254"/>
      <c r="J306" s="251"/>
      <c r="K306" s="251"/>
      <c r="L306" s="255"/>
      <c r="M306" s="256"/>
      <c r="N306" s="251"/>
      <c r="O306" s="251"/>
      <c r="P306" s="256"/>
      <c r="Q306" s="251"/>
      <c r="R306" s="251"/>
      <c r="S306" s="251"/>
      <c r="T306" s="252"/>
      <c r="U306" s="257"/>
      <c r="V306" s="172"/>
      <c r="W306" s="173"/>
      <c r="X306" s="173"/>
      <c r="Y306" s="251"/>
      <c r="Z306" s="170"/>
      <c r="AA306" s="171"/>
      <c r="AB306" s="233"/>
      <c r="AC306" s="233"/>
      <c r="AD306" s="171"/>
      <c r="AE306" s="171"/>
      <c r="AF306" s="171"/>
      <c r="AG306" s="171"/>
      <c r="AH306" s="171"/>
      <c r="AI306" s="171"/>
      <c r="AJ306" s="171"/>
      <c r="AK306" s="171"/>
      <c r="AL306" s="171"/>
      <c r="AM306" s="171"/>
      <c r="AN306" s="171"/>
      <c r="AO306" s="171"/>
      <c r="AP306" s="171"/>
      <c r="AQ306" s="171"/>
      <c r="AR306" s="171"/>
      <c r="AS306" s="171"/>
    </row>
    <row r="307" ht="14.25" customHeight="1">
      <c r="A307" s="251"/>
      <c r="B307" s="251"/>
      <c r="C307" s="252"/>
      <c r="D307" s="251"/>
      <c r="E307" s="251"/>
      <c r="F307" s="251"/>
      <c r="G307" s="251"/>
      <c r="H307" s="253"/>
      <c r="I307" s="254"/>
      <c r="J307" s="251"/>
      <c r="K307" s="251"/>
      <c r="L307" s="255"/>
      <c r="M307" s="256"/>
      <c r="N307" s="251"/>
      <c r="O307" s="251"/>
      <c r="P307" s="256"/>
      <c r="Q307" s="251"/>
      <c r="R307" s="251"/>
      <c r="S307" s="251"/>
      <c r="T307" s="252"/>
      <c r="U307" s="257"/>
      <c r="V307" s="172"/>
      <c r="W307" s="173"/>
      <c r="X307" s="173"/>
      <c r="Y307" s="251"/>
      <c r="Z307" s="170"/>
      <c r="AA307" s="171"/>
      <c r="AB307" s="233"/>
      <c r="AC307" s="233"/>
      <c r="AD307" s="171"/>
      <c r="AE307" s="171"/>
      <c r="AF307" s="171"/>
      <c r="AG307" s="171"/>
      <c r="AH307" s="171"/>
      <c r="AI307" s="171"/>
      <c r="AJ307" s="171"/>
      <c r="AK307" s="171"/>
      <c r="AL307" s="171"/>
      <c r="AM307" s="171"/>
      <c r="AN307" s="171"/>
      <c r="AO307" s="171"/>
      <c r="AP307" s="171"/>
      <c r="AQ307" s="171"/>
      <c r="AR307" s="171"/>
      <c r="AS307" s="171"/>
    </row>
    <row r="308" ht="14.25" customHeight="1">
      <c r="A308" s="251"/>
      <c r="B308" s="251"/>
      <c r="C308" s="252"/>
      <c r="D308" s="251"/>
      <c r="E308" s="251"/>
      <c r="F308" s="251"/>
      <c r="G308" s="251"/>
      <c r="H308" s="253"/>
      <c r="I308" s="254"/>
      <c r="J308" s="251"/>
      <c r="K308" s="251"/>
      <c r="L308" s="255"/>
      <c r="M308" s="256"/>
      <c r="N308" s="251"/>
      <c r="O308" s="251"/>
      <c r="P308" s="256"/>
      <c r="Q308" s="251"/>
      <c r="R308" s="251"/>
      <c r="S308" s="251"/>
      <c r="T308" s="252"/>
      <c r="U308" s="257"/>
      <c r="V308" s="172"/>
      <c r="W308" s="173"/>
      <c r="X308" s="173"/>
      <c r="Y308" s="251"/>
      <c r="Z308" s="170"/>
      <c r="AA308" s="171"/>
      <c r="AB308" s="233"/>
      <c r="AC308" s="233"/>
      <c r="AD308" s="171"/>
      <c r="AE308" s="171"/>
      <c r="AF308" s="171"/>
      <c r="AG308" s="171"/>
      <c r="AH308" s="171"/>
      <c r="AI308" s="171"/>
      <c r="AJ308" s="171"/>
      <c r="AK308" s="171"/>
      <c r="AL308" s="171"/>
      <c r="AM308" s="171"/>
      <c r="AN308" s="171"/>
      <c r="AO308" s="171"/>
      <c r="AP308" s="171"/>
      <c r="AQ308" s="171"/>
      <c r="AR308" s="171"/>
      <c r="AS308" s="171"/>
    </row>
    <row r="309" ht="14.25" customHeight="1">
      <c r="A309" s="251"/>
      <c r="B309" s="251"/>
      <c r="C309" s="252"/>
      <c r="D309" s="251"/>
      <c r="E309" s="251"/>
      <c r="F309" s="251"/>
      <c r="G309" s="251"/>
      <c r="H309" s="253"/>
      <c r="I309" s="254"/>
      <c r="J309" s="251"/>
      <c r="K309" s="251"/>
      <c r="L309" s="255"/>
      <c r="M309" s="256"/>
      <c r="N309" s="251"/>
      <c r="O309" s="251"/>
      <c r="P309" s="256"/>
      <c r="Q309" s="251"/>
      <c r="R309" s="251"/>
      <c r="S309" s="251"/>
      <c r="T309" s="252"/>
      <c r="U309" s="257"/>
      <c r="V309" s="172"/>
      <c r="W309" s="173"/>
      <c r="X309" s="173"/>
      <c r="Y309" s="251"/>
      <c r="Z309" s="170"/>
      <c r="AA309" s="171"/>
      <c r="AB309" s="233"/>
      <c r="AC309" s="233"/>
      <c r="AD309" s="171"/>
      <c r="AE309" s="171"/>
      <c r="AF309" s="171"/>
      <c r="AG309" s="171"/>
      <c r="AH309" s="171"/>
      <c r="AI309" s="171"/>
      <c r="AJ309" s="171"/>
      <c r="AK309" s="171"/>
      <c r="AL309" s="171"/>
      <c r="AM309" s="171"/>
      <c r="AN309" s="171"/>
      <c r="AO309" s="171"/>
      <c r="AP309" s="171"/>
      <c r="AQ309" s="171"/>
      <c r="AR309" s="171"/>
      <c r="AS309" s="171"/>
    </row>
    <row r="310" ht="14.25" customHeight="1">
      <c r="A310" s="251"/>
      <c r="B310" s="251"/>
      <c r="C310" s="252"/>
      <c r="D310" s="251"/>
      <c r="E310" s="251"/>
      <c r="F310" s="251"/>
      <c r="G310" s="251"/>
      <c r="H310" s="253"/>
      <c r="I310" s="254"/>
      <c r="J310" s="251"/>
      <c r="K310" s="251"/>
      <c r="L310" s="255"/>
      <c r="M310" s="256"/>
      <c r="N310" s="251"/>
      <c r="O310" s="251"/>
      <c r="P310" s="256"/>
      <c r="Q310" s="251"/>
      <c r="R310" s="251"/>
      <c r="S310" s="251"/>
      <c r="T310" s="252"/>
      <c r="U310" s="257"/>
      <c r="V310" s="172"/>
      <c r="W310" s="173"/>
      <c r="X310" s="173"/>
      <c r="Y310" s="251"/>
      <c r="Z310" s="170"/>
      <c r="AA310" s="171"/>
      <c r="AB310" s="233"/>
      <c r="AC310" s="233"/>
      <c r="AD310" s="171"/>
      <c r="AE310" s="171"/>
      <c r="AF310" s="171"/>
      <c r="AG310" s="171"/>
      <c r="AH310" s="171"/>
      <c r="AI310" s="171"/>
      <c r="AJ310" s="171"/>
      <c r="AK310" s="171"/>
      <c r="AL310" s="171"/>
      <c r="AM310" s="171"/>
      <c r="AN310" s="171"/>
      <c r="AO310" s="171"/>
      <c r="AP310" s="171"/>
      <c r="AQ310" s="171"/>
      <c r="AR310" s="171"/>
      <c r="AS310" s="171"/>
    </row>
    <row r="311" ht="14.25" customHeight="1">
      <c r="A311" s="251"/>
      <c r="B311" s="251"/>
      <c r="C311" s="252"/>
      <c r="D311" s="251"/>
      <c r="E311" s="251"/>
      <c r="F311" s="251"/>
      <c r="G311" s="251"/>
      <c r="H311" s="253"/>
      <c r="I311" s="254"/>
      <c r="J311" s="251"/>
      <c r="K311" s="251"/>
      <c r="L311" s="255"/>
      <c r="M311" s="256"/>
      <c r="N311" s="251"/>
      <c r="O311" s="251"/>
      <c r="P311" s="256"/>
      <c r="Q311" s="251"/>
      <c r="R311" s="251"/>
      <c r="S311" s="251"/>
      <c r="T311" s="252"/>
      <c r="U311" s="257"/>
      <c r="V311" s="172"/>
      <c r="W311" s="173"/>
      <c r="X311" s="173"/>
      <c r="Y311" s="251"/>
      <c r="Z311" s="170"/>
      <c r="AA311" s="171"/>
      <c r="AB311" s="233"/>
      <c r="AC311" s="233"/>
      <c r="AD311" s="171"/>
      <c r="AE311" s="171"/>
      <c r="AF311" s="171"/>
      <c r="AG311" s="171"/>
      <c r="AH311" s="171"/>
      <c r="AI311" s="171"/>
      <c r="AJ311" s="171"/>
      <c r="AK311" s="171"/>
      <c r="AL311" s="171"/>
      <c r="AM311" s="171"/>
      <c r="AN311" s="171"/>
      <c r="AO311" s="171"/>
      <c r="AP311" s="171"/>
      <c r="AQ311" s="171"/>
      <c r="AR311" s="171"/>
      <c r="AS311" s="171"/>
    </row>
    <row r="312" ht="14.25" customHeight="1">
      <c r="A312" s="251"/>
      <c r="B312" s="251"/>
      <c r="C312" s="252"/>
      <c r="D312" s="251"/>
      <c r="E312" s="251"/>
      <c r="F312" s="251"/>
      <c r="G312" s="251"/>
      <c r="H312" s="253"/>
      <c r="I312" s="254"/>
      <c r="J312" s="251"/>
      <c r="K312" s="251"/>
      <c r="L312" s="255"/>
      <c r="M312" s="256"/>
      <c r="N312" s="251"/>
      <c r="O312" s="251"/>
      <c r="P312" s="256"/>
      <c r="Q312" s="251"/>
      <c r="R312" s="251"/>
      <c r="S312" s="251"/>
      <c r="T312" s="252"/>
      <c r="U312" s="257"/>
      <c r="V312" s="172"/>
      <c r="W312" s="173"/>
      <c r="X312" s="173"/>
      <c r="Y312" s="251"/>
      <c r="Z312" s="170"/>
      <c r="AA312" s="171"/>
      <c r="AB312" s="233"/>
      <c r="AC312" s="233"/>
      <c r="AD312" s="171"/>
      <c r="AE312" s="171"/>
      <c r="AF312" s="171"/>
      <c r="AG312" s="171"/>
      <c r="AH312" s="171"/>
      <c r="AI312" s="171"/>
      <c r="AJ312" s="171"/>
      <c r="AK312" s="171"/>
      <c r="AL312" s="171"/>
      <c r="AM312" s="171"/>
      <c r="AN312" s="171"/>
      <c r="AO312" s="171"/>
      <c r="AP312" s="171"/>
      <c r="AQ312" s="171"/>
      <c r="AR312" s="171"/>
      <c r="AS312" s="171"/>
    </row>
    <row r="313" ht="14.25" customHeight="1">
      <c r="A313" s="251"/>
      <c r="B313" s="251"/>
      <c r="C313" s="252"/>
      <c r="D313" s="251"/>
      <c r="E313" s="251"/>
      <c r="F313" s="251"/>
      <c r="G313" s="251"/>
      <c r="H313" s="253"/>
      <c r="I313" s="254"/>
      <c r="J313" s="251"/>
      <c r="K313" s="251"/>
      <c r="L313" s="255"/>
      <c r="M313" s="256"/>
      <c r="N313" s="251"/>
      <c r="O313" s="251"/>
      <c r="P313" s="256"/>
      <c r="Q313" s="251"/>
      <c r="R313" s="251"/>
      <c r="S313" s="251"/>
      <c r="T313" s="252"/>
      <c r="U313" s="257"/>
      <c r="V313" s="172"/>
      <c r="W313" s="173"/>
      <c r="X313" s="173"/>
      <c r="Y313" s="251"/>
      <c r="Z313" s="170"/>
      <c r="AA313" s="171"/>
      <c r="AB313" s="233"/>
      <c r="AC313" s="233"/>
      <c r="AD313" s="171"/>
      <c r="AE313" s="171"/>
      <c r="AF313" s="171"/>
      <c r="AG313" s="171"/>
      <c r="AH313" s="171"/>
      <c r="AI313" s="171"/>
      <c r="AJ313" s="171"/>
      <c r="AK313" s="171"/>
      <c r="AL313" s="171"/>
      <c r="AM313" s="171"/>
      <c r="AN313" s="171"/>
      <c r="AO313" s="171"/>
      <c r="AP313" s="171"/>
      <c r="AQ313" s="171"/>
      <c r="AR313" s="171"/>
      <c r="AS313" s="171"/>
    </row>
    <row r="314" ht="14.25" customHeight="1">
      <c r="A314" s="251"/>
      <c r="B314" s="251"/>
      <c r="C314" s="252"/>
      <c r="D314" s="251"/>
      <c r="E314" s="251"/>
      <c r="F314" s="251"/>
      <c r="G314" s="251"/>
      <c r="H314" s="253"/>
      <c r="I314" s="254"/>
      <c r="J314" s="251"/>
      <c r="K314" s="251"/>
      <c r="L314" s="255"/>
      <c r="M314" s="256"/>
      <c r="N314" s="251"/>
      <c r="O314" s="251"/>
      <c r="P314" s="256"/>
      <c r="Q314" s="251"/>
      <c r="R314" s="251"/>
      <c r="S314" s="251"/>
      <c r="T314" s="252"/>
      <c r="U314" s="257"/>
      <c r="V314" s="172"/>
      <c r="W314" s="173"/>
      <c r="X314" s="173"/>
      <c r="Y314" s="251"/>
      <c r="Z314" s="170"/>
      <c r="AA314" s="171"/>
      <c r="AB314" s="233"/>
      <c r="AC314" s="233"/>
      <c r="AD314" s="171"/>
      <c r="AE314" s="171"/>
      <c r="AF314" s="171"/>
      <c r="AG314" s="171"/>
      <c r="AH314" s="171"/>
      <c r="AI314" s="171"/>
      <c r="AJ314" s="171"/>
      <c r="AK314" s="171"/>
      <c r="AL314" s="171"/>
      <c r="AM314" s="171"/>
      <c r="AN314" s="171"/>
      <c r="AO314" s="171"/>
      <c r="AP314" s="171"/>
      <c r="AQ314" s="171"/>
      <c r="AR314" s="171"/>
      <c r="AS314" s="171"/>
    </row>
    <row r="315" ht="14.25" customHeight="1">
      <c r="A315" s="251"/>
      <c r="B315" s="251"/>
      <c r="C315" s="252"/>
      <c r="D315" s="251"/>
      <c r="E315" s="251"/>
      <c r="F315" s="251"/>
      <c r="G315" s="251"/>
      <c r="H315" s="253"/>
      <c r="I315" s="254"/>
      <c r="J315" s="251"/>
      <c r="K315" s="251"/>
      <c r="L315" s="255"/>
      <c r="M315" s="256"/>
      <c r="N315" s="251"/>
      <c r="O315" s="251"/>
      <c r="P315" s="256"/>
      <c r="Q315" s="251"/>
      <c r="R315" s="251"/>
      <c r="S315" s="251"/>
      <c r="T315" s="252"/>
      <c r="U315" s="257"/>
      <c r="V315" s="172"/>
      <c r="W315" s="173"/>
      <c r="X315" s="173"/>
      <c r="Y315" s="251"/>
      <c r="Z315" s="170"/>
      <c r="AA315" s="171"/>
      <c r="AB315" s="233"/>
      <c r="AC315" s="233"/>
      <c r="AD315" s="171"/>
      <c r="AE315" s="171"/>
      <c r="AF315" s="171"/>
      <c r="AG315" s="171"/>
      <c r="AH315" s="171"/>
      <c r="AI315" s="171"/>
      <c r="AJ315" s="171"/>
      <c r="AK315" s="171"/>
      <c r="AL315" s="171"/>
      <c r="AM315" s="171"/>
      <c r="AN315" s="171"/>
      <c r="AO315" s="171"/>
      <c r="AP315" s="171"/>
      <c r="AQ315" s="171"/>
      <c r="AR315" s="171"/>
      <c r="AS315" s="171"/>
    </row>
    <row r="316" ht="14.25" customHeight="1">
      <c r="A316" s="251"/>
      <c r="B316" s="251"/>
      <c r="C316" s="252"/>
      <c r="D316" s="251"/>
      <c r="E316" s="251"/>
      <c r="F316" s="251"/>
      <c r="G316" s="251"/>
      <c r="H316" s="253"/>
      <c r="I316" s="254"/>
      <c r="J316" s="251"/>
      <c r="K316" s="251"/>
      <c r="L316" s="255"/>
      <c r="M316" s="256"/>
      <c r="N316" s="251"/>
      <c r="O316" s="251"/>
      <c r="P316" s="256"/>
      <c r="Q316" s="251"/>
      <c r="R316" s="251"/>
      <c r="S316" s="251"/>
      <c r="T316" s="252"/>
      <c r="U316" s="257"/>
      <c r="V316" s="172"/>
      <c r="W316" s="173"/>
      <c r="X316" s="173"/>
      <c r="Y316" s="251"/>
      <c r="Z316" s="170"/>
      <c r="AA316" s="171"/>
      <c r="AB316" s="233"/>
      <c r="AC316" s="233"/>
      <c r="AD316" s="171"/>
      <c r="AE316" s="171"/>
      <c r="AF316" s="171"/>
      <c r="AG316" s="171"/>
      <c r="AH316" s="171"/>
      <c r="AI316" s="171"/>
      <c r="AJ316" s="171"/>
      <c r="AK316" s="171"/>
      <c r="AL316" s="171"/>
      <c r="AM316" s="171"/>
      <c r="AN316" s="171"/>
      <c r="AO316" s="171"/>
      <c r="AP316" s="171"/>
      <c r="AQ316" s="171"/>
      <c r="AR316" s="171"/>
      <c r="AS316" s="171"/>
    </row>
    <row r="317" ht="14.25" customHeight="1">
      <c r="A317" s="251"/>
      <c r="B317" s="251"/>
      <c r="C317" s="252"/>
      <c r="D317" s="251"/>
      <c r="E317" s="251"/>
      <c r="F317" s="251"/>
      <c r="G317" s="251"/>
      <c r="H317" s="253"/>
      <c r="I317" s="254"/>
      <c r="J317" s="251"/>
      <c r="K317" s="251"/>
      <c r="L317" s="255"/>
      <c r="M317" s="256"/>
      <c r="N317" s="251"/>
      <c r="O317" s="251"/>
      <c r="P317" s="256"/>
      <c r="Q317" s="251"/>
      <c r="R317" s="251"/>
      <c r="S317" s="251"/>
      <c r="T317" s="252"/>
      <c r="U317" s="257"/>
      <c r="V317" s="172"/>
      <c r="W317" s="173"/>
      <c r="X317" s="173"/>
      <c r="Y317" s="251"/>
      <c r="Z317" s="170"/>
      <c r="AA317" s="171"/>
      <c r="AB317" s="233"/>
      <c r="AC317" s="233"/>
      <c r="AD317" s="171"/>
      <c r="AE317" s="171"/>
      <c r="AF317" s="171"/>
      <c r="AG317" s="171"/>
      <c r="AH317" s="171"/>
      <c r="AI317" s="171"/>
      <c r="AJ317" s="171"/>
      <c r="AK317" s="171"/>
      <c r="AL317" s="171"/>
      <c r="AM317" s="171"/>
      <c r="AN317" s="171"/>
      <c r="AO317" s="171"/>
      <c r="AP317" s="171"/>
      <c r="AQ317" s="171"/>
      <c r="AR317" s="171"/>
      <c r="AS317" s="171"/>
    </row>
    <row r="318" ht="14.25" customHeight="1">
      <c r="A318" s="251"/>
      <c r="B318" s="251"/>
      <c r="C318" s="252"/>
      <c r="D318" s="251"/>
      <c r="E318" s="251"/>
      <c r="F318" s="251"/>
      <c r="G318" s="251"/>
      <c r="H318" s="253"/>
      <c r="I318" s="254"/>
      <c r="J318" s="251"/>
      <c r="K318" s="251"/>
      <c r="L318" s="255"/>
      <c r="M318" s="256"/>
      <c r="N318" s="251"/>
      <c r="O318" s="251"/>
      <c r="P318" s="256"/>
      <c r="Q318" s="251"/>
      <c r="R318" s="251"/>
      <c r="S318" s="251"/>
      <c r="T318" s="252"/>
      <c r="U318" s="257"/>
      <c r="V318" s="172"/>
      <c r="W318" s="173"/>
      <c r="X318" s="173"/>
      <c r="Y318" s="251"/>
      <c r="Z318" s="170"/>
      <c r="AA318" s="171"/>
      <c r="AB318" s="233"/>
      <c r="AC318" s="233"/>
      <c r="AD318" s="171"/>
      <c r="AE318" s="171"/>
      <c r="AF318" s="171"/>
      <c r="AG318" s="171"/>
      <c r="AH318" s="171"/>
      <c r="AI318" s="171"/>
      <c r="AJ318" s="171"/>
      <c r="AK318" s="171"/>
      <c r="AL318" s="171"/>
      <c r="AM318" s="171"/>
      <c r="AN318" s="171"/>
      <c r="AO318" s="171"/>
      <c r="AP318" s="171"/>
      <c r="AQ318" s="171"/>
      <c r="AR318" s="171"/>
      <c r="AS318" s="171"/>
    </row>
    <row r="319" ht="14.25" customHeight="1">
      <c r="A319" s="251"/>
      <c r="B319" s="251"/>
      <c r="C319" s="252"/>
      <c r="D319" s="251"/>
      <c r="E319" s="251"/>
      <c r="F319" s="251"/>
      <c r="G319" s="251"/>
      <c r="H319" s="253"/>
      <c r="I319" s="254"/>
      <c r="J319" s="251"/>
      <c r="K319" s="251"/>
      <c r="L319" s="255"/>
      <c r="M319" s="256"/>
      <c r="N319" s="251"/>
      <c r="O319" s="251"/>
      <c r="P319" s="256"/>
      <c r="Q319" s="251"/>
      <c r="R319" s="251"/>
      <c r="S319" s="251"/>
      <c r="T319" s="252"/>
      <c r="U319" s="257"/>
      <c r="V319" s="172"/>
      <c r="W319" s="173"/>
      <c r="X319" s="173"/>
      <c r="Y319" s="251"/>
      <c r="Z319" s="170"/>
      <c r="AA319" s="171"/>
      <c r="AB319" s="233"/>
      <c r="AC319" s="233"/>
      <c r="AD319" s="171"/>
      <c r="AE319" s="171"/>
      <c r="AF319" s="171"/>
      <c r="AG319" s="171"/>
      <c r="AH319" s="171"/>
      <c r="AI319" s="171"/>
      <c r="AJ319" s="171"/>
      <c r="AK319" s="171"/>
      <c r="AL319" s="171"/>
      <c r="AM319" s="171"/>
      <c r="AN319" s="171"/>
      <c r="AO319" s="171"/>
      <c r="AP319" s="171"/>
      <c r="AQ319" s="171"/>
      <c r="AR319" s="171"/>
      <c r="AS319" s="171"/>
    </row>
    <row r="320" ht="14.25" customHeight="1">
      <c r="A320" s="251"/>
      <c r="B320" s="251"/>
      <c r="C320" s="252"/>
      <c r="D320" s="251"/>
      <c r="E320" s="251"/>
      <c r="F320" s="251"/>
      <c r="G320" s="251"/>
      <c r="H320" s="253"/>
      <c r="I320" s="254"/>
      <c r="J320" s="251"/>
      <c r="K320" s="251"/>
      <c r="L320" s="255"/>
      <c r="M320" s="256"/>
      <c r="N320" s="251"/>
      <c r="O320" s="251"/>
      <c r="P320" s="256"/>
      <c r="Q320" s="251"/>
      <c r="R320" s="251"/>
      <c r="S320" s="251"/>
      <c r="T320" s="252"/>
      <c r="U320" s="257"/>
      <c r="V320" s="172"/>
      <c r="W320" s="173"/>
      <c r="X320" s="173"/>
      <c r="Y320" s="251"/>
      <c r="Z320" s="170"/>
      <c r="AA320" s="171"/>
      <c r="AB320" s="233"/>
      <c r="AC320" s="233"/>
      <c r="AD320" s="171"/>
      <c r="AE320" s="171"/>
      <c r="AF320" s="171"/>
      <c r="AG320" s="171"/>
      <c r="AH320" s="171"/>
      <c r="AI320" s="171"/>
      <c r="AJ320" s="171"/>
      <c r="AK320" s="171"/>
      <c r="AL320" s="171"/>
      <c r="AM320" s="171"/>
      <c r="AN320" s="171"/>
      <c r="AO320" s="171"/>
      <c r="AP320" s="171"/>
      <c r="AQ320" s="171"/>
      <c r="AR320" s="171"/>
      <c r="AS320" s="171"/>
    </row>
    <row r="321" ht="14.25" customHeight="1">
      <c r="A321" s="251"/>
      <c r="B321" s="251"/>
      <c r="C321" s="252"/>
      <c r="D321" s="251"/>
      <c r="E321" s="251"/>
      <c r="F321" s="251"/>
      <c r="G321" s="251"/>
      <c r="H321" s="253"/>
      <c r="I321" s="254"/>
      <c r="J321" s="251"/>
      <c r="K321" s="251"/>
      <c r="L321" s="255"/>
      <c r="M321" s="256"/>
      <c r="N321" s="251"/>
      <c r="O321" s="251"/>
      <c r="P321" s="256"/>
      <c r="Q321" s="251"/>
      <c r="R321" s="251"/>
      <c r="S321" s="251"/>
      <c r="T321" s="252"/>
      <c r="U321" s="257"/>
      <c r="V321" s="172"/>
      <c r="W321" s="173"/>
      <c r="X321" s="173"/>
      <c r="Y321" s="251"/>
      <c r="Z321" s="170"/>
      <c r="AA321" s="171"/>
      <c r="AB321" s="233"/>
      <c r="AC321" s="233"/>
      <c r="AD321" s="171"/>
      <c r="AE321" s="171"/>
      <c r="AF321" s="171"/>
      <c r="AG321" s="171"/>
      <c r="AH321" s="171"/>
      <c r="AI321" s="171"/>
      <c r="AJ321" s="171"/>
      <c r="AK321" s="171"/>
      <c r="AL321" s="171"/>
      <c r="AM321" s="171"/>
      <c r="AN321" s="171"/>
      <c r="AO321" s="171"/>
      <c r="AP321" s="171"/>
      <c r="AQ321" s="171"/>
      <c r="AR321" s="171"/>
      <c r="AS321" s="171"/>
    </row>
    <row r="322" ht="14.25" customHeight="1">
      <c r="A322" s="251"/>
      <c r="B322" s="251"/>
      <c r="C322" s="252"/>
      <c r="D322" s="251"/>
      <c r="E322" s="251"/>
      <c r="F322" s="251"/>
      <c r="G322" s="251"/>
      <c r="H322" s="253"/>
      <c r="I322" s="254"/>
      <c r="J322" s="251"/>
      <c r="K322" s="251"/>
      <c r="L322" s="255"/>
      <c r="M322" s="256"/>
      <c r="N322" s="251"/>
      <c r="O322" s="251"/>
      <c r="P322" s="256"/>
      <c r="Q322" s="251"/>
      <c r="R322" s="251"/>
      <c r="S322" s="251"/>
      <c r="T322" s="252"/>
      <c r="U322" s="257"/>
      <c r="V322" s="172"/>
      <c r="W322" s="173"/>
      <c r="X322" s="173"/>
      <c r="Y322" s="251"/>
      <c r="Z322" s="170"/>
      <c r="AA322" s="171"/>
      <c r="AB322" s="233"/>
      <c r="AC322" s="233"/>
      <c r="AD322" s="171"/>
      <c r="AE322" s="171"/>
      <c r="AF322" s="171"/>
      <c r="AG322" s="171"/>
      <c r="AH322" s="171"/>
      <c r="AI322" s="171"/>
      <c r="AJ322" s="171"/>
      <c r="AK322" s="171"/>
      <c r="AL322" s="171"/>
      <c r="AM322" s="171"/>
      <c r="AN322" s="171"/>
      <c r="AO322" s="171"/>
      <c r="AP322" s="171"/>
      <c r="AQ322" s="171"/>
      <c r="AR322" s="171"/>
      <c r="AS322" s="171"/>
    </row>
    <row r="323" ht="14.25" customHeight="1">
      <c r="A323" s="251"/>
      <c r="B323" s="251"/>
      <c r="C323" s="252"/>
      <c r="D323" s="251"/>
      <c r="E323" s="251"/>
      <c r="F323" s="251"/>
      <c r="G323" s="251"/>
      <c r="H323" s="253"/>
      <c r="I323" s="254"/>
      <c r="J323" s="251"/>
      <c r="K323" s="251"/>
      <c r="L323" s="255"/>
      <c r="M323" s="256"/>
      <c r="N323" s="251"/>
      <c r="O323" s="251"/>
      <c r="P323" s="256"/>
      <c r="Q323" s="251"/>
      <c r="R323" s="251"/>
      <c r="S323" s="251"/>
      <c r="T323" s="252"/>
      <c r="U323" s="257"/>
      <c r="V323" s="172"/>
      <c r="W323" s="173"/>
      <c r="X323" s="173"/>
      <c r="Y323" s="251"/>
      <c r="Z323" s="170"/>
      <c r="AA323" s="171"/>
      <c r="AB323" s="233"/>
      <c r="AC323" s="233"/>
      <c r="AD323" s="171"/>
      <c r="AE323" s="171"/>
      <c r="AF323" s="171"/>
      <c r="AG323" s="171"/>
      <c r="AH323" s="171"/>
      <c r="AI323" s="171"/>
      <c r="AJ323" s="171"/>
      <c r="AK323" s="171"/>
      <c r="AL323" s="171"/>
      <c r="AM323" s="171"/>
      <c r="AN323" s="171"/>
      <c r="AO323" s="171"/>
      <c r="AP323" s="171"/>
      <c r="AQ323" s="171"/>
      <c r="AR323" s="171"/>
      <c r="AS323" s="171"/>
    </row>
    <row r="324" ht="14.25" customHeight="1">
      <c r="A324" s="251"/>
      <c r="B324" s="251"/>
      <c r="C324" s="252"/>
      <c r="D324" s="251"/>
      <c r="E324" s="251"/>
      <c r="F324" s="251"/>
      <c r="G324" s="251"/>
      <c r="H324" s="253"/>
      <c r="I324" s="254"/>
      <c r="J324" s="251"/>
      <c r="K324" s="251"/>
      <c r="L324" s="255"/>
      <c r="M324" s="256"/>
      <c r="N324" s="251"/>
      <c r="O324" s="251"/>
      <c r="P324" s="256"/>
      <c r="Q324" s="251"/>
      <c r="R324" s="251"/>
      <c r="S324" s="251"/>
      <c r="T324" s="252"/>
      <c r="U324" s="257"/>
      <c r="V324" s="172"/>
      <c r="W324" s="173"/>
      <c r="X324" s="173"/>
      <c r="Y324" s="251"/>
      <c r="Z324" s="170"/>
      <c r="AA324" s="171"/>
      <c r="AB324" s="233"/>
      <c r="AC324" s="233"/>
      <c r="AD324" s="171"/>
      <c r="AE324" s="171"/>
      <c r="AF324" s="171"/>
      <c r="AG324" s="171"/>
      <c r="AH324" s="171"/>
      <c r="AI324" s="171"/>
      <c r="AJ324" s="171"/>
      <c r="AK324" s="171"/>
      <c r="AL324" s="171"/>
      <c r="AM324" s="171"/>
      <c r="AN324" s="171"/>
      <c r="AO324" s="171"/>
      <c r="AP324" s="171"/>
      <c r="AQ324" s="171"/>
      <c r="AR324" s="171"/>
      <c r="AS324" s="171"/>
    </row>
    <row r="325" ht="14.25" customHeight="1">
      <c r="A325" s="251"/>
      <c r="B325" s="251"/>
      <c r="C325" s="252"/>
      <c r="D325" s="251"/>
      <c r="E325" s="251"/>
      <c r="F325" s="251"/>
      <c r="G325" s="251"/>
      <c r="H325" s="253"/>
      <c r="I325" s="254"/>
      <c r="J325" s="251"/>
      <c r="K325" s="251"/>
      <c r="L325" s="255"/>
      <c r="M325" s="256"/>
      <c r="N325" s="251"/>
      <c r="O325" s="251"/>
      <c r="P325" s="256"/>
      <c r="Q325" s="251"/>
      <c r="R325" s="251"/>
      <c r="S325" s="251"/>
      <c r="T325" s="252"/>
      <c r="U325" s="257"/>
      <c r="V325" s="172"/>
      <c r="W325" s="173"/>
      <c r="X325" s="173"/>
      <c r="Y325" s="251"/>
      <c r="Z325" s="170"/>
      <c r="AA325" s="171"/>
      <c r="AB325" s="233"/>
      <c r="AC325" s="233"/>
      <c r="AD325" s="171"/>
      <c r="AE325" s="171"/>
      <c r="AF325" s="171"/>
      <c r="AG325" s="171"/>
      <c r="AH325" s="171"/>
      <c r="AI325" s="171"/>
      <c r="AJ325" s="171"/>
      <c r="AK325" s="171"/>
      <c r="AL325" s="171"/>
      <c r="AM325" s="171"/>
      <c r="AN325" s="171"/>
      <c r="AO325" s="171"/>
      <c r="AP325" s="171"/>
      <c r="AQ325" s="171"/>
      <c r="AR325" s="171"/>
      <c r="AS325" s="171"/>
    </row>
    <row r="326" ht="14.25" customHeight="1">
      <c r="A326" s="251"/>
      <c r="B326" s="251"/>
      <c r="C326" s="252"/>
      <c r="D326" s="251"/>
      <c r="E326" s="251"/>
      <c r="F326" s="251"/>
      <c r="G326" s="251"/>
      <c r="H326" s="253"/>
      <c r="I326" s="254"/>
      <c r="J326" s="251"/>
      <c r="K326" s="251"/>
      <c r="L326" s="255"/>
      <c r="M326" s="256"/>
      <c r="N326" s="251"/>
      <c r="O326" s="251"/>
      <c r="P326" s="256"/>
      <c r="Q326" s="251"/>
      <c r="R326" s="251"/>
      <c r="S326" s="251"/>
      <c r="T326" s="252"/>
      <c r="U326" s="257"/>
      <c r="V326" s="172"/>
      <c r="W326" s="173"/>
      <c r="X326" s="173"/>
      <c r="Y326" s="251"/>
      <c r="Z326" s="170"/>
      <c r="AA326" s="171"/>
      <c r="AB326" s="233"/>
      <c r="AC326" s="233"/>
      <c r="AD326" s="171"/>
      <c r="AE326" s="171"/>
      <c r="AF326" s="171"/>
      <c r="AG326" s="171"/>
      <c r="AH326" s="171"/>
      <c r="AI326" s="171"/>
      <c r="AJ326" s="171"/>
      <c r="AK326" s="171"/>
      <c r="AL326" s="171"/>
      <c r="AM326" s="171"/>
      <c r="AN326" s="171"/>
      <c r="AO326" s="171"/>
      <c r="AP326" s="171"/>
      <c r="AQ326" s="171"/>
      <c r="AR326" s="171"/>
      <c r="AS326" s="171"/>
    </row>
    <row r="327" ht="14.25" customHeight="1">
      <c r="A327" s="251"/>
      <c r="B327" s="251"/>
      <c r="C327" s="252"/>
      <c r="D327" s="251"/>
      <c r="E327" s="251"/>
      <c r="F327" s="251"/>
      <c r="G327" s="251"/>
      <c r="H327" s="253"/>
      <c r="I327" s="254"/>
      <c r="J327" s="251"/>
      <c r="K327" s="251"/>
      <c r="L327" s="255"/>
      <c r="M327" s="256"/>
      <c r="N327" s="251"/>
      <c r="O327" s="251"/>
      <c r="P327" s="256"/>
      <c r="Q327" s="251"/>
      <c r="R327" s="251"/>
      <c r="S327" s="251"/>
      <c r="T327" s="252"/>
      <c r="U327" s="257"/>
      <c r="V327" s="172"/>
      <c r="W327" s="173"/>
      <c r="X327" s="173"/>
      <c r="Y327" s="251"/>
      <c r="Z327" s="170"/>
      <c r="AA327" s="171"/>
      <c r="AB327" s="233"/>
      <c r="AC327" s="233"/>
      <c r="AD327" s="171"/>
      <c r="AE327" s="171"/>
      <c r="AF327" s="171"/>
      <c r="AG327" s="171"/>
      <c r="AH327" s="171"/>
      <c r="AI327" s="171"/>
      <c r="AJ327" s="171"/>
      <c r="AK327" s="171"/>
      <c r="AL327" s="171"/>
      <c r="AM327" s="171"/>
      <c r="AN327" s="171"/>
      <c r="AO327" s="171"/>
      <c r="AP327" s="171"/>
      <c r="AQ327" s="171"/>
      <c r="AR327" s="171"/>
      <c r="AS327" s="171"/>
    </row>
    <row r="328" ht="14.25" customHeight="1">
      <c r="A328" s="251"/>
      <c r="B328" s="251"/>
      <c r="C328" s="252"/>
      <c r="D328" s="251"/>
      <c r="E328" s="251"/>
      <c r="F328" s="251"/>
      <c r="G328" s="251"/>
      <c r="H328" s="253"/>
      <c r="I328" s="254"/>
      <c r="J328" s="251"/>
      <c r="K328" s="251"/>
      <c r="L328" s="255"/>
      <c r="M328" s="256"/>
      <c r="N328" s="251"/>
      <c r="O328" s="251"/>
      <c r="P328" s="256"/>
      <c r="Q328" s="251"/>
      <c r="R328" s="251"/>
      <c r="S328" s="251"/>
      <c r="T328" s="252"/>
      <c r="U328" s="257"/>
      <c r="V328" s="172"/>
      <c r="W328" s="173"/>
      <c r="X328" s="173"/>
      <c r="Y328" s="251"/>
      <c r="Z328" s="170"/>
      <c r="AA328" s="171"/>
      <c r="AB328" s="233"/>
      <c r="AC328" s="233"/>
      <c r="AD328" s="171"/>
      <c r="AE328" s="171"/>
      <c r="AF328" s="171"/>
      <c r="AG328" s="171"/>
      <c r="AH328" s="171"/>
      <c r="AI328" s="171"/>
      <c r="AJ328" s="171"/>
      <c r="AK328" s="171"/>
      <c r="AL328" s="171"/>
      <c r="AM328" s="171"/>
      <c r="AN328" s="171"/>
      <c r="AO328" s="171"/>
      <c r="AP328" s="171"/>
      <c r="AQ328" s="171"/>
      <c r="AR328" s="171"/>
      <c r="AS328" s="171"/>
    </row>
    <row r="329" ht="14.25" customHeight="1">
      <c r="A329" s="251"/>
      <c r="B329" s="251"/>
      <c r="C329" s="252"/>
      <c r="D329" s="251"/>
      <c r="E329" s="251"/>
      <c r="F329" s="251"/>
      <c r="G329" s="251"/>
      <c r="H329" s="253"/>
      <c r="I329" s="254"/>
      <c r="J329" s="251"/>
      <c r="K329" s="251"/>
      <c r="L329" s="255"/>
      <c r="M329" s="256"/>
      <c r="N329" s="251"/>
      <c r="O329" s="251"/>
      <c r="P329" s="256"/>
      <c r="Q329" s="251"/>
      <c r="R329" s="251"/>
      <c r="S329" s="251"/>
      <c r="T329" s="252"/>
      <c r="U329" s="257"/>
      <c r="V329" s="172"/>
      <c r="W329" s="173"/>
      <c r="X329" s="173"/>
      <c r="Y329" s="251"/>
      <c r="Z329" s="170"/>
      <c r="AA329" s="171"/>
      <c r="AB329" s="233"/>
      <c r="AC329" s="233"/>
      <c r="AD329" s="171"/>
      <c r="AE329" s="171"/>
      <c r="AF329" s="171"/>
      <c r="AG329" s="171"/>
      <c r="AH329" s="171"/>
      <c r="AI329" s="171"/>
      <c r="AJ329" s="171"/>
      <c r="AK329" s="171"/>
      <c r="AL329" s="171"/>
      <c r="AM329" s="171"/>
      <c r="AN329" s="171"/>
      <c r="AO329" s="171"/>
      <c r="AP329" s="171"/>
      <c r="AQ329" s="171"/>
      <c r="AR329" s="171"/>
      <c r="AS329" s="171"/>
    </row>
    <row r="330" ht="14.25" customHeight="1">
      <c r="A330" s="251"/>
      <c r="B330" s="251"/>
      <c r="C330" s="252"/>
      <c r="D330" s="251"/>
      <c r="E330" s="251"/>
      <c r="F330" s="251"/>
      <c r="G330" s="251"/>
      <c r="H330" s="253"/>
      <c r="I330" s="254"/>
      <c r="J330" s="251"/>
      <c r="K330" s="251"/>
      <c r="L330" s="255"/>
      <c r="M330" s="256"/>
      <c r="N330" s="251"/>
      <c r="O330" s="251"/>
      <c r="P330" s="256"/>
      <c r="Q330" s="251"/>
      <c r="R330" s="251"/>
      <c r="S330" s="251"/>
      <c r="T330" s="252"/>
      <c r="U330" s="257"/>
      <c r="V330" s="172"/>
      <c r="W330" s="173"/>
      <c r="X330" s="173"/>
      <c r="Y330" s="251"/>
      <c r="Z330" s="170"/>
      <c r="AA330" s="171"/>
      <c r="AB330" s="233"/>
      <c r="AC330" s="233"/>
      <c r="AD330" s="171"/>
      <c r="AE330" s="171"/>
      <c r="AF330" s="171"/>
      <c r="AG330" s="171"/>
      <c r="AH330" s="171"/>
      <c r="AI330" s="171"/>
      <c r="AJ330" s="171"/>
      <c r="AK330" s="171"/>
      <c r="AL330" s="171"/>
      <c r="AM330" s="171"/>
      <c r="AN330" s="171"/>
      <c r="AO330" s="171"/>
      <c r="AP330" s="171"/>
      <c r="AQ330" s="171"/>
      <c r="AR330" s="171"/>
      <c r="AS330" s="171"/>
    </row>
    <row r="331" ht="14.25" customHeight="1">
      <c r="A331" s="251"/>
      <c r="B331" s="251"/>
      <c r="C331" s="252"/>
      <c r="D331" s="251"/>
      <c r="E331" s="251"/>
      <c r="F331" s="251"/>
      <c r="G331" s="251"/>
      <c r="H331" s="253"/>
      <c r="I331" s="254"/>
      <c r="J331" s="251"/>
      <c r="K331" s="251"/>
      <c r="L331" s="255"/>
      <c r="M331" s="256"/>
      <c r="N331" s="251"/>
      <c r="O331" s="251"/>
      <c r="P331" s="256"/>
      <c r="Q331" s="251"/>
      <c r="R331" s="251"/>
      <c r="S331" s="251"/>
      <c r="T331" s="252"/>
      <c r="U331" s="257"/>
      <c r="V331" s="172"/>
      <c r="W331" s="173"/>
      <c r="X331" s="173"/>
      <c r="Y331" s="251"/>
      <c r="Z331" s="170"/>
      <c r="AA331" s="171"/>
      <c r="AB331" s="233"/>
      <c r="AC331" s="233"/>
      <c r="AD331" s="171"/>
      <c r="AE331" s="171"/>
      <c r="AF331" s="171"/>
      <c r="AG331" s="171"/>
      <c r="AH331" s="171"/>
      <c r="AI331" s="171"/>
      <c r="AJ331" s="171"/>
      <c r="AK331" s="171"/>
      <c r="AL331" s="171"/>
      <c r="AM331" s="171"/>
      <c r="AN331" s="171"/>
      <c r="AO331" s="171"/>
      <c r="AP331" s="171"/>
      <c r="AQ331" s="171"/>
      <c r="AR331" s="171"/>
      <c r="AS331" s="171"/>
    </row>
    <row r="332" ht="14.25" customHeight="1">
      <c r="A332" s="251"/>
      <c r="B332" s="251"/>
      <c r="C332" s="252"/>
      <c r="D332" s="251"/>
      <c r="E332" s="251"/>
      <c r="F332" s="251"/>
      <c r="G332" s="251"/>
      <c r="H332" s="253"/>
      <c r="I332" s="254"/>
      <c r="J332" s="251"/>
      <c r="K332" s="251"/>
      <c r="L332" s="255"/>
      <c r="M332" s="256"/>
      <c r="N332" s="251"/>
      <c r="O332" s="251"/>
      <c r="P332" s="256"/>
      <c r="Q332" s="251"/>
      <c r="R332" s="251"/>
      <c r="S332" s="251"/>
      <c r="T332" s="252"/>
      <c r="U332" s="257"/>
      <c r="V332" s="172"/>
      <c r="W332" s="173"/>
      <c r="X332" s="173"/>
      <c r="Y332" s="251"/>
      <c r="Z332" s="170"/>
      <c r="AA332" s="171"/>
      <c r="AB332" s="233"/>
      <c r="AC332" s="233"/>
      <c r="AD332" s="171"/>
      <c r="AE332" s="171"/>
      <c r="AF332" s="171"/>
      <c r="AG332" s="171"/>
      <c r="AH332" s="171"/>
      <c r="AI332" s="171"/>
      <c r="AJ332" s="171"/>
      <c r="AK332" s="171"/>
      <c r="AL332" s="171"/>
      <c r="AM332" s="171"/>
      <c r="AN332" s="171"/>
      <c r="AO332" s="171"/>
      <c r="AP332" s="171"/>
      <c r="AQ332" s="171"/>
      <c r="AR332" s="171"/>
      <c r="AS332" s="171"/>
    </row>
    <row r="333" ht="14.25" customHeight="1">
      <c r="A333" s="251"/>
      <c r="B333" s="251"/>
      <c r="C333" s="252"/>
      <c r="D333" s="251"/>
      <c r="E333" s="251"/>
      <c r="F333" s="251"/>
      <c r="G333" s="251"/>
      <c r="H333" s="253"/>
      <c r="I333" s="254"/>
      <c r="J333" s="251"/>
      <c r="K333" s="251"/>
      <c r="L333" s="255"/>
      <c r="M333" s="256"/>
      <c r="N333" s="251"/>
      <c r="O333" s="251"/>
      <c r="P333" s="256"/>
      <c r="Q333" s="251"/>
      <c r="R333" s="251"/>
      <c r="S333" s="251"/>
      <c r="T333" s="252"/>
      <c r="U333" s="257"/>
      <c r="V333" s="172"/>
      <c r="W333" s="173"/>
      <c r="X333" s="173"/>
      <c r="Y333" s="251"/>
      <c r="Z333" s="170"/>
      <c r="AA333" s="171"/>
      <c r="AB333" s="233"/>
      <c r="AC333" s="233"/>
      <c r="AD333" s="171"/>
      <c r="AE333" s="171"/>
      <c r="AF333" s="171"/>
      <c r="AG333" s="171"/>
      <c r="AH333" s="171"/>
      <c r="AI333" s="171"/>
      <c r="AJ333" s="171"/>
      <c r="AK333" s="171"/>
      <c r="AL333" s="171"/>
      <c r="AM333" s="171"/>
      <c r="AN333" s="171"/>
      <c r="AO333" s="171"/>
      <c r="AP333" s="171"/>
      <c r="AQ333" s="171"/>
      <c r="AR333" s="171"/>
      <c r="AS333" s="171"/>
    </row>
    <row r="334" ht="14.25" customHeight="1">
      <c r="A334" s="251"/>
      <c r="B334" s="251"/>
      <c r="C334" s="252"/>
      <c r="D334" s="251"/>
      <c r="E334" s="251"/>
      <c r="F334" s="251"/>
      <c r="G334" s="251"/>
      <c r="H334" s="253"/>
      <c r="I334" s="254"/>
      <c r="J334" s="251"/>
      <c r="K334" s="251"/>
      <c r="L334" s="255"/>
      <c r="M334" s="256"/>
      <c r="N334" s="251"/>
      <c r="O334" s="251"/>
      <c r="P334" s="256"/>
      <c r="Q334" s="251"/>
      <c r="R334" s="251"/>
      <c r="S334" s="251"/>
      <c r="T334" s="252"/>
      <c r="U334" s="257"/>
      <c r="V334" s="172"/>
      <c r="W334" s="173"/>
      <c r="X334" s="173"/>
      <c r="Y334" s="251"/>
      <c r="Z334" s="170"/>
      <c r="AA334" s="171"/>
      <c r="AB334" s="233"/>
      <c r="AC334" s="233"/>
      <c r="AD334" s="171"/>
      <c r="AE334" s="171"/>
      <c r="AF334" s="171"/>
      <c r="AG334" s="171"/>
      <c r="AH334" s="171"/>
      <c r="AI334" s="171"/>
      <c r="AJ334" s="171"/>
      <c r="AK334" s="171"/>
      <c r="AL334" s="171"/>
      <c r="AM334" s="171"/>
      <c r="AN334" s="171"/>
      <c r="AO334" s="171"/>
      <c r="AP334" s="171"/>
      <c r="AQ334" s="171"/>
      <c r="AR334" s="171"/>
      <c r="AS334" s="171"/>
    </row>
    <row r="335" ht="14.25" customHeight="1">
      <c r="A335" s="251"/>
      <c r="B335" s="251"/>
      <c r="C335" s="252"/>
      <c r="D335" s="251"/>
      <c r="E335" s="251"/>
      <c r="F335" s="251"/>
      <c r="G335" s="251"/>
      <c r="H335" s="253"/>
      <c r="I335" s="254"/>
      <c r="J335" s="251"/>
      <c r="K335" s="251"/>
      <c r="L335" s="255"/>
      <c r="M335" s="256"/>
      <c r="N335" s="251"/>
      <c r="O335" s="251"/>
      <c r="P335" s="256"/>
      <c r="Q335" s="251"/>
      <c r="R335" s="251"/>
      <c r="S335" s="251"/>
      <c r="T335" s="252"/>
      <c r="U335" s="257"/>
      <c r="V335" s="172"/>
      <c r="W335" s="173"/>
      <c r="X335" s="173"/>
      <c r="Y335" s="251"/>
      <c r="Z335" s="170"/>
      <c r="AA335" s="171"/>
      <c r="AB335" s="233"/>
      <c r="AC335" s="233"/>
      <c r="AD335" s="171"/>
      <c r="AE335" s="171"/>
      <c r="AF335" s="171"/>
      <c r="AG335" s="171"/>
      <c r="AH335" s="171"/>
      <c r="AI335" s="171"/>
      <c r="AJ335" s="171"/>
      <c r="AK335" s="171"/>
      <c r="AL335" s="171"/>
      <c r="AM335" s="171"/>
      <c r="AN335" s="171"/>
      <c r="AO335" s="171"/>
      <c r="AP335" s="171"/>
      <c r="AQ335" s="171"/>
      <c r="AR335" s="171"/>
      <c r="AS335" s="171"/>
    </row>
    <row r="336" ht="14.25" customHeight="1">
      <c r="A336" s="251"/>
      <c r="B336" s="251"/>
      <c r="C336" s="252"/>
      <c r="D336" s="251"/>
      <c r="E336" s="251"/>
      <c r="F336" s="251"/>
      <c r="G336" s="251"/>
      <c r="H336" s="253"/>
      <c r="I336" s="254"/>
      <c r="J336" s="251"/>
      <c r="K336" s="251"/>
      <c r="L336" s="255"/>
      <c r="M336" s="256"/>
      <c r="N336" s="251"/>
      <c r="O336" s="251"/>
      <c r="P336" s="256"/>
      <c r="Q336" s="251"/>
      <c r="R336" s="251"/>
      <c r="S336" s="251"/>
      <c r="T336" s="252"/>
      <c r="U336" s="257"/>
      <c r="V336" s="172"/>
      <c r="W336" s="173"/>
      <c r="X336" s="173"/>
      <c r="Y336" s="251"/>
      <c r="Z336" s="170"/>
      <c r="AA336" s="171"/>
      <c r="AB336" s="233"/>
      <c r="AC336" s="233"/>
      <c r="AD336" s="171"/>
      <c r="AE336" s="171"/>
      <c r="AF336" s="171"/>
      <c r="AG336" s="171"/>
      <c r="AH336" s="171"/>
      <c r="AI336" s="171"/>
      <c r="AJ336" s="171"/>
      <c r="AK336" s="171"/>
      <c r="AL336" s="171"/>
      <c r="AM336" s="171"/>
      <c r="AN336" s="171"/>
      <c r="AO336" s="171"/>
      <c r="AP336" s="171"/>
      <c r="AQ336" s="171"/>
      <c r="AR336" s="171"/>
      <c r="AS336" s="171"/>
    </row>
    <row r="337" ht="14.25" customHeight="1">
      <c r="A337" s="251"/>
      <c r="B337" s="251"/>
      <c r="C337" s="252"/>
      <c r="D337" s="251"/>
      <c r="E337" s="251"/>
      <c r="F337" s="251"/>
      <c r="G337" s="251"/>
      <c r="H337" s="253"/>
      <c r="I337" s="254"/>
      <c r="J337" s="251"/>
      <c r="K337" s="251"/>
      <c r="L337" s="255"/>
      <c r="M337" s="256"/>
      <c r="N337" s="251"/>
      <c r="O337" s="251"/>
      <c r="P337" s="256"/>
      <c r="Q337" s="251"/>
      <c r="R337" s="251"/>
      <c r="S337" s="251"/>
      <c r="T337" s="252"/>
      <c r="U337" s="257"/>
      <c r="V337" s="172"/>
      <c r="W337" s="173"/>
      <c r="X337" s="173"/>
      <c r="Y337" s="251"/>
      <c r="Z337" s="170"/>
      <c r="AA337" s="171"/>
      <c r="AB337" s="233"/>
      <c r="AC337" s="233"/>
      <c r="AD337" s="171"/>
      <c r="AE337" s="171"/>
      <c r="AF337" s="171"/>
      <c r="AG337" s="171"/>
      <c r="AH337" s="171"/>
      <c r="AI337" s="171"/>
      <c r="AJ337" s="171"/>
      <c r="AK337" s="171"/>
      <c r="AL337" s="171"/>
      <c r="AM337" s="171"/>
      <c r="AN337" s="171"/>
      <c r="AO337" s="171"/>
      <c r="AP337" s="171"/>
      <c r="AQ337" s="171"/>
      <c r="AR337" s="171"/>
      <c r="AS337" s="171"/>
    </row>
    <row r="338" ht="14.25" customHeight="1">
      <c r="A338" s="251"/>
      <c r="B338" s="251"/>
      <c r="C338" s="252"/>
      <c r="D338" s="251"/>
      <c r="E338" s="251"/>
      <c r="F338" s="251"/>
      <c r="G338" s="251"/>
      <c r="H338" s="253"/>
      <c r="I338" s="254"/>
      <c r="J338" s="251"/>
      <c r="K338" s="251"/>
      <c r="L338" s="255"/>
      <c r="M338" s="256"/>
      <c r="N338" s="251"/>
      <c r="O338" s="251"/>
      <c r="P338" s="256"/>
      <c r="Q338" s="251"/>
      <c r="R338" s="251"/>
      <c r="S338" s="251"/>
      <c r="T338" s="252"/>
      <c r="U338" s="257"/>
      <c r="V338" s="172"/>
      <c r="W338" s="173"/>
      <c r="X338" s="173"/>
      <c r="Y338" s="251"/>
      <c r="Z338" s="170"/>
      <c r="AA338" s="171"/>
      <c r="AB338" s="233"/>
      <c r="AC338" s="233"/>
      <c r="AD338" s="171"/>
      <c r="AE338" s="171"/>
      <c r="AF338" s="171"/>
      <c r="AG338" s="171"/>
      <c r="AH338" s="171"/>
      <c r="AI338" s="171"/>
      <c r="AJ338" s="171"/>
      <c r="AK338" s="171"/>
      <c r="AL338" s="171"/>
      <c r="AM338" s="171"/>
      <c r="AN338" s="171"/>
      <c r="AO338" s="171"/>
      <c r="AP338" s="171"/>
      <c r="AQ338" s="171"/>
      <c r="AR338" s="171"/>
      <c r="AS338" s="171"/>
    </row>
    <row r="339" ht="14.25" customHeight="1">
      <c r="A339" s="251"/>
      <c r="B339" s="251"/>
      <c r="C339" s="252"/>
      <c r="D339" s="251"/>
      <c r="E339" s="251"/>
      <c r="F339" s="251"/>
      <c r="G339" s="251"/>
      <c r="H339" s="253"/>
      <c r="I339" s="254"/>
      <c r="J339" s="251"/>
      <c r="K339" s="251"/>
      <c r="L339" s="255"/>
      <c r="M339" s="256"/>
      <c r="N339" s="251"/>
      <c r="O339" s="251"/>
      <c r="P339" s="256"/>
      <c r="Q339" s="251"/>
      <c r="R339" s="251"/>
      <c r="S339" s="251"/>
      <c r="T339" s="252"/>
      <c r="U339" s="257"/>
      <c r="V339" s="172"/>
      <c r="W339" s="173"/>
      <c r="X339" s="173"/>
      <c r="Y339" s="251"/>
      <c r="Z339" s="170"/>
      <c r="AA339" s="171"/>
      <c r="AB339" s="233"/>
      <c r="AC339" s="233"/>
      <c r="AD339" s="171"/>
      <c r="AE339" s="171"/>
      <c r="AF339" s="171"/>
      <c r="AG339" s="171"/>
      <c r="AH339" s="171"/>
      <c r="AI339" s="171"/>
      <c r="AJ339" s="171"/>
      <c r="AK339" s="171"/>
      <c r="AL339" s="171"/>
      <c r="AM339" s="171"/>
      <c r="AN339" s="171"/>
      <c r="AO339" s="171"/>
      <c r="AP339" s="171"/>
      <c r="AQ339" s="171"/>
      <c r="AR339" s="171"/>
      <c r="AS339" s="171"/>
    </row>
    <row r="340" ht="14.25" customHeight="1">
      <c r="A340" s="251"/>
      <c r="B340" s="251"/>
      <c r="C340" s="252"/>
      <c r="D340" s="251"/>
      <c r="E340" s="251"/>
      <c r="F340" s="251"/>
      <c r="G340" s="251"/>
      <c r="H340" s="253"/>
      <c r="I340" s="254"/>
      <c r="J340" s="251"/>
      <c r="K340" s="251"/>
      <c r="L340" s="255"/>
      <c r="M340" s="256"/>
      <c r="N340" s="251"/>
      <c r="O340" s="251"/>
      <c r="P340" s="256"/>
      <c r="Q340" s="251"/>
      <c r="R340" s="251"/>
      <c r="S340" s="251"/>
      <c r="T340" s="252"/>
      <c r="U340" s="257"/>
      <c r="V340" s="172"/>
      <c r="W340" s="173"/>
      <c r="X340" s="173"/>
      <c r="Y340" s="251"/>
      <c r="Z340" s="170"/>
      <c r="AA340" s="171"/>
      <c r="AB340" s="233"/>
      <c r="AC340" s="233"/>
      <c r="AD340" s="171"/>
      <c r="AE340" s="171"/>
      <c r="AF340" s="171"/>
      <c r="AG340" s="171"/>
      <c r="AH340" s="171"/>
      <c r="AI340" s="171"/>
      <c r="AJ340" s="171"/>
      <c r="AK340" s="171"/>
      <c r="AL340" s="171"/>
      <c r="AM340" s="171"/>
      <c r="AN340" s="171"/>
      <c r="AO340" s="171"/>
      <c r="AP340" s="171"/>
      <c r="AQ340" s="171"/>
      <c r="AR340" s="171"/>
      <c r="AS340" s="171"/>
    </row>
    <row r="341" ht="14.25" customHeight="1">
      <c r="A341" s="251"/>
      <c r="B341" s="251"/>
      <c r="C341" s="252"/>
      <c r="D341" s="251"/>
      <c r="E341" s="251"/>
      <c r="F341" s="251"/>
      <c r="G341" s="251"/>
      <c r="H341" s="253"/>
      <c r="I341" s="254"/>
      <c r="J341" s="251"/>
      <c r="K341" s="251"/>
      <c r="L341" s="255"/>
      <c r="M341" s="256"/>
      <c r="N341" s="251"/>
      <c r="O341" s="251"/>
      <c r="P341" s="256"/>
      <c r="Q341" s="251"/>
      <c r="R341" s="251"/>
      <c r="S341" s="251"/>
      <c r="T341" s="252"/>
      <c r="U341" s="257"/>
      <c r="V341" s="172"/>
      <c r="W341" s="173"/>
      <c r="X341" s="173"/>
      <c r="Y341" s="251"/>
      <c r="Z341" s="170"/>
      <c r="AA341" s="171"/>
      <c r="AB341" s="233"/>
      <c r="AC341" s="233"/>
      <c r="AD341" s="171"/>
      <c r="AE341" s="171"/>
      <c r="AF341" s="171"/>
      <c r="AG341" s="171"/>
      <c r="AH341" s="171"/>
      <c r="AI341" s="171"/>
      <c r="AJ341" s="171"/>
      <c r="AK341" s="171"/>
      <c r="AL341" s="171"/>
      <c r="AM341" s="171"/>
      <c r="AN341" s="171"/>
      <c r="AO341" s="171"/>
      <c r="AP341" s="171"/>
      <c r="AQ341" s="171"/>
      <c r="AR341" s="171"/>
      <c r="AS341" s="171"/>
    </row>
    <row r="342" ht="14.25" customHeight="1">
      <c r="A342" s="251"/>
      <c r="B342" s="251"/>
      <c r="C342" s="252"/>
      <c r="D342" s="251"/>
      <c r="E342" s="251"/>
      <c r="F342" s="251"/>
      <c r="G342" s="251"/>
      <c r="H342" s="253"/>
      <c r="I342" s="254"/>
      <c r="J342" s="251"/>
      <c r="K342" s="251"/>
      <c r="L342" s="255"/>
      <c r="M342" s="256"/>
      <c r="N342" s="251"/>
      <c r="O342" s="251"/>
      <c r="P342" s="256"/>
      <c r="Q342" s="251"/>
      <c r="R342" s="251"/>
      <c r="S342" s="251"/>
      <c r="T342" s="252"/>
      <c r="U342" s="257"/>
      <c r="V342" s="172"/>
      <c r="W342" s="173"/>
      <c r="X342" s="173"/>
      <c r="Y342" s="251"/>
      <c r="Z342" s="170"/>
      <c r="AA342" s="171"/>
      <c r="AB342" s="233"/>
      <c r="AC342" s="233"/>
      <c r="AD342" s="171"/>
      <c r="AE342" s="171"/>
      <c r="AF342" s="171"/>
      <c r="AG342" s="171"/>
      <c r="AH342" s="171"/>
      <c r="AI342" s="171"/>
      <c r="AJ342" s="171"/>
      <c r="AK342" s="171"/>
      <c r="AL342" s="171"/>
      <c r="AM342" s="171"/>
      <c r="AN342" s="171"/>
      <c r="AO342" s="171"/>
      <c r="AP342" s="171"/>
      <c r="AQ342" s="171"/>
      <c r="AR342" s="171"/>
      <c r="AS342" s="171"/>
    </row>
    <row r="343" ht="14.25" customHeight="1">
      <c r="A343" s="251"/>
      <c r="B343" s="251"/>
      <c r="C343" s="252"/>
      <c r="D343" s="251"/>
      <c r="E343" s="251"/>
      <c r="F343" s="251"/>
      <c r="G343" s="251"/>
      <c r="H343" s="253"/>
      <c r="I343" s="254"/>
      <c r="J343" s="251"/>
      <c r="K343" s="251"/>
      <c r="L343" s="255"/>
      <c r="M343" s="256"/>
      <c r="N343" s="251"/>
      <c r="O343" s="251"/>
      <c r="P343" s="256"/>
      <c r="Q343" s="251"/>
      <c r="R343" s="251"/>
      <c r="S343" s="251"/>
      <c r="T343" s="252"/>
      <c r="U343" s="257"/>
      <c r="V343" s="172"/>
      <c r="W343" s="173"/>
      <c r="X343" s="173"/>
      <c r="Y343" s="251"/>
      <c r="Z343" s="170"/>
      <c r="AA343" s="171"/>
      <c r="AB343" s="233"/>
      <c r="AC343" s="233"/>
      <c r="AD343" s="171"/>
      <c r="AE343" s="171"/>
      <c r="AF343" s="171"/>
      <c r="AG343" s="171"/>
      <c r="AH343" s="171"/>
      <c r="AI343" s="171"/>
      <c r="AJ343" s="171"/>
      <c r="AK343" s="171"/>
      <c r="AL343" s="171"/>
      <c r="AM343" s="171"/>
      <c r="AN343" s="171"/>
      <c r="AO343" s="171"/>
      <c r="AP343" s="171"/>
      <c r="AQ343" s="171"/>
      <c r="AR343" s="171"/>
      <c r="AS343" s="171"/>
    </row>
    <row r="344" ht="14.25" customHeight="1">
      <c r="A344" s="251"/>
      <c r="B344" s="251"/>
      <c r="C344" s="252"/>
      <c r="D344" s="251"/>
      <c r="E344" s="251"/>
      <c r="F344" s="251"/>
      <c r="G344" s="251"/>
      <c r="H344" s="253"/>
      <c r="I344" s="254"/>
      <c r="J344" s="251"/>
      <c r="K344" s="251"/>
      <c r="L344" s="255"/>
      <c r="M344" s="256"/>
      <c r="N344" s="251"/>
      <c r="O344" s="251"/>
      <c r="P344" s="256"/>
      <c r="Q344" s="251"/>
      <c r="R344" s="251"/>
      <c r="S344" s="251"/>
      <c r="T344" s="252"/>
      <c r="U344" s="257"/>
      <c r="V344" s="172"/>
      <c r="W344" s="173"/>
      <c r="X344" s="173"/>
      <c r="Y344" s="251"/>
      <c r="Z344" s="170"/>
      <c r="AA344" s="171"/>
      <c r="AB344" s="233"/>
      <c r="AC344" s="233"/>
      <c r="AD344" s="171"/>
      <c r="AE344" s="171"/>
      <c r="AF344" s="171"/>
      <c r="AG344" s="171"/>
      <c r="AH344" s="171"/>
      <c r="AI344" s="171"/>
      <c r="AJ344" s="171"/>
      <c r="AK344" s="171"/>
      <c r="AL344" s="171"/>
      <c r="AM344" s="171"/>
      <c r="AN344" s="171"/>
      <c r="AO344" s="171"/>
      <c r="AP344" s="171"/>
      <c r="AQ344" s="171"/>
      <c r="AR344" s="171"/>
      <c r="AS344" s="171"/>
    </row>
    <row r="345" ht="14.25" customHeight="1">
      <c r="A345" s="251"/>
      <c r="B345" s="251"/>
      <c r="C345" s="252"/>
      <c r="D345" s="251"/>
      <c r="E345" s="251"/>
      <c r="F345" s="251"/>
      <c r="G345" s="251"/>
      <c r="H345" s="253"/>
      <c r="I345" s="254"/>
      <c r="J345" s="251"/>
      <c r="K345" s="251"/>
      <c r="L345" s="255"/>
      <c r="M345" s="256"/>
      <c r="N345" s="251"/>
      <c r="O345" s="251"/>
      <c r="P345" s="256"/>
      <c r="Q345" s="251"/>
      <c r="R345" s="251"/>
      <c r="S345" s="251"/>
      <c r="T345" s="252"/>
      <c r="U345" s="257"/>
      <c r="V345" s="172"/>
      <c r="W345" s="173"/>
      <c r="X345" s="173"/>
      <c r="Y345" s="251"/>
      <c r="Z345" s="170"/>
      <c r="AA345" s="171"/>
      <c r="AB345" s="233"/>
      <c r="AC345" s="233"/>
      <c r="AD345" s="171"/>
      <c r="AE345" s="171"/>
      <c r="AF345" s="171"/>
      <c r="AG345" s="171"/>
      <c r="AH345" s="171"/>
      <c r="AI345" s="171"/>
      <c r="AJ345" s="171"/>
      <c r="AK345" s="171"/>
      <c r="AL345" s="171"/>
      <c r="AM345" s="171"/>
      <c r="AN345" s="171"/>
      <c r="AO345" s="171"/>
      <c r="AP345" s="171"/>
      <c r="AQ345" s="171"/>
      <c r="AR345" s="171"/>
      <c r="AS345" s="171"/>
    </row>
    <row r="346" ht="14.25" customHeight="1">
      <c r="A346" s="251"/>
      <c r="B346" s="251"/>
      <c r="C346" s="252"/>
      <c r="D346" s="251"/>
      <c r="E346" s="251"/>
      <c r="F346" s="251"/>
      <c r="G346" s="251"/>
      <c r="H346" s="253"/>
      <c r="I346" s="254"/>
      <c r="J346" s="251"/>
      <c r="K346" s="251"/>
      <c r="L346" s="255"/>
      <c r="M346" s="256"/>
      <c r="N346" s="251"/>
      <c r="O346" s="251"/>
      <c r="P346" s="256"/>
      <c r="Q346" s="251"/>
      <c r="R346" s="251"/>
      <c r="S346" s="251"/>
      <c r="T346" s="252"/>
      <c r="U346" s="257"/>
      <c r="V346" s="172"/>
      <c r="W346" s="173"/>
      <c r="X346" s="173"/>
      <c r="Y346" s="251"/>
      <c r="Z346" s="170"/>
      <c r="AA346" s="171"/>
      <c r="AB346" s="233"/>
      <c r="AC346" s="233"/>
      <c r="AD346" s="171"/>
      <c r="AE346" s="171"/>
      <c r="AF346" s="171"/>
      <c r="AG346" s="171"/>
      <c r="AH346" s="171"/>
      <c r="AI346" s="171"/>
      <c r="AJ346" s="171"/>
      <c r="AK346" s="171"/>
      <c r="AL346" s="171"/>
      <c r="AM346" s="171"/>
      <c r="AN346" s="171"/>
      <c r="AO346" s="171"/>
      <c r="AP346" s="171"/>
      <c r="AQ346" s="171"/>
      <c r="AR346" s="171"/>
      <c r="AS346" s="171"/>
    </row>
    <row r="347" ht="14.25" customHeight="1">
      <c r="A347" s="251"/>
      <c r="B347" s="251"/>
      <c r="C347" s="252"/>
      <c r="D347" s="251"/>
      <c r="E347" s="251"/>
      <c r="F347" s="251"/>
      <c r="G347" s="251"/>
      <c r="H347" s="253"/>
      <c r="I347" s="254"/>
      <c r="J347" s="251"/>
      <c r="K347" s="251"/>
      <c r="L347" s="255"/>
      <c r="M347" s="256"/>
      <c r="N347" s="251"/>
      <c r="O347" s="251"/>
      <c r="P347" s="256"/>
      <c r="Q347" s="251"/>
      <c r="R347" s="251"/>
      <c r="S347" s="251"/>
      <c r="T347" s="252"/>
      <c r="U347" s="257"/>
      <c r="V347" s="172"/>
      <c r="W347" s="173"/>
      <c r="X347" s="173"/>
      <c r="Y347" s="251"/>
      <c r="Z347" s="170"/>
      <c r="AA347" s="171"/>
      <c r="AB347" s="233"/>
      <c r="AC347" s="233"/>
      <c r="AD347" s="171"/>
      <c r="AE347" s="171"/>
      <c r="AF347" s="171"/>
      <c r="AG347" s="171"/>
      <c r="AH347" s="171"/>
      <c r="AI347" s="171"/>
      <c r="AJ347" s="171"/>
      <c r="AK347" s="171"/>
      <c r="AL347" s="171"/>
      <c r="AM347" s="171"/>
      <c r="AN347" s="171"/>
      <c r="AO347" s="171"/>
      <c r="AP347" s="171"/>
      <c r="AQ347" s="171"/>
      <c r="AR347" s="171"/>
      <c r="AS347" s="171"/>
    </row>
    <row r="348" ht="14.25" customHeight="1">
      <c r="A348" s="251"/>
      <c r="B348" s="251"/>
      <c r="C348" s="252"/>
      <c r="D348" s="251"/>
      <c r="E348" s="251"/>
      <c r="F348" s="251"/>
      <c r="G348" s="251"/>
      <c r="H348" s="253"/>
      <c r="I348" s="254"/>
      <c r="J348" s="251"/>
      <c r="K348" s="251"/>
      <c r="L348" s="255"/>
      <c r="M348" s="256"/>
      <c r="N348" s="251"/>
      <c r="O348" s="251"/>
      <c r="P348" s="256"/>
      <c r="Q348" s="251"/>
      <c r="R348" s="251"/>
      <c r="S348" s="251"/>
      <c r="T348" s="252"/>
      <c r="U348" s="257"/>
      <c r="V348" s="172"/>
      <c r="W348" s="173"/>
      <c r="X348" s="173"/>
      <c r="Y348" s="251"/>
      <c r="Z348" s="170"/>
      <c r="AA348" s="171"/>
      <c r="AB348" s="233"/>
      <c r="AC348" s="233"/>
      <c r="AD348" s="171"/>
      <c r="AE348" s="171"/>
      <c r="AF348" s="171"/>
      <c r="AG348" s="171"/>
      <c r="AH348" s="171"/>
      <c r="AI348" s="171"/>
      <c r="AJ348" s="171"/>
      <c r="AK348" s="171"/>
      <c r="AL348" s="171"/>
      <c r="AM348" s="171"/>
      <c r="AN348" s="171"/>
      <c r="AO348" s="171"/>
      <c r="AP348" s="171"/>
      <c r="AQ348" s="171"/>
      <c r="AR348" s="171"/>
      <c r="AS348" s="171"/>
    </row>
    <row r="349" ht="14.25" customHeight="1">
      <c r="A349" s="251"/>
      <c r="B349" s="251"/>
      <c r="C349" s="252"/>
      <c r="D349" s="251"/>
      <c r="E349" s="251"/>
      <c r="F349" s="251"/>
      <c r="G349" s="251"/>
      <c r="H349" s="253"/>
      <c r="I349" s="254"/>
      <c r="J349" s="251"/>
      <c r="K349" s="251"/>
      <c r="L349" s="255"/>
      <c r="M349" s="256"/>
      <c r="N349" s="251"/>
      <c r="O349" s="251"/>
      <c r="P349" s="256"/>
      <c r="Q349" s="251"/>
      <c r="R349" s="251"/>
      <c r="S349" s="251"/>
      <c r="T349" s="252"/>
      <c r="U349" s="257"/>
      <c r="V349" s="172"/>
      <c r="W349" s="173"/>
      <c r="X349" s="173"/>
      <c r="Y349" s="251"/>
      <c r="Z349" s="170"/>
      <c r="AA349" s="171"/>
      <c r="AB349" s="233"/>
      <c r="AC349" s="233"/>
      <c r="AD349" s="171"/>
      <c r="AE349" s="171"/>
      <c r="AF349" s="171"/>
      <c r="AG349" s="171"/>
      <c r="AH349" s="171"/>
      <c r="AI349" s="171"/>
      <c r="AJ349" s="171"/>
      <c r="AK349" s="171"/>
      <c r="AL349" s="171"/>
      <c r="AM349" s="171"/>
      <c r="AN349" s="171"/>
      <c r="AO349" s="171"/>
      <c r="AP349" s="171"/>
      <c r="AQ349" s="171"/>
      <c r="AR349" s="171"/>
      <c r="AS349" s="171"/>
    </row>
    <row r="350" ht="14.25" customHeight="1">
      <c r="A350" s="251"/>
      <c r="B350" s="251"/>
      <c r="C350" s="252"/>
      <c r="D350" s="251"/>
      <c r="E350" s="251"/>
      <c r="F350" s="251"/>
      <c r="G350" s="251"/>
      <c r="H350" s="253"/>
      <c r="I350" s="254"/>
      <c r="J350" s="251"/>
      <c r="K350" s="251"/>
      <c r="L350" s="255"/>
      <c r="M350" s="256"/>
      <c r="N350" s="251"/>
      <c r="O350" s="251"/>
      <c r="P350" s="256"/>
      <c r="Q350" s="251"/>
      <c r="R350" s="251"/>
      <c r="S350" s="251"/>
      <c r="T350" s="252"/>
      <c r="U350" s="257"/>
      <c r="V350" s="172"/>
      <c r="W350" s="173"/>
      <c r="X350" s="173"/>
      <c r="Y350" s="251"/>
      <c r="Z350" s="170"/>
      <c r="AA350" s="171"/>
      <c r="AB350" s="233"/>
      <c r="AC350" s="233"/>
      <c r="AD350" s="171"/>
      <c r="AE350" s="171"/>
      <c r="AF350" s="171"/>
      <c r="AG350" s="171"/>
      <c r="AH350" s="171"/>
      <c r="AI350" s="171"/>
      <c r="AJ350" s="171"/>
      <c r="AK350" s="171"/>
      <c r="AL350" s="171"/>
      <c r="AM350" s="171"/>
      <c r="AN350" s="171"/>
      <c r="AO350" s="171"/>
      <c r="AP350" s="171"/>
      <c r="AQ350" s="171"/>
      <c r="AR350" s="171"/>
      <c r="AS350" s="171"/>
    </row>
    <row r="351" ht="14.25" customHeight="1">
      <c r="A351" s="251"/>
      <c r="B351" s="251"/>
      <c r="C351" s="252"/>
      <c r="D351" s="251"/>
      <c r="E351" s="251"/>
      <c r="F351" s="251"/>
      <c r="G351" s="251"/>
      <c r="H351" s="253"/>
      <c r="I351" s="254"/>
      <c r="J351" s="251"/>
      <c r="K351" s="251"/>
      <c r="L351" s="255"/>
      <c r="M351" s="256"/>
      <c r="N351" s="251"/>
      <c r="O351" s="251"/>
      <c r="P351" s="256"/>
      <c r="Q351" s="251"/>
      <c r="R351" s="251"/>
      <c r="S351" s="251"/>
      <c r="T351" s="252"/>
      <c r="U351" s="257"/>
      <c r="V351" s="172"/>
      <c r="W351" s="173"/>
      <c r="X351" s="173"/>
      <c r="Y351" s="251"/>
      <c r="Z351" s="170"/>
      <c r="AA351" s="171"/>
      <c r="AB351" s="233"/>
      <c r="AC351" s="233"/>
      <c r="AD351" s="171"/>
      <c r="AE351" s="171"/>
      <c r="AF351" s="171"/>
      <c r="AG351" s="171"/>
      <c r="AH351" s="171"/>
      <c r="AI351" s="171"/>
      <c r="AJ351" s="171"/>
      <c r="AK351" s="171"/>
      <c r="AL351" s="171"/>
      <c r="AM351" s="171"/>
      <c r="AN351" s="171"/>
      <c r="AO351" s="171"/>
      <c r="AP351" s="171"/>
      <c r="AQ351" s="171"/>
      <c r="AR351" s="171"/>
      <c r="AS351" s="171"/>
    </row>
    <row r="352" ht="14.25" customHeight="1">
      <c r="A352" s="251"/>
      <c r="B352" s="251"/>
      <c r="C352" s="252"/>
      <c r="D352" s="251"/>
      <c r="E352" s="251"/>
      <c r="F352" s="251"/>
      <c r="G352" s="251"/>
      <c r="H352" s="253"/>
      <c r="I352" s="254"/>
      <c r="J352" s="251"/>
      <c r="K352" s="251"/>
      <c r="L352" s="255"/>
      <c r="M352" s="256"/>
      <c r="N352" s="251"/>
      <c r="O352" s="251"/>
      <c r="P352" s="256"/>
      <c r="Q352" s="251"/>
      <c r="R352" s="251"/>
      <c r="S352" s="251"/>
      <c r="T352" s="252"/>
      <c r="U352" s="257"/>
      <c r="V352" s="172"/>
      <c r="W352" s="173"/>
      <c r="X352" s="173"/>
      <c r="Y352" s="251"/>
      <c r="Z352" s="170"/>
      <c r="AA352" s="171"/>
      <c r="AB352" s="233"/>
      <c r="AC352" s="233"/>
      <c r="AD352" s="171"/>
      <c r="AE352" s="171"/>
      <c r="AF352" s="171"/>
      <c r="AG352" s="171"/>
      <c r="AH352" s="171"/>
      <c r="AI352" s="171"/>
      <c r="AJ352" s="171"/>
      <c r="AK352" s="171"/>
      <c r="AL352" s="171"/>
      <c r="AM352" s="171"/>
      <c r="AN352" s="171"/>
      <c r="AO352" s="171"/>
      <c r="AP352" s="171"/>
      <c r="AQ352" s="171"/>
      <c r="AR352" s="171"/>
      <c r="AS352" s="171"/>
    </row>
    <row r="353" ht="14.25" customHeight="1">
      <c r="A353" s="251"/>
      <c r="B353" s="251"/>
      <c r="C353" s="252"/>
      <c r="D353" s="251"/>
      <c r="E353" s="251"/>
      <c r="F353" s="251"/>
      <c r="G353" s="251"/>
      <c r="H353" s="253"/>
      <c r="I353" s="254"/>
      <c r="J353" s="251"/>
      <c r="K353" s="251"/>
      <c r="L353" s="255"/>
      <c r="M353" s="256"/>
      <c r="N353" s="251"/>
      <c r="O353" s="251"/>
      <c r="P353" s="256"/>
      <c r="Q353" s="251"/>
      <c r="R353" s="251"/>
      <c r="S353" s="251"/>
      <c r="T353" s="252"/>
      <c r="U353" s="257"/>
      <c r="V353" s="172"/>
      <c r="W353" s="173"/>
      <c r="X353" s="173"/>
      <c r="Y353" s="251"/>
      <c r="Z353" s="170"/>
      <c r="AA353" s="171"/>
      <c r="AB353" s="233"/>
      <c r="AC353" s="233"/>
      <c r="AD353" s="171"/>
      <c r="AE353" s="171"/>
      <c r="AF353" s="171"/>
      <c r="AG353" s="171"/>
      <c r="AH353" s="171"/>
      <c r="AI353" s="171"/>
      <c r="AJ353" s="171"/>
      <c r="AK353" s="171"/>
      <c r="AL353" s="171"/>
      <c r="AM353" s="171"/>
      <c r="AN353" s="171"/>
      <c r="AO353" s="171"/>
      <c r="AP353" s="171"/>
      <c r="AQ353" s="171"/>
      <c r="AR353" s="171"/>
      <c r="AS353" s="171"/>
    </row>
    <row r="354" ht="14.25" customHeight="1">
      <c r="A354" s="251"/>
      <c r="B354" s="251"/>
      <c r="C354" s="252"/>
      <c r="D354" s="251"/>
      <c r="E354" s="251"/>
      <c r="F354" s="251"/>
      <c r="G354" s="251"/>
      <c r="H354" s="253"/>
      <c r="I354" s="254"/>
      <c r="J354" s="251"/>
      <c r="K354" s="251"/>
      <c r="L354" s="255"/>
      <c r="M354" s="256"/>
      <c r="N354" s="251"/>
      <c r="O354" s="251"/>
      <c r="P354" s="256"/>
      <c r="Q354" s="251"/>
      <c r="R354" s="251"/>
      <c r="S354" s="251"/>
      <c r="T354" s="252"/>
      <c r="U354" s="257"/>
      <c r="V354" s="172"/>
      <c r="W354" s="173"/>
      <c r="X354" s="173"/>
      <c r="Y354" s="251"/>
      <c r="Z354" s="170"/>
      <c r="AA354" s="171"/>
      <c r="AB354" s="233"/>
      <c r="AC354" s="233"/>
      <c r="AD354" s="171"/>
      <c r="AE354" s="171"/>
      <c r="AF354" s="171"/>
      <c r="AG354" s="171"/>
      <c r="AH354" s="171"/>
      <c r="AI354" s="171"/>
      <c r="AJ354" s="171"/>
      <c r="AK354" s="171"/>
      <c r="AL354" s="171"/>
      <c r="AM354" s="171"/>
      <c r="AN354" s="171"/>
      <c r="AO354" s="171"/>
      <c r="AP354" s="171"/>
      <c r="AQ354" s="171"/>
      <c r="AR354" s="171"/>
      <c r="AS354" s="171"/>
    </row>
    <row r="355" ht="14.25" customHeight="1">
      <c r="A355" s="251"/>
      <c r="B355" s="251"/>
      <c r="C355" s="252"/>
      <c r="D355" s="251"/>
      <c r="E355" s="251"/>
      <c r="F355" s="251"/>
      <c r="G355" s="251"/>
      <c r="H355" s="253"/>
      <c r="I355" s="254"/>
      <c r="J355" s="251"/>
      <c r="K355" s="251"/>
      <c r="L355" s="255"/>
      <c r="M355" s="256"/>
      <c r="N355" s="251"/>
      <c r="O355" s="251"/>
      <c r="P355" s="256"/>
      <c r="Q355" s="251"/>
      <c r="R355" s="251"/>
      <c r="S355" s="251"/>
      <c r="T355" s="252"/>
      <c r="U355" s="257"/>
      <c r="V355" s="172"/>
      <c r="W355" s="173"/>
      <c r="X355" s="173"/>
      <c r="Y355" s="251"/>
      <c r="Z355" s="170"/>
      <c r="AA355" s="171"/>
      <c r="AB355" s="233"/>
      <c r="AC355" s="233"/>
      <c r="AD355" s="171"/>
      <c r="AE355" s="171"/>
      <c r="AF355" s="171"/>
      <c r="AG355" s="171"/>
      <c r="AH355" s="171"/>
      <c r="AI355" s="171"/>
      <c r="AJ355" s="171"/>
      <c r="AK355" s="171"/>
      <c r="AL355" s="171"/>
      <c r="AM355" s="171"/>
      <c r="AN355" s="171"/>
      <c r="AO355" s="171"/>
      <c r="AP355" s="171"/>
      <c r="AQ355" s="171"/>
      <c r="AR355" s="171"/>
      <c r="AS355" s="171"/>
    </row>
    <row r="356" ht="15.75" customHeight="1">
      <c r="D356" s="258"/>
      <c r="R356" s="258"/>
      <c r="T356" s="258"/>
    </row>
    <row r="357" ht="15.75" customHeight="1">
      <c r="D357" s="258"/>
      <c r="R357" s="258"/>
      <c r="T357" s="258"/>
    </row>
    <row r="358" ht="15.75" customHeight="1">
      <c r="D358" s="258"/>
      <c r="R358" s="258"/>
      <c r="T358" s="258"/>
    </row>
    <row r="359" ht="15.75" customHeight="1">
      <c r="D359" s="258"/>
      <c r="R359" s="258"/>
      <c r="T359" s="258"/>
    </row>
    <row r="360" ht="15.75" customHeight="1">
      <c r="D360" s="258"/>
      <c r="R360" s="258"/>
      <c r="T360" s="258"/>
    </row>
    <row r="361" ht="15.75" customHeight="1">
      <c r="D361" s="258"/>
      <c r="R361" s="258"/>
      <c r="T361" s="258"/>
    </row>
    <row r="362" ht="15.75" customHeight="1">
      <c r="D362" s="258"/>
      <c r="R362" s="258"/>
      <c r="T362" s="258"/>
    </row>
    <row r="363" ht="15.75" customHeight="1">
      <c r="D363" s="258"/>
      <c r="R363" s="258"/>
      <c r="T363" s="258"/>
    </row>
    <row r="364" ht="15.75" customHeight="1">
      <c r="D364" s="258"/>
      <c r="R364" s="258"/>
      <c r="T364" s="258"/>
    </row>
    <row r="365" ht="15.75" customHeight="1">
      <c r="D365" s="258"/>
      <c r="R365" s="258"/>
      <c r="T365" s="258"/>
    </row>
    <row r="366" ht="15.75" customHeight="1">
      <c r="D366" s="258"/>
      <c r="R366" s="258"/>
      <c r="T366" s="258"/>
    </row>
    <row r="367" ht="15.75" customHeight="1">
      <c r="D367" s="258"/>
      <c r="R367" s="258"/>
      <c r="T367" s="258"/>
    </row>
    <row r="368" ht="15.75" customHeight="1">
      <c r="D368" s="258"/>
      <c r="R368" s="258"/>
      <c r="T368" s="258"/>
    </row>
    <row r="369" ht="15.75" customHeight="1">
      <c r="D369" s="258"/>
      <c r="R369" s="258"/>
      <c r="T369" s="258"/>
    </row>
    <row r="370" ht="15.75" customHeight="1">
      <c r="D370" s="258"/>
      <c r="R370" s="258"/>
      <c r="T370" s="258"/>
    </row>
    <row r="371" ht="15.75" customHeight="1">
      <c r="D371" s="258"/>
      <c r="R371" s="258"/>
      <c r="T371" s="258"/>
    </row>
    <row r="372" ht="15.75" customHeight="1">
      <c r="D372" s="258"/>
      <c r="R372" s="258"/>
      <c r="T372" s="258"/>
    </row>
    <row r="373" ht="15.75" customHeight="1">
      <c r="D373" s="258"/>
      <c r="R373" s="258"/>
      <c r="T373" s="258"/>
    </row>
    <row r="374" ht="15.75" customHeight="1">
      <c r="D374" s="258"/>
      <c r="R374" s="258"/>
      <c r="T374" s="258"/>
    </row>
    <row r="375" ht="15.75" customHeight="1">
      <c r="D375" s="258"/>
      <c r="R375" s="258"/>
      <c r="T375" s="258"/>
    </row>
    <row r="376" ht="15.75" customHeight="1">
      <c r="D376" s="258"/>
      <c r="R376" s="258"/>
      <c r="T376" s="258"/>
    </row>
    <row r="377" ht="15.75" customHeight="1">
      <c r="D377" s="258"/>
      <c r="R377" s="258"/>
      <c r="T377" s="258"/>
    </row>
    <row r="378" ht="15.75" customHeight="1">
      <c r="D378" s="258"/>
      <c r="R378" s="258"/>
      <c r="T378" s="258"/>
    </row>
    <row r="379" ht="15.75" customHeight="1">
      <c r="D379" s="258"/>
      <c r="R379" s="258"/>
      <c r="T379" s="258"/>
    </row>
    <row r="380" ht="15.75" customHeight="1">
      <c r="D380" s="258"/>
      <c r="R380" s="258"/>
      <c r="T380" s="258"/>
    </row>
    <row r="381" ht="15.75" customHeight="1">
      <c r="D381" s="258"/>
      <c r="R381" s="258"/>
      <c r="T381" s="258"/>
    </row>
    <row r="382" ht="15.75" customHeight="1">
      <c r="D382" s="258"/>
      <c r="R382" s="258"/>
      <c r="T382" s="258"/>
    </row>
    <row r="383" ht="15.75" customHeight="1">
      <c r="D383" s="258"/>
      <c r="R383" s="258"/>
      <c r="T383" s="258"/>
    </row>
    <row r="384" ht="15.75" customHeight="1">
      <c r="D384" s="258"/>
      <c r="R384" s="258"/>
      <c r="T384" s="258"/>
    </row>
    <row r="385" ht="15.75" customHeight="1">
      <c r="D385" s="258"/>
      <c r="R385" s="258"/>
      <c r="T385" s="258"/>
    </row>
    <row r="386" ht="15.75" customHeight="1">
      <c r="D386" s="258"/>
      <c r="R386" s="258"/>
      <c r="T386" s="258"/>
    </row>
    <row r="387" ht="15.75" customHeight="1">
      <c r="D387" s="258"/>
      <c r="R387" s="258"/>
      <c r="T387" s="258"/>
    </row>
    <row r="388" ht="15.75" customHeight="1">
      <c r="D388" s="258"/>
      <c r="R388" s="258"/>
      <c r="T388" s="258"/>
    </row>
    <row r="389" ht="15.75" customHeight="1">
      <c r="D389" s="258"/>
      <c r="R389" s="258"/>
      <c r="T389" s="258"/>
    </row>
    <row r="390" ht="15.75" customHeight="1">
      <c r="D390" s="258"/>
      <c r="R390" s="258"/>
      <c r="T390" s="258"/>
    </row>
    <row r="391" ht="15.75" customHeight="1">
      <c r="D391" s="258"/>
      <c r="R391" s="258"/>
      <c r="T391" s="258"/>
    </row>
    <row r="392" ht="15.75" customHeight="1">
      <c r="D392" s="258"/>
      <c r="R392" s="258"/>
      <c r="T392" s="258"/>
    </row>
    <row r="393" ht="15.75" customHeight="1">
      <c r="D393" s="258"/>
      <c r="R393" s="258"/>
      <c r="T393" s="258"/>
    </row>
    <row r="394" ht="15.75" customHeight="1">
      <c r="D394" s="258"/>
      <c r="R394" s="258"/>
      <c r="T394" s="258"/>
    </row>
    <row r="395" ht="15.75" customHeight="1">
      <c r="D395" s="258"/>
      <c r="R395" s="258"/>
      <c r="T395" s="258"/>
    </row>
    <row r="396" ht="15.75" customHeight="1">
      <c r="D396" s="258"/>
      <c r="R396" s="258"/>
      <c r="T396" s="258"/>
    </row>
    <row r="397" ht="15.75" customHeight="1">
      <c r="D397" s="258"/>
      <c r="R397" s="258"/>
      <c r="T397" s="258"/>
    </row>
    <row r="398" ht="15.75" customHeight="1">
      <c r="D398" s="258"/>
      <c r="R398" s="258"/>
      <c r="T398" s="258"/>
    </row>
    <row r="399" ht="15.75" customHeight="1">
      <c r="D399" s="258"/>
      <c r="R399" s="258"/>
      <c r="T399" s="258"/>
    </row>
    <row r="400" ht="15.75" customHeight="1">
      <c r="D400" s="258"/>
      <c r="R400" s="258"/>
      <c r="T400" s="258"/>
    </row>
    <row r="401" ht="15.75" customHeight="1">
      <c r="D401" s="258"/>
      <c r="R401" s="258"/>
      <c r="T401" s="258"/>
    </row>
    <row r="402" ht="15.75" customHeight="1">
      <c r="D402" s="258"/>
      <c r="R402" s="258"/>
      <c r="T402" s="258"/>
    </row>
    <row r="403" ht="15.75" customHeight="1">
      <c r="D403" s="258"/>
      <c r="R403" s="258"/>
      <c r="T403" s="258"/>
    </row>
    <row r="404" ht="15.75" customHeight="1">
      <c r="D404" s="258"/>
      <c r="R404" s="258"/>
      <c r="T404" s="258"/>
    </row>
    <row r="405" ht="15.75" customHeight="1">
      <c r="D405" s="258"/>
      <c r="R405" s="258"/>
      <c r="T405" s="258"/>
    </row>
    <row r="406" ht="15.75" customHeight="1">
      <c r="D406" s="258"/>
      <c r="R406" s="258"/>
      <c r="T406" s="258"/>
    </row>
    <row r="407" ht="15.75" customHeight="1">
      <c r="D407" s="258"/>
      <c r="R407" s="258"/>
      <c r="T407" s="258"/>
    </row>
    <row r="408" ht="15.75" customHeight="1">
      <c r="D408" s="258"/>
      <c r="R408" s="258"/>
      <c r="T408" s="258"/>
    </row>
    <row r="409" ht="15.75" customHeight="1">
      <c r="D409" s="258"/>
      <c r="R409" s="258"/>
      <c r="T409" s="258"/>
    </row>
    <row r="410" ht="15.75" customHeight="1">
      <c r="D410" s="258"/>
      <c r="R410" s="258"/>
      <c r="T410" s="258"/>
    </row>
    <row r="411" ht="15.75" customHeight="1">
      <c r="D411" s="258"/>
      <c r="R411" s="258"/>
      <c r="T411" s="258"/>
    </row>
    <row r="412" ht="15.75" customHeight="1">
      <c r="D412" s="258"/>
      <c r="R412" s="258"/>
      <c r="T412" s="258"/>
    </row>
    <row r="413" ht="15.75" customHeight="1">
      <c r="D413" s="258"/>
      <c r="R413" s="258"/>
      <c r="T413" s="258"/>
    </row>
    <row r="414" ht="15.75" customHeight="1">
      <c r="D414" s="258"/>
      <c r="R414" s="258"/>
      <c r="T414" s="258"/>
    </row>
    <row r="415" ht="15.75" customHeight="1">
      <c r="D415" s="258"/>
      <c r="R415" s="258"/>
      <c r="T415" s="258"/>
    </row>
    <row r="416" ht="15.75" customHeight="1">
      <c r="D416" s="258"/>
      <c r="R416" s="258"/>
      <c r="T416" s="258"/>
    </row>
    <row r="417" ht="15.75" customHeight="1">
      <c r="D417" s="258"/>
      <c r="R417" s="258"/>
      <c r="T417" s="258"/>
    </row>
    <row r="418" ht="15.75" customHeight="1">
      <c r="D418" s="258"/>
      <c r="R418" s="258"/>
      <c r="T418" s="258"/>
    </row>
    <row r="419" ht="15.75" customHeight="1">
      <c r="D419" s="258"/>
      <c r="R419" s="258"/>
      <c r="T419" s="258"/>
    </row>
    <row r="420" ht="15.75" customHeight="1">
      <c r="D420" s="258"/>
      <c r="R420" s="258"/>
      <c r="T420" s="258"/>
    </row>
    <row r="421" ht="15.75" customHeight="1">
      <c r="D421" s="258"/>
      <c r="R421" s="258"/>
      <c r="T421" s="258"/>
    </row>
    <row r="422" ht="15.75" customHeight="1">
      <c r="D422" s="258"/>
      <c r="R422" s="258"/>
      <c r="T422" s="258"/>
    </row>
    <row r="423" ht="15.75" customHeight="1">
      <c r="D423" s="258"/>
      <c r="R423" s="258"/>
      <c r="T423" s="258"/>
    </row>
    <row r="424" ht="15.75" customHeight="1">
      <c r="D424" s="258"/>
      <c r="R424" s="258"/>
      <c r="T424" s="258"/>
    </row>
    <row r="425" ht="15.75" customHeight="1">
      <c r="D425" s="258"/>
      <c r="R425" s="258"/>
      <c r="T425" s="258"/>
    </row>
    <row r="426" ht="15.75" customHeight="1">
      <c r="D426" s="258"/>
      <c r="R426" s="258"/>
      <c r="T426" s="258"/>
    </row>
    <row r="427" ht="15.75" customHeight="1">
      <c r="D427" s="258"/>
      <c r="R427" s="258"/>
      <c r="T427" s="258"/>
    </row>
    <row r="428" ht="15.75" customHeight="1">
      <c r="D428" s="258"/>
      <c r="R428" s="258"/>
      <c r="T428" s="258"/>
    </row>
    <row r="429" ht="15.75" customHeight="1">
      <c r="D429" s="258"/>
      <c r="R429" s="258"/>
      <c r="T429" s="258"/>
    </row>
    <row r="430" ht="15.75" customHeight="1">
      <c r="D430" s="258"/>
      <c r="R430" s="258"/>
      <c r="T430" s="258"/>
    </row>
    <row r="431" ht="15.75" customHeight="1">
      <c r="D431" s="258"/>
      <c r="R431" s="258"/>
      <c r="T431" s="258"/>
    </row>
    <row r="432" ht="15.75" customHeight="1">
      <c r="D432" s="258"/>
      <c r="R432" s="258"/>
      <c r="T432" s="258"/>
    </row>
    <row r="433" ht="15.75" customHeight="1">
      <c r="D433" s="258"/>
      <c r="R433" s="258"/>
      <c r="T433" s="258"/>
    </row>
    <row r="434" ht="15.75" customHeight="1">
      <c r="D434" s="258"/>
      <c r="R434" s="258"/>
      <c r="T434" s="258"/>
    </row>
    <row r="435" ht="15.75" customHeight="1">
      <c r="D435" s="258"/>
      <c r="R435" s="258"/>
      <c r="T435" s="258"/>
    </row>
    <row r="436" ht="15.75" customHeight="1">
      <c r="D436" s="258"/>
      <c r="R436" s="258"/>
      <c r="T436" s="258"/>
    </row>
    <row r="437" ht="15.75" customHeight="1">
      <c r="D437" s="258"/>
      <c r="R437" s="258"/>
      <c r="T437" s="258"/>
    </row>
    <row r="438" ht="15.75" customHeight="1">
      <c r="D438" s="258"/>
      <c r="R438" s="258"/>
      <c r="T438" s="258"/>
    </row>
    <row r="439" ht="15.75" customHeight="1">
      <c r="D439" s="258"/>
      <c r="R439" s="258"/>
      <c r="T439" s="258"/>
    </row>
    <row r="440" ht="15.75" customHeight="1">
      <c r="D440" s="258"/>
      <c r="R440" s="258"/>
      <c r="T440" s="258"/>
    </row>
    <row r="441" ht="15.75" customHeight="1">
      <c r="D441" s="258"/>
      <c r="R441" s="258"/>
      <c r="T441" s="258"/>
    </row>
    <row r="442" ht="15.75" customHeight="1">
      <c r="D442" s="258"/>
      <c r="R442" s="258"/>
      <c r="T442" s="258"/>
    </row>
    <row r="443" ht="15.75" customHeight="1">
      <c r="D443" s="258"/>
      <c r="R443" s="258"/>
      <c r="T443" s="258"/>
    </row>
    <row r="444" ht="15.75" customHeight="1">
      <c r="D444" s="258"/>
      <c r="R444" s="258"/>
      <c r="T444" s="258"/>
    </row>
    <row r="445" ht="15.75" customHeight="1">
      <c r="D445" s="258"/>
      <c r="R445" s="258"/>
      <c r="T445" s="258"/>
    </row>
    <row r="446" ht="15.75" customHeight="1">
      <c r="D446" s="258"/>
      <c r="R446" s="258"/>
      <c r="T446" s="258"/>
    </row>
    <row r="447" ht="15.75" customHeight="1">
      <c r="D447" s="258"/>
      <c r="R447" s="258"/>
      <c r="T447" s="258"/>
    </row>
    <row r="448" ht="15.75" customHeight="1">
      <c r="D448" s="258"/>
      <c r="R448" s="258"/>
      <c r="T448" s="258"/>
    </row>
    <row r="449" ht="15.75" customHeight="1">
      <c r="D449" s="258"/>
      <c r="R449" s="258"/>
      <c r="T449" s="258"/>
    </row>
    <row r="450" ht="15.75" customHeight="1">
      <c r="D450" s="258"/>
      <c r="R450" s="258"/>
      <c r="T450" s="258"/>
    </row>
    <row r="451" ht="15.75" customHeight="1">
      <c r="D451" s="258"/>
      <c r="R451" s="258"/>
      <c r="T451" s="258"/>
    </row>
    <row r="452" ht="15.75" customHeight="1">
      <c r="D452" s="258"/>
      <c r="R452" s="258"/>
      <c r="T452" s="258"/>
    </row>
    <row r="453" ht="15.75" customHeight="1">
      <c r="D453" s="258"/>
      <c r="R453" s="258"/>
      <c r="T453" s="258"/>
    </row>
    <row r="454" ht="15.75" customHeight="1">
      <c r="D454" s="258"/>
      <c r="R454" s="258"/>
      <c r="T454" s="258"/>
    </row>
    <row r="455" ht="15.75" customHeight="1">
      <c r="D455" s="258"/>
      <c r="R455" s="258"/>
      <c r="T455" s="258"/>
    </row>
    <row r="456" ht="15.75" customHeight="1">
      <c r="D456" s="258"/>
      <c r="R456" s="258"/>
      <c r="T456" s="258"/>
    </row>
    <row r="457" ht="15.75" customHeight="1">
      <c r="D457" s="258"/>
      <c r="R457" s="258"/>
      <c r="T457" s="258"/>
    </row>
    <row r="458" ht="15.75" customHeight="1">
      <c r="D458" s="258"/>
      <c r="R458" s="258"/>
      <c r="T458" s="258"/>
    </row>
    <row r="459" ht="15.75" customHeight="1">
      <c r="D459" s="258"/>
      <c r="R459" s="258"/>
      <c r="T459" s="258"/>
    </row>
    <row r="460" ht="15.75" customHeight="1">
      <c r="D460" s="258"/>
      <c r="R460" s="258"/>
      <c r="T460" s="258"/>
    </row>
    <row r="461" ht="15.75" customHeight="1">
      <c r="D461" s="258"/>
      <c r="R461" s="258"/>
      <c r="T461" s="258"/>
    </row>
    <row r="462" ht="15.75" customHeight="1">
      <c r="D462" s="258"/>
      <c r="R462" s="258"/>
      <c r="T462" s="258"/>
    </row>
    <row r="463" ht="15.75" customHeight="1">
      <c r="D463" s="258"/>
      <c r="R463" s="258"/>
      <c r="T463" s="258"/>
    </row>
    <row r="464" ht="15.75" customHeight="1">
      <c r="D464" s="258"/>
      <c r="R464" s="258"/>
      <c r="T464" s="258"/>
    </row>
    <row r="465" ht="15.75" customHeight="1">
      <c r="D465" s="258"/>
      <c r="R465" s="258"/>
      <c r="T465" s="258"/>
    </row>
    <row r="466" ht="15.75" customHeight="1">
      <c r="D466" s="258"/>
      <c r="R466" s="258"/>
      <c r="T466" s="258"/>
    </row>
    <row r="467" ht="15.75" customHeight="1">
      <c r="D467" s="258"/>
      <c r="R467" s="258"/>
      <c r="T467" s="258"/>
    </row>
    <row r="468" ht="15.75" customHeight="1">
      <c r="D468" s="258"/>
      <c r="R468" s="258"/>
      <c r="T468" s="258"/>
    </row>
    <row r="469" ht="15.75" customHeight="1">
      <c r="D469" s="258"/>
      <c r="R469" s="258"/>
      <c r="T469" s="258"/>
    </row>
    <row r="470" ht="15.75" customHeight="1">
      <c r="D470" s="258"/>
      <c r="R470" s="258"/>
      <c r="T470" s="258"/>
    </row>
    <row r="471" ht="15.75" customHeight="1">
      <c r="D471" s="258"/>
      <c r="R471" s="258"/>
      <c r="T471" s="258"/>
    </row>
    <row r="472" ht="15.75" customHeight="1">
      <c r="D472" s="258"/>
      <c r="R472" s="258"/>
      <c r="T472" s="258"/>
    </row>
    <row r="473" ht="15.75" customHeight="1">
      <c r="D473" s="258"/>
      <c r="R473" s="258"/>
      <c r="T473" s="258"/>
    </row>
    <row r="474" ht="15.75" customHeight="1">
      <c r="D474" s="258"/>
      <c r="R474" s="258"/>
      <c r="T474" s="258"/>
    </row>
    <row r="475" ht="15.75" customHeight="1">
      <c r="D475" s="258"/>
      <c r="R475" s="258"/>
      <c r="T475" s="258"/>
    </row>
    <row r="476" ht="15.75" customHeight="1">
      <c r="D476" s="258"/>
      <c r="R476" s="258"/>
      <c r="T476" s="258"/>
    </row>
    <row r="477" ht="15.75" customHeight="1">
      <c r="D477" s="258"/>
      <c r="R477" s="258"/>
      <c r="T477" s="258"/>
    </row>
    <row r="478" ht="15.75" customHeight="1">
      <c r="D478" s="258"/>
      <c r="R478" s="258"/>
      <c r="T478" s="258"/>
    </row>
    <row r="479" ht="15.75" customHeight="1">
      <c r="D479" s="258"/>
      <c r="R479" s="258"/>
      <c r="T479" s="258"/>
    </row>
    <row r="480" ht="15.75" customHeight="1">
      <c r="D480" s="258"/>
      <c r="R480" s="258"/>
      <c r="T480" s="258"/>
    </row>
    <row r="481" ht="15.75" customHeight="1">
      <c r="D481" s="258"/>
      <c r="R481" s="258"/>
      <c r="T481" s="258"/>
    </row>
    <row r="482" ht="15.75" customHeight="1">
      <c r="D482" s="258"/>
      <c r="R482" s="258"/>
      <c r="T482" s="258"/>
    </row>
    <row r="483" ht="15.75" customHeight="1">
      <c r="D483" s="258"/>
      <c r="R483" s="258"/>
      <c r="T483" s="258"/>
    </row>
    <row r="484" ht="15.75" customHeight="1">
      <c r="D484" s="258"/>
      <c r="R484" s="258"/>
      <c r="T484" s="258"/>
    </row>
    <row r="485" ht="15.75" customHeight="1">
      <c r="D485" s="258"/>
      <c r="R485" s="258"/>
      <c r="T485" s="258"/>
    </row>
    <row r="486" ht="15.75" customHeight="1">
      <c r="D486" s="258"/>
      <c r="R486" s="258"/>
      <c r="T486" s="258"/>
    </row>
    <row r="487" ht="15.75" customHeight="1">
      <c r="D487" s="258"/>
      <c r="R487" s="258"/>
      <c r="T487" s="258"/>
    </row>
    <row r="488" ht="15.75" customHeight="1">
      <c r="D488" s="258"/>
      <c r="R488" s="258"/>
      <c r="T488" s="258"/>
    </row>
    <row r="489" ht="15.75" customHeight="1">
      <c r="D489" s="258"/>
      <c r="R489" s="258"/>
      <c r="T489" s="258"/>
    </row>
    <row r="490" ht="15.75" customHeight="1">
      <c r="D490" s="258"/>
      <c r="R490" s="258"/>
      <c r="T490" s="258"/>
    </row>
    <row r="491" ht="15.75" customHeight="1">
      <c r="D491" s="258"/>
      <c r="R491" s="258"/>
      <c r="T491" s="258"/>
    </row>
    <row r="492" ht="15.75" customHeight="1">
      <c r="D492" s="258"/>
      <c r="R492" s="258"/>
      <c r="T492" s="258"/>
    </row>
    <row r="493" ht="15.75" customHeight="1">
      <c r="D493" s="258"/>
      <c r="R493" s="258"/>
      <c r="T493" s="258"/>
    </row>
    <row r="494" ht="15.75" customHeight="1">
      <c r="D494" s="258"/>
      <c r="R494" s="258"/>
      <c r="T494" s="258"/>
    </row>
    <row r="495" ht="15.75" customHeight="1">
      <c r="D495" s="258"/>
      <c r="R495" s="258"/>
      <c r="T495" s="258"/>
    </row>
    <row r="496" ht="15.75" customHeight="1">
      <c r="D496" s="258"/>
      <c r="R496" s="258"/>
      <c r="T496" s="258"/>
    </row>
    <row r="497" ht="15.75" customHeight="1">
      <c r="D497" s="258"/>
      <c r="R497" s="258"/>
      <c r="T497" s="258"/>
    </row>
    <row r="498" ht="15.75" customHeight="1">
      <c r="D498" s="258"/>
      <c r="R498" s="258"/>
      <c r="T498" s="258"/>
    </row>
    <row r="499" ht="15.75" customHeight="1">
      <c r="D499" s="258"/>
      <c r="R499" s="258"/>
      <c r="T499" s="258"/>
    </row>
    <row r="500" ht="15.75" customHeight="1">
      <c r="D500" s="258"/>
      <c r="R500" s="258"/>
      <c r="T500" s="258"/>
    </row>
    <row r="501" ht="15.75" customHeight="1">
      <c r="D501" s="258"/>
      <c r="R501" s="258"/>
      <c r="T501" s="258"/>
    </row>
    <row r="502" ht="15.75" customHeight="1">
      <c r="D502" s="258"/>
      <c r="R502" s="258"/>
      <c r="T502" s="258"/>
    </row>
    <row r="503" ht="15.75" customHeight="1">
      <c r="D503" s="258"/>
      <c r="R503" s="258"/>
      <c r="T503" s="258"/>
    </row>
    <row r="504" ht="15.75" customHeight="1">
      <c r="D504" s="258"/>
      <c r="R504" s="258"/>
      <c r="T504" s="258"/>
    </row>
    <row r="505" ht="15.75" customHeight="1">
      <c r="D505" s="258"/>
      <c r="R505" s="258"/>
      <c r="T505" s="258"/>
    </row>
    <row r="506" ht="15.75" customHeight="1">
      <c r="D506" s="258"/>
      <c r="R506" s="258"/>
      <c r="T506" s="258"/>
    </row>
    <row r="507" ht="15.75" customHeight="1">
      <c r="D507" s="258"/>
      <c r="R507" s="258"/>
      <c r="T507" s="258"/>
    </row>
    <row r="508" ht="15.75" customHeight="1">
      <c r="D508" s="258"/>
      <c r="R508" s="258"/>
      <c r="T508" s="258"/>
    </row>
    <row r="509" ht="15.75" customHeight="1">
      <c r="D509" s="258"/>
      <c r="R509" s="258"/>
      <c r="T509" s="258"/>
    </row>
    <row r="510" ht="15.75" customHeight="1">
      <c r="D510" s="258"/>
      <c r="R510" s="258"/>
      <c r="T510" s="258"/>
    </row>
    <row r="511" ht="15.75" customHeight="1">
      <c r="D511" s="258"/>
      <c r="R511" s="258"/>
      <c r="T511" s="258"/>
    </row>
    <row r="512" ht="15.75" customHeight="1">
      <c r="D512" s="258"/>
      <c r="R512" s="258"/>
      <c r="T512" s="258"/>
    </row>
    <row r="513" ht="15.75" customHeight="1">
      <c r="D513" s="258"/>
      <c r="R513" s="258"/>
      <c r="T513" s="258"/>
    </row>
    <row r="514" ht="15.75" customHeight="1">
      <c r="D514" s="258"/>
      <c r="R514" s="258"/>
      <c r="T514" s="258"/>
    </row>
    <row r="515" ht="15.75" customHeight="1">
      <c r="D515" s="258"/>
      <c r="R515" s="258"/>
      <c r="T515" s="258"/>
    </row>
    <row r="516" ht="15.75" customHeight="1">
      <c r="D516" s="258"/>
      <c r="R516" s="258"/>
      <c r="T516" s="258"/>
    </row>
    <row r="517" ht="15.75" customHeight="1">
      <c r="D517" s="258"/>
      <c r="R517" s="258"/>
      <c r="T517" s="258"/>
    </row>
    <row r="518" ht="15.75" customHeight="1">
      <c r="D518" s="258"/>
      <c r="R518" s="258"/>
      <c r="T518" s="258"/>
    </row>
    <row r="519" ht="15.75" customHeight="1">
      <c r="D519" s="258"/>
      <c r="R519" s="258"/>
      <c r="T519" s="258"/>
    </row>
    <row r="520" ht="15.75" customHeight="1">
      <c r="D520" s="258"/>
      <c r="R520" s="258"/>
      <c r="T520" s="258"/>
    </row>
    <row r="521" ht="15.75" customHeight="1">
      <c r="D521" s="258"/>
      <c r="R521" s="258"/>
      <c r="T521" s="258"/>
    </row>
    <row r="522" ht="15.75" customHeight="1">
      <c r="D522" s="258"/>
      <c r="R522" s="258"/>
      <c r="T522" s="258"/>
    </row>
    <row r="523" ht="15.75" customHeight="1">
      <c r="D523" s="258"/>
      <c r="R523" s="258"/>
      <c r="T523" s="258"/>
    </row>
    <row r="524" ht="15.75" customHeight="1">
      <c r="D524" s="258"/>
      <c r="R524" s="258"/>
      <c r="T524" s="258"/>
    </row>
    <row r="525" ht="15.75" customHeight="1">
      <c r="D525" s="258"/>
      <c r="R525" s="258"/>
      <c r="T525" s="258"/>
    </row>
    <row r="526" ht="15.75" customHeight="1">
      <c r="D526" s="258"/>
      <c r="R526" s="258"/>
      <c r="T526" s="258"/>
    </row>
    <row r="527" ht="15.75" customHeight="1">
      <c r="D527" s="258"/>
      <c r="R527" s="258"/>
      <c r="T527" s="258"/>
    </row>
    <row r="528" ht="15.75" customHeight="1">
      <c r="D528" s="258"/>
      <c r="R528" s="258"/>
      <c r="T528" s="258"/>
    </row>
    <row r="529" ht="15.75" customHeight="1">
      <c r="D529" s="258"/>
      <c r="R529" s="258"/>
      <c r="T529" s="258"/>
    </row>
    <row r="530" ht="15.75" customHeight="1">
      <c r="D530" s="258"/>
      <c r="R530" s="258"/>
      <c r="T530" s="258"/>
    </row>
    <row r="531" ht="15.75" customHeight="1">
      <c r="D531" s="258"/>
      <c r="R531" s="258"/>
      <c r="T531" s="258"/>
    </row>
    <row r="532" ht="15.75" customHeight="1">
      <c r="D532" s="258"/>
      <c r="R532" s="258"/>
      <c r="T532" s="258"/>
    </row>
    <row r="533" ht="15.75" customHeight="1">
      <c r="D533" s="258"/>
      <c r="R533" s="258"/>
      <c r="T533" s="258"/>
    </row>
    <row r="534" ht="15.75" customHeight="1">
      <c r="D534" s="258"/>
      <c r="R534" s="258"/>
      <c r="T534" s="258"/>
    </row>
    <row r="535" ht="15.75" customHeight="1">
      <c r="D535" s="258"/>
      <c r="R535" s="258"/>
      <c r="T535" s="258"/>
    </row>
    <row r="536" ht="15.75" customHeight="1">
      <c r="D536" s="258"/>
      <c r="R536" s="258"/>
      <c r="T536" s="258"/>
    </row>
    <row r="537" ht="15.75" customHeight="1">
      <c r="D537" s="258"/>
      <c r="R537" s="258"/>
      <c r="T537" s="258"/>
    </row>
    <row r="538" ht="15.75" customHeight="1">
      <c r="D538" s="258"/>
      <c r="R538" s="258"/>
      <c r="T538" s="258"/>
    </row>
    <row r="539" ht="15.75" customHeight="1">
      <c r="D539" s="258"/>
      <c r="R539" s="258"/>
      <c r="T539" s="258"/>
    </row>
    <row r="540" ht="15.75" customHeight="1">
      <c r="D540" s="258"/>
      <c r="R540" s="258"/>
      <c r="T540" s="258"/>
    </row>
    <row r="541" ht="15.75" customHeight="1">
      <c r="D541" s="258"/>
      <c r="R541" s="258"/>
      <c r="T541" s="258"/>
    </row>
    <row r="542" ht="15.75" customHeight="1">
      <c r="D542" s="258"/>
      <c r="R542" s="258"/>
      <c r="T542" s="258"/>
    </row>
    <row r="543" ht="15.75" customHeight="1">
      <c r="D543" s="258"/>
      <c r="R543" s="258"/>
      <c r="T543" s="258"/>
    </row>
    <row r="544" ht="15.75" customHeight="1">
      <c r="D544" s="258"/>
      <c r="R544" s="258"/>
      <c r="T544" s="258"/>
    </row>
    <row r="545" ht="15.75" customHeight="1">
      <c r="D545" s="258"/>
      <c r="R545" s="258"/>
      <c r="T545" s="258"/>
    </row>
    <row r="546" ht="15.75" customHeight="1">
      <c r="D546" s="258"/>
      <c r="R546" s="258"/>
      <c r="T546" s="258"/>
    </row>
    <row r="547" ht="15.75" customHeight="1">
      <c r="D547" s="258"/>
      <c r="R547" s="258"/>
      <c r="T547" s="258"/>
    </row>
    <row r="548" ht="15.75" customHeight="1">
      <c r="D548" s="258"/>
      <c r="R548" s="258"/>
      <c r="T548" s="258"/>
    </row>
    <row r="549" ht="15.75" customHeight="1">
      <c r="D549" s="258"/>
      <c r="R549" s="258"/>
      <c r="T549" s="258"/>
    </row>
    <row r="550" ht="15.75" customHeight="1">
      <c r="D550" s="258"/>
      <c r="R550" s="258"/>
      <c r="T550" s="258"/>
    </row>
    <row r="551" ht="15.75" customHeight="1">
      <c r="D551" s="258"/>
      <c r="R551" s="258"/>
      <c r="T551" s="258"/>
    </row>
    <row r="552" ht="15.75" customHeight="1">
      <c r="D552" s="258"/>
      <c r="R552" s="258"/>
      <c r="T552" s="258"/>
    </row>
    <row r="553" ht="15.75" customHeight="1">
      <c r="D553" s="258"/>
      <c r="R553" s="258"/>
      <c r="T553" s="258"/>
    </row>
    <row r="554" ht="15.75" customHeight="1">
      <c r="D554" s="258"/>
      <c r="R554" s="258"/>
      <c r="T554" s="258"/>
    </row>
    <row r="555" ht="15.75" customHeight="1">
      <c r="D555" s="258"/>
      <c r="R555" s="258"/>
      <c r="T555" s="258"/>
    </row>
    <row r="556" ht="15.75" customHeight="1">
      <c r="D556" s="258"/>
      <c r="R556" s="258"/>
      <c r="T556" s="258"/>
    </row>
    <row r="557" ht="15.75" customHeight="1">
      <c r="D557" s="258"/>
      <c r="R557" s="258"/>
      <c r="T557" s="258"/>
    </row>
    <row r="558" ht="15.75" customHeight="1">
      <c r="D558" s="258"/>
      <c r="R558" s="258"/>
      <c r="T558" s="258"/>
    </row>
    <row r="559" ht="15.75" customHeight="1">
      <c r="D559" s="258"/>
      <c r="R559" s="258"/>
      <c r="T559" s="258"/>
    </row>
    <row r="560" ht="15.75" customHeight="1">
      <c r="D560" s="258"/>
      <c r="R560" s="258"/>
      <c r="T560" s="258"/>
    </row>
    <row r="561" ht="15.75" customHeight="1">
      <c r="D561" s="258"/>
      <c r="R561" s="258"/>
      <c r="T561" s="258"/>
    </row>
    <row r="562" ht="15.75" customHeight="1">
      <c r="D562" s="258"/>
      <c r="R562" s="258"/>
      <c r="T562" s="258"/>
    </row>
    <row r="563" ht="15.75" customHeight="1">
      <c r="D563" s="258"/>
      <c r="R563" s="258"/>
      <c r="T563" s="258"/>
    </row>
    <row r="564" ht="15.75" customHeight="1">
      <c r="D564" s="258"/>
      <c r="R564" s="258"/>
      <c r="T564" s="258"/>
    </row>
    <row r="565" ht="15.75" customHeight="1">
      <c r="D565" s="258"/>
      <c r="R565" s="258"/>
      <c r="T565" s="258"/>
    </row>
    <row r="566" ht="15.75" customHeight="1">
      <c r="D566" s="258"/>
      <c r="R566" s="258"/>
      <c r="T566" s="258"/>
    </row>
    <row r="567" ht="15.75" customHeight="1">
      <c r="D567" s="258"/>
      <c r="R567" s="258"/>
      <c r="T567" s="258"/>
    </row>
    <row r="568" ht="15.75" customHeight="1">
      <c r="D568" s="258"/>
      <c r="R568" s="258"/>
      <c r="T568" s="258"/>
    </row>
    <row r="569" ht="15.75" customHeight="1">
      <c r="D569" s="258"/>
      <c r="R569" s="258"/>
      <c r="T569" s="258"/>
    </row>
    <row r="570" ht="15.75" customHeight="1">
      <c r="D570" s="258"/>
      <c r="R570" s="258"/>
      <c r="T570" s="258"/>
    </row>
    <row r="571" ht="15.75" customHeight="1">
      <c r="D571" s="258"/>
      <c r="R571" s="258"/>
      <c r="T571" s="258"/>
    </row>
    <row r="572" ht="15.75" customHeight="1">
      <c r="D572" s="258"/>
      <c r="R572" s="258"/>
      <c r="T572" s="258"/>
    </row>
    <row r="573" ht="15.75" customHeight="1">
      <c r="D573" s="258"/>
      <c r="R573" s="258"/>
      <c r="T573" s="258"/>
    </row>
    <row r="574" ht="15.75" customHeight="1">
      <c r="D574" s="258"/>
      <c r="R574" s="258"/>
      <c r="T574" s="258"/>
    </row>
    <row r="575" ht="15.75" customHeight="1">
      <c r="D575" s="258"/>
      <c r="R575" s="258"/>
      <c r="T575" s="258"/>
    </row>
    <row r="576" ht="15.75" customHeight="1">
      <c r="D576" s="258"/>
      <c r="R576" s="258"/>
      <c r="T576" s="258"/>
    </row>
    <row r="577" ht="15.75" customHeight="1">
      <c r="D577" s="258"/>
      <c r="R577" s="258"/>
      <c r="T577" s="258"/>
    </row>
    <row r="578" ht="15.75" customHeight="1">
      <c r="D578" s="258"/>
      <c r="R578" s="258"/>
      <c r="T578" s="258"/>
    </row>
    <row r="579" ht="15.75" customHeight="1">
      <c r="D579" s="258"/>
      <c r="R579" s="258"/>
      <c r="T579" s="258"/>
    </row>
    <row r="580" ht="15.75" customHeight="1">
      <c r="D580" s="258"/>
      <c r="R580" s="258"/>
      <c r="T580" s="258"/>
    </row>
    <row r="581" ht="15.75" customHeight="1">
      <c r="D581" s="258"/>
      <c r="R581" s="258"/>
      <c r="T581" s="258"/>
    </row>
    <row r="582" ht="15.75" customHeight="1">
      <c r="D582" s="258"/>
      <c r="R582" s="258"/>
      <c r="T582" s="258"/>
    </row>
    <row r="583" ht="15.75" customHeight="1">
      <c r="D583" s="258"/>
      <c r="R583" s="258"/>
      <c r="T583" s="258"/>
    </row>
    <row r="584" ht="15.75" customHeight="1">
      <c r="D584" s="258"/>
      <c r="R584" s="258"/>
      <c r="T584" s="258"/>
    </row>
    <row r="585" ht="15.75" customHeight="1">
      <c r="D585" s="258"/>
      <c r="R585" s="258"/>
      <c r="T585" s="258"/>
    </row>
    <row r="586" ht="15.75" customHeight="1">
      <c r="D586" s="258"/>
      <c r="R586" s="258"/>
      <c r="T586" s="258"/>
    </row>
    <row r="587" ht="15.75" customHeight="1">
      <c r="D587" s="258"/>
      <c r="R587" s="258"/>
      <c r="T587" s="258"/>
    </row>
    <row r="588" ht="15.75" customHeight="1">
      <c r="D588" s="258"/>
      <c r="R588" s="258"/>
      <c r="T588" s="258"/>
    </row>
    <row r="589" ht="15.75" customHeight="1">
      <c r="D589" s="258"/>
      <c r="R589" s="258"/>
      <c r="T589" s="258"/>
    </row>
    <row r="590" ht="15.75" customHeight="1">
      <c r="D590" s="258"/>
      <c r="R590" s="258"/>
      <c r="T590" s="258"/>
    </row>
    <row r="591" ht="15.75" customHeight="1">
      <c r="D591" s="258"/>
      <c r="R591" s="258"/>
      <c r="T591" s="258"/>
    </row>
    <row r="592" ht="15.75" customHeight="1">
      <c r="D592" s="258"/>
      <c r="R592" s="258"/>
      <c r="T592" s="258"/>
    </row>
    <row r="593" ht="15.75" customHeight="1">
      <c r="D593" s="258"/>
      <c r="R593" s="258"/>
      <c r="T593" s="258"/>
    </row>
    <row r="594" ht="15.75" customHeight="1">
      <c r="D594" s="258"/>
      <c r="R594" s="258"/>
      <c r="T594" s="258"/>
    </row>
    <row r="595" ht="15.75" customHeight="1">
      <c r="D595" s="258"/>
      <c r="R595" s="258"/>
      <c r="T595" s="258"/>
    </row>
    <row r="596" ht="15.75" customHeight="1">
      <c r="D596" s="258"/>
      <c r="R596" s="258"/>
      <c r="T596" s="258"/>
    </row>
    <row r="597" ht="15.75" customHeight="1">
      <c r="D597" s="258"/>
      <c r="R597" s="258"/>
      <c r="T597" s="258"/>
    </row>
    <row r="598" ht="15.75" customHeight="1">
      <c r="D598" s="258"/>
      <c r="R598" s="258"/>
      <c r="T598" s="258"/>
    </row>
    <row r="599" ht="15.75" customHeight="1">
      <c r="D599" s="258"/>
      <c r="R599" s="258"/>
      <c r="T599" s="258"/>
    </row>
    <row r="600" ht="15.75" customHeight="1">
      <c r="D600" s="258"/>
      <c r="R600" s="258"/>
      <c r="T600" s="258"/>
    </row>
    <row r="601" ht="15.75" customHeight="1">
      <c r="D601" s="258"/>
      <c r="R601" s="258"/>
      <c r="T601" s="258"/>
    </row>
    <row r="602" ht="15.75" customHeight="1">
      <c r="D602" s="258"/>
      <c r="R602" s="258"/>
      <c r="T602" s="258"/>
    </row>
    <row r="603" ht="15.75" customHeight="1">
      <c r="D603" s="258"/>
      <c r="R603" s="258"/>
      <c r="T603" s="258"/>
    </row>
    <row r="604" ht="15.75" customHeight="1">
      <c r="D604" s="258"/>
      <c r="R604" s="258"/>
      <c r="T604" s="258"/>
    </row>
    <row r="605" ht="15.75" customHeight="1">
      <c r="D605" s="258"/>
      <c r="R605" s="258"/>
      <c r="T605" s="258"/>
    </row>
    <row r="606" ht="15.75" customHeight="1">
      <c r="D606" s="258"/>
      <c r="R606" s="258"/>
      <c r="T606" s="258"/>
    </row>
    <row r="607" ht="15.75" customHeight="1">
      <c r="D607" s="258"/>
      <c r="R607" s="258"/>
      <c r="T607" s="258"/>
    </row>
    <row r="608" ht="15.75" customHeight="1">
      <c r="D608" s="258"/>
      <c r="R608" s="258"/>
      <c r="T608" s="258"/>
    </row>
    <row r="609" ht="15.75" customHeight="1">
      <c r="D609" s="258"/>
      <c r="R609" s="258"/>
      <c r="T609" s="258"/>
    </row>
    <row r="610" ht="15.75" customHeight="1">
      <c r="D610" s="258"/>
      <c r="R610" s="258"/>
      <c r="T610" s="258"/>
    </row>
    <row r="611" ht="15.75" customHeight="1">
      <c r="D611" s="258"/>
      <c r="R611" s="258"/>
      <c r="T611" s="258"/>
    </row>
    <row r="612" ht="15.75" customHeight="1">
      <c r="D612" s="258"/>
      <c r="R612" s="258"/>
      <c r="T612" s="258"/>
    </row>
    <row r="613" ht="15.75" customHeight="1">
      <c r="D613" s="258"/>
      <c r="R613" s="258"/>
      <c r="T613" s="258"/>
    </row>
    <row r="614" ht="15.75" customHeight="1">
      <c r="D614" s="258"/>
      <c r="R614" s="258"/>
      <c r="T614" s="258"/>
    </row>
    <row r="615" ht="15.75" customHeight="1">
      <c r="D615" s="258"/>
      <c r="R615" s="258"/>
      <c r="T615" s="258"/>
    </row>
    <row r="616" ht="15.75" customHeight="1">
      <c r="D616" s="258"/>
      <c r="R616" s="258"/>
      <c r="T616" s="258"/>
    </row>
    <row r="617" ht="15.75" customHeight="1">
      <c r="D617" s="258"/>
      <c r="R617" s="258"/>
      <c r="T617" s="258"/>
    </row>
    <row r="618" ht="15.75" customHeight="1">
      <c r="D618" s="258"/>
      <c r="R618" s="258"/>
      <c r="T618" s="258"/>
    </row>
    <row r="619" ht="15.75" customHeight="1">
      <c r="D619" s="258"/>
      <c r="R619" s="258"/>
      <c r="T619" s="258"/>
    </row>
    <row r="620" ht="15.75" customHeight="1">
      <c r="D620" s="258"/>
      <c r="R620" s="258"/>
      <c r="T620" s="258"/>
    </row>
    <row r="621" ht="15.75" customHeight="1">
      <c r="D621" s="258"/>
      <c r="R621" s="258"/>
      <c r="T621" s="258"/>
    </row>
    <row r="622" ht="15.75" customHeight="1">
      <c r="D622" s="258"/>
      <c r="R622" s="258"/>
      <c r="T622" s="258"/>
    </row>
    <row r="623" ht="15.75" customHeight="1">
      <c r="D623" s="258"/>
      <c r="R623" s="258"/>
      <c r="T623" s="258"/>
    </row>
    <row r="624" ht="15.75" customHeight="1">
      <c r="D624" s="258"/>
      <c r="R624" s="258"/>
      <c r="T624" s="258"/>
    </row>
    <row r="625" ht="15.75" customHeight="1">
      <c r="D625" s="258"/>
      <c r="R625" s="258"/>
      <c r="T625" s="258"/>
    </row>
    <row r="626" ht="15.75" customHeight="1">
      <c r="D626" s="258"/>
      <c r="R626" s="258"/>
      <c r="T626" s="258"/>
    </row>
    <row r="627" ht="15.75" customHeight="1">
      <c r="D627" s="258"/>
      <c r="R627" s="258"/>
      <c r="T627" s="258"/>
    </row>
    <row r="628" ht="15.75" customHeight="1">
      <c r="D628" s="258"/>
      <c r="R628" s="258"/>
      <c r="T628" s="258"/>
    </row>
    <row r="629" ht="15.75" customHeight="1">
      <c r="D629" s="258"/>
      <c r="R629" s="258"/>
      <c r="T629" s="258"/>
    </row>
    <row r="630" ht="15.75" customHeight="1">
      <c r="D630" s="258"/>
      <c r="R630" s="258"/>
      <c r="T630" s="258"/>
    </row>
    <row r="631" ht="15.75" customHeight="1">
      <c r="D631" s="258"/>
      <c r="R631" s="258"/>
      <c r="T631" s="258"/>
    </row>
    <row r="632" ht="15.75" customHeight="1">
      <c r="D632" s="258"/>
      <c r="R632" s="258"/>
      <c r="T632" s="258"/>
    </row>
    <row r="633" ht="15.75" customHeight="1">
      <c r="D633" s="258"/>
      <c r="R633" s="258"/>
      <c r="T633" s="258"/>
    </row>
    <row r="634" ht="15.75" customHeight="1">
      <c r="D634" s="258"/>
      <c r="R634" s="258"/>
      <c r="T634" s="258"/>
    </row>
    <row r="635" ht="15.75" customHeight="1">
      <c r="D635" s="258"/>
      <c r="R635" s="258"/>
      <c r="T635" s="258"/>
    </row>
    <row r="636" ht="15.75" customHeight="1">
      <c r="D636" s="258"/>
      <c r="R636" s="258"/>
      <c r="T636" s="258"/>
    </row>
    <row r="637" ht="15.75" customHeight="1">
      <c r="D637" s="258"/>
      <c r="R637" s="258"/>
      <c r="T637" s="258"/>
    </row>
    <row r="638" ht="15.75" customHeight="1">
      <c r="D638" s="258"/>
      <c r="R638" s="258"/>
      <c r="T638" s="258"/>
    </row>
    <row r="639" ht="15.75" customHeight="1">
      <c r="D639" s="258"/>
      <c r="R639" s="258"/>
      <c r="T639" s="258"/>
    </row>
    <row r="640" ht="15.75" customHeight="1">
      <c r="D640" s="258"/>
      <c r="R640" s="258"/>
      <c r="T640" s="258"/>
    </row>
    <row r="641" ht="15.75" customHeight="1">
      <c r="D641" s="258"/>
      <c r="R641" s="258"/>
      <c r="T641" s="258"/>
    </row>
    <row r="642" ht="15.75" customHeight="1">
      <c r="D642" s="258"/>
      <c r="R642" s="258"/>
      <c r="T642" s="258"/>
    </row>
    <row r="643" ht="15.75" customHeight="1">
      <c r="D643" s="258"/>
      <c r="R643" s="258"/>
      <c r="T643" s="258"/>
    </row>
    <row r="644" ht="15.75" customHeight="1">
      <c r="D644" s="258"/>
      <c r="R644" s="258"/>
      <c r="T644" s="258"/>
    </row>
    <row r="645" ht="15.75" customHeight="1">
      <c r="D645" s="258"/>
      <c r="R645" s="258"/>
      <c r="T645" s="258"/>
    </row>
    <row r="646" ht="15.75" customHeight="1">
      <c r="D646" s="258"/>
      <c r="R646" s="258"/>
      <c r="T646" s="258"/>
    </row>
    <row r="647" ht="15.75" customHeight="1">
      <c r="D647" s="258"/>
      <c r="R647" s="258"/>
      <c r="T647" s="258"/>
    </row>
    <row r="648" ht="15.75" customHeight="1">
      <c r="D648" s="258"/>
      <c r="R648" s="258"/>
      <c r="T648" s="258"/>
    </row>
    <row r="649" ht="15.75" customHeight="1">
      <c r="D649" s="258"/>
      <c r="R649" s="258"/>
      <c r="T649" s="258"/>
    </row>
    <row r="650" ht="15.75" customHeight="1">
      <c r="D650" s="258"/>
      <c r="R650" s="258"/>
      <c r="T650" s="258"/>
    </row>
    <row r="651" ht="15.75" customHeight="1">
      <c r="D651" s="258"/>
      <c r="R651" s="258"/>
      <c r="T651" s="258"/>
    </row>
    <row r="652" ht="15.75" customHeight="1">
      <c r="D652" s="258"/>
      <c r="R652" s="258"/>
      <c r="T652" s="258"/>
    </row>
    <row r="653" ht="15.75" customHeight="1">
      <c r="D653" s="258"/>
      <c r="R653" s="258"/>
      <c r="T653" s="258"/>
    </row>
    <row r="654" ht="15.75" customHeight="1">
      <c r="D654" s="258"/>
      <c r="R654" s="258"/>
      <c r="T654" s="258"/>
    </row>
    <row r="655" ht="15.75" customHeight="1">
      <c r="D655" s="258"/>
      <c r="R655" s="258"/>
      <c r="T655" s="258"/>
    </row>
    <row r="656" ht="15.75" customHeight="1">
      <c r="D656" s="258"/>
      <c r="R656" s="258"/>
      <c r="T656" s="258"/>
    </row>
    <row r="657" ht="15.75" customHeight="1">
      <c r="D657" s="258"/>
      <c r="R657" s="258"/>
      <c r="T657" s="258"/>
    </row>
    <row r="658" ht="15.75" customHeight="1">
      <c r="D658" s="258"/>
      <c r="R658" s="258"/>
      <c r="T658" s="258"/>
    </row>
    <row r="659" ht="15.75" customHeight="1">
      <c r="D659" s="258"/>
      <c r="R659" s="258"/>
      <c r="T659" s="258"/>
    </row>
    <row r="660" ht="15.75" customHeight="1">
      <c r="D660" s="258"/>
      <c r="R660" s="258"/>
      <c r="T660" s="258"/>
    </row>
    <row r="661" ht="15.75" customHeight="1">
      <c r="D661" s="258"/>
      <c r="R661" s="258"/>
      <c r="T661" s="258"/>
    </row>
    <row r="662" ht="15.75" customHeight="1">
      <c r="D662" s="258"/>
      <c r="R662" s="258"/>
      <c r="T662" s="258"/>
    </row>
    <row r="663" ht="15.75" customHeight="1">
      <c r="D663" s="258"/>
      <c r="R663" s="258"/>
      <c r="T663" s="258"/>
    </row>
    <row r="664" ht="15.75" customHeight="1">
      <c r="D664" s="258"/>
      <c r="R664" s="258"/>
      <c r="T664" s="258"/>
    </row>
    <row r="665" ht="15.75" customHeight="1">
      <c r="D665" s="258"/>
      <c r="R665" s="258"/>
      <c r="T665" s="258"/>
    </row>
    <row r="666" ht="15.75" customHeight="1">
      <c r="D666" s="258"/>
      <c r="R666" s="258"/>
      <c r="T666" s="258"/>
    </row>
    <row r="667" ht="15.75" customHeight="1">
      <c r="D667" s="258"/>
      <c r="R667" s="258"/>
      <c r="T667" s="258"/>
    </row>
    <row r="668" ht="15.75" customHeight="1">
      <c r="D668" s="258"/>
      <c r="R668" s="258"/>
      <c r="T668" s="258"/>
    </row>
    <row r="669" ht="15.75" customHeight="1">
      <c r="D669" s="258"/>
      <c r="R669" s="258"/>
      <c r="T669" s="258"/>
    </row>
    <row r="670" ht="15.75" customHeight="1">
      <c r="D670" s="258"/>
      <c r="R670" s="258"/>
      <c r="T670" s="258"/>
    </row>
    <row r="671" ht="15.75" customHeight="1">
      <c r="D671" s="258"/>
      <c r="R671" s="258"/>
      <c r="T671" s="258"/>
    </row>
    <row r="672" ht="15.75" customHeight="1">
      <c r="D672" s="258"/>
      <c r="R672" s="258"/>
      <c r="T672" s="258"/>
    </row>
    <row r="673" ht="15.75" customHeight="1">
      <c r="D673" s="258"/>
      <c r="R673" s="258"/>
      <c r="T673" s="258"/>
    </row>
    <row r="674" ht="15.75" customHeight="1">
      <c r="D674" s="258"/>
      <c r="R674" s="258"/>
      <c r="T674" s="258"/>
    </row>
    <row r="675" ht="15.75" customHeight="1">
      <c r="D675" s="258"/>
      <c r="R675" s="258"/>
      <c r="T675" s="258"/>
    </row>
    <row r="676" ht="15.75" customHeight="1">
      <c r="D676" s="258"/>
      <c r="R676" s="258"/>
      <c r="T676" s="258"/>
    </row>
    <row r="677" ht="15.75" customHeight="1">
      <c r="D677" s="258"/>
      <c r="R677" s="258"/>
      <c r="T677" s="258"/>
    </row>
    <row r="678" ht="15.75" customHeight="1">
      <c r="D678" s="258"/>
      <c r="R678" s="258"/>
      <c r="T678" s="258"/>
    </row>
    <row r="679" ht="15.75" customHeight="1">
      <c r="D679" s="258"/>
      <c r="R679" s="258"/>
      <c r="T679" s="258"/>
    </row>
    <row r="680" ht="15.75" customHeight="1">
      <c r="D680" s="258"/>
      <c r="R680" s="258"/>
      <c r="T680" s="258"/>
    </row>
    <row r="681" ht="15.75" customHeight="1">
      <c r="D681" s="258"/>
      <c r="R681" s="258"/>
      <c r="T681" s="258"/>
    </row>
    <row r="682" ht="15.75" customHeight="1">
      <c r="D682" s="258"/>
      <c r="R682" s="258"/>
      <c r="T682" s="258"/>
    </row>
    <row r="683" ht="15.75" customHeight="1">
      <c r="D683" s="258"/>
      <c r="R683" s="258"/>
      <c r="T683" s="258"/>
    </row>
    <row r="684" ht="15.75" customHeight="1">
      <c r="D684" s="258"/>
      <c r="R684" s="258"/>
      <c r="T684" s="258"/>
    </row>
    <row r="685" ht="15.75" customHeight="1">
      <c r="D685" s="258"/>
      <c r="R685" s="258"/>
      <c r="T685" s="258"/>
    </row>
    <row r="686" ht="15.75" customHeight="1">
      <c r="D686" s="258"/>
      <c r="R686" s="258"/>
      <c r="T686" s="258"/>
    </row>
    <row r="687" ht="15.75" customHeight="1">
      <c r="D687" s="258"/>
      <c r="R687" s="258"/>
      <c r="T687" s="258"/>
    </row>
    <row r="688" ht="15.75" customHeight="1">
      <c r="D688" s="258"/>
      <c r="R688" s="258"/>
      <c r="T688" s="258"/>
    </row>
    <row r="689" ht="15.75" customHeight="1">
      <c r="D689" s="258"/>
      <c r="R689" s="258"/>
      <c r="T689" s="258"/>
    </row>
    <row r="690" ht="15.75" customHeight="1">
      <c r="D690" s="258"/>
      <c r="R690" s="258"/>
      <c r="T690" s="258"/>
    </row>
    <row r="691" ht="15.75" customHeight="1">
      <c r="D691" s="258"/>
      <c r="R691" s="258"/>
      <c r="T691" s="258"/>
    </row>
    <row r="692" ht="15.75" customHeight="1">
      <c r="D692" s="258"/>
      <c r="R692" s="258"/>
      <c r="T692" s="258"/>
    </row>
    <row r="693" ht="15.75" customHeight="1">
      <c r="D693" s="258"/>
      <c r="R693" s="258"/>
      <c r="T693" s="258"/>
    </row>
    <row r="694" ht="15.75" customHeight="1">
      <c r="D694" s="258"/>
      <c r="R694" s="258"/>
      <c r="T694" s="258"/>
    </row>
    <row r="695" ht="15.75" customHeight="1">
      <c r="D695" s="258"/>
      <c r="R695" s="258"/>
      <c r="T695" s="258"/>
    </row>
    <row r="696" ht="15.75" customHeight="1">
      <c r="D696" s="258"/>
      <c r="R696" s="258"/>
      <c r="T696" s="258"/>
    </row>
    <row r="697" ht="15.75" customHeight="1">
      <c r="D697" s="258"/>
      <c r="R697" s="258"/>
      <c r="T697" s="258"/>
    </row>
    <row r="698" ht="15.75" customHeight="1">
      <c r="D698" s="258"/>
      <c r="R698" s="258"/>
      <c r="T698" s="258"/>
    </row>
    <row r="699" ht="15.75" customHeight="1">
      <c r="D699" s="258"/>
      <c r="R699" s="258"/>
      <c r="T699" s="258"/>
    </row>
    <row r="700" ht="15.75" customHeight="1">
      <c r="D700" s="258"/>
      <c r="R700" s="258"/>
      <c r="T700" s="258"/>
    </row>
    <row r="701" ht="15.75" customHeight="1">
      <c r="D701" s="258"/>
      <c r="R701" s="258"/>
      <c r="T701" s="258"/>
    </row>
    <row r="702" ht="15.75" customHeight="1">
      <c r="D702" s="258"/>
      <c r="R702" s="258"/>
      <c r="T702" s="258"/>
    </row>
    <row r="703" ht="15.75" customHeight="1">
      <c r="D703" s="258"/>
      <c r="R703" s="258"/>
      <c r="T703" s="258"/>
    </row>
    <row r="704" ht="15.75" customHeight="1">
      <c r="D704" s="258"/>
      <c r="R704" s="258"/>
      <c r="T704" s="258"/>
    </row>
    <row r="705" ht="15.75" customHeight="1">
      <c r="D705" s="258"/>
      <c r="R705" s="258"/>
      <c r="T705" s="258"/>
    </row>
    <row r="706" ht="15.75" customHeight="1">
      <c r="D706" s="258"/>
      <c r="R706" s="258"/>
      <c r="T706" s="258"/>
    </row>
    <row r="707" ht="15.75" customHeight="1">
      <c r="D707" s="258"/>
      <c r="R707" s="258"/>
      <c r="T707" s="258"/>
    </row>
    <row r="708" ht="15.75" customHeight="1">
      <c r="D708" s="258"/>
      <c r="R708" s="258"/>
      <c r="T708" s="258"/>
    </row>
    <row r="709" ht="15.75" customHeight="1">
      <c r="D709" s="258"/>
      <c r="R709" s="258"/>
      <c r="T709" s="258"/>
    </row>
    <row r="710" ht="15.75" customHeight="1">
      <c r="D710" s="258"/>
      <c r="R710" s="258"/>
      <c r="T710" s="258"/>
    </row>
    <row r="711" ht="15.75" customHeight="1">
      <c r="D711" s="258"/>
      <c r="R711" s="258"/>
      <c r="T711" s="258"/>
    </row>
    <row r="712" ht="15.75" customHeight="1">
      <c r="D712" s="258"/>
      <c r="R712" s="258"/>
      <c r="T712" s="258"/>
    </row>
    <row r="713" ht="15.75" customHeight="1">
      <c r="D713" s="258"/>
      <c r="R713" s="258"/>
      <c r="T713" s="258"/>
    </row>
    <row r="714" ht="15.75" customHeight="1">
      <c r="D714" s="258"/>
      <c r="R714" s="258"/>
      <c r="T714" s="258"/>
    </row>
    <row r="715" ht="15.75" customHeight="1">
      <c r="D715" s="258"/>
      <c r="R715" s="258"/>
      <c r="T715" s="258"/>
    </row>
    <row r="716" ht="15.75" customHeight="1">
      <c r="D716" s="258"/>
      <c r="R716" s="258"/>
      <c r="T716" s="258"/>
    </row>
    <row r="717" ht="15.75" customHeight="1">
      <c r="D717" s="258"/>
      <c r="R717" s="258"/>
      <c r="T717" s="258"/>
    </row>
    <row r="718" ht="15.75" customHeight="1">
      <c r="D718" s="258"/>
      <c r="R718" s="258"/>
      <c r="T718" s="258"/>
    </row>
    <row r="719" ht="15.75" customHeight="1">
      <c r="D719" s="258"/>
      <c r="R719" s="258"/>
      <c r="T719" s="258"/>
    </row>
    <row r="720" ht="15.75" customHeight="1">
      <c r="D720" s="258"/>
      <c r="R720" s="258"/>
      <c r="T720" s="258"/>
    </row>
    <row r="721" ht="15.75" customHeight="1">
      <c r="D721" s="258"/>
      <c r="R721" s="258"/>
      <c r="T721" s="258"/>
    </row>
    <row r="722" ht="15.75" customHeight="1">
      <c r="D722" s="258"/>
      <c r="R722" s="258"/>
      <c r="T722" s="258"/>
    </row>
    <row r="723" ht="15.75" customHeight="1">
      <c r="D723" s="258"/>
      <c r="R723" s="258"/>
      <c r="T723" s="258"/>
    </row>
    <row r="724" ht="15.75" customHeight="1">
      <c r="D724" s="258"/>
      <c r="R724" s="258"/>
      <c r="T724" s="258"/>
    </row>
    <row r="725" ht="15.75" customHeight="1">
      <c r="D725" s="258"/>
      <c r="R725" s="258"/>
      <c r="T725" s="258"/>
    </row>
    <row r="726" ht="15.75" customHeight="1">
      <c r="D726" s="258"/>
      <c r="R726" s="258"/>
      <c r="T726" s="258"/>
    </row>
    <row r="727" ht="15.75" customHeight="1">
      <c r="D727" s="258"/>
      <c r="R727" s="258"/>
      <c r="T727" s="258"/>
    </row>
    <row r="728" ht="15.75" customHeight="1">
      <c r="D728" s="258"/>
      <c r="R728" s="258"/>
      <c r="T728" s="258"/>
    </row>
    <row r="729" ht="15.75" customHeight="1">
      <c r="D729" s="258"/>
      <c r="R729" s="258"/>
      <c r="T729" s="258"/>
    </row>
    <row r="730" ht="15.75" customHeight="1">
      <c r="D730" s="258"/>
      <c r="R730" s="258"/>
      <c r="T730" s="258"/>
    </row>
    <row r="731" ht="15.75" customHeight="1">
      <c r="D731" s="258"/>
      <c r="R731" s="258"/>
      <c r="T731" s="258"/>
    </row>
    <row r="732" ht="15.75" customHeight="1">
      <c r="D732" s="258"/>
      <c r="R732" s="258"/>
      <c r="T732" s="258"/>
    </row>
    <row r="733" ht="15.75" customHeight="1">
      <c r="D733" s="258"/>
      <c r="R733" s="258"/>
      <c r="T733" s="258"/>
    </row>
    <row r="734" ht="15.75" customHeight="1">
      <c r="D734" s="258"/>
      <c r="R734" s="258"/>
      <c r="T734" s="258"/>
    </row>
    <row r="735" ht="15.75" customHeight="1">
      <c r="D735" s="258"/>
      <c r="R735" s="258"/>
      <c r="T735" s="258"/>
    </row>
    <row r="736" ht="15.75" customHeight="1">
      <c r="D736" s="258"/>
      <c r="R736" s="258"/>
      <c r="T736" s="258"/>
    </row>
    <row r="737" ht="15.75" customHeight="1">
      <c r="D737" s="258"/>
      <c r="R737" s="258"/>
      <c r="T737" s="258"/>
    </row>
    <row r="738" ht="15.75" customHeight="1">
      <c r="D738" s="258"/>
      <c r="R738" s="258"/>
      <c r="T738" s="258"/>
    </row>
    <row r="739" ht="15.75" customHeight="1">
      <c r="D739" s="258"/>
      <c r="R739" s="258"/>
      <c r="T739" s="258"/>
    </row>
    <row r="740" ht="15.75" customHeight="1">
      <c r="D740" s="258"/>
      <c r="R740" s="258"/>
      <c r="T740" s="258"/>
    </row>
    <row r="741" ht="15.75" customHeight="1">
      <c r="D741" s="258"/>
      <c r="R741" s="258"/>
      <c r="T741" s="258"/>
    </row>
    <row r="742" ht="15.75" customHeight="1">
      <c r="D742" s="258"/>
      <c r="R742" s="258"/>
      <c r="T742" s="258"/>
    </row>
    <row r="743" ht="15.75" customHeight="1">
      <c r="D743" s="258"/>
      <c r="R743" s="258"/>
      <c r="T743" s="258"/>
    </row>
    <row r="744" ht="15.75" customHeight="1">
      <c r="D744" s="258"/>
      <c r="R744" s="258"/>
      <c r="T744" s="258"/>
    </row>
    <row r="745" ht="15.75" customHeight="1">
      <c r="D745" s="258"/>
      <c r="R745" s="258"/>
      <c r="T745" s="258"/>
    </row>
    <row r="746" ht="15.75" customHeight="1">
      <c r="D746" s="258"/>
      <c r="R746" s="258"/>
      <c r="T746" s="258"/>
    </row>
    <row r="747" ht="15.75" customHeight="1">
      <c r="D747" s="258"/>
      <c r="R747" s="258"/>
      <c r="T747" s="258"/>
    </row>
    <row r="748" ht="15.75" customHeight="1">
      <c r="D748" s="258"/>
      <c r="R748" s="258"/>
      <c r="T748" s="258"/>
    </row>
    <row r="749" ht="15.75" customHeight="1">
      <c r="D749" s="258"/>
      <c r="R749" s="258"/>
      <c r="T749" s="258"/>
    </row>
    <row r="750" ht="15.75" customHeight="1">
      <c r="D750" s="258"/>
      <c r="R750" s="258"/>
      <c r="T750" s="258"/>
    </row>
    <row r="751" ht="15.75" customHeight="1">
      <c r="D751" s="258"/>
      <c r="R751" s="258"/>
      <c r="T751" s="258"/>
    </row>
    <row r="752" ht="15.75" customHeight="1">
      <c r="D752" s="258"/>
      <c r="R752" s="258"/>
      <c r="T752" s="258"/>
    </row>
    <row r="753" ht="15.75" customHeight="1">
      <c r="D753" s="258"/>
      <c r="R753" s="258"/>
      <c r="T753" s="258"/>
    </row>
    <row r="754" ht="15.75" customHeight="1">
      <c r="D754" s="258"/>
      <c r="R754" s="258"/>
      <c r="T754" s="258"/>
    </row>
    <row r="755" ht="15.75" customHeight="1">
      <c r="D755" s="258"/>
      <c r="R755" s="258"/>
      <c r="T755" s="258"/>
    </row>
    <row r="756" ht="15.75" customHeight="1">
      <c r="D756" s="258"/>
      <c r="R756" s="258"/>
      <c r="T756" s="258"/>
    </row>
    <row r="757" ht="15.75" customHeight="1">
      <c r="D757" s="258"/>
      <c r="R757" s="258"/>
      <c r="T757" s="258"/>
    </row>
    <row r="758" ht="15.75" customHeight="1">
      <c r="D758" s="258"/>
      <c r="R758" s="258"/>
      <c r="T758" s="258"/>
    </row>
    <row r="759" ht="15.75" customHeight="1">
      <c r="D759" s="258"/>
      <c r="R759" s="258"/>
      <c r="T759" s="258"/>
    </row>
    <row r="760" ht="15.75" customHeight="1">
      <c r="D760" s="258"/>
      <c r="R760" s="258"/>
      <c r="T760" s="258"/>
    </row>
    <row r="761" ht="15.75" customHeight="1">
      <c r="D761" s="258"/>
      <c r="R761" s="258"/>
      <c r="T761" s="258"/>
    </row>
    <row r="762" ht="15.75" customHeight="1">
      <c r="D762" s="258"/>
      <c r="R762" s="258"/>
      <c r="T762" s="258"/>
    </row>
    <row r="763" ht="15.75" customHeight="1">
      <c r="D763" s="258"/>
      <c r="R763" s="258"/>
      <c r="T763" s="258"/>
    </row>
    <row r="764" ht="15.75" customHeight="1">
      <c r="D764" s="258"/>
      <c r="R764" s="258"/>
      <c r="T764" s="258"/>
    </row>
    <row r="765" ht="15.75" customHeight="1">
      <c r="D765" s="258"/>
      <c r="R765" s="258"/>
      <c r="T765" s="258"/>
    </row>
    <row r="766" ht="15.75" customHeight="1">
      <c r="D766" s="258"/>
      <c r="R766" s="258"/>
      <c r="T766" s="258"/>
    </row>
    <row r="767" ht="15.75" customHeight="1">
      <c r="D767" s="258"/>
      <c r="R767" s="258"/>
      <c r="T767" s="258"/>
    </row>
    <row r="768" ht="15.75" customHeight="1">
      <c r="D768" s="258"/>
      <c r="R768" s="258"/>
      <c r="T768" s="258"/>
    </row>
    <row r="769" ht="15.75" customHeight="1">
      <c r="D769" s="258"/>
      <c r="R769" s="258"/>
      <c r="T769" s="258"/>
    </row>
    <row r="770" ht="15.75" customHeight="1">
      <c r="D770" s="258"/>
      <c r="R770" s="258"/>
      <c r="T770" s="258"/>
    </row>
    <row r="771" ht="15.75" customHeight="1">
      <c r="D771" s="258"/>
      <c r="R771" s="258"/>
      <c r="T771" s="258"/>
    </row>
    <row r="772" ht="15.75" customHeight="1">
      <c r="D772" s="258"/>
      <c r="R772" s="258"/>
      <c r="T772" s="258"/>
    </row>
    <row r="773" ht="15.75" customHeight="1">
      <c r="D773" s="258"/>
      <c r="R773" s="258"/>
      <c r="T773" s="258"/>
    </row>
    <row r="774" ht="15.75" customHeight="1">
      <c r="D774" s="258"/>
      <c r="R774" s="258"/>
      <c r="T774" s="258"/>
    </row>
    <row r="775" ht="15.75" customHeight="1">
      <c r="D775" s="258"/>
      <c r="R775" s="258"/>
      <c r="T775" s="258"/>
    </row>
    <row r="776" ht="15.75" customHeight="1">
      <c r="D776" s="258"/>
      <c r="R776" s="258"/>
      <c r="T776" s="258"/>
    </row>
    <row r="777" ht="15.75" customHeight="1">
      <c r="D777" s="258"/>
      <c r="R777" s="258"/>
      <c r="T777" s="258"/>
    </row>
    <row r="778" ht="15.75" customHeight="1">
      <c r="D778" s="258"/>
      <c r="R778" s="258"/>
      <c r="T778" s="258"/>
    </row>
    <row r="779" ht="15.75" customHeight="1">
      <c r="D779" s="258"/>
      <c r="R779" s="258"/>
      <c r="T779" s="258"/>
    </row>
    <row r="780" ht="15.75" customHeight="1">
      <c r="D780" s="258"/>
      <c r="R780" s="258"/>
      <c r="T780" s="258"/>
    </row>
    <row r="781" ht="15.75" customHeight="1">
      <c r="D781" s="258"/>
      <c r="R781" s="258"/>
      <c r="T781" s="258"/>
    </row>
    <row r="782" ht="15.75" customHeight="1">
      <c r="D782" s="258"/>
      <c r="R782" s="258"/>
      <c r="T782" s="258"/>
    </row>
    <row r="783" ht="15.75" customHeight="1">
      <c r="D783" s="258"/>
      <c r="R783" s="258"/>
      <c r="T783" s="258"/>
    </row>
    <row r="784" ht="15.75" customHeight="1">
      <c r="D784" s="258"/>
      <c r="R784" s="258"/>
      <c r="T784" s="258"/>
    </row>
    <row r="785" ht="15.75" customHeight="1">
      <c r="D785" s="258"/>
      <c r="R785" s="258"/>
      <c r="T785" s="258"/>
    </row>
    <row r="786" ht="15.75" customHeight="1">
      <c r="D786" s="258"/>
      <c r="R786" s="258"/>
      <c r="T786" s="258"/>
    </row>
    <row r="787" ht="15.75" customHeight="1">
      <c r="D787" s="258"/>
      <c r="R787" s="258"/>
      <c r="T787" s="258"/>
    </row>
    <row r="788" ht="15.75" customHeight="1">
      <c r="D788" s="258"/>
      <c r="R788" s="258"/>
      <c r="T788" s="258"/>
    </row>
    <row r="789" ht="15.75" customHeight="1">
      <c r="D789" s="258"/>
      <c r="R789" s="258"/>
      <c r="T789" s="258"/>
    </row>
    <row r="790" ht="15.75" customHeight="1">
      <c r="D790" s="258"/>
      <c r="R790" s="258"/>
      <c r="T790" s="258"/>
    </row>
    <row r="791" ht="15.75" customHeight="1">
      <c r="D791" s="258"/>
      <c r="R791" s="258"/>
      <c r="T791" s="258"/>
    </row>
    <row r="792" ht="15.75" customHeight="1">
      <c r="D792" s="258"/>
      <c r="R792" s="258"/>
      <c r="T792" s="258"/>
    </row>
    <row r="793" ht="15.75" customHeight="1">
      <c r="D793" s="258"/>
      <c r="R793" s="258"/>
      <c r="T793" s="258"/>
    </row>
    <row r="794" ht="15.75" customHeight="1">
      <c r="D794" s="258"/>
      <c r="R794" s="258"/>
      <c r="T794" s="258"/>
    </row>
    <row r="795" ht="15.75" customHeight="1">
      <c r="D795" s="258"/>
      <c r="R795" s="258"/>
      <c r="T795" s="258"/>
    </row>
    <row r="796" ht="15.75" customHeight="1">
      <c r="D796" s="258"/>
      <c r="R796" s="258"/>
      <c r="T796" s="258"/>
    </row>
    <row r="797" ht="15.75" customHeight="1">
      <c r="D797" s="258"/>
      <c r="R797" s="258"/>
      <c r="T797" s="258"/>
    </row>
    <row r="798" ht="15.75" customHeight="1">
      <c r="D798" s="258"/>
      <c r="R798" s="258"/>
      <c r="T798" s="258"/>
    </row>
    <row r="799" ht="15.75" customHeight="1">
      <c r="D799" s="258"/>
      <c r="R799" s="258"/>
      <c r="T799" s="258"/>
    </row>
    <row r="800" ht="15.75" customHeight="1">
      <c r="D800" s="258"/>
      <c r="R800" s="258"/>
      <c r="T800" s="258"/>
    </row>
    <row r="801" ht="15.75" customHeight="1">
      <c r="D801" s="258"/>
      <c r="R801" s="258"/>
      <c r="T801" s="258"/>
    </row>
    <row r="802" ht="15.75" customHeight="1">
      <c r="D802" s="258"/>
      <c r="R802" s="258"/>
      <c r="T802" s="258"/>
    </row>
    <row r="803" ht="15.75" customHeight="1">
      <c r="D803" s="258"/>
      <c r="R803" s="258"/>
      <c r="T803" s="258"/>
    </row>
    <row r="804" ht="15.75" customHeight="1">
      <c r="D804" s="258"/>
      <c r="R804" s="258"/>
      <c r="T804" s="258"/>
    </row>
    <row r="805" ht="15.75" customHeight="1">
      <c r="D805" s="258"/>
      <c r="R805" s="258"/>
      <c r="T805" s="258"/>
    </row>
    <row r="806" ht="15.75" customHeight="1">
      <c r="D806" s="258"/>
      <c r="R806" s="258"/>
      <c r="T806" s="258"/>
    </row>
    <row r="807" ht="15.75" customHeight="1">
      <c r="D807" s="258"/>
      <c r="R807" s="258"/>
      <c r="T807" s="258"/>
    </row>
    <row r="808" ht="15.75" customHeight="1">
      <c r="D808" s="258"/>
      <c r="R808" s="258"/>
      <c r="T808" s="258"/>
    </row>
    <row r="809" ht="15.75" customHeight="1">
      <c r="D809" s="258"/>
      <c r="R809" s="258"/>
      <c r="T809" s="258"/>
    </row>
    <row r="810" ht="15.75" customHeight="1">
      <c r="D810" s="258"/>
      <c r="R810" s="258"/>
      <c r="T810" s="258"/>
    </row>
    <row r="811" ht="15.75" customHeight="1">
      <c r="D811" s="258"/>
      <c r="R811" s="258"/>
      <c r="T811" s="258"/>
    </row>
    <row r="812" ht="15.75" customHeight="1">
      <c r="D812" s="258"/>
      <c r="R812" s="258"/>
      <c r="T812" s="258"/>
    </row>
    <row r="813" ht="15.75" customHeight="1">
      <c r="D813" s="258"/>
      <c r="R813" s="258"/>
      <c r="T813" s="258"/>
    </row>
    <row r="814" ht="15.75" customHeight="1">
      <c r="D814" s="258"/>
      <c r="R814" s="258"/>
      <c r="T814" s="258"/>
    </row>
    <row r="815" ht="15.75" customHeight="1">
      <c r="D815" s="258"/>
      <c r="R815" s="258"/>
      <c r="T815" s="258"/>
    </row>
    <row r="816" ht="15.75" customHeight="1">
      <c r="D816" s="258"/>
      <c r="R816" s="258"/>
      <c r="T816" s="258"/>
    </row>
    <row r="817" ht="15.75" customHeight="1">
      <c r="D817" s="258"/>
      <c r="R817" s="258"/>
      <c r="T817" s="258"/>
    </row>
    <row r="818" ht="15.75" customHeight="1">
      <c r="D818" s="258"/>
      <c r="R818" s="258"/>
      <c r="T818" s="258"/>
    </row>
    <row r="819" ht="15.75" customHeight="1">
      <c r="D819" s="258"/>
      <c r="R819" s="258"/>
      <c r="T819" s="258"/>
    </row>
    <row r="820" ht="15.75" customHeight="1">
      <c r="D820" s="258"/>
      <c r="R820" s="258"/>
      <c r="T820" s="258"/>
    </row>
    <row r="821" ht="15.75" customHeight="1">
      <c r="D821" s="258"/>
      <c r="R821" s="258"/>
      <c r="T821" s="258"/>
    </row>
    <row r="822" ht="15.75" customHeight="1">
      <c r="D822" s="258"/>
      <c r="R822" s="258"/>
      <c r="T822" s="258"/>
    </row>
    <row r="823" ht="15.75" customHeight="1">
      <c r="D823" s="258"/>
      <c r="R823" s="258"/>
      <c r="T823" s="258"/>
    </row>
    <row r="824" ht="15.75" customHeight="1">
      <c r="D824" s="258"/>
      <c r="R824" s="258"/>
      <c r="T824" s="258"/>
    </row>
    <row r="825" ht="15.75" customHeight="1">
      <c r="D825" s="258"/>
      <c r="R825" s="258"/>
      <c r="T825" s="258"/>
    </row>
    <row r="826" ht="15.75" customHeight="1">
      <c r="D826" s="258"/>
      <c r="R826" s="258"/>
      <c r="T826" s="258"/>
    </row>
    <row r="827" ht="15.75" customHeight="1">
      <c r="D827" s="258"/>
      <c r="R827" s="258"/>
      <c r="T827" s="258"/>
    </row>
    <row r="828" ht="15.75" customHeight="1">
      <c r="D828" s="258"/>
      <c r="R828" s="258"/>
      <c r="T828" s="258"/>
    </row>
    <row r="829" ht="15.75" customHeight="1">
      <c r="D829" s="258"/>
      <c r="R829" s="258"/>
      <c r="T829" s="258"/>
    </row>
    <row r="830" ht="15.75" customHeight="1">
      <c r="D830" s="258"/>
      <c r="R830" s="258"/>
      <c r="T830" s="258"/>
    </row>
    <row r="831" ht="15.75" customHeight="1">
      <c r="D831" s="258"/>
      <c r="R831" s="258"/>
      <c r="T831" s="258"/>
    </row>
    <row r="832" ht="15.75" customHeight="1">
      <c r="D832" s="258"/>
      <c r="R832" s="258"/>
      <c r="T832" s="258"/>
    </row>
    <row r="833" ht="15.75" customHeight="1">
      <c r="D833" s="258"/>
      <c r="R833" s="258"/>
      <c r="T833" s="258"/>
    </row>
    <row r="834" ht="15.75" customHeight="1">
      <c r="D834" s="258"/>
      <c r="R834" s="258"/>
      <c r="T834" s="258"/>
    </row>
    <row r="835" ht="15.75" customHeight="1">
      <c r="D835" s="258"/>
      <c r="R835" s="258"/>
      <c r="T835" s="258"/>
    </row>
    <row r="836" ht="15.75" customHeight="1">
      <c r="D836" s="258"/>
      <c r="R836" s="258"/>
      <c r="T836" s="258"/>
    </row>
    <row r="837" ht="15.75" customHeight="1">
      <c r="D837" s="258"/>
      <c r="R837" s="258"/>
      <c r="T837" s="258"/>
    </row>
    <row r="838" ht="15.75" customHeight="1">
      <c r="D838" s="258"/>
      <c r="R838" s="258"/>
      <c r="T838" s="258"/>
    </row>
    <row r="839" ht="15.75" customHeight="1">
      <c r="D839" s="258"/>
      <c r="R839" s="258"/>
      <c r="T839" s="258"/>
    </row>
    <row r="840" ht="15.75" customHeight="1">
      <c r="D840" s="258"/>
      <c r="R840" s="258"/>
      <c r="T840" s="258"/>
    </row>
    <row r="841" ht="15.75" customHeight="1">
      <c r="D841" s="258"/>
      <c r="R841" s="258"/>
      <c r="T841" s="258"/>
    </row>
    <row r="842" ht="15.75" customHeight="1">
      <c r="D842" s="258"/>
      <c r="R842" s="258"/>
      <c r="T842" s="258"/>
    </row>
    <row r="843" ht="15.75" customHeight="1">
      <c r="D843" s="258"/>
      <c r="R843" s="258"/>
      <c r="T843" s="258"/>
    </row>
    <row r="844" ht="15.75" customHeight="1">
      <c r="D844" s="258"/>
      <c r="R844" s="258"/>
      <c r="T844" s="258"/>
    </row>
    <row r="845" ht="15.75" customHeight="1">
      <c r="D845" s="258"/>
      <c r="R845" s="258"/>
      <c r="T845" s="258"/>
    </row>
    <row r="846" ht="15.75" customHeight="1">
      <c r="D846" s="258"/>
      <c r="R846" s="258"/>
      <c r="T846" s="258"/>
    </row>
    <row r="847" ht="15.75" customHeight="1">
      <c r="D847" s="258"/>
      <c r="R847" s="258"/>
      <c r="T847" s="258"/>
    </row>
    <row r="848" ht="15.75" customHeight="1">
      <c r="D848" s="258"/>
      <c r="R848" s="258"/>
      <c r="T848" s="258"/>
    </row>
    <row r="849" ht="15.75" customHeight="1">
      <c r="D849" s="258"/>
      <c r="R849" s="258"/>
      <c r="T849" s="258"/>
    </row>
    <row r="850" ht="15.75" customHeight="1">
      <c r="D850" s="258"/>
      <c r="R850" s="258"/>
      <c r="T850" s="258"/>
    </row>
    <row r="851" ht="15.75" customHeight="1">
      <c r="D851" s="258"/>
      <c r="R851" s="258"/>
      <c r="T851" s="258"/>
    </row>
    <row r="852" ht="15.75" customHeight="1">
      <c r="D852" s="258"/>
      <c r="R852" s="258"/>
      <c r="T852" s="258"/>
    </row>
    <row r="853" ht="15.75" customHeight="1">
      <c r="D853" s="258"/>
      <c r="R853" s="258"/>
      <c r="T853" s="258"/>
    </row>
    <row r="854" ht="15.75" customHeight="1">
      <c r="D854" s="258"/>
      <c r="R854" s="258"/>
      <c r="T854" s="258"/>
    </row>
    <row r="855" ht="15.75" customHeight="1">
      <c r="D855" s="258"/>
      <c r="R855" s="258"/>
      <c r="T855" s="258"/>
    </row>
    <row r="856" ht="15.75" customHeight="1">
      <c r="D856" s="258"/>
      <c r="R856" s="258"/>
      <c r="T856" s="258"/>
    </row>
    <row r="857" ht="15.75" customHeight="1">
      <c r="D857" s="258"/>
      <c r="R857" s="258"/>
      <c r="T857" s="258"/>
    </row>
    <row r="858" ht="15.75" customHeight="1">
      <c r="D858" s="258"/>
      <c r="R858" s="258"/>
      <c r="T858" s="258"/>
    </row>
    <row r="859" ht="15.75" customHeight="1">
      <c r="D859" s="258"/>
      <c r="R859" s="258"/>
      <c r="T859" s="258"/>
    </row>
    <row r="860" ht="15.75" customHeight="1">
      <c r="D860" s="258"/>
      <c r="R860" s="258"/>
      <c r="T860" s="258"/>
    </row>
    <row r="861" ht="15.75" customHeight="1">
      <c r="D861" s="258"/>
      <c r="R861" s="258"/>
      <c r="T861" s="258"/>
    </row>
    <row r="862" ht="15.75" customHeight="1">
      <c r="D862" s="258"/>
      <c r="R862" s="258"/>
      <c r="T862" s="258"/>
    </row>
    <row r="863" ht="15.75" customHeight="1">
      <c r="D863" s="258"/>
      <c r="R863" s="258"/>
      <c r="T863" s="258"/>
    </row>
    <row r="864" ht="15.75" customHeight="1">
      <c r="D864" s="258"/>
      <c r="R864" s="258"/>
      <c r="T864" s="258"/>
    </row>
    <row r="865" ht="15.75" customHeight="1">
      <c r="D865" s="258"/>
      <c r="R865" s="258"/>
      <c r="T865" s="258"/>
    </row>
    <row r="866" ht="15.75" customHeight="1">
      <c r="D866" s="258"/>
      <c r="R866" s="258"/>
      <c r="T866" s="258"/>
    </row>
    <row r="867" ht="15.75" customHeight="1">
      <c r="D867" s="258"/>
      <c r="R867" s="258"/>
      <c r="T867" s="258"/>
    </row>
    <row r="868" ht="15.75" customHeight="1">
      <c r="D868" s="258"/>
      <c r="R868" s="258"/>
      <c r="T868" s="258"/>
    </row>
    <row r="869" ht="15.75" customHeight="1">
      <c r="D869" s="258"/>
      <c r="R869" s="258"/>
      <c r="T869" s="258"/>
    </row>
    <row r="870" ht="15.75" customHeight="1">
      <c r="D870" s="258"/>
      <c r="R870" s="258"/>
      <c r="T870" s="258"/>
    </row>
    <row r="871" ht="15.75" customHeight="1">
      <c r="D871" s="258"/>
      <c r="R871" s="258"/>
      <c r="T871" s="258"/>
    </row>
    <row r="872" ht="15.75" customHeight="1">
      <c r="D872" s="258"/>
      <c r="R872" s="258"/>
      <c r="T872" s="258"/>
    </row>
    <row r="873" ht="15.75" customHeight="1">
      <c r="D873" s="258"/>
      <c r="R873" s="258"/>
      <c r="T873" s="258"/>
    </row>
    <row r="874" ht="15.75" customHeight="1">
      <c r="D874" s="258"/>
      <c r="R874" s="258"/>
      <c r="T874" s="258"/>
    </row>
    <row r="875" ht="15.75" customHeight="1">
      <c r="D875" s="258"/>
      <c r="R875" s="258"/>
      <c r="T875" s="258"/>
    </row>
    <row r="876" ht="15.75" customHeight="1">
      <c r="D876" s="258"/>
      <c r="R876" s="258"/>
      <c r="T876" s="258"/>
    </row>
    <row r="877" ht="15.75" customHeight="1">
      <c r="D877" s="258"/>
      <c r="R877" s="258"/>
      <c r="T877" s="258"/>
    </row>
    <row r="878" ht="15.75" customHeight="1">
      <c r="D878" s="258"/>
      <c r="R878" s="258"/>
      <c r="T878" s="258"/>
    </row>
    <row r="879" ht="15.75" customHeight="1">
      <c r="D879" s="258"/>
      <c r="R879" s="258"/>
      <c r="T879" s="258"/>
    </row>
    <row r="880" ht="15.75" customHeight="1">
      <c r="D880" s="258"/>
      <c r="R880" s="258"/>
      <c r="T880" s="258"/>
    </row>
    <row r="881" ht="15.75" customHeight="1">
      <c r="D881" s="258"/>
      <c r="R881" s="258"/>
      <c r="T881" s="258"/>
    </row>
    <row r="882" ht="15.75" customHeight="1">
      <c r="D882" s="258"/>
      <c r="R882" s="258"/>
      <c r="T882" s="258"/>
    </row>
    <row r="883" ht="15.75" customHeight="1">
      <c r="D883" s="258"/>
      <c r="R883" s="258"/>
      <c r="T883" s="258"/>
    </row>
    <row r="884" ht="15.75" customHeight="1">
      <c r="D884" s="258"/>
      <c r="R884" s="258"/>
      <c r="T884" s="258"/>
    </row>
    <row r="885" ht="15.75" customHeight="1">
      <c r="D885" s="258"/>
      <c r="R885" s="258"/>
      <c r="T885" s="258"/>
    </row>
    <row r="886" ht="15.75" customHeight="1">
      <c r="D886" s="258"/>
      <c r="R886" s="258"/>
      <c r="T886" s="258"/>
    </row>
    <row r="887" ht="15.75" customHeight="1">
      <c r="D887" s="258"/>
      <c r="R887" s="258"/>
      <c r="T887" s="258"/>
    </row>
    <row r="888" ht="15.75" customHeight="1">
      <c r="D888" s="258"/>
      <c r="R888" s="258"/>
      <c r="T888" s="258"/>
    </row>
    <row r="889" ht="15.75" customHeight="1">
      <c r="D889" s="258"/>
      <c r="R889" s="258"/>
      <c r="T889" s="258"/>
    </row>
    <row r="890" ht="15.75" customHeight="1">
      <c r="D890" s="258"/>
      <c r="R890" s="258"/>
      <c r="T890" s="258"/>
    </row>
    <row r="891" ht="15.75" customHeight="1">
      <c r="D891" s="258"/>
      <c r="R891" s="258"/>
      <c r="T891" s="258"/>
    </row>
    <row r="892" ht="15.75" customHeight="1">
      <c r="D892" s="258"/>
      <c r="R892" s="258"/>
      <c r="T892" s="258"/>
    </row>
    <row r="893" ht="15.75" customHeight="1">
      <c r="D893" s="258"/>
      <c r="R893" s="258"/>
      <c r="T893" s="258"/>
    </row>
    <row r="894" ht="15.75" customHeight="1">
      <c r="D894" s="258"/>
      <c r="R894" s="258"/>
      <c r="T894" s="258"/>
    </row>
    <row r="895" ht="15.75" customHeight="1">
      <c r="D895" s="258"/>
      <c r="R895" s="258"/>
      <c r="T895" s="258"/>
    </row>
    <row r="896" ht="15.75" customHeight="1">
      <c r="D896" s="258"/>
      <c r="R896" s="258"/>
      <c r="T896" s="258"/>
    </row>
    <row r="897" ht="15.75" customHeight="1">
      <c r="D897" s="258"/>
      <c r="R897" s="258"/>
      <c r="T897" s="258"/>
    </row>
    <row r="898" ht="15.75" customHeight="1">
      <c r="D898" s="258"/>
      <c r="R898" s="258"/>
      <c r="T898" s="258"/>
    </row>
    <row r="899" ht="15.75" customHeight="1">
      <c r="D899" s="258"/>
      <c r="R899" s="258"/>
      <c r="T899" s="258"/>
    </row>
    <row r="900" ht="15.75" customHeight="1">
      <c r="D900" s="258"/>
      <c r="R900" s="258"/>
      <c r="T900" s="258"/>
    </row>
    <row r="901" ht="15.75" customHeight="1">
      <c r="D901" s="258"/>
      <c r="R901" s="258"/>
      <c r="T901" s="258"/>
    </row>
    <row r="902" ht="15.75" customHeight="1">
      <c r="D902" s="258"/>
      <c r="R902" s="258"/>
      <c r="T902" s="258"/>
    </row>
    <row r="903" ht="15.75" customHeight="1">
      <c r="D903" s="258"/>
      <c r="R903" s="258"/>
      <c r="T903" s="258"/>
    </row>
    <row r="904" ht="15.75" customHeight="1">
      <c r="D904" s="258"/>
      <c r="R904" s="258"/>
      <c r="T904" s="258"/>
    </row>
    <row r="905" ht="15.75" customHeight="1">
      <c r="D905" s="258"/>
      <c r="R905" s="258"/>
      <c r="T905" s="258"/>
    </row>
    <row r="906" ht="15.75" customHeight="1">
      <c r="D906" s="258"/>
      <c r="R906" s="258"/>
      <c r="T906" s="258"/>
    </row>
    <row r="907" ht="15.75" customHeight="1">
      <c r="D907" s="258"/>
      <c r="R907" s="258"/>
      <c r="T907" s="258"/>
    </row>
    <row r="908" ht="15.75" customHeight="1">
      <c r="D908" s="258"/>
      <c r="R908" s="258"/>
      <c r="T908" s="258"/>
    </row>
    <row r="909" ht="15.75" customHeight="1">
      <c r="D909" s="258"/>
      <c r="R909" s="258"/>
      <c r="T909" s="258"/>
    </row>
    <row r="910" ht="15.75" customHeight="1">
      <c r="D910" s="258"/>
      <c r="R910" s="258"/>
      <c r="T910" s="258"/>
    </row>
    <row r="911" ht="15.75" customHeight="1">
      <c r="D911" s="258"/>
      <c r="R911" s="258"/>
      <c r="T911" s="258"/>
    </row>
    <row r="912" ht="15.75" customHeight="1">
      <c r="D912" s="258"/>
      <c r="R912" s="258"/>
      <c r="T912" s="258"/>
    </row>
    <row r="913" ht="15.75" customHeight="1">
      <c r="D913" s="258"/>
      <c r="R913" s="258"/>
      <c r="T913" s="258"/>
    </row>
    <row r="914" ht="15.75" customHeight="1">
      <c r="D914" s="258"/>
      <c r="R914" s="258"/>
      <c r="T914" s="258"/>
    </row>
    <row r="915" ht="15.75" customHeight="1">
      <c r="D915" s="258"/>
      <c r="R915" s="258"/>
      <c r="T915" s="258"/>
    </row>
    <row r="916" ht="15.75" customHeight="1">
      <c r="D916" s="258"/>
      <c r="R916" s="258"/>
      <c r="T916" s="258"/>
    </row>
    <row r="917" ht="15.75" customHeight="1">
      <c r="D917" s="258"/>
      <c r="R917" s="258"/>
      <c r="T917" s="258"/>
    </row>
    <row r="918" ht="15.75" customHeight="1">
      <c r="D918" s="258"/>
      <c r="R918" s="258"/>
      <c r="T918" s="258"/>
    </row>
    <row r="919" ht="15.75" customHeight="1">
      <c r="D919" s="258"/>
      <c r="R919" s="258"/>
      <c r="T919" s="258"/>
    </row>
    <row r="920" ht="15.75" customHeight="1">
      <c r="D920" s="258"/>
      <c r="R920" s="258"/>
      <c r="T920" s="258"/>
    </row>
    <row r="921" ht="15.75" customHeight="1">
      <c r="D921" s="258"/>
      <c r="R921" s="258"/>
      <c r="T921" s="258"/>
    </row>
    <row r="922" ht="15.75" customHeight="1">
      <c r="D922" s="258"/>
      <c r="R922" s="258"/>
      <c r="T922" s="258"/>
    </row>
    <row r="923" ht="15.75" customHeight="1">
      <c r="D923" s="258"/>
      <c r="R923" s="258"/>
      <c r="T923" s="258"/>
    </row>
    <row r="924" ht="15.75" customHeight="1">
      <c r="D924" s="258"/>
      <c r="R924" s="258"/>
      <c r="T924" s="258"/>
    </row>
    <row r="925" ht="15.75" customHeight="1">
      <c r="D925" s="258"/>
      <c r="R925" s="258"/>
      <c r="T925" s="258"/>
    </row>
    <row r="926" ht="15.75" customHeight="1">
      <c r="D926" s="258"/>
      <c r="R926" s="258"/>
      <c r="T926" s="258"/>
    </row>
    <row r="927" ht="15.75" customHeight="1">
      <c r="D927" s="258"/>
      <c r="R927" s="258"/>
      <c r="T927" s="258"/>
    </row>
    <row r="928" ht="15.75" customHeight="1">
      <c r="D928" s="258"/>
      <c r="R928" s="258"/>
      <c r="T928" s="258"/>
    </row>
    <row r="929" ht="15.75" customHeight="1">
      <c r="D929" s="258"/>
      <c r="R929" s="258"/>
      <c r="T929" s="258"/>
    </row>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6A156545-42B4-4BB6-A18D-11998D52ADA2}" filter="1" showAutoFilter="1">
      <autoFilter ref="$M$1:$M$355"/>
    </customSheetView>
  </customSheetViews>
  <mergeCells count="9">
    <mergeCell ref="A109:K109"/>
    <mergeCell ref="A155:K155"/>
    <mergeCell ref="A2:C2"/>
    <mergeCell ref="E2:G2"/>
    <mergeCell ref="A3:K3"/>
    <mergeCell ref="A24:K24"/>
    <mergeCell ref="A45:K45"/>
    <mergeCell ref="A66:K66"/>
    <mergeCell ref="A87:K87"/>
  </mergeCells>
  <conditionalFormatting sqref="H95">
    <cfRule type="expression" dxfId="0" priority="1">
      <formula>countif(H:H,H95)&gt;1</formula>
    </cfRule>
  </conditionalFormatting>
  <conditionalFormatting sqref="E26:F26 E46:F46 E67:F67 E79:F80 E95:F95 E100:F101 E110:F153">
    <cfRule type="containsText" dxfId="1" priority="2" operator="containsText" text="yes">
      <formula>NOT(ISERROR(SEARCH(("yes"),(E26))))</formula>
    </cfRule>
  </conditionalFormatting>
  <conditionalFormatting sqref="E25:F25 E46:F46 E67:F67">
    <cfRule type="containsText" dxfId="1" priority="3" operator="containsText" text="Yes">
      <formula>NOT(ISERROR(SEARCH(("Yes"),(E25))))</formula>
    </cfRule>
  </conditionalFormatting>
  <conditionalFormatting sqref="E4:F23 E25:F44 E46:F65 E67:F86 E88:F107">
    <cfRule type="containsText" dxfId="1" priority="4" operator="containsText" text="Yes">
      <formula>NOT(ISERROR(SEARCH(("Yes"),(E4))))</formula>
    </cfRule>
  </conditionalFormatting>
  <conditionalFormatting sqref="C1:D1 C4:D23 C25:D44 C46:D65 C67:D86 C88:C92 C94:C108 C110:D154 C156:D1000 D88:D108">
    <cfRule type="containsText" dxfId="2" priority="5" operator="containsText" text="offered">
      <formula>NOT(ISERROR(SEARCH(("offered"),(C1))))</formula>
    </cfRule>
  </conditionalFormatting>
  <conditionalFormatting sqref="C1:D1 C4:D23 C25:D44 C46:D65 C67:D86 C88:C92 C94:C108 C110:D154 C156:D1000 D88:D108">
    <cfRule type="containsText" dxfId="3" priority="6" operator="containsText" text="Admitted">
      <formula>NOT(ISERROR(SEARCH(("Admitted"),(C1))))</formula>
    </cfRule>
  </conditionalFormatting>
  <conditionalFormatting sqref="R1:R1000">
    <cfRule type="containsText" dxfId="4" priority="7" operator="containsText" text="Ftots">
      <formula>NOT(ISERROR(SEARCH(("Ftots"),(R1))))</formula>
    </cfRule>
  </conditionalFormatting>
  <conditionalFormatting sqref="I4:I23 I25:I44 I46:I65 I67:I86 I88:I108 I110:I154 I156:I1000">
    <cfRule type="notContainsBlanks" dxfId="4" priority="8">
      <formula>LEN(TRIM(I4))&gt;0</formula>
    </cfRule>
  </conditionalFormatting>
  <conditionalFormatting sqref="D4:D23 D81">
    <cfRule type="notContainsBlanks" dxfId="5" priority="9">
      <formula>LEN(TRIM(D4))&gt;0</formula>
    </cfRule>
  </conditionalFormatting>
  <conditionalFormatting sqref="D25:D44">
    <cfRule type="notContainsBlanks" dxfId="5" priority="10">
      <formula>LEN(TRIM(D25))&gt;0</formula>
    </cfRule>
  </conditionalFormatting>
  <conditionalFormatting sqref="D34 D46:D65">
    <cfRule type="notContainsBlanks" dxfId="5" priority="11">
      <formula>LEN(TRIM(D34))&gt;0</formula>
    </cfRule>
  </conditionalFormatting>
  <conditionalFormatting sqref="D67:D80 D82:D86">
    <cfRule type="notContainsBlanks" dxfId="5" priority="12">
      <formula>LEN(TRIM(D67))&gt;0</formula>
    </cfRule>
  </conditionalFormatting>
  <conditionalFormatting sqref="D88:D107 V95">
    <cfRule type="notContainsBlanks" dxfId="5" priority="13">
      <formula>LEN(TRIM(D88))&gt;0</formula>
    </cfRule>
  </conditionalFormatting>
  <conditionalFormatting sqref="U33 V4:V1000">
    <cfRule type="notContainsBlanks" dxfId="5" priority="14">
      <formula>LEN(TRIM(U33))&gt;0</formula>
    </cfRule>
  </conditionalFormatting>
  <dataValidations>
    <dataValidation type="list" allowBlank="1" showErrorMessage="1" sqref="Y4:Y17 Y19:Y23 Y25:Y44 Y46:Y65 Y67:Y86 Y88:Y94 Y96:Y107 Y110:Y153">
      <formula1>"A,B"</formula1>
    </dataValidation>
    <dataValidation type="list" allowBlank="1" sqref="S2:S107 S110:S153">
      <formula1>'Drop down list'!$K$2:$K$28</formula1>
    </dataValidation>
    <dataValidation type="list" allowBlank="1" showErrorMessage="1" sqref="G4:G23 G25:G44 G46:G65 G67:G86 G88:G107 G110:G153">
      <formula1>"0.5,1"</formula1>
    </dataValidation>
    <dataValidation type="list" allowBlank="1" showErrorMessage="1" sqref="N2:N107 N110:N153">
      <formula1>"M,F"</formula1>
    </dataValidation>
    <dataValidation type="list" allowBlank="1" showErrorMessage="1" sqref="E4:F23 E25:F44 E46:F65 E67:F86 E88:F107 E110:F153">
      <formula1>"Yes"</formula1>
    </dataValidation>
    <dataValidation type="list" allowBlank="1" showErrorMessage="1" sqref="D4:D23 D25:D44 D46:D65 D67:D86 D88:D108 D110:D154 D156:D929">
      <formula1>"Yes,No"</formula1>
    </dataValidation>
    <dataValidation type="list" allowBlank="1" showErrorMessage="1" sqref="O2:O107 O110:O153">
      <formula1>"Dalat,Hanoi,Hue,Saigon"</formula1>
    </dataValidation>
    <dataValidation type="list" allowBlank="1" sqref="Q2:Q107 Q110:Q153">
      <formula1>'Drop down list'!$C$2:$C$102</formula1>
    </dataValidation>
    <dataValidation type="list" allowBlank="1" sqref="R2:R107 R110:R153 R156:R929">
      <formula1>"F1B,F1I,F1S,F1V,F1N,New,Ftots"</formula1>
    </dataValidation>
    <dataValidation type="list" allowBlank="1" sqref="T2:U3 T4:T17 T19:T23 T24:U24 T25:T44 T45:U45 T46:T65 T66:U66 T67:T86 T87:U87 T88:T929">
      <formula1>"Yes,No"</formula1>
    </dataValidation>
    <dataValidation type="list" allowBlank="1" sqref="C110:C153">
      <formula1>'Drop down list'!$N$2:$N$3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5.29"/>
    <col customWidth="1" min="2" max="2" width="7.14"/>
    <col customWidth="1" min="3" max="3" width="8.29"/>
    <col customWidth="1" min="4" max="4" width="10.43"/>
    <col customWidth="1" min="5" max="5" width="10.57"/>
    <col customWidth="1" min="6" max="6" width="9.71"/>
    <col customWidth="1" min="7" max="7" width="7.0"/>
    <col customWidth="1" min="8" max="8" width="13.71"/>
    <col customWidth="1" min="9" max="9" width="11.57"/>
    <col customWidth="1" min="10" max="10" width="18.86"/>
    <col customWidth="1" min="11" max="11" width="28.57"/>
    <col customWidth="1" min="12" max="12" width="7.0"/>
    <col customWidth="1" min="13" max="13" width="13.29"/>
    <col customWidth="1" min="14" max="14" width="8.29"/>
    <col customWidth="1" min="15" max="15" width="9.29"/>
    <col customWidth="1" min="16" max="16" width="14.29"/>
    <col customWidth="1" min="17" max="17" width="16.14"/>
    <col customWidth="1" min="18" max="18" width="14.29"/>
    <col customWidth="1" min="19" max="19" width="14.57"/>
    <col customWidth="1" min="20" max="20" width="12.57"/>
    <col customWidth="1" min="21" max="21" width="38.14"/>
    <col customWidth="1" min="22" max="22" width="16.0"/>
    <col customWidth="1" min="23" max="24" width="40.57"/>
    <col customWidth="1" min="25" max="25" width="16.29"/>
    <col customWidth="1" min="26" max="26" width="15.0"/>
    <col customWidth="1" min="27" max="27" width="18.71"/>
    <col customWidth="1" min="28" max="28" width="8.86"/>
    <col customWidth="1" min="29" max="29" width="13.29"/>
    <col customWidth="1" min="30" max="31" width="7.0"/>
    <col customWidth="1" min="32" max="46" width="8.86"/>
  </cols>
  <sheetData>
    <row r="1" ht="14.25" customHeight="1">
      <c r="A1" s="143" t="s">
        <v>3</v>
      </c>
      <c r="B1" s="144" t="s">
        <v>304</v>
      </c>
      <c r="C1" s="144" t="s">
        <v>141</v>
      </c>
      <c r="D1" s="144" t="s">
        <v>305</v>
      </c>
      <c r="E1" s="144" t="s">
        <v>306</v>
      </c>
      <c r="F1" s="144" t="s">
        <v>521</v>
      </c>
      <c r="G1" s="144" t="s">
        <v>308</v>
      </c>
      <c r="H1" s="146" t="s">
        <v>309</v>
      </c>
      <c r="I1" s="147" t="s">
        <v>310</v>
      </c>
      <c r="J1" s="144" t="s">
        <v>311</v>
      </c>
      <c r="K1" s="144" t="s">
        <v>312</v>
      </c>
      <c r="L1" s="148" t="s">
        <v>313</v>
      </c>
      <c r="M1" s="149" t="s">
        <v>314</v>
      </c>
      <c r="N1" s="144" t="s">
        <v>315</v>
      </c>
      <c r="O1" s="144" t="s">
        <v>316</v>
      </c>
      <c r="P1" s="149" t="s">
        <v>522</v>
      </c>
      <c r="Q1" s="144" t="s">
        <v>318</v>
      </c>
      <c r="R1" s="144" t="s">
        <v>523</v>
      </c>
      <c r="S1" s="144" t="s">
        <v>320</v>
      </c>
      <c r="T1" s="145" t="s">
        <v>321</v>
      </c>
      <c r="U1" s="145" t="s">
        <v>322</v>
      </c>
      <c r="V1" s="145" t="s">
        <v>524</v>
      </c>
      <c r="W1" s="145" t="s">
        <v>324</v>
      </c>
      <c r="X1" s="145" t="s">
        <v>325</v>
      </c>
      <c r="Y1" s="145" t="s">
        <v>525</v>
      </c>
      <c r="Z1" s="144" t="s">
        <v>326</v>
      </c>
      <c r="AA1" s="144" t="s">
        <v>321</v>
      </c>
      <c r="AB1" s="153"/>
      <c r="AC1" s="152" t="s">
        <v>327</v>
      </c>
      <c r="AD1" s="152" t="s">
        <v>328</v>
      </c>
      <c r="AE1" s="152" t="s">
        <v>329</v>
      </c>
      <c r="AF1" s="153"/>
      <c r="AG1" s="153"/>
      <c r="AH1" s="153"/>
      <c r="AI1" s="153"/>
      <c r="AJ1" s="153"/>
      <c r="AK1" s="153"/>
      <c r="AL1" s="153"/>
      <c r="AM1" s="153"/>
      <c r="AN1" s="153"/>
      <c r="AO1" s="153"/>
      <c r="AP1" s="153"/>
      <c r="AQ1" s="153"/>
      <c r="AR1" s="153"/>
      <c r="AS1" s="153"/>
      <c r="AT1" s="259"/>
    </row>
    <row r="2" ht="18.75" customHeight="1">
      <c r="A2" s="164" t="s">
        <v>526</v>
      </c>
      <c r="B2" s="25"/>
      <c r="C2" s="25"/>
      <c r="D2" s="25"/>
      <c r="E2" s="25"/>
      <c r="F2" s="25"/>
      <c r="G2" s="25"/>
      <c r="H2" s="25"/>
      <c r="I2" s="25"/>
      <c r="J2" s="25"/>
      <c r="K2" s="26"/>
      <c r="L2" s="260"/>
      <c r="M2" s="261"/>
      <c r="N2" s="262"/>
      <c r="O2" s="262"/>
      <c r="P2" s="261"/>
      <c r="Q2" s="262"/>
      <c r="R2" s="262"/>
      <c r="S2" s="262"/>
      <c r="T2" s="262"/>
      <c r="U2" s="263"/>
      <c r="V2" s="263"/>
      <c r="W2" s="262"/>
      <c r="X2" s="262"/>
      <c r="Y2" s="262"/>
      <c r="Z2" s="262"/>
      <c r="AA2" s="262"/>
      <c r="AB2" s="233"/>
      <c r="AC2" s="233"/>
      <c r="AD2" s="233"/>
      <c r="AE2" s="233"/>
      <c r="AF2" s="233"/>
      <c r="AG2" s="233"/>
      <c r="AH2" s="233"/>
      <c r="AI2" s="233"/>
      <c r="AJ2" s="233"/>
      <c r="AK2" s="233"/>
      <c r="AL2" s="233"/>
      <c r="AM2" s="233"/>
      <c r="AN2" s="233"/>
      <c r="AO2" s="233"/>
      <c r="AP2" s="233"/>
      <c r="AQ2" s="233"/>
      <c r="AR2" s="233"/>
      <c r="AS2" s="233"/>
      <c r="AT2" s="264"/>
    </row>
    <row r="3" ht="22.5" customHeight="1">
      <c r="A3" s="172">
        <v>1.0</v>
      </c>
      <c r="B3" s="172">
        <v>1.0</v>
      </c>
      <c r="C3" s="172" t="s">
        <v>175</v>
      </c>
      <c r="D3" s="172"/>
      <c r="E3" s="172"/>
      <c r="F3" s="172"/>
      <c r="G3" s="172">
        <v>1.0</v>
      </c>
      <c r="H3" s="174" t="s">
        <v>527</v>
      </c>
      <c r="I3" s="175">
        <v>8874.0</v>
      </c>
      <c r="J3" s="172" t="s">
        <v>528</v>
      </c>
      <c r="K3" s="172" t="s">
        <v>529</v>
      </c>
      <c r="L3" s="176">
        <v>3.3</v>
      </c>
      <c r="M3" s="177">
        <v>44628.0</v>
      </c>
      <c r="N3" s="172" t="s">
        <v>350</v>
      </c>
      <c r="O3" s="172" t="s">
        <v>153</v>
      </c>
      <c r="P3" s="177">
        <v>45414.0</v>
      </c>
      <c r="Q3" s="172" t="s">
        <v>96</v>
      </c>
      <c r="R3" s="172" t="s">
        <v>163</v>
      </c>
      <c r="S3" s="172" t="s">
        <v>23</v>
      </c>
      <c r="T3" s="173"/>
      <c r="U3" s="173"/>
      <c r="V3" s="173"/>
      <c r="W3" s="265" t="s">
        <v>530</v>
      </c>
      <c r="X3" s="265" t="s">
        <v>413</v>
      </c>
      <c r="Y3" s="172"/>
      <c r="Z3" s="172"/>
      <c r="AA3" s="266"/>
      <c r="AB3" s="181"/>
      <c r="AC3" s="181"/>
      <c r="AD3" s="181"/>
      <c r="AE3" s="181"/>
      <c r="AF3" s="181"/>
      <c r="AG3" s="181"/>
      <c r="AH3" s="181"/>
      <c r="AI3" s="181"/>
      <c r="AJ3" s="181"/>
      <c r="AK3" s="181"/>
      <c r="AL3" s="181"/>
      <c r="AM3" s="181"/>
      <c r="AN3" s="181"/>
      <c r="AO3" s="181"/>
      <c r="AP3" s="181"/>
      <c r="AQ3" s="181"/>
      <c r="AR3" s="181"/>
      <c r="AS3" s="181"/>
      <c r="AT3" s="181"/>
    </row>
    <row r="4" ht="22.5" customHeight="1">
      <c r="A4" s="172">
        <v>2.0</v>
      </c>
      <c r="B4" s="172">
        <v>1.0</v>
      </c>
      <c r="C4" s="172" t="s">
        <v>175</v>
      </c>
      <c r="D4" s="172"/>
      <c r="E4" s="172"/>
      <c r="F4" s="172"/>
      <c r="G4" s="172">
        <v>1.0</v>
      </c>
      <c r="H4" s="267" t="s">
        <v>531</v>
      </c>
      <c r="I4" s="175">
        <v>9202.0</v>
      </c>
      <c r="J4" s="268" t="s">
        <v>532</v>
      </c>
      <c r="K4" s="268" t="s">
        <v>533</v>
      </c>
      <c r="L4" s="176">
        <v>2.8</v>
      </c>
      <c r="M4" s="269">
        <v>44593.0</v>
      </c>
      <c r="N4" s="268" t="s">
        <v>338</v>
      </c>
      <c r="O4" s="268" t="s">
        <v>151</v>
      </c>
      <c r="P4" s="177">
        <v>45665.0</v>
      </c>
      <c r="Q4" s="268" t="s">
        <v>60</v>
      </c>
      <c r="R4" s="172" t="s">
        <v>163</v>
      </c>
      <c r="S4" s="172" t="s">
        <v>23</v>
      </c>
      <c r="T4" s="173"/>
      <c r="U4" s="173" t="s">
        <v>534</v>
      </c>
      <c r="V4" s="173" t="s">
        <v>535</v>
      </c>
      <c r="W4" s="173" t="s">
        <v>536</v>
      </c>
      <c r="X4" s="173"/>
      <c r="Y4" s="172"/>
      <c r="Z4" s="207"/>
      <c r="AA4" s="266"/>
      <c r="AB4" s="181"/>
      <c r="AC4" s="181"/>
      <c r="AD4" s="181"/>
      <c r="AE4" s="181"/>
      <c r="AF4" s="181"/>
      <c r="AG4" s="181"/>
      <c r="AH4" s="181"/>
      <c r="AI4" s="181"/>
      <c r="AJ4" s="181"/>
      <c r="AK4" s="181"/>
      <c r="AL4" s="181"/>
      <c r="AM4" s="181"/>
      <c r="AN4" s="181"/>
      <c r="AO4" s="181"/>
      <c r="AP4" s="181"/>
      <c r="AQ4" s="181"/>
      <c r="AR4" s="181"/>
      <c r="AS4" s="181"/>
      <c r="AT4" s="181"/>
    </row>
    <row r="5" ht="22.5" customHeight="1">
      <c r="A5" s="172">
        <v>3.0</v>
      </c>
      <c r="B5" s="172">
        <v>1.0</v>
      </c>
      <c r="C5" s="172" t="s">
        <v>175</v>
      </c>
      <c r="D5" s="172"/>
      <c r="E5" s="172"/>
      <c r="F5" s="172"/>
      <c r="G5" s="172">
        <v>1.0</v>
      </c>
      <c r="H5" s="174" t="s">
        <v>537</v>
      </c>
      <c r="I5" s="175">
        <v>8845.0</v>
      </c>
      <c r="J5" s="172" t="s">
        <v>366</v>
      </c>
      <c r="K5" s="172" t="s">
        <v>538</v>
      </c>
      <c r="L5" s="176">
        <v>3.0</v>
      </c>
      <c r="M5" s="177">
        <v>44711.0</v>
      </c>
      <c r="N5" s="172" t="s">
        <v>350</v>
      </c>
      <c r="O5" s="172" t="s">
        <v>152</v>
      </c>
      <c r="P5" s="177">
        <v>45519.0</v>
      </c>
      <c r="Q5" s="172" t="s">
        <v>133</v>
      </c>
      <c r="R5" s="172" t="s">
        <v>165</v>
      </c>
      <c r="S5" s="172" t="s">
        <v>23</v>
      </c>
      <c r="T5" s="172"/>
      <c r="U5" s="173" t="s">
        <v>539</v>
      </c>
      <c r="V5" s="173"/>
      <c r="W5" s="173" t="s">
        <v>540</v>
      </c>
      <c r="X5" s="173"/>
      <c r="Y5" s="172"/>
      <c r="Z5" s="172"/>
      <c r="AA5" s="266"/>
      <c r="AB5" s="181"/>
      <c r="AC5" s="181"/>
      <c r="AD5" s="181"/>
      <c r="AE5" s="181"/>
      <c r="AF5" s="181"/>
      <c r="AG5" s="181"/>
      <c r="AH5" s="181"/>
      <c r="AI5" s="181"/>
      <c r="AJ5" s="181"/>
      <c r="AK5" s="181"/>
      <c r="AL5" s="181"/>
      <c r="AM5" s="181"/>
      <c r="AN5" s="181"/>
      <c r="AO5" s="181"/>
      <c r="AP5" s="181"/>
      <c r="AQ5" s="181"/>
      <c r="AR5" s="181"/>
      <c r="AS5" s="181"/>
      <c r="AT5" s="181"/>
    </row>
    <row r="6" ht="22.5" customHeight="1">
      <c r="A6" s="172">
        <v>4.0</v>
      </c>
      <c r="B6" s="172">
        <v>1.0</v>
      </c>
      <c r="C6" s="172" t="s">
        <v>175</v>
      </c>
      <c r="D6" s="172"/>
      <c r="E6" s="172"/>
      <c r="F6" s="172"/>
      <c r="G6" s="172">
        <v>1.0</v>
      </c>
      <c r="H6" s="174" t="s">
        <v>541</v>
      </c>
      <c r="I6" s="175">
        <v>9218.0</v>
      </c>
      <c r="J6" s="172" t="s">
        <v>542</v>
      </c>
      <c r="K6" s="172" t="s">
        <v>543</v>
      </c>
      <c r="L6" s="176">
        <v>3.0</v>
      </c>
      <c r="M6" s="177">
        <v>44518.0</v>
      </c>
      <c r="N6" s="172" t="s">
        <v>350</v>
      </c>
      <c r="O6" s="172" t="s">
        <v>153</v>
      </c>
      <c r="P6" s="177">
        <v>45665.0</v>
      </c>
      <c r="Q6" s="172" t="s">
        <v>9</v>
      </c>
      <c r="R6" s="172" t="s">
        <v>165</v>
      </c>
      <c r="S6" s="172" t="s">
        <v>23</v>
      </c>
      <c r="T6" s="173"/>
      <c r="U6" s="173"/>
      <c r="V6" s="173"/>
      <c r="W6" s="173" t="s">
        <v>544</v>
      </c>
      <c r="X6" s="173"/>
      <c r="Y6" s="172"/>
      <c r="Z6" s="207"/>
      <c r="AA6" s="266"/>
      <c r="AB6" s="181"/>
      <c r="AC6" s="181"/>
      <c r="AD6" s="181"/>
      <c r="AE6" s="181"/>
      <c r="AF6" s="181"/>
      <c r="AG6" s="181"/>
      <c r="AH6" s="181"/>
      <c r="AI6" s="181"/>
      <c r="AJ6" s="181"/>
      <c r="AK6" s="181"/>
      <c r="AL6" s="181"/>
      <c r="AM6" s="181"/>
      <c r="AN6" s="181"/>
      <c r="AO6" s="181"/>
      <c r="AP6" s="181"/>
      <c r="AQ6" s="181"/>
      <c r="AR6" s="181"/>
      <c r="AS6" s="181"/>
      <c r="AT6" s="181"/>
    </row>
    <row r="7" ht="22.5" customHeight="1">
      <c r="A7" s="172">
        <v>5.0</v>
      </c>
      <c r="B7" s="172">
        <v>1.0</v>
      </c>
      <c r="C7" s="172" t="s">
        <v>175</v>
      </c>
      <c r="D7" s="172"/>
      <c r="E7" s="172"/>
      <c r="F7" s="172"/>
      <c r="G7" s="172">
        <v>1.0</v>
      </c>
      <c r="H7" s="174" t="s">
        <v>545</v>
      </c>
      <c r="I7" s="175">
        <v>8958.0</v>
      </c>
      <c r="J7" s="172" t="s">
        <v>336</v>
      </c>
      <c r="K7" s="172" t="s">
        <v>546</v>
      </c>
      <c r="L7" s="176">
        <v>3.0</v>
      </c>
      <c r="M7" s="177">
        <v>44707.0</v>
      </c>
      <c r="N7" s="172" t="s">
        <v>338</v>
      </c>
      <c r="O7" s="172" t="s">
        <v>154</v>
      </c>
      <c r="P7" s="177">
        <v>45519.0</v>
      </c>
      <c r="Q7" s="172" t="s">
        <v>133</v>
      </c>
      <c r="R7" s="172" t="s">
        <v>169</v>
      </c>
      <c r="S7" s="172" t="s">
        <v>23</v>
      </c>
      <c r="T7" s="173"/>
      <c r="U7" s="173" t="s">
        <v>547</v>
      </c>
      <c r="V7" s="173"/>
      <c r="W7" s="173" t="s">
        <v>548</v>
      </c>
      <c r="X7" s="173"/>
      <c r="Y7" s="172"/>
      <c r="Z7" s="172"/>
      <c r="AA7" s="266"/>
      <c r="AB7" s="181"/>
      <c r="AC7" s="181"/>
      <c r="AD7" s="181"/>
      <c r="AE7" s="181"/>
      <c r="AF7" s="181"/>
      <c r="AG7" s="181"/>
      <c r="AH7" s="181"/>
      <c r="AI7" s="181"/>
      <c r="AJ7" s="181"/>
      <c r="AK7" s="181"/>
      <c r="AL7" s="181"/>
      <c r="AM7" s="181"/>
      <c r="AN7" s="181"/>
      <c r="AO7" s="181"/>
      <c r="AP7" s="181"/>
      <c r="AQ7" s="181"/>
      <c r="AR7" s="181"/>
      <c r="AS7" s="181"/>
      <c r="AT7" s="181"/>
    </row>
    <row r="8" ht="22.5" customHeight="1">
      <c r="A8" s="172">
        <v>6.0</v>
      </c>
      <c r="B8" s="172">
        <v>1.0</v>
      </c>
      <c r="C8" s="172" t="s">
        <v>175</v>
      </c>
      <c r="D8" s="172"/>
      <c r="E8" s="172"/>
      <c r="F8" s="172"/>
      <c r="G8" s="172">
        <v>0.5</v>
      </c>
      <c r="H8" s="174" t="s">
        <v>549</v>
      </c>
      <c r="I8" s="175">
        <v>8847.0</v>
      </c>
      <c r="J8" s="172" t="s">
        <v>475</v>
      </c>
      <c r="K8" s="172" t="s">
        <v>550</v>
      </c>
      <c r="L8" s="176">
        <v>3.4</v>
      </c>
      <c r="M8" s="177">
        <v>44565.0</v>
      </c>
      <c r="N8" s="172" t="s">
        <v>338</v>
      </c>
      <c r="O8" s="172" t="s">
        <v>153</v>
      </c>
      <c r="P8" s="177">
        <v>45519.0</v>
      </c>
      <c r="Q8" s="172" t="s">
        <v>133</v>
      </c>
      <c r="R8" s="172" t="s">
        <v>169</v>
      </c>
      <c r="S8" s="172" t="s">
        <v>17</v>
      </c>
      <c r="T8" s="173"/>
      <c r="U8" s="173" t="s">
        <v>551</v>
      </c>
      <c r="V8" s="173"/>
      <c r="W8" s="173" t="s">
        <v>552</v>
      </c>
      <c r="X8" s="173"/>
      <c r="Y8" s="172"/>
      <c r="Z8" s="172"/>
      <c r="AA8" s="266"/>
      <c r="AB8" s="181"/>
      <c r="AC8" s="181"/>
      <c r="AD8" s="181"/>
      <c r="AE8" s="181"/>
      <c r="AF8" s="181"/>
      <c r="AG8" s="181"/>
      <c r="AH8" s="181"/>
      <c r="AI8" s="181"/>
      <c r="AJ8" s="181"/>
      <c r="AK8" s="181"/>
      <c r="AL8" s="181"/>
      <c r="AM8" s="181"/>
      <c r="AN8" s="181"/>
      <c r="AO8" s="181"/>
      <c r="AP8" s="181"/>
      <c r="AQ8" s="181"/>
      <c r="AR8" s="181"/>
      <c r="AS8" s="181"/>
      <c r="AT8" s="181"/>
    </row>
    <row r="9" ht="22.5" customHeight="1">
      <c r="A9" s="172">
        <v>7.0</v>
      </c>
      <c r="B9" s="172">
        <v>1.0</v>
      </c>
      <c r="C9" s="172" t="s">
        <v>175</v>
      </c>
      <c r="D9" s="172"/>
      <c r="E9" s="172"/>
      <c r="F9" s="172"/>
      <c r="G9" s="172">
        <v>1.0</v>
      </c>
      <c r="H9" s="174" t="s">
        <v>553</v>
      </c>
      <c r="I9" s="175">
        <v>9049.0</v>
      </c>
      <c r="J9" s="172" t="s">
        <v>336</v>
      </c>
      <c r="K9" s="172" t="s">
        <v>554</v>
      </c>
      <c r="L9" s="176">
        <v>2.8</v>
      </c>
      <c r="M9" s="177">
        <v>44783.0</v>
      </c>
      <c r="N9" s="172" t="s">
        <v>338</v>
      </c>
      <c r="O9" s="172" t="s">
        <v>154</v>
      </c>
      <c r="P9" s="177">
        <v>45519.0</v>
      </c>
      <c r="Q9" s="172" t="s">
        <v>133</v>
      </c>
      <c r="R9" s="172" t="s">
        <v>171</v>
      </c>
      <c r="S9" s="172" t="s">
        <v>23</v>
      </c>
      <c r="T9" s="173"/>
      <c r="U9" s="173" t="s">
        <v>555</v>
      </c>
      <c r="V9" s="173" t="s">
        <v>556</v>
      </c>
      <c r="W9" s="173" t="s">
        <v>557</v>
      </c>
      <c r="X9" s="173"/>
      <c r="Y9" s="172"/>
      <c r="Z9" s="207"/>
      <c r="AA9" s="266"/>
      <c r="AB9" s="181"/>
      <c r="AC9" s="181"/>
      <c r="AD9" s="181"/>
      <c r="AE9" s="181"/>
      <c r="AF9" s="181"/>
      <c r="AG9" s="181"/>
      <c r="AH9" s="181"/>
      <c r="AI9" s="181"/>
      <c r="AJ9" s="181"/>
      <c r="AK9" s="181"/>
      <c r="AL9" s="181"/>
      <c r="AM9" s="181"/>
      <c r="AN9" s="181"/>
      <c r="AO9" s="181"/>
      <c r="AP9" s="181"/>
      <c r="AQ9" s="181"/>
      <c r="AR9" s="181"/>
      <c r="AS9" s="181"/>
      <c r="AT9" s="181"/>
    </row>
    <row r="10" ht="22.5" customHeight="1">
      <c r="A10" s="172">
        <v>8.0</v>
      </c>
      <c r="B10" s="172">
        <v>1.0</v>
      </c>
      <c r="C10" s="172" t="s">
        <v>175</v>
      </c>
      <c r="D10" s="172"/>
      <c r="E10" s="172"/>
      <c r="F10" s="172"/>
      <c r="G10" s="172">
        <v>1.0</v>
      </c>
      <c r="H10" s="174" t="s">
        <v>558</v>
      </c>
      <c r="I10" s="270">
        <v>8846.0</v>
      </c>
      <c r="J10" s="172" t="s">
        <v>559</v>
      </c>
      <c r="K10" s="172" t="s">
        <v>560</v>
      </c>
      <c r="L10" s="176">
        <v>3.4</v>
      </c>
      <c r="M10" s="177">
        <v>44558.0</v>
      </c>
      <c r="N10" s="172" t="s">
        <v>338</v>
      </c>
      <c r="O10" s="172" t="s">
        <v>154</v>
      </c>
      <c r="P10" s="177">
        <v>45519.0</v>
      </c>
      <c r="Q10" s="172" t="s">
        <v>133</v>
      </c>
      <c r="R10" s="172" t="s">
        <v>171</v>
      </c>
      <c r="S10" s="172" t="s">
        <v>23</v>
      </c>
      <c r="T10" s="173"/>
      <c r="U10" s="173" t="s">
        <v>561</v>
      </c>
      <c r="V10" s="173"/>
      <c r="W10" s="173" t="s">
        <v>562</v>
      </c>
      <c r="X10" s="173"/>
      <c r="Y10" s="172"/>
      <c r="Z10" s="207"/>
      <c r="AA10" s="266"/>
      <c r="AB10" s="181"/>
      <c r="AC10" s="181"/>
      <c r="AD10" s="181"/>
      <c r="AE10" s="181"/>
      <c r="AF10" s="181"/>
      <c r="AG10" s="181"/>
      <c r="AH10" s="181"/>
      <c r="AI10" s="181"/>
      <c r="AJ10" s="181"/>
      <c r="AK10" s="181"/>
      <c r="AL10" s="181"/>
      <c r="AM10" s="181"/>
      <c r="AN10" s="181"/>
      <c r="AO10" s="181"/>
      <c r="AP10" s="181"/>
      <c r="AQ10" s="181"/>
      <c r="AR10" s="181"/>
      <c r="AS10" s="181"/>
      <c r="AT10" s="181"/>
    </row>
    <row r="11" ht="22.5" customHeight="1">
      <c r="A11" s="172">
        <v>9.0</v>
      </c>
      <c r="B11" s="172">
        <v>1.0</v>
      </c>
      <c r="C11" s="172" t="s">
        <v>175</v>
      </c>
      <c r="D11" s="172"/>
      <c r="E11" s="172" t="s">
        <v>334</v>
      </c>
      <c r="F11" s="172" t="s">
        <v>334</v>
      </c>
      <c r="G11" s="172">
        <v>1.0</v>
      </c>
      <c r="H11" s="174" t="s">
        <v>563</v>
      </c>
      <c r="I11" s="175">
        <v>9121.0</v>
      </c>
      <c r="J11" s="172" t="s">
        <v>564</v>
      </c>
      <c r="K11" s="172" t="s">
        <v>565</v>
      </c>
      <c r="L11" s="176">
        <v>4.0</v>
      </c>
      <c r="M11" s="177">
        <v>44360.0</v>
      </c>
      <c r="N11" s="172" t="s">
        <v>338</v>
      </c>
      <c r="O11" s="172" t="s">
        <v>151</v>
      </c>
      <c r="P11" s="177">
        <v>45519.0</v>
      </c>
      <c r="Q11" s="172" t="s">
        <v>37</v>
      </c>
      <c r="R11" s="172" t="s">
        <v>171</v>
      </c>
      <c r="S11" s="172" t="s">
        <v>23</v>
      </c>
      <c r="T11" s="173"/>
      <c r="U11" s="173" t="s">
        <v>566</v>
      </c>
      <c r="V11" s="173"/>
      <c r="W11" s="173" t="s">
        <v>567</v>
      </c>
      <c r="X11" s="173"/>
      <c r="Y11" s="172"/>
      <c r="Z11" s="207"/>
      <c r="AA11" s="266"/>
      <c r="AB11" s="181"/>
      <c r="AC11" s="181"/>
      <c r="AD11" s="181"/>
      <c r="AE11" s="181"/>
      <c r="AF11" s="181"/>
      <c r="AG11" s="181"/>
      <c r="AH11" s="181"/>
      <c r="AI11" s="181"/>
      <c r="AJ11" s="181"/>
      <c r="AK11" s="181"/>
      <c r="AL11" s="181"/>
      <c r="AM11" s="181"/>
      <c r="AN11" s="181"/>
      <c r="AO11" s="181"/>
      <c r="AP11" s="181"/>
      <c r="AQ11" s="181"/>
      <c r="AR11" s="181"/>
      <c r="AS11" s="181"/>
      <c r="AT11" s="181"/>
    </row>
    <row r="12" ht="22.5" customHeight="1">
      <c r="A12" s="182">
        <v>10.0</v>
      </c>
      <c r="B12" s="182">
        <v>1.0</v>
      </c>
      <c r="C12" s="182" t="s">
        <v>175</v>
      </c>
      <c r="D12" s="182"/>
      <c r="E12" s="182"/>
      <c r="F12" s="182"/>
      <c r="G12" s="182">
        <v>1.0</v>
      </c>
      <c r="H12" s="184" t="s">
        <v>568</v>
      </c>
      <c r="I12" s="185"/>
      <c r="J12" s="182" t="s">
        <v>569</v>
      </c>
      <c r="K12" s="182" t="s">
        <v>570</v>
      </c>
      <c r="L12" s="186">
        <v>3.1</v>
      </c>
      <c r="M12" s="187">
        <v>44671.0</v>
      </c>
      <c r="N12" s="182" t="s">
        <v>350</v>
      </c>
      <c r="O12" s="182"/>
      <c r="P12" s="187">
        <v>45883.0</v>
      </c>
      <c r="Q12" s="182" t="s">
        <v>115</v>
      </c>
      <c r="R12" s="182" t="s">
        <v>345</v>
      </c>
      <c r="S12" s="182" t="s">
        <v>23</v>
      </c>
      <c r="T12" s="183"/>
      <c r="U12" s="183" t="s">
        <v>571</v>
      </c>
      <c r="V12" s="183"/>
      <c r="W12" s="183"/>
      <c r="X12" s="183"/>
      <c r="Y12" s="182"/>
      <c r="Z12" s="271"/>
      <c r="AA12" s="221"/>
      <c r="AB12" s="192"/>
      <c r="AC12" s="192"/>
      <c r="AD12" s="192"/>
      <c r="AE12" s="192"/>
      <c r="AF12" s="192"/>
      <c r="AG12" s="192"/>
      <c r="AH12" s="192"/>
      <c r="AI12" s="192"/>
      <c r="AJ12" s="192"/>
      <c r="AK12" s="192"/>
      <c r="AL12" s="192"/>
      <c r="AM12" s="192"/>
      <c r="AN12" s="192"/>
      <c r="AO12" s="192"/>
      <c r="AP12" s="192"/>
      <c r="AQ12" s="192"/>
      <c r="AR12" s="192"/>
      <c r="AS12" s="192"/>
      <c r="AT12" s="192"/>
    </row>
    <row r="13" ht="22.5" customHeight="1">
      <c r="A13" s="182">
        <v>11.0</v>
      </c>
      <c r="B13" s="182">
        <v>1.0</v>
      </c>
      <c r="C13" s="182" t="s">
        <v>175</v>
      </c>
      <c r="D13" s="182"/>
      <c r="E13" s="182"/>
      <c r="F13" s="182"/>
      <c r="G13" s="182">
        <v>1.0</v>
      </c>
      <c r="H13" s="184" t="s">
        <v>572</v>
      </c>
      <c r="I13" s="185"/>
      <c r="J13" s="182" t="s">
        <v>573</v>
      </c>
      <c r="K13" s="182" t="s">
        <v>574</v>
      </c>
      <c r="L13" s="186">
        <v>3.4</v>
      </c>
      <c r="M13" s="187">
        <v>44566.0</v>
      </c>
      <c r="N13" s="182" t="s">
        <v>338</v>
      </c>
      <c r="O13" s="182"/>
      <c r="P13" s="187">
        <v>45883.0</v>
      </c>
      <c r="Q13" s="182" t="s">
        <v>53</v>
      </c>
      <c r="R13" s="182" t="s">
        <v>345</v>
      </c>
      <c r="S13" s="182" t="s">
        <v>23</v>
      </c>
      <c r="T13" s="183"/>
      <c r="U13" s="183" t="s">
        <v>575</v>
      </c>
      <c r="V13" s="183"/>
      <c r="W13" s="183"/>
      <c r="X13" s="183"/>
      <c r="Y13" s="182"/>
      <c r="Z13" s="271"/>
      <c r="AA13" s="221"/>
      <c r="AB13" s="192"/>
      <c r="AC13" s="192"/>
      <c r="AD13" s="192"/>
      <c r="AE13" s="192"/>
      <c r="AF13" s="192"/>
      <c r="AG13" s="192"/>
      <c r="AH13" s="192"/>
      <c r="AI13" s="192"/>
      <c r="AJ13" s="192"/>
      <c r="AK13" s="192"/>
      <c r="AL13" s="192"/>
      <c r="AM13" s="192"/>
      <c r="AN13" s="192"/>
      <c r="AO13" s="192"/>
      <c r="AP13" s="192"/>
      <c r="AQ13" s="192"/>
      <c r="AR13" s="192"/>
      <c r="AS13" s="192"/>
      <c r="AT13" s="192"/>
    </row>
    <row r="14" ht="22.5" customHeight="1">
      <c r="A14" s="182">
        <v>12.0</v>
      </c>
      <c r="B14" s="182">
        <v>1.0</v>
      </c>
      <c r="C14" s="182" t="s">
        <v>175</v>
      </c>
      <c r="D14" s="182"/>
      <c r="E14" s="182"/>
      <c r="F14" s="182"/>
      <c r="G14" s="182">
        <v>1.0</v>
      </c>
      <c r="H14" s="184" t="s">
        <v>576</v>
      </c>
      <c r="I14" s="185">
        <v>9102.0</v>
      </c>
      <c r="J14" s="182" t="s">
        <v>463</v>
      </c>
      <c r="K14" s="182" t="s">
        <v>577</v>
      </c>
      <c r="L14" s="186">
        <v>3.7</v>
      </c>
      <c r="M14" s="187">
        <v>44451.0</v>
      </c>
      <c r="N14" s="182" t="s">
        <v>338</v>
      </c>
      <c r="O14" s="182"/>
      <c r="P14" s="187">
        <v>45883.0</v>
      </c>
      <c r="Q14" s="182" t="s">
        <v>133</v>
      </c>
      <c r="R14" s="182" t="s">
        <v>345</v>
      </c>
      <c r="S14" s="182" t="s">
        <v>23</v>
      </c>
      <c r="T14" s="183"/>
      <c r="U14" s="183"/>
      <c r="V14" s="183"/>
      <c r="W14" s="183"/>
      <c r="X14" s="183"/>
      <c r="Y14" s="182"/>
      <c r="Z14" s="271"/>
      <c r="AA14" s="221"/>
      <c r="AB14" s="192"/>
      <c r="AC14" s="192"/>
      <c r="AD14" s="192"/>
      <c r="AE14" s="192"/>
      <c r="AF14" s="192"/>
      <c r="AG14" s="192"/>
      <c r="AH14" s="192"/>
      <c r="AI14" s="192"/>
      <c r="AJ14" s="192"/>
      <c r="AK14" s="192"/>
      <c r="AL14" s="192"/>
      <c r="AM14" s="192"/>
      <c r="AN14" s="192"/>
      <c r="AO14" s="192"/>
      <c r="AP14" s="192"/>
      <c r="AQ14" s="192"/>
      <c r="AR14" s="192"/>
      <c r="AS14" s="192"/>
      <c r="AT14" s="192"/>
    </row>
    <row r="15" ht="22.5" customHeight="1">
      <c r="A15" s="172">
        <v>13.0</v>
      </c>
      <c r="B15" s="172"/>
      <c r="C15" s="172" t="s">
        <v>175</v>
      </c>
      <c r="D15" s="172"/>
      <c r="E15" s="172"/>
      <c r="F15" s="172"/>
      <c r="G15" s="172"/>
      <c r="H15" s="174"/>
      <c r="I15" s="175"/>
      <c r="J15" s="194"/>
      <c r="K15" s="172"/>
      <c r="L15" s="176"/>
      <c r="M15" s="177"/>
      <c r="N15" s="172"/>
      <c r="O15" s="172"/>
      <c r="P15" s="177"/>
      <c r="Q15" s="172"/>
      <c r="R15" s="172"/>
      <c r="S15" s="172"/>
      <c r="T15" s="173"/>
      <c r="U15" s="173"/>
      <c r="V15" s="173"/>
      <c r="W15" s="173"/>
      <c r="X15" s="173"/>
      <c r="Y15" s="172"/>
      <c r="Z15" s="207"/>
      <c r="AA15" s="266"/>
      <c r="AB15" s="181"/>
      <c r="AC15" s="181"/>
      <c r="AD15" s="181"/>
      <c r="AE15" s="181"/>
      <c r="AF15" s="181"/>
      <c r="AG15" s="181"/>
      <c r="AH15" s="181"/>
      <c r="AI15" s="181"/>
      <c r="AJ15" s="181"/>
      <c r="AK15" s="181"/>
      <c r="AL15" s="181"/>
      <c r="AM15" s="181"/>
      <c r="AN15" s="181"/>
      <c r="AO15" s="181"/>
      <c r="AP15" s="181"/>
      <c r="AQ15" s="181"/>
      <c r="AR15" s="181"/>
      <c r="AS15" s="181"/>
      <c r="AT15" s="181"/>
    </row>
    <row r="16" ht="22.5" customHeight="1">
      <c r="A16" s="172">
        <v>14.0</v>
      </c>
      <c r="B16" s="172"/>
      <c r="C16" s="172" t="s">
        <v>175</v>
      </c>
      <c r="D16" s="172"/>
      <c r="E16" s="172"/>
      <c r="F16" s="172"/>
      <c r="G16" s="172"/>
      <c r="H16" s="174"/>
      <c r="I16" s="175"/>
      <c r="J16" s="172"/>
      <c r="K16" s="172"/>
      <c r="L16" s="176"/>
      <c r="M16" s="177"/>
      <c r="N16" s="172"/>
      <c r="O16" s="172"/>
      <c r="P16" s="177"/>
      <c r="Q16" s="172"/>
      <c r="R16" s="172"/>
      <c r="S16" s="172"/>
      <c r="T16" s="173"/>
      <c r="U16" s="173"/>
      <c r="V16" s="173"/>
      <c r="W16" s="173"/>
      <c r="X16" s="173"/>
      <c r="Y16" s="172"/>
      <c r="Z16" s="207"/>
      <c r="AA16" s="266"/>
      <c r="AB16" s="181"/>
      <c r="AC16" s="181"/>
      <c r="AD16" s="181"/>
      <c r="AE16" s="181"/>
      <c r="AF16" s="181"/>
      <c r="AG16" s="181"/>
      <c r="AH16" s="181"/>
      <c r="AI16" s="181"/>
      <c r="AJ16" s="181"/>
      <c r="AK16" s="181"/>
      <c r="AL16" s="181"/>
      <c r="AM16" s="181"/>
      <c r="AN16" s="181"/>
      <c r="AO16" s="181"/>
      <c r="AP16" s="181"/>
      <c r="AQ16" s="181"/>
      <c r="AR16" s="181"/>
      <c r="AS16" s="181"/>
      <c r="AT16" s="181"/>
    </row>
    <row r="17" ht="22.5" customHeight="1">
      <c r="A17" s="172">
        <v>15.0</v>
      </c>
      <c r="B17" s="172"/>
      <c r="C17" s="172" t="s">
        <v>175</v>
      </c>
      <c r="D17" s="172"/>
      <c r="E17" s="172"/>
      <c r="F17" s="172"/>
      <c r="G17" s="172"/>
      <c r="H17" s="174"/>
      <c r="I17" s="175"/>
      <c r="J17" s="172"/>
      <c r="K17" s="172"/>
      <c r="L17" s="176"/>
      <c r="M17" s="177"/>
      <c r="N17" s="172"/>
      <c r="O17" s="172"/>
      <c r="P17" s="177"/>
      <c r="Q17" s="172"/>
      <c r="R17" s="172"/>
      <c r="S17" s="172"/>
      <c r="T17" s="173"/>
      <c r="U17" s="173"/>
      <c r="V17" s="173"/>
      <c r="W17" s="173"/>
      <c r="X17" s="173"/>
      <c r="Y17" s="172"/>
      <c r="Z17" s="207"/>
      <c r="AA17" s="266"/>
      <c r="AB17" s="181"/>
      <c r="AC17" s="181"/>
      <c r="AD17" s="181"/>
      <c r="AE17" s="181"/>
      <c r="AF17" s="181"/>
      <c r="AG17" s="181"/>
      <c r="AH17" s="181"/>
      <c r="AI17" s="181"/>
      <c r="AJ17" s="181"/>
      <c r="AK17" s="181"/>
      <c r="AL17" s="181"/>
      <c r="AM17" s="181"/>
      <c r="AN17" s="181"/>
      <c r="AO17" s="181"/>
      <c r="AP17" s="181"/>
      <c r="AQ17" s="181"/>
      <c r="AR17" s="181"/>
      <c r="AS17" s="181"/>
      <c r="AT17" s="181"/>
    </row>
    <row r="18" ht="22.5" customHeight="1">
      <c r="A18" s="172">
        <v>16.0</v>
      </c>
      <c r="B18" s="172"/>
      <c r="C18" s="172" t="s">
        <v>175</v>
      </c>
      <c r="D18" s="172"/>
      <c r="E18" s="172"/>
      <c r="F18" s="172"/>
      <c r="G18" s="172"/>
      <c r="H18" s="174"/>
      <c r="I18" s="175"/>
      <c r="J18" s="172"/>
      <c r="K18" s="172"/>
      <c r="L18" s="176"/>
      <c r="M18" s="177"/>
      <c r="N18" s="172"/>
      <c r="O18" s="172"/>
      <c r="P18" s="177"/>
      <c r="Q18" s="172"/>
      <c r="R18" s="172"/>
      <c r="S18" s="172"/>
      <c r="T18" s="173"/>
      <c r="U18" s="173"/>
      <c r="V18" s="173"/>
      <c r="W18" s="173"/>
      <c r="X18" s="173"/>
      <c r="Y18" s="172"/>
      <c r="Z18" s="207"/>
      <c r="AA18" s="266"/>
      <c r="AB18" s="181"/>
      <c r="AC18" s="181"/>
      <c r="AD18" s="181"/>
      <c r="AE18" s="181"/>
      <c r="AF18" s="181"/>
      <c r="AG18" s="181"/>
      <c r="AH18" s="181"/>
      <c r="AI18" s="181"/>
      <c r="AJ18" s="181"/>
      <c r="AK18" s="181"/>
      <c r="AL18" s="181"/>
      <c r="AM18" s="181"/>
      <c r="AN18" s="181"/>
      <c r="AO18" s="181"/>
      <c r="AP18" s="181"/>
      <c r="AQ18" s="181"/>
      <c r="AR18" s="181"/>
      <c r="AS18" s="181"/>
      <c r="AT18" s="181"/>
    </row>
    <row r="19" ht="22.5" customHeight="1">
      <c r="A19" s="172">
        <v>17.0</v>
      </c>
      <c r="B19" s="172"/>
      <c r="C19" s="172" t="s">
        <v>175</v>
      </c>
      <c r="D19" s="172"/>
      <c r="E19" s="172"/>
      <c r="F19" s="172"/>
      <c r="G19" s="172"/>
      <c r="H19" s="174"/>
      <c r="I19" s="175"/>
      <c r="J19" s="172"/>
      <c r="K19" s="172"/>
      <c r="L19" s="176"/>
      <c r="M19" s="177"/>
      <c r="N19" s="172"/>
      <c r="O19" s="172"/>
      <c r="P19" s="177"/>
      <c r="Q19" s="172"/>
      <c r="R19" s="172"/>
      <c r="S19" s="172"/>
      <c r="T19" s="173"/>
      <c r="U19" s="173"/>
      <c r="V19" s="173"/>
      <c r="W19" s="173"/>
      <c r="X19" s="173"/>
      <c r="Y19" s="172"/>
      <c r="Z19" s="172"/>
      <c r="AA19" s="266"/>
      <c r="AB19" s="181"/>
      <c r="AC19" s="181"/>
      <c r="AD19" s="181"/>
      <c r="AE19" s="181"/>
      <c r="AF19" s="181"/>
      <c r="AG19" s="181"/>
      <c r="AH19" s="181"/>
      <c r="AI19" s="181"/>
      <c r="AJ19" s="181"/>
      <c r="AK19" s="181"/>
      <c r="AL19" s="181"/>
      <c r="AM19" s="181"/>
      <c r="AN19" s="181"/>
      <c r="AO19" s="181"/>
      <c r="AP19" s="181"/>
      <c r="AQ19" s="181"/>
      <c r="AR19" s="181"/>
      <c r="AS19" s="181"/>
      <c r="AT19" s="181"/>
    </row>
    <row r="20" ht="22.5" customHeight="1">
      <c r="A20" s="172">
        <v>18.0</v>
      </c>
      <c r="B20" s="172"/>
      <c r="C20" s="172" t="s">
        <v>175</v>
      </c>
      <c r="D20" s="172"/>
      <c r="E20" s="172"/>
      <c r="F20" s="172"/>
      <c r="G20" s="172"/>
      <c r="H20" s="174"/>
      <c r="I20" s="175"/>
      <c r="J20" s="172"/>
      <c r="K20" s="172"/>
      <c r="L20" s="176"/>
      <c r="M20" s="272"/>
      <c r="N20" s="172"/>
      <c r="O20" s="172"/>
      <c r="P20" s="177"/>
      <c r="Q20" s="172"/>
      <c r="R20" s="172"/>
      <c r="S20" s="172"/>
      <c r="T20" s="173"/>
      <c r="U20" s="173"/>
      <c r="V20" s="173"/>
      <c r="W20" s="173"/>
      <c r="X20" s="173"/>
      <c r="Y20" s="172"/>
      <c r="Z20" s="207"/>
      <c r="AA20" s="266"/>
      <c r="AB20" s="181"/>
      <c r="AC20" s="181"/>
      <c r="AD20" s="181"/>
      <c r="AE20" s="181"/>
      <c r="AF20" s="181"/>
      <c r="AG20" s="181"/>
      <c r="AH20" s="181"/>
      <c r="AI20" s="181"/>
      <c r="AJ20" s="181"/>
      <c r="AK20" s="181"/>
      <c r="AL20" s="181"/>
      <c r="AM20" s="181"/>
      <c r="AN20" s="181"/>
      <c r="AO20" s="181"/>
      <c r="AP20" s="181"/>
      <c r="AQ20" s="181"/>
      <c r="AR20" s="181"/>
      <c r="AS20" s="181"/>
      <c r="AT20" s="181"/>
    </row>
    <row r="21" ht="22.5" customHeight="1">
      <c r="A21" s="172">
        <v>19.0</v>
      </c>
      <c r="B21" s="172"/>
      <c r="C21" s="172" t="s">
        <v>175</v>
      </c>
      <c r="D21" s="172"/>
      <c r="E21" s="172"/>
      <c r="F21" s="172"/>
      <c r="G21" s="172"/>
      <c r="H21" s="174"/>
      <c r="I21" s="175"/>
      <c r="J21" s="172"/>
      <c r="K21" s="172"/>
      <c r="L21" s="176"/>
      <c r="M21" s="272"/>
      <c r="N21" s="172"/>
      <c r="O21" s="172"/>
      <c r="P21" s="177"/>
      <c r="Q21" s="172"/>
      <c r="R21" s="172"/>
      <c r="S21" s="172"/>
      <c r="T21" s="173"/>
      <c r="U21" s="173"/>
      <c r="V21" s="173"/>
      <c r="W21" s="173"/>
      <c r="X21" s="173"/>
      <c r="Y21" s="172"/>
      <c r="Z21" s="207"/>
      <c r="AA21" s="266"/>
      <c r="AB21" s="172"/>
      <c r="AC21" s="172"/>
      <c r="AD21" s="172"/>
      <c r="AE21" s="172"/>
      <c r="AF21" s="172"/>
      <c r="AG21" s="172"/>
      <c r="AH21" s="172"/>
      <c r="AI21" s="172"/>
      <c r="AJ21" s="172"/>
      <c r="AK21" s="172"/>
      <c r="AL21" s="172"/>
      <c r="AM21" s="172"/>
      <c r="AN21" s="172"/>
      <c r="AO21" s="172"/>
      <c r="AP21" s="172"/>
      <c r="AQ21" s="172"/>
      <c r="AR21" s="172"/>
      <c r="AS21" s="172"/>
      <c r="AT21" s="172"/>
    </row>
    <row r="22" ht="22.5" customHeight="1">
      <c r="A22" s="172">
        <v>20.0</v>
      </c>
      <c r="B22" s="172"/>
      <c r="C22" s="172" t="s">
        <v>175</v>
      </c>
      <c r="D22" s="172"/>
      <c r="E22" s="172"/>
      <c r="F22" s="172"/>
      <c r="G22" s="172"/>
      <c r="H22" s="174"/>
      <c r="I22" s="175"/>
      <c r="J22" s="172"/>
      <c r="K22" s="172"/>
      <c r="L22" s="176"/>
      <c r="M22" s="272"/>
      <c r="N22" s="172"/>
      <c r="O22" s="172"/>
      <c r="P22" s="177"/>
      <c r="Q22" s="172"/>
      <c r="R22" s="172"/>
      <c r="S22" s="172"/>
      <c r="T22" s="173"/>
      <c r="U22" s="173"/>
      <c r="V22" s="173"/>
      <c r="W22" s="173"/>
      <c r="X22" s="173"/>
      <c r="Y22" s="172"/>
      <c r="Z22" s="207"/>
      <c r="AA22" s="266"/>
      <c r="AB22" s="172"/>
      <c r="AC22" s="172"/>
      <c r="AD22" s="172"/>
      <c r="AE22" s="172"/>
      <c r="AF22" s="172"/>
      <c r="AG22" s="172"/>
      <c r="AH22" s="172"/>
      <c r="AI22" s="172"/>
      <c r="AJ22" s="172"/>
      <c r="AK22" s="172"/>
      <c r="AL22" s="172"/>
      <c r="AM22" s="172"/>
      <c r="AN22" s="172"/>
      <c r="AO22" s="172"/>
      <c r="AP22" s="172"/>
      <c r="AQ22" s="172"/>
      <c r="AR22" s="172"/>
      <c r="AS22" s="172"/>
      <c r="AT22" s="172"/>
    </row>
    <row r="23" ht="21.0" customHeight="1">
      <c r="A23" s="164" t="s">
        <v>578</v>
      </c>
      <c r="B23" s="25"/>
      <c r="C23" s="25"/>
      <c r="D23" s="25"/>
      <c r="E23" s="25"/>
      <c r="F23" s="25"/>
      <c r="G23" s="25"/>
      <c r="H23" s="25"/>
      <c r="I23" s="25"/>
      <c r="J23" s="25"/>
      <c r="K23" s="26"/>
      <c r="L23" s="260"/>
      <c r="M23" s="261"/>
      <c r="N23" s="262"/>
      <c r="O23" s="262"/>
      <c r="P23" s="261"/>
      <c r="Q23" s="262"/>
      <c r="R23" s="262"/>
      <c r="S23" s="262"/>
      <c r="T23" s="262"/>
      <c r="U23" s="263"/>
      <c r="V23" s="263"/>
      <c r="W23" s="273"/>
      <c r="X23" s="273"/>
      <c r="Y23" s="262"/>
      <c r="Z23" s="262"/>
      <c r="AA23" s="262"/>
      <c r="AB23" s="233"/>
      <c r="AC23" s="233"/>
      <c r="AD23" s="233"/>
      <c r="AE23" s="233"/>
      <c r="AF23" s="233"/>
      <c r="AG23" s="233"/>
      <c r="AH23" s="233"/>
      <c r="AI23" s="233"/>
      <c r="AJ23" s="233"/>
      <c r="AK23" s="233"/>
      <c r="AL23" s="233"/>
      <c r="AM23" s="233"/>
      <c r="AN23" s="233"/>
      <c r="AO23" s="233"/>
      <c r="AP23" s="233"/>
      <c r="AQ23" s="233"/>
      <c r="AR23" s="233"/>
      <c r="AS23" s="233"/>
      <c r="AT23" s="264"/>
    </row>
    <row r="24" ht="22.5" customHeight="1">
      <c r="A24" s="172">
        <v>1.0</v>
      </c>
      <c r="B24" s="172">
        <v>2.0</v>
      </c>
      <c r="C24" s="172" t="s">
        <v>177</v>
      </c>
      <c r="D24" s="172"/>
      <c r="E24" s="172"/>
      <c r="F24" s="172"/>
      <c r="G24" s="172">
        <v>1.0</v>
      </c>
      <c r="H24" s="174" t="s">
        <v>579</v>
      </c>
      <c r="I24" s="175">
        <v>9141.0</v>
      </c>
      <c r="J24" s="172" t="s">
        <v>463</v>
      </c>
      <c r="K24" s="172" t="s">
        <v>580</v>
      </c>
      <c r="L24" s="176">
        <v>3.3</v>
      </c>
      <c r="M24" s="177">
        <v>44601.0</v>
      </c>
      <c r="N24" s="172" t="s">
        <v>350</v>
      </c>
      <c r="O24" s="172" t="s">
        <v>152</v>
      </c>
      <c r="P24" s="177">
        <v>45519.0</v>
      </c>
      <c r="Q24" s="172" t="s">
        <v>133</v>
      </c>
      <c r="R24" s="172" t="s">
        <v>163</v>
      </c>
      <c r="S24" s="172" t="s">
        <v>23</v>
      </c>
      <c r="T24" s="173"/>
      <c r="U24" s="173"/>
      <c r="V24" s="173"/>
      <c r="W24" s="265" t="s">
        <v>581</v>
      </c>
      <c r="X24" s="265"/>
      <c r="Y24" s="172"/>
      <c r="Z24" s="207"/>
      <c r="AA24" s="266"/>
      <c r="AB24" s="181"/>
      <c r="AC24" s="181"/>
      <c r="AD24" s="181"/>
      <c r="AE24" s="181"/>
      <c r="AF24" s="181"/>
      <c r="AG24" s="181"/>
      <c r="AH24" s="181"/>
      <c r="AI24" s="181"/>
      <c r="AJ24" s="181"/>
      <c r="AK24" s="181"/>
      <c r="AL24" s="181"/>
      <c r="AM24" s="181"/>
      <c r="AN24" s="181"/>
      <c r="AO24" s="181"/>
      <c r="AP24" s="181"/>
      <c r="AQ24" s="181"/>
      <c r="AR24" s="181"/>
      <c r="AS24" s="181"/>
      <c r="AT24" s="181"/>
    </row>
    <row r="25" ht="22.5" customHeight="1">
      <c r="A25" s="172">
        <v>2.0</v>
      </c>
      <c r="B25" s="172">
        <v>2.0</v>
      </c>
      <c r="C25" s="172" t="s">
        <v>177</v>
      </c>
      <c r="D25" s="172"/>
      <c r="E25" s="172"/>
      <c r="F25" s="172"/>
      <c r="G25" s="172">
        <v>1.0</v>
      </c>
      <c r="H25" s="174" t="s">
        <v>582</v>
      </c>
      <c r="I25" s="175">
        <v>9138.0</v>
      </c>
      <c r="J25" s="172" t="s">
        <v>463</v>
      </c>
      <c r="K25" s="172" t="s">
        <v>583</v>
      </c>
      <c r="L25" s="176">
        <v>3.4</v>
      </c>
      <c r="M25" s="177">
        <v>44562.0</v>
      </c>
      <c r="N25" s="172" t="s">
        <v>338</v>
      </c>
      <c r="O25" s="172" t="s">
        <v>154</v>
      </c>
      <c r="P25" s="177">
        <v>45519.0</v>
      </c>
      <c r="Q25" s="172" t="s">
        <v>133</v>
      </c>
      <c r="R25" s="172" t="s">
        <v>163</v>
      </c>
      <c r="S25" s="172" t="s">
        <v>23</v>
      </c>
      <c r="T25" s="173"/>
      <c r="U25" s="173"/>
      <c r="V25" s="173"/>
      <c r="W25" s="265" t="s">
        <v>584</v>
      </c>
      <c r="X25" s="265"/>
      <c r="Y25" s="172"/>
      <c r="Z25" s="172"/>
      <c r="AA25" s="266"/>
      <c r="AB25" s="181"/>
      <c r="AC25" s="181"/>
      <c r="AD25" s="181"/>
      <c r="AE25" s="181"/>
      <c r="AF25" s="181"/>
      <c r="AG25" s="181"/>
      <c r="AH25" s="181"/>
      <c r="AI25" s="181"/>
      <c r="AJ25" s="181"/>
      <c r="AK25" s="181"/>
      <c r="AL25" s="181"/>
      <c r="AM25" s="181"/>
      <c r="AN25" s="181"/>
      <c r="AO25" s="181"/>
      <c r="AP25" s="181"/>
      <c r="AQ25" s="181"/>
      <c r="AR25" s="181"/>
      <c r="AS25" s="181"/>
      <c r="AT25" s="181"/>
    </row>
    <row r="26" ht="22.5" customHeight="1">
      <c r="A26" s="172">
        <v>3.0</v>
      </c>
      <c r="B26" s="172">
        <v>2.0</v>
      </c>
      <c r="C26" s="172" t="s">
        <v>177</v>
      </c>
      <c r="D26" s="172"/>
      <c r="E26" s="172"/>
      <c r="F26" s="172"/>
      <c r="G26" s="172">
        <v>1.0</v>
      </c>
      <c r="H26" s="174" t="s">
        <v>585</v>
      </c>
      <c r="I26" s="175">
        <v>9133.0</v>
      </c>
      <c r="J26" s="172" t="s">
        <v>586</v>
      </c>
      <c r="K26" s="172" t="s">
        <v>587</v>
      </c>
      <c r="L26" s="176">
        <v>3.7</v>
      </c>
      <c r="M26" s="177">
        <v>44458.0</v>
      </c>
      <c r="N26" s="172" t="s">
        <v>338</v>
      </c>
      <c r="O26" s="172" t="s">
        <v>154</v>
      </c>
      <c r="P26" s="177">
        <v>45519.0</v>
      </c>
      <c r="Q26" s="172" t="s">
        <v>42</v>
      </c>
      <c r="R26" s="172" t="s">
        <v>165</v>
      </c>
      <c r="S26" s="172" t="s">
        <v>23</v>
      </c>
      <c r="T26" s="173"/>
      <c r="U26" s="173"/>
      <c r="V26" s="173"/>
      <c r="W26" s="265" t="s">
        <v>588</v>
      </c>
      <c r="X26" s="265"/>
      <c r="Y26" s="172"/>
      <c r="Z26" s="172"/>
      <c r="AA26" s="266"/>
      <c r="AB26" s="181"/>
      <c r="AC26" s="181"/>
      <c r="AD26" s="181"/>
      <c r="AE26" s="181"/>
      <c r="AF26" s="181"/>
      <c r="AG26" s="181"/>
      <c r="AH26" s="181"/>
      <c r="AI26" s="181"/>
      <c r="AJ26" s="181"/>
      <c r="AK26" s="181"/>
      <c r="AL26" s="181"/>
      <c r="AM26" s="181"/>
      <c r="AN26" s="181"/>
      <c r="AO26" s="181"/>
      <c r="AP26" s="181"/>
      <c r="AQ26" s="181"/>
      <c r="AR26" s="181"/>
      <c r="AS26" s="181"/>
      <c r="AT26" s="181"/>
    </row>
    <row r="27" ht="22.5" customHeight="1">
      <c r="A27" s="172">
        <v>4.0</v>
      </c>
      <c r="B27" s="172">
        <v>2.0</v>
      </c>
      <c r="C27" s="172" t="s">
        <v>177</v>
      </c>
      <c r="D27" s="172"/>
      <c r="E27" s="172"/>
      <c r="F27" s="172"/>
      <c r="G27" s="172">
        <v>1.0</v>
      </c>
      <c r="H27" s="174" t="s">
        <v>589</v>
      </c>
      <c r="I27" s="175">
        <v>9178.0</v>
      </c>
      <c r="J27" s="172" t="s">
        <v>590</v>
      </c>
      <c r="K27" s="172" t="s">
        <v>591</v>
      </c>
      <c r="L27" s="176">
        <v>2.9</v>
      </c>
      <c r="M27" s="177">
        <v>44757.0</v>
      </c>
      <c r="N27" s="172" t="s">
        <v>338</v>
      </c>
      <c r="O27" s="172" t="s">
        <v>154</v>
      </c>
      <c r="P27" s="177">
        <v>45526.0</v>
      </c>
      <c r="Q27" s="172" t="s">
        <v>39</v>
      </c>
      <c r="R27" s="172" t="s">
        <v>165</v>
      </c>
      <c r="S27" s="172" t="s">
        <v>23</v>
      </c>
      <c r="T27" s="173"/>
      <c r="U27" s="173" t="s">
        <v>592</v>
      </c>
      <c r="V27" s="173"/>
      <c r="W27" s="265" t="s">
        <v>593</v>
      </c>
      <c r="X27" s="265"/>
      <c r="Y27" s="172"/>
      <c r="Z27" s="172"/>
      <c r="AA27" s="266"/>
      <c r="AB27" s="181"/>
      <c r="AC27" s="181"/>
      <c r="AD27" s="181"/>
      <c r="AE27" s="181"/>
      <c r="AF27" s="181"/>
      <c r="AG27" s="181"/>
      <c r="AH27" s="181"/>
      <c r="AI27" s="181"/>
      <c r="AJ27" s="181"/>
      <c r="AK27" s="181"/>
      <c r="AL27" s="181"/>
      <c r="AM27" s="181"/>
      <c r="AN27" s="181"/>
      <c r="AO27" s="181"/>
      <c r="AP27" s="181"/>
      <c r="AQ27" s="181"/>
      <c r="AR27" s="181"/>
      <c r="AS27" s="181"/>
      <c r="AT27" s="181"/>
    </row>
    <row r="28" ht="22.5" customHeight="1">
      <c r="A28" s="172">
        <v>5.0</v>
      </c>
      <c r="B28" s="172">
        <v>2.0</v>
      </c>
      <c r="C28" s="172" t="s">
        <v>177</v>
      </c>
      <c r="D28" s="172"/>
      <c r="E28" s="172"/>
      <c r="F28" s="172"/>
      <c r="G28" s="172">
        <v>1.0</v>
      </c>
      <c r="H28" s="174" t="s">
        <v>594</v>
      </c>
      <c r="I28" s="175">
        <v>9213.0</v>
      </c>
      <c r="J28" s="172" t="s">
        <v>361</v>
      </c>
      <c r="K28" s="172" t="s">
        <v>595</v>
      </c>
      <c r="L28" s="176">
        <v>3.6</v>
      </c>
      <c r="M28" s="177">
        <v>44515.0</v>
      </c>
      <c r="N28" s="172" t="s">
        <v>338</v>
      </c>
      <c r="O28" s="172" t="s">
        <v>153</v>
      </c>
      <c r="P28" s="177">
        <v>45593.0</v>
      </c>
      <c r="Q28" s="172" t="s">
        <v>133</v>
      </c>
      <c r="R28" s="172" t="s">
        <v>165</v>
      </c>
      <c r="S28" s="172" t="s">
        <v>23</v>
      </c>
      <c r="T28" s="173"/>
      <c r="U28" s="173"/>
      <c r="V28" s="173"/>
      <c r="W28" s="173" t="s">
        <v>596</v>
      </c>
      <c r="X28" s="173"/>
      <c r="Y28" s="172"/>
      <c r="Z28" s="172"/>
      <c r="AA28" s="266"/>
      <c r="AB28" s="181"/>
      <c r="AC28" s="181"/>
      <c r="AD28" s="181"/>
      <c r="AE28" s="181"/>
      <c r="AF28" s="181"/>
      <c r="AG28" s="181"/>
      <c r="AH28" s="181"/>
      <c r="AI28" s="181"/>
      <c r="AJ28" s="181"/>
      <c r="AK28" s="181"/>
      <c r="AL28" s="181"/>
      <c r="AM28" s="181"/>
      <c r="AN28" s="181"/>
      <c r="AO28" s="181"/>
      <c r="AP28" s="181"/>
      <c r="AQ28" s="181"/>
      <c r="AR28" s="181"/>
      <c r="AS28" s="181"/>
      <c r="AT28" s="181"/>
    </row>
    <row r="29" ht="22.5" customHeight="1">
      <c r="A29" s="172">
        <v>6.0</v>
      </c>
      <c r="B29" s="172">
        <v>2.0</v>
      </c>
      <c r="C29" s="172" t="s">
        <v>177</v>
      </c>
      <c r="D29" s="172" t="s">
        <v>334</v>
      </c>
      <c r="E29" s="172"/>
      <c r="F29" s="172" t="s">
        <v>334</v>
      </c>
      <c r="G29" s="172">
        <v>1.0</v>
      </c>
      <c r="H29" s="174" t="s">
        <v>597</v>
      </c>
      <c r="I29" s="175">
        <v>8322.0</v>
      </c>
      <c r="J29" s="172" t="s">
        <v>598</v>
      </c>
      <c r="K29" s="172" t="s">
        <v>599</v>
      </c>
      <c r="L29" s="176">
        <v>3.4</v>
      </c>
      <c r="M29" s="177">
        <v>44581.0</v>
      </c>
      <c r="N29" s="172" t="s">
        <v>350</v>
      </c>
      <c r="O29" s="172" t="s">
        <v>152</v>
      </c>
      <c r="P29" s="177">
        <v>45342.0</v>
      </c>
      <c r="Q29" s="172" t="s">
        <v>37</v>
      </c>
      <c r="R29" s="172" t="s">
        <v>169</v>
      </c>
      <c r="S29" s="172" t="s">
        <v>23</v>
      </c>
      <c r="T29" s="173"/>
      <c r="U29" s="173" t="s">
        <v>600</v>
      </c>
      <c r="V29" s="173"/>
      <c r="W29" s="173" t="s">
        <v>601</v>
      </c>
      <c r="X29" s="173"/>
      <c r="Y29" s="172"/>
      <c r="Z29" s="207"/>
      <c r="AA29" s="266"/>
      <c r="AB29" s="181"/>
      <c r="AC29" s="181"/>
      <c r="AD29" s="181"/>
      <c r="AE29" s="181"/>
      <c r="AF29" s="181"/>
      <c r="AG29" s="181"/>
      <c r="AH29" s="181"/>
      <c r="AI29" s="181"/>
      <c r="AJ29" s="181"/>
      <c r="AK29" s="181"/>
      <c r="AL29" s="181"/>
      <c r="AM29" s="181"/>
      <c r="AN29" s="181"/>
      <c r="AO29" s="181"/>
      <c r="AP29" s="181"/>
      <c r="AQ29" s="181"/>
      <c r="AR29" s="181"/>
      <c r="AS29" s="181"/>
      <c r="AT29" s="181"/>
    </row>
    <row r="30" ht="22.5" customHeight="1">
      <c r="A30" s="172">
        <v>7.0</v>
      </c>
      <c r="B30" s="172">
        <v>2.0</v>
      </c>
      <c r="C30" s="172" t="s">
        <v>177</v>
      </c>
      <c r="D30" s="172" t="s">
        <v>334</v>
      </c>
      <c r="E30" s="172"/>
      <c r="F30" s="172" t="s">
        <v>334</v>
      </c>
      <c r="G30" s="172">
        <v>1.0</v>
      </c>
      <c r="H30" s="174" t="s">
        <v>602</v>
      </c>
      <c r="I30" s="175">
        <v>8319.0</v>
      </c>
      <c r="J30" s="172" t="s">
        <v>598</v>
      </c>
      <c r="K30" s="172" t="s">
        <v>603</v>
      </c>
      <c r="L30" s="176">
        <v>3.4</v>
      </c>
      <c r="M30" s="177">
        <v>44581.0</v>
      </c>
      <c r="N30" s="172" t="s">
        <v>350</v>
      </c>
      <c r="O30" s="172" t="s">
        <v>152</v>
      </c>
      <c r="P30" s="177">
        <v>45342.0</v>
      </c>
      <c r="Q30" s="172" t="s">
        <v>37</v>
      </c>
      <c r="R30" s="172" t="s">
        <v>169</v>
      </c>
      <c r="S30" s="172" t="s">
        <v>23</v>
      </c>
      <c r="T30" s="173"/>
      <c r="U30" s="173" t="s">
        <v>600</v>
      </c>
      <c r="V30" s="173"/>
      <c r="W30" s="173" t="s">
        <v>604</v>
      </c>
      <c r="X30" s="173"/>
      <c r="Y30" s="172"/>
      <c r="Z30" s="172"/>
      <c r="AA30" s="266"/>
      <c r="AB30" s="181"/>
      <c r="AC30" s="181"/>
      <c r="AD30" s="181"/>
      <c r="AE30" s="181"/>
      <c r="AF30" s="181"/>
      <c r="AG30" s="181"/>
      <c r="AH30" s="181"/>
      <c r="AI30" s="181"/>
      <c r="AJ30" s="181"/>
      <c r="AK30" s="181"/>
      <c r="AL30" s="181"/>
      <c r="AM30" s="181"/>
      <c r="AN30" s="181"/>
      <c r="AO30" s="181"/>
      <c r="AP30" s="181"/>
      <c r="AQ30" s="181"/>
      <c r="AR30" s="181"/>
      <c r="AS30" s="181"/>
      <c r="AT30" s="181"/>
    </row>
    <row r="31" ht="22.5" customHeight="1">
      <c r="A31" s="172">
        <v>8.0</v>
      </c>
      <c r="B31" s="172">
        <v>2.0</v>
      </c>
      <c r="C31" s="172" t="s">
        <v>177</v>
      </c>
      <c r="D31" s="172"/>
      <c r="E31" s="172"/>
      <c r="F31" s="172"/>
      <c r="G31" s="172">
        <v>1.0</v>
      </c>
      <c r="H31" s="174" t="s">
        <v>605</v>
      </c>
      <c r="I31" s="175">
        <v>8861.0</v>
      </c>
      <c r="J31" s="172" t="s">
        <v>606</v>
      </c>
      <c r="K31" s="172" t="s">
        <v>607</v>
      </c>
      <c r="L31" s="176">
        <v>3.3</v>
      </c>
      <c r="M31" s="177">
        <v>44596.0</v>
      </c>
      <c r="N31" s="172" t="s">
        <v>350</v>
      </c>
      <c r="O31" s="172" t="s">
        <v>154</v>
      </c>
      <c r="P31" s="177">
        <v>45519.0</v>
      </c>
      <c r="Q31" s="172" t="s">
        <v>9</v>
      </c>
      <c r="R31" s="172" t="s">
        <v>169</v>
      </c>
      <c r="S31" s="172" t="s">
        <v>23</v>
      </c>
      <c r="T31" s="173"/>
      <c r="U31" s="173" t="s">
        <v>608</v>
      </c>
      <c r="V31" s="173"/>
      <c r="W31" s="173" t="s">
        <v>609</v>
      </c>
      <c r="X31" s="173"/>
      <c r="Y31" s="173"/>
      <c r="Z31" s="207"/>
      <c r="AA31" s="266"/>
      <c r="AB31" s="181"/>
      <c r="AC31" s="181"/>
      <c r="AD31" s="181"/>
      <c r="AE31" s="181"/>
      <c r="AF31" s="181"/>
      <c r="AG31" s="181"/>
      <c r="AH31" s="181"/>
      <c r="AI31" s="181"/>
      <c r="AJ31" s="181"/>
      <c r="AK31" s="181"/>
      <c r="AL31" s="181"/>
      <c r="AM31" s="181"/>
      <c r="AN31" s="181"/>
      <c r="AO31" s="181"/>
      <c r="AP31" s="181"/>
      <c r="AQ31" s="181"/>
      <c r="AR31" s="181"/>
      <c r="AS31" s="181"/>
      <c r="AT31" s="181"/>
    </row>
    <row r="32" ht="22.5" customHeight="1">
      <c r="A32" s="172">
        <v>9.0</v>
      </c>
      <c r="B32" s="172">
        <v>2.0</v>
      </c>
      <c r="C32" s="172" t="s">
        <v>177</v>
      </c>
      <c r="D32" s="172"/>
      <c r="E32" s="172"/>
      <c r="F32" s="172"/>
      <c r="G32" s="172">
        <v>0.5</v>
      </c>
      <c r="H32" s="174" t="s">
        <v>610</v>
      </c>
      <c r="I32" s="175">
        <v>9186.0</v>
      </c>
      <c r="J32" s="172" t="s">
        <v>611</v>
      </c>
      <c r="K32" s="172" t="s">
        <v>612</v>
      </c>
      <c r="L32" s="176">
        <v>3.1</v>
      </c>
      <c r="M32" s="177">
        <v>44487.0</v>
      </c>
      <c r="N32" s="172" t="s">
        <v>338</v>
      </c>
      <c r="O32" s="172" t="s">
        <v>151</v>
      </c>
      <c r="P32" s="177">
        <v>45700.0</v>
      </c>
      <c r="Q32" s="172" t="s">
        <v>131</v>
      </c>
      <c r="R32" s="172" t="s">
        <v>171</v>
      </c>
      <c r="S32" s="172" t="s">
        <v>17</v>
      </c>
      <c r="T32" s="173"/>
      <c r="U32" s="173"/>
      <c r="V32" s="173" t="s">
        <v>613</v>
      </c>
      <c r="W32" s="205" t="s">
        <v>614</v>
      </c>
      <c r="X32" s="205"/>
      <c r="Y32" s="172"/>
      <c r="Z32" s="207"/>
      <c r="AA32" s="266"/>
      <c r="AB32" s="181"/>
      <c r="AC32" s="181"/>
      <c r="AD32" s="181"/>
      <c r="AE32" s="181"/>
      <c r="AF32" s="181"/>
      <c r="AG32" s="181"/>
      <c r="AH32" s="181"/>
      <c r="AI32" s="181"/>
      <c r="AJ32" s="181"/>
      <c r="AK32" s="181"/>
      <c r="AL32" s="181"/>
      <c r="AM32" s="181"/>
      <c r="AN32" s="181"/>
      <c r="AO32" s="181"/>
      <c r="AP32" s="181"/>
      <c r="AQ32" s="181"/>
      <c r="AR32" s="181"/>
      <c r="AS32" s="181"/>
      <c r="AT32" s="181"/>
    </row>
    <row r="33" ht="22.5" customHeight="1">
      <c r="A33" s="182">
        <v>10.0</v>
      </c>
      <c r="B33" s="182">
        <v>2.0</v>
      </c>
      <c r="C33" s="182" t="s">
        <v>177</v>
      </c>
      <c r="D33" s="182"/>
      <c r="E33" s="182"/>
      <c r="F33" s="182"/>
      <c r="G33" s="182">
        <v>0.5</v>
      </c>
      <c r="H33" s="184" t="s">
        <v>615</v>
      </c>
      <c r="I33" s="185">
        <v>9420.0</v>
      </c>
      <c r="J33" s="182" t="s">
        <v>616</v>
      </c>
      <c r="K33" s="182" t="s">
        <v>617</v>
      </c>
      <c r="L33" s="186">
        <v>3.4</v>
      </c>
      <c r="M33" s="187">
        <v>44592.0</v>
      </c>
      <c r="N33" s="182" t="s">
        <v>350</v>
      </c>
      <c r="O33" s="182"/>
      <c r="P33" s="187">
        <v>45883.0</v>
      </c>
      <c r="Q33" s="182" t="s">
        <v>133</v>
      </c>
      <c r="R33" s="182" t="s">
        <v>339</v>
      </c>
      <c r="S33" s="182" t="s">
        <v>17</v>
      </c>
      <c r="T33" s="183"/>
      <c r="U33" s="183"/>
      <c r="V33" s="183"/>
      <c r="W33" s="183"/>
      <c r="X33" s="183"/>
      <c r="Y33" s="182"/>
      <c r="Z33" s="271"/>
      <c r="AA33" s="221"/>
      <c r="AB33" s="192"/>
      <c r="AC33" s="192"/>
      <c r="AD33" s="192"/>
      <c r="AE33" s="192"/>
      <c r="AF33" s="192"/>
      <c r="AG33" s="192"/>
      <c r="AH33" s="192"/>
      <c r="AI33" s="192"/>
      <c r="AJ33" s="192"/>
      <c r="AK33" s="192"/>
      <c r="AL33" s="192"/>
      <c r="AM33" s="192"/>
      <c r="AN33" s="192"/>
      <c r="AO33" s="192"/>
      <c r="AP33" s="192"/>
      <c r="AQ33" s="192"/>
      <c r="AR33" s="192"/>
      <c r="AS33" s="192"/>
      <c r="AT33" s="192"/>
    </row>
    <row r="34" ht="22.5" customHeight="1">
      <c r="A34" s="182">
        <v>11.0</v>
      </c>
      <c r="B34" s="182">
        <v>2.0</v>
      </c>
      <c r="C34" s="182" t="s">
        <v>177</v>
      </c>
      <c r="D34" s="182"/>
      <c r="E34" s="182"/>
      <c r="F34" s="182"/>
      <c r="G34" s="182">
        <v>1.0</v>
      </c>
      <c r="H34" s="184" t="s">
        <v>618</v>
      </c>
      <c r="I34" s="185">
        <v>9418.0</v>
      </c>
      <c r="J34" s="182" t="s">
        <v>361</v>
      </c>
      <c r="K34" s="182" t="s">
        <v>619</v>
      </c>
      <c r="L34" s="186">
        <v>3.1</v>
      </c>
      <c r="M34" s="187">
        <v>44687.0</v>
      </c>
      <c r="N34" s="182" t="s">
        <v>338</v>
      </c>
      <c r="O34" s="182"/>
      <c r="P34" s="187">
        <v>45883.0</v>
      </c>
      <c r="Q34" s="182" t="s">
        <v>39</v>
      </c>
      <c r="R34" s="182" t="s">
        <v>345</v>
      </c>
      <c r="S34" s="182" t="s">
        <v>23</v>
      </c>
      <c r="T34" s="183"/>
      <c r="U34" s="183"/>
      <c r="V34" s="183"/>
      <c r="W34" s="183"/>
      <c r="X34" s="183"/>
      <c r="Y34" s="182"/>
      <c r="Z34" s="271"/>
      <c r="AA34" s="221"/>
      <c r="AB34" s="192"/>
      <c r="AC34" s="192"/>
      <c r="AD34" s="192"/>
      <c r="AE34" s="192"/>
      <c r="AF34" s="192"/>
      <c r="AG34" s="192"/>
      <c r="AH34" s="192"/>
      <c r="AI34" s="192"/>
      <c r="AJ34" s="192"/>
      <c r="AK34" s="192"/>
      <c r="AL34" s="192"/>
      <c r="AM34" s="192"/>
      <c r="AN34" s="192"/>
      <c r="AO34" s="192"/>
      <c r="AP34" s="192"/>
      <c r="AQ34" s="192"/>
      <c r="AR34" s="192"/>
      <c r="AS34" s="192"/>
      <c r="AT34" s="192"/>
    </row>
    <row r="35" ht="22.5" customHeight="1">
      <c r="A35" s="182">
        <v>12.0</v>
      </c>
      <c r="B35" s="182">
        <v>2.0</v>
      </c>
      <c r="C35" s="182" t="s">
        <v>177</v>
      </c>
      <c r="D35" s="182"/>
      <c r="E35" s="182"/>
      <c r="F35" s="182"/>
      <c r="G35" s="182">
        <v>1.0</v>
      </c>
      <c r="H35" s="184" t="s">
        <v>620</v>
      </c>
      <c r="I35" s="185">
        <v>9489.0</v>
      </c>
      <c r="J35" s="182" t="s">
        <v>621</v>
      </c>
      <c r="K35" s="182" t="s">
        <v>622</v>
      </c>
      <c r="L35" s="186">
        <v>3.6</v>
      </c>
      <c r="M35" s="187">
        <v>44506.0</v>
      </c>
      <c r="N35" s="182" t="s">
        <v>338</v>
      </c>
      <c r="O35" s="182"/>
      <c r="P35" s="187">
        <v>45883.0</v>
      </c>
      <c r="Q35" s="182" t="s">
        <v>133</v>
      </c>
      <c r="R35" s="182" t="s">
        <v>345</v>
      </c>
      <c r="S35" s="182" t="s">
        <v>23</v>
      </c>
      <c r="T35" s="183"/>
      <c r="U35" s="183"/>
      <c r="V35" s="183"/>
      <c r="W35" s="183"/>
      <c r="X35" s="183"/>
      <c r="Y35" s="182"/>
      <c r="Z35" s="271"/>
      <c r="AA35" s="221"/>
      <c r="AB35" s="192"/>
      <c r="AC35" s="192"/>
      <c r="AD35" s="192"/>
      <c r="AE35" s="192"/>
      <c r="AF35" s="192"/>
      <c r="AG35" s="192"/>
      <c r="AH35" s="192"/>
      <c r="AI35" s="192"/>
      <c r="AJ35" s="192"/>
      <c r="AK35" s="192"/>
      <c r="AL35" s="192"/>
      <c r="AM35" s="192"/>
      <c r="AN35" s="192"/>
      <c r="AO35" s="192"/>
      <c r="AP35" s="192"/>
      <c r="AQ35" s="192"/>
      <c r="AR35" s="192"/>
      <c r="AS35" s="192"/>
      <c r="AT35" s="192"/>
    </row>
    <row r="36" ht="22.5" customHeight="1">
      <c r="A36" s="172">
        <v>13.0</v>
      </c>
      <c r="B36" s="172"/>
      <c r="C36" s="172"/>
      <c r="D36" s="172"/>
      <c r="E36" s="172"/>
      <c r="F36" s="172"/>
      <c r="G36" s="172"/>
      <c r="H36" s="174"/>
      <c r="I36" s="175"/>
      <c r="J36" s="172"/>
      <c r="K36" s="172"/>
      <c r="L36" s="176"/>
      <c r="M36" s="177"/>
      <c r="N36" s="274"/>
      <c r="O36" s="172"/>
      <c r="P36" s="275"/>
      <c r="Q36" s="172"/>
      <c r="R36" s="172"/>
      <c r="S36" s="172"/>
      <c r="T36" s="266"/>
      <c r="U36" s="276"/>
      <c r="V36" s="277"/>
      <c r="W36" s="205"/>
      <c r="X36" s="205"/>
      <c r="Y36" s="266"/>
      <c r="Z36" s="172"/>
      <c r="AA36" s="266"/>
      <c r="AB36" s="181"/>
      <c r="AC36" s="181"/>
      <c r="AD36" s="181"/>
      <c r="AE36" s="181"/>
      <c r="AF36" s="181"/>
      <c r="AG36" s="181"/>
      <c r="AH36" s="181"/>
      <c r="AI36" s="181"/>
      <c r="AJ36" s="181"/>
      <c r="AK36" s="181"/>
      <c r="AL36" s="181"/>
      <c r="AM36" s="181"/>
      <c r="AN36" s="181"/>
      <c r="AO36" s="181"/>
      <c r="AP36" s="181"/>
      <c r="AQ36" s="181"/>
      <c r="AR36" s="181"/>
      <c r="AS36" s="181"/>
      <c r="AT36" s="181"/>
    </row>
    <row r="37" ht="22.5" customHeight="1">
      <c r="A37" s="172">
        <v>14.0</v>
      </c>
      <c r="B37" s="172"/>
      <c r="C37" s="172"/>
      <c r="D37" s="172"/>
      <c r="E37" s="172"/>
      <c r="F37" s="172"/>
      <c r="G37" s="172"/>
      <c r="H37" s="174"/>
      <c r="I37" s="175"/>
      <c r="J37" s="172"/>
      <c r="K37" s="172"/>
      <c r="L37" s="176"/>
      <c r="M37" s="177"/>
      <c r="N37" s="172"/>
      <c r="O37" s="172"/>
      <c r="P37" s="177"/>
      <c r="Q37" s="172"/>
      <c r="R37" s="172"/>
      <c r="S37" s="172"/>
      <c r="T37" s="173"/>
      <c r="U37" s="173"/>
      <c r="V37" s="173"/>
      <c r="W37" s="173"/>
      <c r="X37" s="173"/>
      <c r="Y37" s="172"/>
      <c r="Z37" s="207"/>
      <c r="AA37" s="266"/>
      <c r="AB37" s="181"/>
      <c r="AC37" s="181"/>
      <c r="AD37" s="181"/>
      <c r="AE37" s="181"/>
      <c r="AF37" s="181"/>
      <c r="AG37" s="181"/>
      <c r="AH37" s="181"/>
      <c r="AI37" s="181"/>
      <c r="AJ37" s="181"/>
      <c r="AK37" s="181"/>
      <c r="AL37" s="181"/>
      <c r="AM37" s="181"/>
      <c r="AN37" s="181"/>
      <c r="AO37" s="181"/>
      <c r="AP37" s="181"/>
      <c r="AQ37" s="181"/>
      <c r="AR37" s="181"/>
      <c r="AS37" s="181"/>
      <c r="AT37" s="181"/>
    </row>
    <row r="38" ht="22.5" customHeight="1">
      <c r="A38" s="172">
        <v>15.0</v>
      </c>
      <c r="B38" s="172"/>
      <c r="C38" s="172"/>
      <c r="D38" s="172"/>
      <c r="E38" s="172"/>
      <c r="F38" s="172"/>
      <c r="G38" s="172"/>
      <c r="H38" s="174"/>
      <c r="I38" s="175"/>
      <c r="J38" s="172"/>
      <c r="K38" s="172"/>
      <c r="L38" s="176"/>
      <c r="M38" s="177"/>
      <c r="N38" s="172"/>
      <c r="O38" s="172"/>
      <c r="P38" s="177"/>
      <c r="Q38" s="172"/>
      <c r="R38" s="172"/>
      <c r="S38" s="172"/>
      <c r="T38" s="173"/>
      <c r="U38" s="173"/>
      <c r="V38" s="173"/>
      <c r="W38" s="173"/>
      <c r="X38" s="173"/>
      <c r="Y38" s="172"/>
      <c r="Z38" s="172"/>
      <c r="AA38" s="266"/>
      <c r="AB38" s="181"/>
      <c r="AC38" s="181"/>
      <c r="AD38" s="181"/>
      <c r="AE38" s="181"/>
      <c r="AF38" s="181"/>
      <c r="AG38" s="181"/>
      <c r="AH38" s="181"/>
      <c r="AI38" s="181"/>
      <c r="AJ38" s="181"/>
      <c r="AK38" s="181"/>
      <c r="AL38" s="181"/>
      <c r="AM38" s="181"/>
      <c r="AN38" s="181"/>
      <c r="AO38" s="181"/>
      <c r="AP38" s="181"/>
      <c r="AQ38" s="181"/>
      <c r="AR38" s="181"/>
      <c r="AS38" s="181"/>
      <c r="AT38" s="181"/>
    </row>
    <row r="39" ht="22.5" customHeight="1">
      <c r="A39" s="172">
        <v>16.0</v>
      </c>
      <c r="B39" s="172"/>
      <c r="C39" s="172"/>
      <c r="D39" s="172"/>
      <c r="E39" s="172"/>
      <c r="F39" s="172"/>
      <c r="G39" s="172"/>
      <c r="H39" s="174"/>
      <c r="I39" s="175"/>
      <c r="J39" s="194"/>
      <c r="K39" s="172"/>
      <c r="L39" s="176"/>
      <c r="M39" s="177"/>
      <c r="N39" s="172"/>
      <c r="O39" s="172"/>
      <c r="P39" s="177"/>
      <c r="Q39" s="172"/>
      <c r="R39" s="172"/>
      <c r="S39" s="172"/>
      <c r="T39" s="173"/>
      <c r="U39" s="173"/>
      <c r="V39" s="173"/>
      <c r="W39" s="173"/>
      <c r="X39" s="173"/>
      <c r="Y39" s="172"/>
      <c r="Z39" s="172"/>
      <c r="AA39" s="266"/>
      <c r="AB39" s="181"/>
      <c r="AC39" s="181"/>
      <c r="AD39" s="181"/>
      <c r="AE39" s="181"/>
      <c r="AF39" s="181"/>
      <c r="AG39" s="181"/>
      <c r="AH39" s="181"/>
      <c r="AI39" s="181"/>
      <c r="AJ39" s="181"/>
      <c r="AK39" s="181"/>
      <c r="AL39" s="181"/>
      <c r="AM39" s="181"/>
      <c r="AN39" s="181"/>
      <c r="AO39" s="181"/>
      <c r="AP39" s="181"/>
      <c r="AQ39" s="181"/>
      <c r="AR39" s="181"/>
      <c r="AS39" s="181"/>
      <c r="AT39" s="181"/>
    </row>
    <row r="40" ht="22.5" customHeight="1">
      <c r="A40" s="172">
        <v>17.0</v>
      </c>
      <c r="B40" s="172"/>
      <c r="C40" s="172"/>
      <c r="D40" s="172"/>
      <c r="E40" s="172"/>
      <c r="F40" s="172"/>
      <c r="G40" s="172"/>
      <c r="H40" s="174"/>
      <c r="I40" s="175"/>
      <c r="J40" s="172"/>
      <c r="K40" s="172"/>
      <c r="L40" s="176"/>
      <c r="M40" s="177"/>
      <c r="N40" s="172"/>
      <c r="O40" s="172"/>
      <c r="P40" s="177"/>
      <c r="Q40" s="172"/>
      <c r="R40" s="172"/>
      <c r="S40" s="172"/>
      <c r="T40" s="173"/>
      <c r="U40" s="173"/>
      <c r="V40" s="173"/>
      <c r="W40" s="173"/>
      <c r="X40" s="173"/>
      <c r="Y40" s="172"/>
      <c r="Z40" s="172"/>
      <c r="AA40" s="266"/>
      <c r="AB40" s="181"/>
      <c r="AC40" s="181"/>
      <c r="AD40" s="181"/>
      <c r="AE40" s="181"/>
      <c r="AF40" s="181"/>
      <c r="AG40" s="181"/>
      <c r="AH40" s="181"/>
      <c r="AI40" s="181"/>
      <c r="AJ40" s="181"/>
      <c r="AK40" s="181"/>
      <c r="AL40" s="181"/>
      <c r="AM40" s="181"/>
      <c r="AN40" s="181"/>
      <c r="AO40" s="181"/>
      <c r="AP40" s="181"/>
      <c r="AQ40" s="181"/>
      <c r="AR40" s="181"/>
      <c r="AS40" s="181"/>
      <c r="AT40" s="181"/>
    </row>
    <row r="41" ht="22.5" customHeight="1">
      <c r="A41" s="172">
        <v>18.0</v>
      </c>
      <c r="B41" s="172"/>
      <c r="C41" s="172"/>
      <c r="D41" s="172"/>
      <c r="E41" s="172"/>
      <c r="F41" s="172"/>
      <c r="G41" s="172"/>
      <c r="H41" s="174"/>
      <c r="I41" s="175"/>
      <c r="J41" s="172"/>
      <c r="K41" s="172"/>
      <c r="L41" s="176"/>
      <c r="M41" s="177"/>
      <c r="N41" s="172"/>
      <c r="O41" s="172"/>
      <c r="P41" s="177"/>
      <c r="Q41" s="172"/>
      <c r="R41" s="172"/>
      <c r="S41" s="172"/>
      <c r="T41" s="173"/>
      <c r="U41" s="173"/>
      <c r="V41" s="173"/>
      <c r="W41" s="173"/>
      <c r="X41" s="173"/>
      <c r="Y41" s="172"/>
      <c r="Z41" s="172"/>
      <c r="AA41" s="266"/>
      <c r="AB41" s="181"/>
      <c r="AC41" s="181"/>
      <c r="AD41" s="181"/>
      <c r="AE41" s="181"/>
      <c r="AF41" s="181"/>
      <c r="AG41" s="181"/>
      <c r="AH41" s="181"/>
      <c r="AI41" s="181"/>
      <c r="AJ41" s="181"/>
      <c r="AK41" s="181"/>
      <c r="AL41" s="181"/>
      <c r="AM41" s="181"/>
      <c r="AN41" s="181"/>
      <c r="AO41" s="181"/>
      <c r="AP41" s="181"/>
      <c r="AQ41" s="181"/>
      <c r="AR41" s="181"/>
      <c r="AS41" s="181"/>
      <c r="AT41" s="181"/>
    </row>
    <row r="42" ht="22.5" customHeight="1">
      <c r="A42" s="172">
        <v>19.0</v>
      </c>
      <c r="B42" s="172"/>
      <c r="C42" s="172"/>
      <c r="D42" s="172"/>
      <c r="E42" s="172"/>
      <c r="F42" s="172"/>
      <c r="G42" s="172"/>
      <c r="H42" s="174"/>
      <c r="I42" s="175"/>
      <c r="J42" s="172"/>
      <c r="K42" s="172"/>
      <c r="L42" s="176"/>
      <c r="M42" s="272"/>
      <c r="N42" s="172"/>
      <c r="O42" s="172"/>
      <c r="P42" s="177"/>
      <c r="Q42" s="172"/>
      <c r="R42" s="172"/>
      <c r="S42" s="172"/>
      <c r="T42" s="173"/>
      <c r="U42" s="173"/>
      <c r="V42" s="173"/>
      <c r="W42" s="173"/>
      <c r="X42" s="173"/>
      <c r="Y42" s="172"/>
      <c r="Z42" s="207"/>
      <c r="AA42" s="266"/>
      <c r="AB42" s="172"/>
      <c r="AC42" s="172"/>
      <c r="AD42" s="172"/>
      <c r="AE42" s="172"/>
      <c r="AF42" s="181"/>
      <c r="AG42" s="181"/>
      <c r="AH42" s="181"/>
      <c r="AI42" s="181"/>
      <c r="AJ42" s="181"/>
      <c r="AK42" s="181"/>
      <c r="AL42" s="181"/>
      <c r="AM42" s="181"/>
      <c r="AN42" s="181"/>
      <c r="AO42" s="181"/>
      <c r="AP42" s="181"/>
      <c r="AQ42" s="181"/>
      <c r="AR42" s="181"/>
      <c r="AS42" s="181"/>
      <c r="AT42" s="181"/>
    </row>
    <row r="43" ht="22.5" customHeight="1">
      <c r="A43" s="172">
        <v>20.0</v>
      </c>
      <c r="B43" s="172"/>
      <c r="C43" s="172"/>
      <c r="D43" s="172"/>
      <c r="E43" s="172"/>
      <c r="F43" s="172"/>
      <c r="G43" s="172"/>
      <c r="H43" s="174"/>
      <c r="I43" s="175"/>
      <c r="J43" s="172"/>
      <c r="K43" s="172"/>
      <c r="L43" s="176"/>
      <c r="M43" s="272"/>
      <c r="N43" s="172"/>
      <c r="O43" s="172"/>
      <c r="P43" s="177"/>
      <c r="Q43" s="172"/>
      <c r="R43" s="172"/>
      <c r="S43" s="172"/>
      <c r="T43" s="173"/>
      <c r="U43" s="173"/>
      <c r="V43" s="173"/>
      <c r="W43" s="173"/>
      <c r="X43" s="173"/>
      <c r="Y43" s="172"/>
      <c r="Z43" s="207"/>
      <c r="AA43" s="266"/>
      <c r="AB43" s="181"/>
      <c r="AC43" s="181"/>
      <c r="AD43" s="181"/>
      <c r="AE43" s="181"/>
      <c r="AF43" s="181"/>
      <c r="AG43" s="181"/>
      <c r="AH43" s="181"/>
      <c r="AI43" s="181"/>
      <c r="AJ43" s="181"/>
      <c r="AK43" s="181"/>
      <c r="AL43" s="181"/>
      <c r="AM43" s="181"/>
      <c r="AN43" s="181"/>
      <c r="AO43" s="181"/>
      <c r="AP43" s="181"/>
      <c r="AQ43" s="181"/>
      <c r="AR43" s="181"/>
      <c r="AS43" s="181"/>
      <c r="AT43" s="181"/>
    </row>
    <row r="44" ht="18.75" customHeight="1">
      <c r="A44" s="164" t="s">
        <v>623</v>
      </c>
      <c r="B44" s="25"/>
      <c r="C44" s="25"/>
      <c r="D44" s="25"/>
      <c r="E44" s="25"/>
      <c r="F44" s="25"/>
      <c r="G44" s="25"/>
      <c r="H44" s="25"/>
      <c r="I44" s="25"/>
      <c r="J44" s="25"/>
      <c r="K44" s="26"/>
      <c r="L44" s="260"/>
      <c r="M44" s="260"/>
      <c r="N44" s="260"/>
      <c r="O44" s="260"/>
      <c r="P44" s="260"/>
      <c r="Q44" s="260"/>
      <c r="R44" s="260"/>
      <c r="S44" s="260"/>
      <c r="T44" s="260"/>
      <c r="U44" s="278"/>
      <c r="V44" s="263"/>
      <c r="W44" s="273"/>
      <c r="X44" s="273"/>
      <c r="Y44" s="262"/>
      <c r="Z44" s="262"/>
      <c r="AA44" s="262"/>
      <c r="AB44" s="233"/>
      <c r="AC44" s="233"/>
      <c r="AD44" s="233"/>
      <c r="AE44" s="233"/>
      <c r="AF44" s="233"/>
      <c r="AG44" s="233"/>
      <c r="AH44" s="233"/>
      <c r="AI44" s="233"/>
      <c r="AJ44" s="233"/>
      <c r="AK44" s="233"/>
      <c r="AL44" s="233"/>
      <c r="AM44" s="233"/>
      <c r="AN44" s="233"/>
      <c r="AO44" s="233"/>
      <c r="AP44" s="233"/>
      <c r="AQ44" s="233"/>
      <c r="AR44" s="233"/>
      <c r="AS44" s="233"/>
      <c r="AT44" s="264"/>
    </row>
    <row r="45" ht="22.5" customHeight="1">
      <c r="A45" s="172">
        <v>1.0</v>
      </c>
      <c r="B45" s="172">
        <v>3.0</v>
      </c>
      <c r="C45" s="172" t="s">
        <v>179</v>
      </c>
      <c r="D45" s="172"/>
      <c r="E45" s="172"/>
      <c r="F45" s="172"/>
      <c r="G45" s="172">
        <v>1.0</v>
      </c>
      <c r="H45" s="174" t="s">
        <v>624</v>
      </c>
      <c r="I45" s="175">
        <v>9118.0</v>
      </c>
      <c r="J45" s="172" t="s">
        <v>361</v>
      </c>
      <c r="K45" s="172" t="s">
        <v>625</v>
      </c>
      <c r="L45" s="176">
        <v>3.2</v>
      </c>
      <c r="M45" s="177">
        <v>44665.0</v>
      </c>
      <c r="N45" s="172" t="s">
        <v>338</v>
      </c>
      <c r="O45" s="172" t="s">
        <v>153</v>
      </c>
      <c r="P45" s="177">
        <v>45519.0</v>
      </c>
      <c r="Q45" s="172" t="s">
        <v>133</v>
      </c>
      <c r="R45" s="172" t="s">
        <v>163</v>
      </c>
      <c r="S45" s="172" t="s">
        <v>23</v>
      </c>
      <c r="T45" s="173"/>
      <c r="U45" s="173" t="s">
        <v>626</v>
      </c>
      <c r="V45" s="173"/>
      <c r="W45" s="265" t="s">
        <v>627</v>
      </c>
      <c r="X45" s="265"/>
      <c r="Y45" s="172"/>
      <c r="Z45" s="207"/>
      <c r="AA45" s="266"/>
      <c r="AB45" s="181"/>
      <c r="AC45" s="181"/>
      <c r="AD45" s="181"/>
      <c r="AE45" s="181"/>
      <c r="AF45" s="181"/>
      <c r="AG45" s="181"/>
      <c r="AH45" s="181"/>
      <c r="AI45" s="181"/>
      <c r="AJ45" s="181"/>
      <c r="AK45" s="181"/>
      <c r="AL45" s="181"/>
      <c r="AM45" s="181"/>
      <c r="AN45" s="181"/>
      <c r="AO45" s="181"/>
      <c r="AP45" s="181"/>
      <c r="AQ45" s="181"/>
      <c r="AR45" s="181"/>
      <c r="AS45" s="181"/>
      <c r="AT45" s="181"/>
    </row>
    <row r="46" ht="22.5" customHeight="1">
      <c r="A46" s="172">
        <v>2.0</v>
      </c>
      <c r="B46" s="172">
        <v>3.0</v>
      </c>
      <c r="C46" s="172" t="s">
        <v>179</v>
      </c>
      <c r="D46" s="172"/>
      <c r="E46" s="172"/>
      <c r="F46" s="172" t="s">
        <v>334</v>
      </c>
      <c r="G46" s="172">
        <v>1.0</v>
      </c>
      <c r="H46" s="174" t="s">
        <v>628</v>
      </c>
      <c r="I46" s="175">
        <v>9042.0</v>
      </c>
      <c r="J46" s="172" t="s">
        <v>407</v>
      </c>
      <c r="K46" s="172" t="s">
        <v>629</v>
      </c>
      <c r="L46" s="176">
        <v>2.8</v>
      </c>
      <c r="M46" s="177">
        <v>44777.0</v>
      </c>
      <c r="N46" s="172" t="s">
        <v>338</v>
      </c>
      <c r="O46" s="172" t="s">
        <v>151</v>
      </c>
      <c r="P46" s="177">
        <v>45519.0</v>
      </c>
      <c r="Q46" s="172" t="s">
        <v>37</v>
      </c>
      <c r="R46" s="172" t="s">
        <v>165</v>
      </c>
      <c r="S46" s="172" t="s">
        <v>23</v>
      </c>
      <c r="T46" s="173"/>
      <c r="U46" s="173" t="s">
        <v>630</v>
      </c>
      <c r="V46" s="173"/>
      <c r="W46" s="173" t="s">
        <v>631</v>
      </c>
      <c r="X46" s="173"/>
      <c r="Y46" s="172"/>
      <c r="Z46" s="207"/>
      <c r="AA46" s="266"/>
      <c r="AB46" s="181"/>
      <c r="AC46" s="181"/>
      <c r="AD46" s="181"/>
      <c r="AE46" s="181"/>
      <c r="AF46" s="181"/>
      <c r="AG46" s="181"/>
      <c r="AH46" s="181"/>
      <c r="AI46" s="181"/>
      <c r="AJ46" s="181"/>
      <c r="AK46" s="181"/>
      <c r="AL46" s="181"/>
      <c r="AM46" s="181"/>
      <c r="AN46" s="181"/>
      <c r="AO46" s="181"/>
      <c r="AP46" s="181"/>
      <c r="AQ46" s="181"/>
      <c r="AR46" s="181"/>
      <c r="AS46" s="181"/>
      <c r="AT46" s="181"/>
    </row>
    <row r="47" ht="22.5" customHeight="1">
      <c r="A47" s="172">
        <v>3.0</v>
      </c>
      <c r="B47" s="172">
        <v>3.0</v>
      </c>
      <c r="C47" s="172" t="s">
        <v>179</v>
      </c>
      <c r="D47" s="172"/>
      <c r="E47" s="172"/>
      <c r="F47" s="172"/>
      <c r="G47" s="172">
        <v>1.0</v>
      </c>
      <c r="H47" s="174" t="s">
        <v>632</v>
      </c>
      <c r="I47" s="175">
        <v>9271.0</v>
      </c>
      <c r="J47" s="172" t="s">
        <v>336</v>
      </c>
      <c r="K47" s="172" t="s">
        <v>633</v>
      </c>
      <c r="L47" s="176">
        <v>3.5</v>
      </c>
      <c r="M47" s="177">
        <v>44546.0</v>
      </c>
      <c r="N47" s="172" t="s">
        <v>338</v>
      </c>
      <c r="O47" s="172" t="s">
        <v>152</v>
      </c>
      <c r="P47" s="177">
        <v>45700.0</v>
      </c>
      <c r="Q47" s="172" t="s">
        <v>133</v>
      </c>
      <c r="R47" s="172" t="s">
        <v>165</v>
      </c>
      <c r="S47" s="172" t="s">
        <v>23</v>
      </c>
      <c r="T47" s="173"/>
      <c r="U47" s="173" t="s">
        <v>634</v>
      </c>
      <c r="V47" s="173"/>
      <c r="W47" s="173" t="s">
        <v>635</v>
      </c>
      <c r="X47" s="173"/>
      <c r="Y47" s="172"/>
      <c r="Z47" s="207"/>
      <c r="AA47" s="266"/>
      <c r="AB47" s="181"/>
      <c r="AC47" s="181"/>
      <c r="AD47" s="181"/>
      <c r="AE47" s="181"/>
      <c r="AF47" s="181"/>
      <c r="AG47" s="181"/>
      <c r="AH47" s="181"/>
      <c r="AI47" s="181"/>
      <c r="AJ47" s="181"/>
      <c r="AK47" s="181"/>
      <c r="AL47" s="181"/>
      <c r="AM47" s="181"/>
      <c r="AN47" s="181"/>
      <c r="AO47" s="181"/>
      <c r="AP47" s="181"/>
      <c r="AQ47" s="181"/>
      <c r="AR47" s="181"/>
      <c r="AS47" s="181"/>
      <c r="AT47" s="181"/>
    </row>
    <row r="48" ht="22.5" customHeight="1">
      <c r="A48" s="172">
        <v>4.0</v>
      </c>
      <c r="B48" s="172">
        <v>3.0</v>
      </c>
      <c r="C48" s="172" t="s">
        <v>179</v>
      </c>
      <c r="D48" s="172"/>
      <c r="E48" s="172"/>
      <c r="F48" s="172" t="s">
        <v>334</v>
      </c>
      <c r="G48" s="172">
        <v>1.0</v>
      </c>
      <c r="H48" s="174" t="s">
        <v>636</v>
      </c>
      <c r="I48" s="175">
        <v>9051.0</v>
      </c>
      <c r="J48" s="172" t="s">
        <v>637</v>
      </c>
      <c r="K48" s="172" t="s">
        <v>638</v>
      </c>
      <c r="L48" s="176">
        <v>3.0</v>
      </c>
      <c r="M48" s="177">
        <v>44714.0</v>
      </c>
      <c r="N48" s="172" t="s">
        <v>350</v>
      </c>
      <c r="O48" s="172" t="s">
        <v>151</v>
      </c>
      <c r="P48" s="177">
        <v>45519.0</v>
      </c>
      <c r="Q48" s="172" t="s">
        <v>25</v>
      </c>
      <c r="R48" s="172" t="s">
        <v>167</v>
      </c>
      <c r="S48" s="172" t="s">
        <v>17</v>
      </c>
      <c r="T48" s="173"/>
      <c r="U48" s="173" t="s">
        <v>639</v>
      </c>
      <c r="V48" s="173"/>
      <c r="W48" s="173" t="s">
        <v>640</v>
      </c>
      <c r="X48" s="173"/>
      <c r="Y48" s="172"/>
      <c r="Z48" s="207"/>
      <c r="AA48" s="266"/>
      <c r="AB48" s="181"/>
      <c r="AC48" s="181"/>
      <c r="AD48" s="181"/>
      <c r="AE48" s="181"/>
      <c r="AF48" s="181"/>
      <c r="AG48" s="181"/>
      <c r="AH48" s="181"/>
      <c r="AI48" s="181"/>
      <c r="AJ48" s="181"/>
      <c r="AK48" s="181"/>
      <c r="AL48" s="181"/>
      <c r="AM48" s="181"/>
      <c r="AN48" s="181"/>
      <c r="AO48" s="181"/>
      <c r="AP48" s="181"/>
      <c r="AQ48" s="181"/>
      <c r="AR48" s="181"/>
      <c r="AS48" s="181"/>
      <c r="AT48" s="181"/>
    </row>
    <row r="49" ht="22.5" customHeight="1">
      <c r="A49" s="172">
        <v>5.0</v>
      </c>
      <c r="B49" s="172">
        <v>3.0</v>
      </c>
      <c r="C49" s="172" t="s">
        <v>179</v>
      </c>
      <c r="D49" s="172"/>
      <c r="E49" s="172"/>
      <c r="F49" s="172"/>
      <c r="G49" s="172">
        <v>1.0</v>
      </c>
      <c r="H49" s="174" t="s">
        <v>641</v>
      </c>
      <c r="I49" s="175">
        <v>8844.0</v>
      </c>
      <c r="J49" s="172" t="s">
        <v>621</v>
      </c>
      <c r="K49" s="172" t="s">
        <v>642</v>
      </c>
      <c r="L49" s="176">
        <v>3.2</v>
      </c>
      <c r="M49" s="177">
        <v>44637.0</v>
      </c>
      <c r="N49" s="172" t="s">
        <v>350</v>
      </c>
      <c r="O49" s="172" t="s">
        <v>151</v>
      </c>
      <c r="P49" s="177">
        <v>45519.0</v>
      </c>
      <c r="Q49" s="172" t="s">
        <v>133</v>
      </c>
      <c r="R49" s="172" t="s">
        <v>167</v>
      </c>
      <c r="S49" s="172" t="s">
        <v>23</v>
      </c>
      <c r="T49" s="173"/>
      <c r="U49" s="173" t="s">
        <v>643</v>
      </c>
      <c r="V49" s="173"/>
      <c r="W49" s="173" t="s">
        <v>644</v>
      </c>
      <c r="X49" s="173"/>
      <c r="Y49" s="172"/>
      <c r="Z49" s="207"/>
      <c r="AA49" s="266"/>
      <c r="AB49" s="181"/>
      <c r="AC49" s="181"/>
      <c r="AD49" s="181"/>
      <c r="AE49" s="181"/>
      <c r="AF49" s="181"/>
      <c r="AG49" s="181"/>
      <c r="AH49" s="181"/>
      <c r="AI49" s="181"/>
      <c r="AJ49" s="181"/>
      <c r="AK49" s="181"/>
      <c r="AL49" s="181"/>
      <c r="AM49" s="181"/>
      <c r="AN49" s="181"/>
      <c r="AO49" s="181"/>
      <c r="AP49" s="181"/>
      <c r="AQ49" s="181"/>
      <c r="AR49" s="181"/>
      <c r="AS49" s="181"/>
      <c r="AT49" s="181"/>
    </row>
    <row r="50" ht="22.5" customHeight="1">
      <c r="A50" s="172">
        <v>6.0</v>
      </c>
      <c r="B50" s="172">
        <v>3.0</v>
      </c>
      <c r="C50" s="172" t="s">
        <v>179</v>
      </c>
      <c r="D50" s="172"/>
      <c r="E50" s="172"/>
      <c r="F50" s="172"/>
      <c r="G50" s="172">
        <v>1.0</v>
      </c>
      <c r="H50" s="174" t="s">
        <v>645</v>
      </c>
      <c r="I50" s="175">
        <v>8852.0</v>
      </c>
      <c r="J50" s="172" t="s">
        <v>336</v>
      </c>
      <c r="K50" s="172" t="s">
        <v>646</v>
      </c>
      <c r="L50" s="176">
        <v>3.5</v>
      </c>
      <c r="M50" s="177">
        <v>44527.0</v>
      </c>
      <c r="N50" s="172" t="s">
        <v>338</v>
      </c>
      <c r="O50" s="172" t="s">
        <v>151</v>
      </c>
      <c r="P50" s="177">
        <v>45519.0</v>
      </c>
      <c r="Q50" s="172" t="s">
        <v>133</v>
      </c>
      <c r="R50" s="172" t="s">
        <v>169</v>
      </c>
      <c r="S50" s="172" t="s">
        <v>23</v>
      </c>
      <c r="T50" s="173"/>
      <c r="U50" s="173" t="s">
        <v>647</v>
      </c>
      <c r="V50" s="173" t="s">
        <v>648</v>
      </c>
      <c r="W50" s="173" t="s">
        <v>649</v>
      </c>
      <c r="X50" s="173"/>
      <c r="Y50" s="172"/>
      <c r="Z50" s="172"/>
      <c r="AA50" s="266"/>
      <c r="AB50" s="181"/>
      <c r="AC50" s="181"/>
      <c r="AD50" s="181"/>
      <c r="AE50" s="181"/>
      <c r="AF50" s="181"/>
      <c r="AG50" s="181"/>
      <c r="AH50" s="181"/>
      <c r="AI50" s="181"/>
      <c r="AJ50" s="181"/>
      <c r="AK50" s="181"/>
      <c r="AL50" s="181"/>
      <c r="AM50" s="181"/>
      <c r="AN50" s="181"/>
      <c r="AO50" s="181"/>
      <c r="AP50" s="181"/>
      <c r="AQ50" s="181"/>
      <c r="AR50" s="181"/>
      <c r="AS50" s="181"/>
      <c r="AT50" s="181"/>
    </row>
    <row r="51" ht="22.5" customHeight="1">
      <c r="A51" s="172">
        <v>7.0</v>
      </c>
      <c r="B51" s="172">
        <v>3.0</v>
      </c>
      <c r="C51" s="172" t="s">
        <v>179</v>
      </c>
      <c r="D51" s="172"/>
      <c r="E51" s="172"/>
      <c r="F51" s="172"/>
      <c r="G51" s="172">
        <v>1.0</v>
      </c>
      <c r="H51" s="174" t="s">
        <v>650</v>
      </c>
      <c r="I51" s="175">
        <v>9220.0</v>
      </c>
      <c r="J51" s="172" t="s">
        <v>651</v>
      </c>
      <c r="K51" s="172" t="s">
        <v>652</v>
      </c>
      <c r="L51" s="176">
        <v>2.7</v>
      </c>
      <c r="M51" s="177">
        <v>44629.0</v>
      </c>
      <c r="N51" s="172" t="s">
        <v>350</v>
      </c>
      <c r="O51" s="172" t="s">
        <v>151</v>
      </c>
      <c r="P51" s="177">
        <v>45700.0</v>
      </c>
      <c r="Q51" s="172" t="s">
        <v>127</v>
      </c>
      <c r="R51" s="172" t="s">
        <v>169</v>
      </c>
      <c r="S51" s="172" t="s">
        <v>23</v>
      </c>
      <c r="T51" s="173"/>
      <c r="U51" s="173" t="s">
        <v>653</v>
      </c>
      <c r="V51" s="279"/>
      <c r="W51" s="205" t="s">
        <v>654</v>
      </c>
      <c r="X51" s="205"/>
      <c r="Y51" s="207"/>
      <c r="Z51" s="172"/>
      <c r="AA51" s="266"/>
      <c r="AB51" s="181"/>
      <c r="AC51" s="181"/>
      <c r="AD51" s="181"/>
      <c r="AE51" s="181"/>
      <c r="AF51" s="181"/>
      <c r="AG51" s="181"/>
      <c r="AH51" s="181"/>
      <c r="AI51" s="181"/>
      <c r="AJ51" s="181"/>
      <c r="AK51" s="181"/>
      <c r="AL51" s="181"/>
      <c r="AM51" s="181"/>
      <c r="AN51" s="181"/>
      <c r="AO51" s="181"/>
      <c r="AP51" s="181"/>
      <c r="AQ51" s="181"/>
      <c r="AR51" s="181"/>
      <c r="AS51" s="181"/>
      <c r="AT51" s="181"/>
    </row>
    <row r="52" ht="22.5" customHeight="1">
      <c r="A52" s="208">
        <v>8.0</v>
      </c>
      <c r="B52" s="208">
        <v>3.0</v>
      </c>
      <c r="C52" s="208" t="s">
        <v>179</v>
      </c>
      <c r="D52" s="208"/>
      <c r="E52" s="208"/>
      <c r="F52" s="208"/>
      <c r="G52" s="208">
        <v>1.0</v>
      </c>
      <c r="H52" s="210" t="s">
        <v>655</v>
      </c>
      <c r="I52" s="211">
        <v>9275.0</v>
      </c>
      <c r="J52" s="208" t="s">
        <v>361</v>
      </c>
      <c r="K52" s="208" t="s">
        <v>656</v>
      </c>
      <c r="L52" s="212"/>
      <c r="M52" s="213"/>
      <c r="N52" s="208" t="s">
        <v>350</v>
      </c>
      <c r="O52" s="208"/>
      <c r="P52" s="213">
        <v>45883.0</v>
      </c>
      <c r="Q52" s="208" t="s">
        <v>9</v>
      </c>
      <c r="R52" s="208" t="s">
        <v>169</v>
      </c>
      <c r="S52" s="208"/>
      <c r="T52" s="209"/>
      <c r="U52" s="209"/>
      <c r="V52" s="209"/>
      <c r="W52" s="209"/>
      <c r="X52" s="209"/>
      <c r="Y52" s="209"/>
      <c r="Z52" s="280"/>
      <c r="AA52" s="281"/>
      <c r="AB52" s="218"/>
      <c r="AC52" s="218"/>
      <c r="AD52" s="218"/>
      <c r="AE52" s="218"/>
      <c r="AF52" s="218"/>
      <c r="AG52" s="218"/>
      <c r="AH52" s="218"/>
      <c r="AI52" s="218"/>
      <c r="AJ52" s="218"/>
      <c r="AK52" s="218"/>
      <c r="AL52" s="218"/>
      <c r="AM52" s="218"/>
      <c r="AN52" s="218"/>
      <c r="AO52" s="218"/>
      <c r="AP52" s="218"/>
      <c r="AQ52" s="218"/>
      <c r="AR52" s="218"/>
      <c r="AS52" s="218"/>
      <c r="AT52" s="218"/>
    </row>
    <row r="53" ht="22.5" customHeight="1">
      <c r="A53" s="182">
        <v>9.0</v>
      </c>
      <c r="B53" s="182">
        <v>3.0</v>
      </c>
      <c r="C53" s="182" t="s">
        <v>179</v>
      </c>
      <c r="D53" s="182"/>
      <c r="E53" s="182"/>
      <c r="F53" s="182"/>
      <c r="G53" s="182">
        <v>1.0</v>
      </c>
      <c r="H53" s="184" t="s">
        <v>657</v>
      </c>
      <c r="I53" s="185">
        <v>9371.0</v>
      </c>
      <c r="J53" s="182" t="s">
        <v>658</v>
      </c>
      <c r="K53" s="182" t="s">
        <v>659</v>
      </c>
      <c r="L53" s="186">
        <v>3.6</v>
      </c>
      <c r="M53" s="187">
        <v>44508.0</v>
      </c>
      <c r="N53" s="182" t="s">
        <v>338</v>
      </c>
      <c r="O53" s="182"/>
      <c r="P53" s="187">
        <v>45883.0</v>
      </c>
      <c r="Q53" s="182" t="s">
        <v>60</v>
      </c>
      <c r="R53" s="182" t="s">
        <v>345</v>
      </c>
      <c r="S53" s="182" t="s">
        <v>23</v>
      </c>
      <c r="T53" s="183"/>
      <c r="U53" s="183" t="s">
        <v>660</v>
      </c>
      <c r="V53" s="183" t="s">
        <v>661</v>
      </c>
      <c r="W53" s="183"/>
      <c r="X53" s="183"/>
      <c r="Y53" s="182"/>
      <c r="Z53" s="271"/>
      <c r="AA53" s="221"/>
      <c r="AB53" s="192"/>
      <c r="AC53" s="192"/>
      <c r="AD53" s="192"/>
      <c r="AE53" s="192"/>
      <c r="AF53" s="192"/>
      <c r="AG53" s="192"/>
      <c r="AH53" s="192"/>
      <c r="AI53" s="192"/>
      <c r="AJ53" s="192"/>
      <c r="AK53" s="192"/>
      <c r="AL53" s="192"/>
      <c r="AM53" s="192"/>
      <c r="AN53" s="192"/>
      <c r="AO53" s="192"/>
      <c r="AP53" s="192"/>
      <c r="AQ53" s="192"/>
      <c r="AR53" s="192"/>
      <c r="AS53" s="192"/>
      <c r="AT53" s="192"/>
    </row>
    <row r="54" ht="22.5" customHeight="1">
      <c r="A54" s="182">
        <v>10.0</v>
      </c>
      <c r="B54" s="182">
        <v>3.0</v>
      </c>
      <c r="C54" s="182" t="s">
        <v>179</v>
      </c>
      <c r="D54" s="182"/>
      <c r="E54" s="182"/>
      <c r="F54" s="182"/>
      <c r="G54" s="182">
        <v>1.0</v>
      </c>
      <c r="H54" s="184" t="s">
        <v>662</v>
      </c>
      <c r="I54" s="185">
        <v>9514.0</v>
      </c>
      <c r="J54" s="182" t="s">
        <v>663</v>
      </c>
      <c r="K54" s="182" t="s">
        <v>664</v>
      </c>
      <c r="L54" s="186">
        <v>3.4</v>
      </c>
      <c r="M54" s="187">
        <v>44581.0</v>
      </c>
      <c r="N54" s="182" t="s">
        <v>338</v>
      </c>
      <c r="O54" s="182"/>
      <c r="P54" s="187">
        <v>45883.0</v>
      </c>
      <c r="Q54" s="182" t="s">
        <v>115</v>
      </c>
      <c r="R54" s="182" t="s">
        <v>345</v>
      </c>
      <c r="S54" s="182" t="s">
        <v>23</v>
      </c>
      <c r="T54" s="183"/>
      <c r="U54" s="183" t="s">
        <v>665</v>
      </c>
      <c r="V54" s="183"/>
      <c r="W54" s="183"/>
      <c r="X54" s="183"/>
      <c r="Y54" s="182"/>
      <c r="Z54" s="271"/>
      <c r="AA54" s="221"/>
      <c r="AB54" s="192"/>
      <c r="AC54" s="192"/>
      <c r="AD54" s="192"/>
      <c r="AE54" s="192"/>
      <c r="AF54" s="192"/>
      <c r="AG54" s="192"/>
      <c r="AH54" s="192"/>
      <c r="AI54" s="192"/>
      <c r="AJ54" s="192"/>
      <c r="AK54" s="192"/>
      <c r="AL54" s="192"/>
      <c r="AM54" s="192"/>
      <c r="AN54" s="192"/>
      <c r="AO54" s="192"/>
      <c r="AP54" s="192"/>
      <c r="AQ54" s="192"/>
      <c r="AR54" s="192"/>
      <c r="AS54" s="192"/>
      <c r="AT54" s="192"/>
    </row>
    <row r="55" ht="22.5" customHeight="1">
      <c r="A55" s="182">
        <v>11.0</v>
      </c>
      <c r="B55" s="182">
        <v>3.0</v>
      </c>
      <c r="C55" s="182" t="s">
        <v>179</v>
      </c>
      <c r="D55" s="182"/>
      <c r="E55" s="182"/>
      <c r="F55" s="182"/>
      <c r="G55" s="182">
        <v>1.0</v>
      </c>
      <c r="H55" s="184" t="s">
        <v>666</v>
      </c>
      <c r="I55" s="185">
        <v>9487.0</v>
      </c>
      <c r="J55" s="182" t="s">
        <v>621</v>
      </c>
      <c r="K55" s="182" t="s">
        <v>667</v>
      </c>
      <c r="L55" s="186">
        <v>3.3</v>
      </c>
      <c r="M55" s="187">
        <v>44600.0</v>
      </c>
      <c r="N55" s="182" t="s">
        <v>338</v>
      </c>
      <c r="O55" s="182"/>
      <c r="P55" s="187">
        <v>45883.0</v>
      </c>
      <c r="Q55" s="182" t="s">
        <v>133</v>
      </c>
      <c r="R55" s="182" t="s">
        <v>345</v>
      </c>
      <c r="S55" s="182" t="s">
        <v>23</v>
      </c>
      <c r="T55" s="183"/>
      <c r="U55" s="183"/>
      <c r="V55" s="282"/>
      <c r="W55" s="183"/>
      <c r="X55" s="183"/>
      <c r="Y55" s="182"/>
      <c r="Z55" s="271"/>
      <c r="AA55" s="221"/>
      <c r="AB55" s="192"/>
      <c r="AC55" s="192"/>
      <c r="AD55" s="192"/>
      <c r="AE55" s="192"/>
      <c r="AF55" s="192"/>
      <c r="AG55" s="192"/>
      <c r="AH55" s="192"/>
      <c r="AI55" s="192"/>
      <c r="AJ55" s="192"/>
      <c r="AK55" s="192"/>
      <c r="AL55" s="192"/>
      <c r="AM55" s="192"/>
      <c r="AN55" s="192"/>
      <c r="AO55" s="192"/>
      <c r="AP55" s="192"/>
      <c r="AQ55" s="192"/>
      <c r="AR55" s="192"/>
      <c r="AS55" s="192"/>
      <c r="AT55" s="192"/>
    </row>
    <row r="56" ht="22.5" customHeight="1">
      <c r="A56" s="182">
        <v>12.0</v>
      </c>
      <c r="B56" s="182">
        <v>3.0</v>
      </c>
      <c r="C56" s="182" t="s">
        <v>179</v>
      </c>
      <c r="D56" s="182"/>
      <c r="E56" s="182"/>
      <c r="F56" s="182"/>
      <c r="G56" s="182">
        <v>1.0</v>
      </c>
      <c r="H56" s="184" t="s">
        <v>668</v>
      </c>
      <c r="I56" s="185">
        <v>9361.0</v>
      </c>
      <c r="J56" s="182" t="s">
        <v>343</v>
      </c>
      <c r="K56" s="182" t="s">
        <v>669</v>
      </c>
      <c r="L56" s="186">
        <v>3.7</v>
      </c>
      <c r="M56" s="187">
        <v>44463.0</v>
      </c>
      <c r="N56" s="182" t="s">
        <v>338</v>
      </c>
      <c r="O56" s="182"/>
      <c r="P56" s="187">
        <v>45883.0</v>
      </c>
      <c r="Q56" s="182" t="s">
        <v>133</v>
      </c>
      <c r="R56" s="182" t="s">
        <v>345</v>
      </c>
      <c r="S56" s="182" t="s">
        <v>23</v>
      </c>
      <c r="T56" s="183"/>
      <c r="U56" s="183"/>
      <c r="V56" s="183"/>
      <c r="W56" s="183"/>
      <c r="X56" s="183"/>
      <c r="Y56" s="182"/>
      <c r="Z56" s="271"/>
      <c r="AA56" s="221"/>
      <c r="AB56" s="192"/>
      <c r="AC56" s="192"/>
      <c r="AD56" s="192"/>
      <c r="AE56" s="192"/>
      <c r="AF56" s="192"/>
      <c r="AG56" s="192"/>
      <c r="AH56" s="192"/>
      <c r="AI56" s="192"/>
      <c r="AJ56" s="192"/>
      <c r="AK56" s="192"/>
      <c r="AL56" s="192"/>
      <c r="AM56" s="192"/>
      <c r="AN56" s="192"/>
      <c r="AO56" s="192"/>
      <c r="AP56" s="192"/>
      <c r="AQ56" s="192"/>
      <c r="AR56" s="192"/>
      <c r="AS56" s="192"/>
      <c r="AT56" s="192"/>
    </row>
    <row r="57" ht="22.5" customHeight="1">
      <c r="A57" s="172">
        <v>13.0</v>
      </c>
      <c r="B57" s="172"/>
      <c r="C57" s="172"/>
      <c r="D57" s="172"/>
      <c r="E57" s="172"/>
      <c r="F57" s="172"/>
      <c r="G57" s="172"/>
      <c r="H57" s="174"/>
      <c r="I57" s="175"/>
      <c r="J57" s="172"/>
      <c r="K57" s="172"/>
      <c r="L57" s="176"/>
      <c r="M57" s="177"/>
      <c r="N57" s="172"/>
      <c r="O57" s="172"/>
      <c r="P57" s="177"/>
      <c r="Q57" s="172"/>
      <c r="R57" s="172"/>
      <c r="S57" s="172"/>
      <c r="T57" s="173"/>
      <c r="U57" s="173"/>
      <c r="V57" s="173"/>
      <c r="W57" s="173"/>
      <c r="X57" s="173"/>
      <c r="Y57" s="172"/>
      <c r="Z57" s="207"/>
      <c r="AA57" s="266"/>
      <c r="AB57" s="181"/>
      <c r="AC57" s="181"/>
      <c r="AD57" s="181"/>
      <c r="AE57" s="181"/>
      <c r="AF57" s="181"/>
      <c r="AG57" s="181"/>
      <c r="AH57" s="181"/>
      <c r="AI57" s="181"/>
      <c r="AJ57" s="181"/>
      <c r="AK57" s="181"/>
      <c r="AL57" s="181"/>
      <c r="AM57" s="181"/>
      <c r="AN57" s="181"/>
      <c r="AO57" s="181"/>
      <c r="AP57" s="181"/>
      <c r="AQ57" s="181"/>
      <c r="AR57" s="181"/>
      <c r="AS57" s="181"/>
      <c r="AT57" s="181"/>
    </row>
    <row r="58" ht="22.5" customHeight="1">
      <c r="A58" s="172">
        <v>14.0</v>
      </c>
      <c r="B58" s="172"/>
      <c r="C58" s="172"/>
      <c r="D58" s="172"/>
      <c r="E58" s="172"/>
      <c r="F58" s="172"/>
      <c r="G58" s="172"/>
      <c r="H58" s="174"/>
      <c r="I58" s="175"/>
      <c r="J58" s="172"/>
      <c r="K58" s="172"/>
      <c r="L58" s="176"/>
      <c r="M58" s="177"/>
      <c r="N58" s="172"/>
      <c r="O58" s="172"/>
      <c r="P58" s="177"/>
      <c r="Q58" s="172"/>
      <c r="R58" s="172"/>
      <c r="S58" s="172"/>
      <c r="T58" s="173"/>
      <c r="U58" s="173"/>
      <c r="V58" s="173"/>
      <c r="W58" s="173"/>
      <c r="X58" s="173"/>
      <c r="Y58" s="172"/>
      <c r="Z58" s="172"/>
      <c r="AA58" s="266"/>
      <c r="AB58" s="181"/>
      <c r="AC58" s="181"/>
      <c r="AD58" s="181"/>
      <c r="AE58" s="181"/>
      <c r="AF58" s="181"/>
      <c r="AG58" s="181"/>
      <c r="AH58" s="181"/>
      <c r="AI58" s="181"/>
      <c r="AJ58" s="181"/>
      <c r="AK58" s="181"/>
      <c r="AL58" s="181"/>
      <c r="AM58" s="181"/>
      <c r="AN58" s="181"/>
      <c r="AO58" s="181"/>
      <c r="AP58" s="181"/>
      <c r="AQ58" s="181"/>
      <c r="AR58" s="181"/>
      <c r="AS58" s="181"/>
      <c r="AT58" s="181"/>
    </row>
    <row r="59" ht="22.5" customHeight="1">
      <c r="A59" s="172">
        <v>15.0</v>
      </c>
      <c r="B59" s="172"/>
      <c r="C59" s="172"/>
      <c r="D59" s="172"/>
      <c r="E59" s="172"/>
      <c r="F59" s="172"/>
      <c r="G59" s="172"/>
      <c r="H59" s="174"/>
      <c r="I59" s="175"/>
      <c r="J59" s="172"/>
      <c r="K59" s="172"/>
      <c r="L59" s="176"/>
      <c r="M59" s="177"/>
      <c r="N59" s="172"/>
      <c r="O59" s="172"/>
      <c r="P59" s="177"/>
      <c r="Q59" s="172"/>
      <c r="R59" s="172"/>
      <c r="S59" s="172"/>
      <c r="T59" s="173"/>
      <c r="U59" s="173"/>
      <c r="V59" s="173"/>
      <c r="W59" s="173"/>
      <c r="X59" s="173"/>
      <c r="Y59" s="172"/>
      <c r="Z59" s="172"/>
      <c r="AA59" s="266"/>
      <c r="AB59" s="181"/>
      <c r="AC59" s="181"/>
      <c r="AD59" s="181"/>
      <c r="AE59" s="181"/>
      <c r="AF59" s="181"/>
      <c r="AG59" s="181"/>
      <c r="AH59" s="181"/>
      <c r="AI59" s="181"/>
      <c r="AJ59" s="181"/>
      <c r="AK59" s="181"/>
      <c r="AL59" s="181"/>
      <c r="AM59" s="181"/>
      <c r="AN59" s="181"/>
      <c r="AO59" s="181"/>
      <c r="AP59" s="181"/>
      <c r="AQ59" s="181"/>
      <c r="AR59" s="181"/>
      <c r="AS59" s="181"/>
      <c r="AT59" s="181"/>
    </row>
    <row r="60" ht="22.5" customHeight="1">
      <c r="A60" s="172">
        <v>16.0</v>
      </c>
      <c r="B60" s="172"/>
      <c r="C60" s="172"/>
      <c r="D60" s="172"/>
      <c r="E60" s="172"/>
      <c r="F60" s="172"/>
      <c r="G60" s="172"/>
      <c r="H60" s="174"/>
      <c r="I60" s="175"/>
      <c r="J60" s="172"/>
      <c r="K60" s="172"/>
      <c r="L60" s="176"/>
      <c r="M60" s="177"/>
      <c r="N60" s="172"/>
      <c r="O60" s="172"/>
      <c r="P60" s="177"/>
      <c r="Q60" s="172"/>
      <c r="R60" s="172"/>
      <c r="S60" s="172"/>
      <c r="T60" s="173"/>
      <c r="U60" s="173"/>
      <c r="V60" s="173"/>
      <c r="W60" s="173"/>
      <c r="X60" s="173"/>
      <c r="Y60" s="172"/>
      <c r="Z60" s="172"/>
      <c r="AA60" s="266"/>
      <c r="AB60" s="181"/>
      <c r="AC60" s="181"/>
      <c r="AD60" s="181"/>
      <c r="AE60" s="181"/>
      <c r="AF60" s="181"/>
      <c r="AG60" s="181"/>
      <c r="AH60" s="181"/>
      <c r="AI60" s="181"/>
      <c r="AJ60" s="181"/>
      <c r="AK60" s="181"/>
      <c r="AL60" s="181"/>
      <c r="AM60" s="181"/>
      <c r="AN60" s="181"/>
      <c r="AO60" s="181"/>
      <c r="AP60" s="181"/>
      <c r="AQ60" s="181"/>
      <c r="AR60" s="181"/>
      <c r="AS60" s="181"/>
      <c r="AT60" s="181"/>
    </row>
    <row r="61" ht="22.5" customHeight="1">
      <c r="A61" s="172">
        <v>17.0</v>
      </c>
      <c r="B61" s="172"/>
      <c r="C61" s="172"/>
      <c r="D61" s="172"/>
      <c r="E61" s="172"/>
      <c r="F61" s="172"/>
      <c r="G61" s="172"/>
      <c r="H61" s="174"/>
      <c r="I61" s="175"/>
      <c r="J61" s="172"/>
      <c r="K61" s="172"/>
      <c r="L61" s="176"/>
      <c r="M61" s="177"/>
      <c r="N61" s="172"/>
      <c r="O61" s="172"/>
      <c r="P61" s="177"/>
      <c r="Q61" s="172"/>
      <c r="R61" s="172"/>
      <c r="S61" s="172"/>
      <c r="T61" s="266"/>
      <c r="U61" s="173"/>
      <c r="V61" s="277"/>
      <c r="W61" s="205"/>
      <c r="X61" s="205"/>
      <c r="Y61" s="266"/>
      <c r="Z61" s="172"/>
      <c r="AA61" s="266"/>
      <c r="AB61" s="181"/>
      <c r="AC61" s="181"/>
      <c r="AD61" s="181"/>
      <c r="AE61" s="181"/>
      <c r="AF61" s="181"/>
      <c r="AG61" s="181"/>
      <c r="AH61" s="181"/>
      <c r="AI61" s="181"/>
      <c r="AJ61" s="181"/>
      <c r="AK61" s="181"/>
      <c r="AL61" s="181"/>
      <c r="AM61" s="181"/>
      <c r="AN61" s="181"/>
      <c r="AO61" s="181"/>
      <c r="AP61" s="181"/>
      <c r="AQ61" s="181"/>
      <c r="AR61" s="181"/>
      <c r="AS61" s="181"/>
      <c r="AT61" s="181"/>
    </row>
    <row r="62" ht="22.5" customHeight="1">
      <c r="A62" s="172">
        <v>18.0</v>
      </c>
      <c r="B62" s="172"/>
      <c r="C62" s="172"/>
      <c r="D62" s="172"/>
      <c r="E62" s="172"/>
      <c r="F62" s="172"/>
      <c r="G62" s="172"/>
      <c r="H62" s="174"/>
      <c r="I62" s="175"/>
      <c r="J62" s="172"/>
      <c r="K62" s="172"/>
      <c r="L62" s="176"/>
      <c r="M62" s="177"/>
      <c r="N62" s="172"/>
      <c r="O62" s="172"/>
      <c r="P62" s="177"/>
      <c r="Q62" s="172"/>
      <c r="R62" s="172"/>
      <c r="S62" s="172"/>
      <c r="T62" s="266"/>
      <c r="U62" s="173"/>
      <c r="V62" s="277"/>
      <c r="W62" s="205"/>
      <c r="X62" s="205"/>
      <c r="Y62" s="266"/>
      <c r="Z62" s="172"/>
      <c r="AA62" s="266"/>
      <c r="AB62" s="181"/>
      <c r="AC62" s="181"/>
      <c r="AD62" s="181"/>
      <c r="AE62" s="181"/>
      <c r="AF62" s="181"/>
      <c r="AG62" s="181"/>
      <c r="AH62" s="181"/>
      <c r="AI62" s="181"/>
      <c r="AJ62" s="181"/>
      <c r="AK62" s="181"/>
      <c r="AL62" s="181"/>
      <c r="AM62" s="181"/>
      <c r="AN62" s="181"/>
      <c r="AO62" s="181"/>
      <c r="AP62" s="181"/>
      <c r="AQ62" s="181"/>
      <c r="AR62" s="181"/>
      <c r="AS62" s="181"/>
      <c r="AT62" s="181"/>
    </row>
    <row r="63" ht="22.5" customHeight="1">
      <c r="A63" s="172">
        <v>19.0</v>
      </c>
      <c r="B63" s="172"/>
      <c r="C63" s="172"/>
      <c r="D63" s="172"/>
      <c r="E63" s="172"/>
      <c r="F63" s="172"/>
      <c r="G63" s="172"/>
      <c r="H63" s="174"/>
      <c r="I63" s="175"/>
      <c r="J63" s="172"/>
      <c r="K63" s="172"/>
      <c r="L63" s="176"/>
      <c r="M63" s="177"/>
      <c r="N63" s="172"/>
      <c r="O63" s="172"/>
      <c r="P63" s="177"/>
      <c r="Q63" s="172"/>
      <c r="R63" s="172"/>
      <c r="S63" s="172"/>
      <c r="T63" s="173"/>
      <c r="U63" s="173"/>
      <c r="V63" s="173"/>
      <c r="W63" s="173"/>
      <c r="X63" s="173"/>
      <c r="Y63" s="172"/>
      <c r="Z63" s="172"/>
      <c r="AA63" s="266"/>
      <c r="AB63" s="181"/>
      <c r="AC63" s="181"/>
      <c r="AD63" s="181"/>
      <c r="AE63" s="181"/>
      <c r="AF63" s="181"/>
      <c r="AG63" s="181"/>
      <c r="AH63" s="181"/>
      <c r="AI63" s="181"/>
      <c r="AJ63" s="181"/>
      <c r="AK63" s="181"/>
      <c r="AL63" s="181"/>
      <c r="AM63" s="181"/>
      <c r="AN63" s="181"/>
      <c r="AO63" s="181"/>
      <c r="AP63" s="181"/>
      <c r="AQ63" s="181"/>
      <c r="AR63" s="181"/>
      <c r="AS63" s="181"/>
      <c r="AT63" s="181"/>
    </row>
    <row r="64" ht="22.5" customHeight="1">
      <c r="A64" s="172">
        <v>20.0</v>
      </c>
      <c r="B64" s="172"/>
      <c r="C64" s="172"/>
      <c r="D64" s="172"/>
      <c r="E64" s="172"/>
      <c r="F64" s="172"/>
      <c r="G64" s="172"/>
      <c r="H64" s="174"/>
      <c r="I64" s="175"/>
      <c r="J64" s="172"/>
      <c r="K64" s="172"/>
      <c r="L64" s="176"/>
      <c r="M64" s="177"/>
      <c r="N64" s="172"/>
      <c r="O64" s="172"/>
      <c r="P64" s="177"/>
      <c r="Q64" s="172"/>
      <c r="R64" s="172"/>
      <c r="S64" s="172"/>
      <c r="T64" s="173"/>
      <c r="U64" s="173"/>
      <c r="V64" s="173"/>
      <c r="W64" s="173"/>
      <c r="X64" s="173"/>
      <c r="Y64" s="172"/>
      <c r="Z64" s="172"/>
      <c r="AA64" s="266"/>
      <c r="AB64" s="181"/>
      <c r="AC64" s="181"/>
      <c r="AD64" s="181"/>
      <c r="AE64" s="181"/>
      <c r="AF64" s="181"/>
      <c r="AG64" s="181"/>
      <c r="AH64" s="181"/>
      <c r="AI64" s="181"/>
      <c r="AJ64" s="181"/>
      <c r="AK64" s="181"/>
      <c r="AL64" s="181"/>
      <c r="AM64" s="181"/>
      <c r="AN64" s="181"/>
      <c r="AO64" s="181"/>
      <c r="AP64" s="181"/>
      <c r="AQ64" s="181"/>
      <c r="AR64" s="181"/>
      <c r="AS64" s="181"/>
      <c r="AT64" s="181"/>
    </row>
    <row r="65" ht="18.75" customHeight="1">
      <c r="A65" s="164" t="s">
        <v>670</v>
      </c>
      <c r="B65" s="25"/>
      <c r="C65" s="25"/>
      <c r="D65" s="25"/>
      <c r="E65" s="25"/>
      <c r="F65" s="25"/>
      <c r="G65" s="25"/>
      <c r="H65" s="25"/>
      <c r="I65" s="25"/>
      <c r="J65" s="25"/>
      <c r="K65" s="26"/>
      <c r="L65" s="260"/>
      <c r="M65" s="261"/>
      <c r="N65" s="262"/>
      <c r="O65" s="262"/>
      <c r="P65" s="261"/>
      <c r="Q65" s="262"/>
      <c r="R65" s="262"/>
      <c r="S65" s="262"/>
      <c r="T65" s="262"/>
      <c r="U65" s="263"/>
      <c r="V65" s="263"/>
      <c r="W65" s="273"/>
      <c r="X65" s="273"/>
      <c r="Y65" s="262"/>
      <c r="Z65" s="262"/>
      <c r="AA65" s="262"/>
      <c r="AB65" s="233"/>
      <c r="AC65" s="233"/>
      <c r="AD65" s="233"/>
      <c r="AE65" s="233"/>
      <c r="AF65" s="233"/>
      <c r="AG65" s="233"/>
      <c r="AH65" s="233"/>
      <c r="AI65" s="233"/>
      <c r="AJ65" s="233"/>
      <c r="AK65" s="233"/>
      <c r="AL65" s="233"/>
      <c r="AM65" s="233"/>
      <c r="AN65" s="233"/>
      <c r="AO65" s="233"/>
      <c r="AP65" s="233"/>
      <c r="AQ65" s="233"/>
      <c r="AR65" s="233"/>
      <c r="AS65" s="233"/>
      <c r="AT65" s="264"/>
    </row>
    <row r="66" ht="22.5" customHeight="1">
      <c r="A66" s="172">
        <v>1.0</v>
      </c>
      <c r="B66" s="172">
        <v>4.0</v>
      </c>
      <c r="C66" s="172" t="s">
        <v>181</v>
      </c>
      <c r="D66" s="172"/>
      <c r="E66" s="172"/>
      <c r="F66" s="172" t="s">
        <v>334</v>
      </c>
      <c r="G66" s="172">
        <v>1.0</v>
      </c>
      <c r="H66" s="174" t="s">
        <v>671</v>
      </c>
      <c r="I66" s="175">
        <v>8429.0</v>
      </c>
      <c r="J66" s="172" t="s">
        <v>672</v>
      </c>
      <c r="K66" s="172" t="s">
        <v>673</v>
      </c>
      <c r="L66" s="176">
        <v>3.7</v>
      </c>
      <c r="M66" s="177">
        <v>44468.0</v>
      </c>
      <c r="N66" s="172" t="s">
        <v>338</v>
      </c>
      <c r="O66" s="172" t="s">
        <v>151</v>
      </c>
      <c r="P66" s="177">
        <v>45222.0</v>
      </c>
      <c r="Q66" s="172" t="s">
        <v>37</v>
      </c>
      <c r="R66" s="172" t="s">
        <v>163</v>
      </c>
      <c r="S66" s="172" t="s">
        <v>23</v>
      </c>
      <c r="T66" s="173"/>
      <c r="U66" s="173" t="s">
        <v>674</v>
      </c>
      <c r="V66" s="173"/>
      <c r="W66" s="173" t="s">
        <v>675</v>
      </c>
      <c r="X66" s="173" t="s">
        <v>413</v>
      </c>
      <c r="Y66" s="172"/>
      <c r="Z66" s="172"/>
      <c r="AA66" s="266"/>
      <c r="AB66" s="181"/>
      <c r="AC66" s="181"/>
      <c r="AD66" s="181"/>
      <c r="AE66" s="181"/>
      <c r="AF66" s="181"/>
      <c r="AG66" s="181"/>
      <c r="AH66" s="181"/>
      <c r="AI66" s="181"/>
      <c r="AJ66" s="181"/>
      <c r="AK66" s="181"/>
      <c r="AL66" s="181"/>
      <c r="AM66" s="181"/>
      <c r="AN66" s="181"/>
      <c r="AO66" s="181"/>
      <c r="AP66" s="181"/>
      <c r="AQ66" s="181"/>
      <c r="AR66" s="181"/>
      <c r="AS66" s="181"/>
      <c r="AT66" s="181"/>
    </row>
    <row r="67" ht="22.5" customHeight="1">
      <c r="A67" s="172">
        <v>2.0</v>
      </c>
      <c r="B67" s="172">
        <v>4.0</v>
      </c>
      <c r="C67" s="172" t="s">
        <v>181</v>
      </c>
      <c r="D67" s="172"/>
      <c r="E67" s="172"/>
      <c r="F67" s="172"/>
      <c r="G67" s="172">
        <v>1.0</v>
      </c>
      <c r="H67" s="174" t="s">
        <v>676</v>
      </c>
      <c r="I67" s="175">
        <v>9066.0</v>
      </c>
      <c r="J67" s="172" t="s">
        <v>677</v>
      </c>
      <c r="K67" s="172" t="s">
        <v>678</v>
      </c>
      <c r="L67" s="176">
        <v>3.6</v>
      </c>
      <c r="M67" s="177">
        <v>44499.0</v>
      </c>
      <c r="N67" s="172" t="s">
        <v>338</v>
      </c>
      <c r="O67" s="172" t="s">
        <v>154</v>
      </c>
      <c r="P67" s="177">
        <v>45519.0</v>
      </c>
      <c r="Q67" s="172" t="s">
        <v>107</v>
      </c>
      <c r="R67" s="172" t="s">
        <v>165</v>
      </c>
      <c r="S67" s="172" t="s">
        <v>23</v>
      </c>
      <c r="T67" s="173"/>
      <c r="U67" s="173" t="s">
        <v>679</v>
      </c>
      <c r="V67" s="173"/>
      <c r="W67" s="173" t="s">
        <v>680</v>
      </c>
      <c r="X67" s="173"/>
      <c r="Y67" s="172"/>
      <c r="Z67" s="207"/>
      <c r="AA67" s="266"/>
      <c r="AB67" s="181"/>
      <c r="AC67" s="181"/>
      <c r="AD67" s="181"/>
      <c r="AE67" s="181"/>
      <c r="AF67" s="181"/>
      <c r="AG67" s="181"/>
      <c r="AH67" s="181"/>
      <c r="AI67" s="181"/>
      <c r="AJ67" s="181"/>
      <c r="AK67" s="181"/>
      <c r="AL67" s="181"/>
      <c r="AM67" s="181"/>
      <c r="AN67" s="181"/>
      <c r="AO67" s="181"/>
      <c r="AP67" s="181"/>
      <c r="AQ67" s="181"/>
      <c r="AR67" s="181"/>
      <c r="AS67" s="181"/>
      <c r="AT67" s="181"/>
    </row>
    <row r="68" ht="22.5" customHeight="1">
      <c r="A68" s="172">
        <v>3.0</v>
      </c>
      <c r="B68" s="172">
        <v>4.0</v>
      </c>
      <c r="C68" s="172" t="s">
        <v>181</v>
      </c>
      <c r="D68" s="172"/>
      <c r="E68" s="172"/>
      <c r="F68" s="172"/>
      <c r="G68" s="172">
        <v>1.0</v>
      </c>
      <c r="H68" s="174" t="s">
        <v>681</v>
      </c>
      <c r="I68" s="175">
        <v>9181.0</v>
      </c>
      <c r="J68" s="172" t="s">
        <v>682</v>
      </c>
      <c r="K68" s="172" t="s">
        <v>683</v>
      </c>
      <c r="L68" s="176">
        <v>3.4</v>
      </c>
      <c r="M68" s="177">
        <v>44583.0</v>
      </c>
      <c r="N68" s="172" t="s">
        <v>350</v>
      </c>
      <c r="O68" s="172" t="s">
        <v>151</v>
      </c>
      <c r="P68" s="177">
        <v>45545.0</v>
      </c>
      <c r="Q68" s="172" t="s">
        <v>30</v>
      </c>
      <c r="R68" s="172" t="s">
        <v>165</v>
      </c>
      <c r="S68" s="172" t="s">
        <v>23</v>
      </c>
      <c r="T68" s="173"/>
      <c r="U68" s="173" t="s">
        <v>684</v>
      </c>
      <c r="V68" s="173" t="s">
        <v>684</v>
      </c>
      <c r="W68" s="265" t="s">
        <v>685</v>
      </c>
      <c r="X68" s="265"/>
      <c r="Y68" s="172"/>
      <c r="Z68" s="207"/>
      <c r="AA68" s="266"/>
      <c r="AB68" s="181"/>
      <c r="AC68" s="181"/>
      <c r="AD68" s="181"/>
      <c r="AE68" s="181"/>
      <c r="AF68" s="181"/>
      <c r="AG68" s="181"/>
      <c r="AH68" s="181"/>
      <c r="AI68" s="181"/>
      <c r="AJ68" s="181"/>
      <c r="AK68" s="181"/>
      <c r="AL68" s="181"/>
      <c r="AM68" s="181"/>
      <c r="AN68" s="181"/>
      <c r="AO68" s="181"/>
      <c r="AP68" s="181"/>
      <c r="AQ68" s="181"/>
      <c r="AR68" s="181"/>
      <c r="AS68" s="181"/>
      <c r="AT68" s="181"/>
    </row>
    <row r="69" ht="22.5" customHeight="1">
      <c r="A69" s="172">
        <v>4.0</v>
      </c>
      <c r="B69" s="172">
        <v>4.0</v>
      </c>
      <c r="C69" s="172" t="s">
        <v>181</v>
      </c>
      <c r="D69" s="172"/>
      <c r="E69" s="172"/>
      <c r="F69" s="172"/>
      <c r="G69" s="172">
        <v>0.5</v>
      </c>
      <c r="H69" s="174" t="s">
        <v>686</v>
      </c>
      <c r="I69" s="175">
        <v>9157.0</v>
      </c>
      <c r="J69" s="172" t="s">
        <v>621</v>
      </c>
      <c r="K69" s="172" t="s">
        <v>687</v>
      </c>
      <c r="L69" s="176">
        <v>3.5</v>
      </c>
      <c r="M69" s="177">
        <v>44533.0</v>
      </c>
      <c r="N69" s="172" t="s">
        <v>338</v>
      </c>
      <c r="O69" s="172" t="s">
        <v>151</v>
      </c>
      <c r="P69" s="177">
        <v>45519.0</v>
      </c>
      <c r="Q69" s="172" t="s">
        <v>133</v>
      </c>
      <c r="R69" s="172" t="s">
        <v>167</v>
      </c>
      <c r="S69" s="172" t="s">
        <v>17</v>
      </c>
      <c r="T69" s="172"/>
      <c r="U69" s="173"/>
      <c r="V69" s="173" t="s">
        <v>688</v>
      </c>
      <c r="W69" s="173" t="s">
        <v>689</v>
      </c>
      <c r="X69" s="173"/>
      <c r="Y69" s="172"/>
      <c r="Z69" s="172"/>
      <c r="AA69" s="266"/>
      <c r="AB69" s="181"/>
      <c r="AC69" s="181"/>
      <c r="AD69" s="181"/>
      <c r="AE69" s="181"/>
      <c r="AF69" s="181"/>
      <c r="AG69" s="181"/>
      <c r="AH69" s="181"/>
      <c r="AI69" s="181"/>
      <c r="AJ69" s="181"/>
      <c r="AK69" s="181"/>
      <c r="AL69" s="181"/>
      <c r="AM69" s="181"/>
      <c r="AN69" s="181"/>
      <c r="AO69" s="181"/>
      <c r="AP69" s="181"/>
      <c r="AQ69" s="181"/>
      <c r="AR69" s="181"/>
      <c r="AS69" s="181"/>
      <c r="AT69" s="181"/>
    </row>
    <row r="70" ht="22.5" customHeight="1">
      <c r="A70" s="172">
        <v>5.0</v>
      </c>
      <c r="B70" s="172">
        <v>4.0</v>
      </c>
      <c r="C70" s="172" t="s">
        <v>181</v>
      </c>
      <c r="D70" s="172"/>
      <c r="E70" s="172"/>
      <c r="F70" s="172"/>
      <c r="G70" s="172">
        <v>0.5</v>
      </c>
      <c r="H70" s="283" t="s">
        <v>690</v>
      </c>
      <c r="I70" s="175">
        <v>9187.0</v>
      </c>
      <c r="J70" s="194" t="s">
        <v>390</v>
      </c>
      <c r="K70" s="194" t="s">
        <v>691</v>
      </c>
      <c r="L70" s="176">
        <v>3.5</v>
      </c>
      <c r="M70" s="284">
        <v>44554.0</v>
      </c>
      <c r="N70" s="172" t="s">
        <v>338</v>
      </c>
      <c r="O70" s="172" t="s">
        <v>152</v>
      </c>
      <c r="P70" s="177">
        <v>45558.0</v>
      </c>
      <c r="Q70" s="172" t="s">
        <v>42</v>
      </c>
      <c r="R70" s="172" t="s">
        <v>167</v>
      </c>
      <c r="S70" s="172" t="s">
        <v>23</v>
      </c>
      <c r="T70" s="203"/>
      <c r="U70" s="285" t="s">
        <v>692</v>
      </c>
      <c r="V70" s="285"/>
      <c r="W70" s="205" t="s">
        <v>693</v>
      </c>
      <c r="X70" s="205"/>
      <c r="Y70" s="203"/>
      <c r="Z70" s="203"/>
      <c r="AA70" s="194"/>
      <c r="AB70" s="286"/>
      <c r="AC70" s="286"/>
      <c r="AD70" s="286"/>
      <c r="AE70" s="286"/>
      <c r="AF70" s="286"/>
      <c r="AG70" s="286"/>
      <c r="AH70" s="286"/>
      <c r="AI70" s="286"/>
      <c r="AJ70" s="286"/>
      <c r="AK70" s="286"/>
      <c r="AL70" s="286"/>
      <c r="AM70" s="286"/>
      <c r="AN70" s="286"/>
      <c r="AO70" s="286"/>
      <c r="AP70" s="286"/>
      <c r="AQ70" s="286"/>
      <c r="AR70" s="286"/>
      <c r="AS70" s="286"/>
      <c r="AT70" s="286"/>
    </row>
    <row r="71" ht="22.5" customHeight="1">
      <c r="A71" s="172">
        <v>6.0</v>
      </c>
      <c r="B71" s="172">
        <v>4.0</v>
      </c>
      <c r="C71" s="172" t="s">
        <v>181</v>
      </c>
      <c r="D71" s="172"/>
      <c r="E71" s="172"/>
      <c r="F71" s="172"/>
      <c r="G71" s="172">
        <v>1.0</v>
      </c>
      <c r="H71" s="174" t="s">
        <v>694</v>
      </c>
      <c r="I71" s="175">
        <v>9126.0</v>
      </c>
      <c r="J71" s="172" t="s">
        <v>695</v>
      </c>
      <c r="K71" s="172" t="s">
        <v>696</v>
      </c>
      <c r="L71" s="176">
        <v>3.0</v>
      </c>
      <c r="M71" s="177">
        <v>44729.0</v>
      </c>
      <c r="N71" s="172" t="s">
        <v>338</v>
      </c>
      <c r="O71" s="172" t="s">
        <v>154</v>
      </c>
      <c r="P71" s="177">
        <v>45519.0</v>
      </c>
      <c r="Q71" s="172" t="s">
        <v>43</v>
      </c>
      <c r="R71" s="172" t="s">
        <v>169</v>
      </c>
      <c r="S71" s="172" t="s">
        <v>23</v>
      </c>
      <c r="T71" s="173"/>
      <c r="U71" s="173"/>
      <c r="V71" s="173"/>
      <c r="W71" s="173" t="s">
        <v>697</v>
      </c>
      <c r="X71" s="173"/>
      <c r="Y71" s="172"/>
      <c r="Z71" s="172"/>
      <c r="AA71" s="266"/>
      <c r="AB71" s="181"/>
      <c r="AC71" s="181"/>
      <c r="AD71" s="181"/>
      <c r="AE71" s="181"/>
      <c r="AF71" s="181"/>
      <c r="AG71" s="181"/>
      <c r="AH71" s="181"/>
      <c r="AI71" s="181"/>
      <c r="AJ71" s="181"/>
      <c r="AK71" s="181"/>
      <c r="AL71" s="181"/>
      <c r="AM71" s="181"/>
      <c r="AN71" s="181"/>
      <c r="AO71" s="181"/>
      <c r="AP71" s="181"/>
      <c r="AQ71" s="181"/>
      <c r="AR71" s="181"/>
      <c r="AS71" s="181"/>
      <c r="AT71" s="181"/>
    </row>
    <row r="72" ht="22.5" customHeight="1">
      <c r="A72" s="172">
        <v>7.0</v>
      </c>
      <c r="B72" s="172">
        <v>4.0</v>
      </c>
      <c r="C72" s="172" t="s">
        <v>181</v>
      </c>
      <c r="D72" s="172"/>
      <c r="E72" s="172"/>
      <c r="F72" s="172"/>
      <c r="G72" s="172">
        <v>1.0</v>
      </c>
      <c r="H72" s="174" t="s">
        <v>698</v>
      </c>
      <c r="I72" s="175">
        <v>9044.0</v>
      </c>
      <c r="J72" s="172" t="s">
        <v>699</v>
      </c>
      <c r="K72" s="172" t="s">
        <v>700</v>
      </c>
      <c r="L72" s="176">
        <v>3.8</v>
      </c>
      <c r="M72" s="177">
        <v>44446.0</v>
      </c>
      <c r="N72" s="172" t="s">
        <v>350</v>
      </c>
      <c r="O72" s="172" t="s">
        <v>153</v>
      </c>
      <c r="P72" s="177">
        <v>45519.0</v>
      </c>
      <c r="Q72" s="172" t="s">
        <v>115</v>
      </c>
      <c r="R72" s="172" t="s">
        <v>171</v>
      </c>
      <c r="S72" s="172" t="s">
        <v>23</v>
      </c>
      <c r="T72" s="173"/>
      <c r="U72" s="173" t="s">
        <v>701</v>
      </c>
      <c r="V72" s="173"/>
      <c r="W72" s="173" t="s">
        <v>702</v>
      </c>
      <c r="X72" s="173"/>
      <c r="Y72" s="173"/>
      <c r="Z72" s="172"/>
      <c r="AA72" s="266"/>
      <c r="AB72" s="181"/>
      <c r="AC72" s="181"/>
      <c r="AD72" s="181"/>
      <c r="AE72" s="181"/>
      <c r="AF72" s="181"/>
      <c r="AG72" s="181"/>
      <c r="AH72" s="181"/>
      <c r="AI72" s="181"/>
      <c r="AJ72" s="181"/>
      <c r="AK72" s="181"/>
      <c r="AL72" s="181"/>
      <c r="AM72" s="181"/>
      <c r="AN72" s="181"/>
      <c r="AO72" s="181"/>
      <c r="AP72" s="181"/>
      <c r="AQ72" s="181"/>
      <c r="AR72" s="181"/>
      <c r="AS72" s="181"/>
      <c r="AT72" s="181"/>
    </row>
    <row r="73" ht="22.5" customHeight="1">
      <c r="A73" s="172">
        <v>8.0</v>
      </c>
      <c r="B73" s="172">
        <v>4.0</v>
      </c>
      <c r="C73" s="172" t="s">
        <v>181</v>
      </c>
      <c r="D73" s="172"/>
      <c r="E73" s="172"/>
      <c r="F73" s="172"/>
      <c r="G73" s="172">
        <v>0.5</v>
      </c>
      <c r="H73" s="174" t="s">
        <v>703</v>
      </c>
      <c r="I73" s="175">
        <v>9082.0</v>
      </c>
      <c r="J73" s="172" t="s">
        <v>336</v>
      </c>
      <c r="K73" s="172" t="s">
        <v>704</v>
      </c>
      <c r="L73" s="176">
        <v>2.9</v>
      </c>
      <c r="M73" s="177">
        <v>44774.0</v>
      </c>
      <c r="N73" s="172" t="s">
        <v>350</v>
      </c>
      <c r="O73" s="172" t="s">
        <v>151</v>
      </c>
      <c r="P73" s="177">
        <v>45519.0</v>
      </c>
      <c r="Q73" s="172" t="s">
        <v>25</v>
      </c>
      <c r="R73" s="172" t="s">
        <v>171</v>
      </c>
      <c r="S73" s="172" t="s">
        <v>17</v>
      </c>
      <c r="T73" s="173"/>
      <c r="U73" s="173" t="s">
        <v>705</v>
      </c>
      <c r="V73" s="173"/>
      <c r="W73" s="173" t="s">
        <v>706</v>
      </c>
      <c r="X73" s="173"/>
      <c r="Y73" s="173"/>
      <c r="Z73" s="172"/>
      <c r="AA73" s="266"/>
      <c r="AB73" s="181"/>
      <c r="AC73" s="181"/>
      <c r="AD73" s="181"/>
      <c r="AE73" s="181"/>
      <c r="AF73" s="181"/>
      <c r="AG73" s="181"/>
      <c r="AH73" s="181"/>
      <c r="AI73" s="181"/>
      <c r="AJ73" s="181"/>
      <c r="AK73" s="181"/>
      <c r="AL73" s="181"/>
      <c r="AM73" s="181"/>
      <c r="AN73" s="181"/>
      <c r="AO73" s="181"/>
      <c r="AP73" s="181"/>
      <c r="AQ73" s="181"/>
      <c r="AR73" s="181"/>
      <c r="AS73" s="181"/>
      <c r="AT73" s="181"/>
    </row>
    <row r="74" ht="22.5" customHeight="1">
      <c r="A74" s="172">
        <v>9.0</v>
      </c>
      <c r="B74" s="172">
        <v>4.0</v>
      </c>
      <c r="C74" s="172" t="s">
        <v>181</v>
      </c>
      <c r="D74" s="172"/>
      <c r="E74" s="172"/>
      <c r="F74" s="172"/>
      <c r="G74" s="172">
        <v>1.0</v>
      </c>
      <c r="H74" s="174" t="s">
        <v>707</v>
      </c>
      <c r="I74" s="175">
        <v>9219.0</v>
      </c>
      <c r="J74" s="172" t="s">
        <v>651</v>
      </c>
      <c r="K74" s="172" t="s">
        <v>708</v>
      </c>
      <c r="L74" s="176">
        <v>2.7</v>
      </c>
      <c r="M74" s="177">
        <v>44629.0</v>
      </c>
      <c r="N74" s="172" t="s">
        <v>338</v>
      </c>
      <c r="O74" s="172" t="s">
        <v>151</v>
      </c>
      <c r="P74" s="177">
        <v>45700.0</v>
      </c>
      <c r="Q74" s="172" t="s">
        <v>127</v>
      </c>
      <c r="R74" s="172" t="s">
        <v>171</v>
      </c>
      <c r="S74" s="172" t="s">
        <v>23</v>
      </c>
      <c r="T74" s="173"/>
      <c r="U74" s="173" t="s">
        <v>653</v>
      </c>
      <c r="V74" s="173"/>
      <c r="W74" s="173" t="s">
        <v>709</v>
      </c>
      <c r="X74" s="173"/>
      <c r="Y74" s="172"/>
      <c r="Z74" s="207"/>
      <c r="AA74" s="266"/>
      <c r="AB74" s="181"/>
      <c r="AC74" s="181"/>
      <c r="AD74" s="181"/>
      <c r="AE74" s="181"/>
      <c r="AF74" s="181"/>
      <c r="AG74" s="181"/>
      <c r="AH74" s="181"/>
      <c r="AI74" s="181"/>
      <c r="AJ74" s="181"/>
      <c r="AK74" s="181"/>
      <c r="AL74" s="181"/>
      <c r="AM74" s="181"/>
      <c r="AN74" s="181"/>
      <c r="AO74" s="181"/>
      <c r="AP74" s="181"/>
      <c r="AQ74" s="181"/>
      <c r="AR74" s="181"/>
      <c r="AS74" s="181"/>
      <c r="AT74" s="181"/>
    </row>
    <row r="75" ht="22.5" customHeight="1">
      <c r="A75" s="182">
        <v>10.0</v>
      </c>
      <c r="B75" s="182">
        <v>4.0</v>
      </c>
      <c r="C75" s="182" t="s">
        <v>181</v>
      </c>
      <c r="D75" s="182"/>
      <c r="E75" s="182"/>
      <c r="F75" s="182"/>
      <c r="G75" s="182">
        <v>1.0</v>
      </c>
      <c r="H75" s="184" t="s">
        <v>710</v>
      </c>
      <c r="I75" s="185">
        <v>9373.0</v>
      </c>
      <c r="J75" s="182" t="s">
        <v>361</v>
      </c>
      <c r="K75" s="182" t="s">
        <v>711</v>
      </c>
      <c r="L75" s="186">
        <v>3.7</v>
      </c>
      <c r="M75" s="187">
        <v>44481.0</v>
      </c>
      <c r="N75" s="182" t="s">
        <v>350</v>
      </c>
      <c r="O75" s="182"/>
      <c r="P75" s="187">
        <v>45883.0</v>
      </c>
      <c r="Q75" s="182" t="s">
        <v>133</v>
      </c>
      <c r="R75" s="182" t="s">
        <v>345</v>
      </c>
      <c r="S75" s="182" t="s">
        <v>23</v>
      </c>
      <c r="T75" s="183"/>
      <c r="U75" s="183"/>
      <c r="V75" s="183"/>
      <c r="W75" s="183"/>
      <c r="X75" s="183"/>
      <c r="Y75" s="182"/>
      <c r="Z75" s="271"/>
      <c r="AA75" s="221"/>
      <c r="AB75" s="192"/>
      <c r="AC75" s="192"/>
      <c r="AD75" s="192"/>
      <c r="AE75" s="192"/>
      <c r="AF75" s="192"/>
      <c r="AG75" s="192"/>
      <c r="AH75" s="192"/>
      <c r="AI75" s="192"/>
      <c r="AJ75" s="192"/>
      <c r="AK75" s="192"/>
      <c r="AL75" s="192"/>
      <c r="AM75" s="192"/>
      <c r="AN75" s="192"/>
      <c r="AO75" s="192"/>
      <c r="AP75" s="192"/>
      <c r="AQ75" s="192"/>
      <c r="AR75" s="192"/>
      <c r="AS75" s="192"/>
      <c r="AT75" s="192"/>
    </row>
    <row r="76" ht="22.5" customHeight="1">
      <c r="A76" s="182">
        <v>11.0</v>
      </c>
      <c r="B76" s="182">
        <v>4.0</v>
      </c>
      <c r="C76" s="182" t="s">
        <v>181</v>
      </c>
      <c r="D76" s="182"/>
      <c r="E76" s="182"/>
      <c r="F76" s="182"/>
      <c r="G76" s="182">
        <v>1.0</v>
      </c>
      <c r="H76" s="184" t="s">
        <v>712</v>
      </c>
      <c r="I76" s="185">
        <v>9359.0</v>
      </c>
      <c r="J76" s="182" t="s">
        <v>366</v>
      </c>
      <c r="K76" s="182" t="s">
        <v>713</v>
      </c>
      <c r="L76" s="186">
        <v>3.0</v>
      </c>
      <c r="M76" s="187">
        <v>44732.0</v>
      </c>
      <c r="N76" s="182" t="s">
        <v>350</v>
      </c>
      <c r="O76" s="182"/>
      <c r="P76" s="187">
        <v>45883.0</v>
      </c>
      <c r="Q76" s="182" t="s">
        <v>133</v>
      </c>
      <c r="R76" s="182" t="s">
        <v>345</v>
      </c>
      <c r="S76" s="182" t="s">
        <v>23</v>
      </c>
      <c r="T76" s="183"/>
      <c r="U76" s="183"/>
      <c r="V76" s="183"/>
      <c r="W76" s="183"/>
      <c r="X76" s="183"/>
      <c r="Y76" s="182"/>
      <c r="Z76" s="271"/>
      <c r="AA76" s="221"/>
      <c r="AB76" s="192"/>
      <c r="AC76" s="192"/>
      <c r="AD76" s="192"/>
      <c r="AE76" s="192"/>
      <c r="AF76" s="192"/>
      <c r="AG76" s="192"/>
      <c r="AH76" s="192"/>
      <c r="AI76" s="192"/>
      <c r="AJ76" s="192"/>
      <c r="AK76" s="192"/>
      <c r="AL76" s="192"/>
      <c r="AM76" s="192"/>
      <c r="AN76" s="192"/>
      <c r="AO76" s="192"/>
      <c r="AP76" s="192"/>
      <c r="AQ76" s="192"/>
      <c r="AR76" s="192"/>
      <c r="AS76" s="192"/>
      <c r="AT76" s="192"/>
    </row>
    <row r="77" ht="22.5" customHeight="1">
      <c r="A77" s="182">
        <v>12.0</v>
      </c>
      <c r="B77" s="182">
        <v>4.0</v>
      </c>
      <c r="C77" s="182" t="s">
        <v>181</v>
      </c>
      <c r="D77" s="182"/>
      <c r="E77" s="182"/>
      <c r="F77" s="182"/>
      <c r="G77" s="182">
        <v>1.0</v>
      </c>
      <c r="H77" s="184" t="s">
        <v>714</v>
      </c>
      <c r="I77" s="185">
        <v>9419.0</v>
      </c>
      <c r="J77" s="182" t="s">
        <v>343</v>
      </c>
      <c r="K77" s="182" t="s">
        <v>715</v>
      </c>
      <c r="L77" s="186">
        <v>3.5</v>
      </c>
      <c r="M77" s="187">
        <v>44531.0</v>
      </c>
      <c r="N77" s="182" t="s">
        <v>350</v>
      </c>
      <c r="O77" s="182"/>
      <c r="P77" s="187">
        <v>45883.0</v>
      </c>
      <c r="Q77" s="182" t="s">
        <v>133</v>
      </c>
      <c r="R77" s="182" t="s">
        <v>345</v>
      </c>
      <c r="S77" s="182" t="s">
        <v>23</v>
      </c>
      <c r="T77" s="183"/>
      <c r="U77" s="183"/>
      <c r="V77" s="183"/>
      <c r="W77" s="183"/>
      <c r="X77" s="183"/>
      <c r="Y77" s="182"/>
      <c r="Z77" s="271"/>
      <c r="AA77" s="221"/>
      <c r="AB77" s="192"/>
      <c r="AC77" s="192"/>
      <c r="AD77" s="192"/>
      <c r="AE77" s="192"/>
      <c r="AF77" s="192"/>
      <c r="AG77" s="192"/>
      <c r="AH77" s="192"/>
      <c r="AI77" s="192"/>
      <c r="AJ77" s="192"/>
      <c r="AK77" s="192"/>
      <c r="AL77" s="192"/>
      <c r="AM77" s="192"/>
      <c r="AN77" s="192"/>
      <c r="AO77" s="192"/>
      <c r="AP77" s="192"/>
      <c r="AQ77" s="192"/>
      <c r="AR77" s="192"/>
      <c r="AS77" s="192"/>
      <c r="AT77" s="192"/>
    </row>
    <row r="78" ht="22.5" customHeight="1">
      <c r="A78" s="172">
        <v>13.0</v>
      </c>
      <c r="B78" s="172"/>
      <c r="C78" s="172"/>
      <c r="D78" s="172"/>
      <c r="E78" s="172"/>
      <c r="F78" s="172"/>
      <c r="G78" s="172"/>
      <c r="H78" s="174"/>
      <c r="I78" s="175"/>
      <c r="J78" s="172"/>
      <c r="K78" s="172"/>
      <c r="L78" s="176"/>
      <c r="M78" s="177"/>
      <c r="N78" s="172"/>
      <c r="O78" s="172"/>
      <c r="P78" s="177"/>
      <c r="Q78" s="172"/>
      <c r="R78" s="172"/>
      <c r="S78" s="172"/>
      <c r="T78" s="173"/>
      <c r="U78" s="173"/>
      <c r="V78" s="173"/>
      <c r="W78" s="173"/>
      <c r="X78" s="173"/>
      <c r="Y78" s="172"/>
      <c r="Z78" s="207"/>
      <c r="AA78" s="266"/>
      <c r="AB78" s="181"/>
      <c r="AC78" s="181"/>
      <c r="AD78" s="181"/>
      <c r="AE78" s="181"/>
      <c r="AF78" s="181"/>
      <c r="AG78" s="181"/>
      <c r="AH78" s="181"/>
      <c r="AI78" s="181"/>
      <c r="AJ78" s="181"/>
      <c r="AK78" s="181"/>
      <c r="AL78" s="181"/>
      <c r="AM78" s="181"/>
      <c r="AN78" s="181"/>
      <c r="AO78" s="181"/>
      <c r="AP78" s="181"/>
      <c r="AQ78" s="181"/>
      <c r="AR78" s="181"/>
      <c r="AS78" s="181"/>
      <c r="AT78" s="181"/>
    </row>
    <row r="79" ht="22.5" customHeight="1">
      <c r="A79" s="172">
        <v>14.0</v>
      </c>
      <c r="B79" s="172"/>
      <c r="C79" s="172"/>
      <c r="D79" s="172"/>
      <c r="E79" s="172"/>
      <c r="F79" s="172"/>
      <c r="G79" s="172"/>
      <c r="H79" s="174"/>
      <c r="I79" s="175"/>
      <c r="J79" s="172"/>
      <c r="K79" s="172"/>
      <c r="L79" s="176"/>
      <c r="M79" s="177"/>
      <c r="N79" s="172"/>
      <c r="O79" s="172"/>
      <c r="P79" s="177"/>
      <c r="Q79" s="172"/>
      <c r="R79" s="172"/>
      <c r="S79" s="172"/>
      <c r="T79" s="173"/>
      <c r="U79" s="173"/>
      <c r="V79" s="173"/>
      <c r="W79" s="173"/>
      <c r="X79" s="173"/>
      <c r="Y79" s="172"/>
      <c r="Z79" s="207"/>
      <c r="AA79" s="266"/>
      <c r="AB79" s="181"/>
      <c r="AC79" s="181"/>
      <c r="AD79" s="181"/>
      <c r="AE79" s="181"/>
      <c r="AF79" s="181"/>
      <c r="AG79" s="181"/>
      <c r="AH79" s="181"/>
      <c r="AI79" s="181"/>
      <c r="AJ79" s="181"/>
      <c r="AK79" s="181"/>
      <c r="AL79" s="181"/>
      <c r="AM79" s="181"/>
      <c r="AN79" s="181"/>
      <c r="AO79" s="181"/>
      <c r="AP79" s="181"/>
      <c r="AQ79" s="181"/>
      <c r="AR79" s="181"/>
      <c r="AS79" s="181"/>
      <c r="AT79" s="181"/>
    </row>
    <row r="80" ht="22.5" customHeight="1">
      <c r="A80" s="172">
        <v>15.0</v>
      </c>
      <c r="B80" s="172"/>
      <c r="C80" s="172"/>
      <c r="D80" s="172"/>
      <c r="E80" s="172"/>
      <c r="F80" s="172"/>
      <c r="G80" s="172"/>
      <c r="H80" s="174"/>
      <c r="I80" s="175"/>
      <c r="J80" s="172"/>
      <c r="K80" s="172"/>
      <c r="L80" s="176"/>
      <c r="M80" s="177"/>
      <c r="N80" s="172"/>
      <c r="O80" s="172"/>
      <c r="P80" s="177"/>
      <c r="Q80" s="172"/>
      <c r="R80" s="172"/>
      <c r="S80" s="172"/>
      <c r="T80" s="173"/>
      <c r="U80" s="173"/>
      <c r="V80" s="173"/>
      <c r="W80" s="173"/>
      <c r="X80" s="173"/>
      <c r="Y80" s="172"/>
      <c r="Z80" s="207"/>
      <c r="AA80" s="266"/>
      <c r="AB80" s="181"/>
      <c r="AC80" s="181"/>
      <c r="AD80" s="181"/>
      <c r="AE80" s="181"/>
      <c r="AF80" s="181"/>
      <c r="AG80" s="181"/>
      <c r="AH80" s="181"/>
      <c r="AI80" s="181"/>
      <c r="AJ80" s="181"/>
      <c r="AK80" s="181"/>
      <c r="AL80" s="181"/>
      <c r="AM80" s="181"/>
      <c r="AN80" s="181"/>
      <c r="AO80" s="181"/>
      <c r="AP80" s="181"/>
      <c r="AQ80" s="181"/>
      <c r="AR80" s="181"/>
      <c r="AS80" s="181"/>
      <c r="AT80" s="181"/>
    </row>
    <row r="81" ht="22.5" customHeight="1">
      <c r="A81" s="172">
        <v>16.0</v>
      </c>
      <c r="B81" s="172"/>
      <c r="C81" s="172"/>
      <c r="D81" s="172"/>
      <c r="E81" s="172"/>
      <c r="F81" s="172"/>
      <c r="G81" s="172"/>
      <c r="H81" s="174"/>
      <c r="I81" s="175"/>
      <c r="J81" s="172"/>
      <c r="K81" s="172"/>
      <c r="L81" s="176"/>
      <c r="M81" s="177"/>
      <c r="N81" s="172"/>
      <c r="O81" s="172"/>
      <c r="P81" s="177"/>
      <c r="Q81" s="172"/>
      <c r="R81" s="172"/>
      <c r="S81" s="172"/>
      <c r="T81" s="173"/>
      <c r="U81" s="173"/>
      <c r="V81" s="173"/>
      <c r="W81" s="173"/>
      <c r="X81" s="173"/>
      <c r="Y81" s="172"/>
      <c r="Z81" s="207"/>
      <c r="AA81" s="266"/>
      <c r="AB81" s="181"/>
      <c r="AC81" s="181"/>
      <c r="AD81" s="181"/>
      <c r="AE81" s="181"/>
      <c r="AF81" s="181"/>
      <c r="AG81" s="181"/>
      <c r="AH81" s="181"/>
      <c r="AI81" s="181"/>
      <c r="AJ81" s="181"/>
      <c r="AK81" s="181"/>
      <c r="AL81" s="181"/>
      <c r="AM81" s="181"/>
      <c r="AN81" s="181"/>
      <c r="AO81" s="181"/>
      <c r="AP81" s="181"/>
      <c r="AQ81" s="181"/>
      <c r="AR81" s="181"/>
      <c r="AS81" s="181"/>
      <c r="AT81" s="181"/>
    </row>
    <row r="82" ht="22.5" customHeight="1">
      <c r="A82" s="172">
        <v>17.0</v>
      </c>
      <c r="B82" s="172"/>
      <c r="C82" s="172"/>
      <c r="D82" s="172"/>
      <c r="E82" s="172"/>
      <c r="F82" s="172"/>
      <c r="G82" s="172"/>
      <c r="H82" s="174"/>
      <c r="I82" s="175"/>
      <c r="J82" s="172"/>
      <c r="K82" s="172"/>
      <c r="L82" s="176"/>
      <c r="M82" s="177"/>
      <c r="N82" s="172"/>
      <c r="O82" s="172"/>
      <c r="P82" s="177"/>
      <c r="Q82" s="172"/>
      <c r="R82" s="172"/>
      <c r="S82" s="172"/>
      <c r="T82" s="173"/>
      <c r="U82" s="173"/>
      <c r="V82" s="173"/>
      <c r="W82" s="173"/>
      <c r="X82" s="173"/>
      <c r="Y82" s="172"/>
      <c r="Z82" s="207"/>
      <c r="AA82" s="266"/>
      <c r="AB82" s="181"/>
      <c r="AC82" s="181"/>
      <c r="AD82" s="181"/>
      <c r="AE82" s="181"/>
      <c r="AF82" s="181"/>
      <c r="AG82" s="181"/>
      <c r="AH82" s="181"/>
      <c r="AI82" s="181"/>
      <c r="AJ82" s="181"/>
      <c r="AK82" s="181"/>
      <c r="AL82" s="181"/>
      <c r="AM82" s="181"/>
      <c r="AN82" s="181"/>
      <c r="AO82" s="181"/>
      <c r="AP82" s="181"/>
      <c r="AQ82" s="181"/>
      <c r="AR82" s="181"/>
      <c r="AS82" s="181"/>
      <c r="AT82" s="181"/>
    </row>
    <row r="83" ht="22.5" customHeight="1">
      <c r="A83" s="172">
        <v>18.0</v>
      </c>
      <c r="B83" s="172"/>
      <c r="C83" s="172"/>
      <c r="D83" s="172"/>
      <c r="E83" s="172"/>
      <c r="F83" s="172"/>
      <c r="G83" s="172"/>
      <c r="H83" s="174"/>
      <c r="I83" s="175"/>
      <c r="J83" s="172"/>
      <c r="K83" s="172"/>
      <c r="L83" s="176"/>
      <c r="M83" s="177"/>
      <c r="N83" s="172"/>
      <c r="O83" s="172"/>
      <c r="P83" s="177"/>
      <c r="Q83" s="172"/>
      <c r="R83" s="172"/>
      <c r="S83" s="172"/>
      <c r="T83" s="173"/>
      <c r="U83" s="173"/>
      <c r="V83" s="173"/>
      <c r="W83" s="173"/>
      <c r="X83" s="173"/>
      <c r="Y83" s="172"/>
      <c r="Z83" s="207"/>
      <c r="AA83" s="266"/>
      <c r="AB83" s="181"/>
      <c r="AC83" s="181"/>
      <c r="AD83" s="181"/>
      <c r="AE83" s="181"/>
      <c r="AF83" s="181"/>
      <c r="AG83" s="181"/>
      <c r="AH83" s="181"/>
      <c r="AI83" s="181"/>
      <c r="AJ83" s="181"/>
      <c r="AK83" s="181"/>
      <c r="AL83" s="181"/>
      <c r="AM83" s="181"/>
      <c r="AN83" s="181"/>
      <c r="AO83" s="181"/>
      <c r="AP83" s="181"/>
      <c r="AQ83" s="181"/>
      <c r="AR83" s="181"/>
      <c r="AS83" s="181"/>
      <c r="AT83" s="181"/>
    </row>
    <row r="84" ht="22.5" customHeight="1">
      <c r="A84" s="172">
        <v>19.0</v>
      </c>
      <c r="B84" s="172"/>
      <c r="C84" s="172"/>
      <c r="D84" s="172"/>
      <c r="E84" s="172"/>
      <c r="F84" s="172"/>
      <c r="G84" s="172"/>
      <c r="H84" s="174"/>
      <c r="I84" s="175"/>
      <c r="J84" s="172"/>
      <c r="K84" s="172"/>
      <c r="L84" s="176"/>
      <c r="M84" s="177"/>
      <c r="N84" s="172"/>
      <c r="O84" s="172"/>
      <c r="P84" s="177"/>
      <c r="Q84" s="172"/>
      <c r="R84" s="172"/>
      <c r="S84" s="172"/>
      <c r="T84" s="173"/>
      <c r="U84" s="173"/>
      <c r="V84" s="173"/>
      <c r="W84" s="173"/>
      <c r="X84" s="173"/>
      <c r="Y84" s="172"/>
      <c r="Z84" s="207"/>
      <c r="AA84" s="266"/>
      <c r="AB84" s="181"/>
      <c r="AC84" s="181"/>
      <c r="AD84" s="181"/>
      <c r="AE84" s="181"/>
      <c r="AF84" s="181"/>
      <c r="AG84" s="181"/>
      <c r="AH84" s="181"/>
      <c r="AI84" s="181"/>
      <c r="AJ84" s="181"/>
      <c r="AK84" s="181"/>
      <c r="AL84" s="181"/>
      <c r="AM84" s="181"/>
      <c r="AN84" s="181"/>
      <c r="AO84" s="181"/>
      <c r="AP84" s="181"/>
      <c r="AQ84" s="181"/>
      <c r="AR84" s="181"/>
      <c r="AS84" s="181"/>
      <c r="AT84" s="181"/>
    </row>
    <row r="85" ht="22.5" customHeight="1">
      <c r="A85" s="172">
        <v>20.0</v>
      </c>
      <c r="B85" s="172"/>
      <c r="C85" s="172"/>
      <c r="D85" s="172"/>
      <c r="E85" s="172"/>
      <c r="F85" s="172"/>
      <c r="G85" s="172"/>
      <c r="H85" s="174"/>
      <c r="I85" s="175"/>
      <c r="J85" s="172"/>
      <c r="K85" s="172"/>
      <c r="L85" s="176"/>
      <c r="M85" s="177"/>
      <c r="N85" s="172"/>
      <c r="O85" s="172"/>
      <c r="P85" s="177"/>
      <c r="Q85" s="172"/>
      <c r="R85" s="172"/>
      <c r="S85" s="172"/>
      <c r="T85" s="173"/>
      <c r="U85" s="173"/>
      <c r="V85" s="173"/>
      <c r="W85" s="173"/>
      <c r="X85" s="173"/>
      <c r="Y85" s="172"/>
      <c r="Z85" s="207"/>
      <c r="AA85" s="266"/>
      <c r="AB85" s="172"/>
      <c r="AC85" s="172"/>
      <c r="AD85" s="172"/>
      <c r="AE85" s="172"/>
      <c r="AF85" s="172"/>
      <c r="AG85" s="172"/>
      <c r="AH85" s="172"/>
      <c r="AI85" s="172"/>
      <c r="AJ85" s="172"/>
      <c r="AK85" s="172"/>
      <c r="AL85" s="172"/>
      <c r="AM85" s="172"/>
      <c r="AN85" s="172"/>
      <c r="AO85" s="172"/>
      <c r="AP85" s="172"/>
      <c r="AQ85" s="172"/>
      <c r="AR85" s="172"/>
      <c r="AS85" s="172"/>
      <c r="AT85" s="172"/>
    </row>
    <row r="86" ht="18.75" customHeight="1">
      <c r="A86" s="164" t="s">
        <v>716</v>
      </c>
      <c r="B86" s="25"/>
      <c r="C86" s="25"/>
      <c r="D86" s="25"/>
      <c r="E86" s="25"/>
      <c r="F86" s="25"/>
      <c r="G86" s="25"/>
      <c r="H86" s="25"/>
      <c r="I86" s="25"/>
      <c r="J86" s="25"/>
      <c r="K86" s="26"/>
      <c r="L86" s="260"/>
      <c r="M86" s="261"/>
      <c r="N86" s="262"/>
      <c r="O86" s="262"/>
      <c r="P86" s="261"/>
      <c r="Q86" s="262"/>
      <c r="R86" s="262"/>
      <c r="S86" s="262"/>
      <c r="T86" s="262"/>
      <c r="U86" s="263"/>
      <c r="V86" s="263"/>
      <c r="W86" s="273"/>
      <c r="X86" s="273"/>
      <c r="Y86" s="262"/>
      <c r="Z86" s="262"/>
      <c r="AA86" s="262"/>
      <c r="AB86" s="233"/>
      <c r="AC86" s="233"/>
      <c r="AD86" s="233"/>
      <c r="AE86" s="233"/>
      <c r="AF86" s="233"/>
      <c r="AG86" s="233"/>
      <c r="AH86" s="233"/>
      <c r="AI86" s="233"/>
      <c r="AJ86" s="233"/>
      <c r="AK86" s="233"/>
      <c r="AL86" s="233"/>
      <c r="AM86" s="233"/>
      <c r="AN86" s="233"/>
      <c r="AO86" s="233"/>
      <c r="AP86" s="233"/>
      <c r="AQ86" s="233"/>
      <c r="AR86" s="233"/>
      <c r="AS86" s="233"/>
      <c r="AT86" s="264"/>
    </row>
    <row r="87" ht="22.5" customHeight="1">
      <c r="A87" s="172">
        <v>1.0</v>
      </c>
      <c r="B87" s="172">
        <v>5.0</v>
      </c>
      <c r="C87" s="172" t="s">
        <v>183</v>
      </c>
      <c r="D87" s="172"/>
      <c r="E87" s="172"/>
      <c r="F87" s="172"/>
      <c r="G87" s="172">
        <v>1.0</v>
      </c>
      <c r="H87" s="174" t="s">
        <v>717</v>
      </c>
      <c r="I87" s="175">
        <v>9111.0</v>
      </c>
      <c r="J87" s="172" t="s">
        <v>718</v>
      </c>
      <c r="K87" s="172" t="s">
        <v>719</v>
      </c>
      <c r="L87" s="176">
        <v>3.6</v>
      </c>
      <c r="M87" s="177">
        <v>44487.0</v>
      </c>
      <c r="N87" s="172" t="s">
        <v>338</v>
      </c>
      <c r="O87" s="172" t="s">
        <v>151</v>
      </c>
      <c r="P87" s="177">
        <v>45519.0</v>
      </c>
      <c r="Q87" s="172" t="s">
        <v>91</v>
      </c>
      <c r="R87" s="172" t="s">
        <v>163</v>
      </c>
      <c r="S87" s="172" t="s">
        <v>23</v>
      </c>
      <c r="T87" s="173"/>
      <c r="U87" s="173" t="s">
        <v>561</v>
      </c>
      <c r="V87" s="173" t="s">
        <v>613</v>
      </c>
      <c r="W87" s="265" t="s">
        <v>720</v>
      </c>
      <c r="X87" s="265"/>
      <c r="Y87" s="172"/>
      <c r="Z87" s="172"/>
      <c r="AA87" s="266"/>
      <c r="AB87" s="181"/>
      <c r="AC87" s="181"/>
      <c r="AD87" s="181"/>
      <c r="AE87" s="181"/>
      <c r="AF87" s="181"/>
      <c r="AG87" s="181"/>
      <c r="AH87" s="181"/>
      <c r="AI87" s="181"/>
      <c r="AJ87" s="181"/>
      <c r="AK87" s="181"/>
      <c r="AL87" s="181"/>
      <c r="AM87" s="181"/>
      <c r="AN87" s="181"/>
      <c r="AO87" s="181"/>
      <c r="AP87" s="181"/>
      <c r="AQ87" s="181"/>
      <c r="AR87" s="181"/>
      <c r="AS87" s="181"/>
      <c r="AT87" s="181"/>
    </row>
    <row r="88" ht="22.5" customHeight="1">
      <c r="A88" s="172">
        <v>2.0</v>
      </c>
      <c r="B88" s="172">
        <v>5.0</v>
      </c>
      <c r="C88" s="172" t="s">
        <v>183</v>
      </c>
      <c r="D88" s="172"/>
      <c r="E88" s="172"/>
      <c r="F88" s="172"/>
      <c r="G88" s="172">
        <v>1.0</v>
      </c>
      <c r="H88" s="174" t="s">
        <v>721</v>
      </c>
      <c r="I88" s="175">
        <v>9055.0</v>
      </c>
      <c r="J88" s="172" t="s">
        <v>470</v>
      </c>
      <c r="K88" s="172" t="s">
        <v>722</v>
      </c>
      <c r="L88" s="176">
        <v>3.7</v>
      </c>
      <c r="M88" s="272">
        <v>44457.0</v>
      </c>
      <c r="N88" s="172" t="s">
        <v>350</v>
      </c>
      <c r="O88" s="172" t="s">
        <v>152</v>
      </c>
      <c r="P88" s="177">
        <v>45519.0</v>
      </c>
      <c r="Q88" s="172" t="s">
        <v>133</v>
      </c>
      <c r="R88" s="172" t="s">
        <v>163</v>
      </c>
      <c r="S88" s="172" t="s">
        <v>23</v>
      </c>
      <c r="T88" s="173"/>
      <c r="U88" s="173" t="s">
        <v>723</v>
      </c>
      <c r="V88" s="173"/>
      <c r="W88" s="265" t="s">
        <v>724</v>
      </c>
      <c r="X88" s="265"/>
      <c r="Y88" s="172"/>
      <c r="Z88" s="207"/>
      <c r="AA88" s="266"/>
      <c r="AB88" s="181"/>
      <c r="AC88" s="181"/>
      <c r="AD88" s="181"/>
      <c r="AE88" s="181"/>
      <c r="AF88" s="181"/>
      <c r="AG88" s="181"/>
      <c r="AH88" s="181"/>
      <c r="AI88" s="181"/>
      <c r="AJ88" s="181"/>
      <c r="AK88" s="181"/>
      <c r="AL88" s="181"/>
      <c r="AM88" s="181"/>
      <c r="AN88" s="181"/>
      <c r="AO88" s="181"/>
      <c r="AP88" s="181"/>
      <c r="AQ88" s="181"/>
      <c r="AR88" s="181"/>
      <c r="AS88" s="181"/>
      <c r="AT88" s="181"/>
    </row>
    <row r="89" ht="22.5" customHeight="1">
      <c r="A89" s="172">
        <v>3.0</v>
      </c>
      <c r="B89" s="172">
        <v>5.0</v>
      </c>
      <c r="C89" s="172" t="s">
        <v>183</v>
      </c>
      <c r="D89" s="172"/>
      <c r="E89" s="172"/>
      <c r="F89" s="172"/>
      <c r="G89" s="172">
        <v>1.0</v>
      </c>
      <c r="H89" s="174" t="s">
        <v>725</v>
      </c>
      <c r="I89" s="175">
        <v>9064.0</v>
      </c>
      <c r="J89" s="172" t="s">
        <v>621</v>
      </c>
      <c r="K89" s="172" t="s">
        <v>726</v>
      </c>
      <c r="L89" s="176">
        <v>3.6</v>
      </c>
      <c r="M89" s="177">
        <v>44488.0</v>
      </c>
      <c r="N89" s="172" t="s">
        <v>350</v>
      </c>
      <c r="O89" s="172" t="s">
        <v>153</v>
      </c>
      <c r="P89" s="177">
        <v>45519.0</v>
      </c>
      <c r="Q89" s="172" t="s">
        <v>133</v>
      </c>
      <c r="R89" s="172" t="s">
        <v>163</v>
      </c>
      <c r="S89" s="172" t="s">
        <v>23</v>
      </c>
      <c r="T89" s="173"/>
      <c r="U89" s="279" t="s">
        <v>727</v>
      </c>
      <c r="V89" s="178"/>
      <c r="W89" s="173" t="s">
        <v>728</v>
      </c>
      <c r="X89" s="173"/>
      <c r="Y89" s="172"/>
      <c r="Z89" s="207"/>
      <c r="AA89" s="266"/>
      <c r="AB89" s="181"/>
      <c r="AC89" s="181"/>
      <c r="AD89" s="181"/>
      <c r="AE89" s="181"/>
      <c r="AF89" s="181"/>
      <c r="AG89" s="181"/>
      <c r="AH89" s="181"/>
      <c r="AI89" s="181"/>
      <c r="AJ89" s="181"/>
      <c r="AK89" s="181"/>
      <c r="AL89" s="181"/>
      <c r="AM89" s="181"/>
      <c r="AN89" s="181"/>
      <c r="AO89" s="181"/>
      <c r="AP89" s="181"/>
      <c r="AQ89" s="181"/>
      <c r="AR89" s="181"/>
      <c r="AS89" s="181"/>
      <c r="AT89" s="181"/>
    </row>
    <row r="90" ht="22.5" customHeight="1">
      <c r="A90" s="172">
        <v>4.0</v>
      </c>
      <c r="B90" s="172">
        <v>5.0</v>
      </c>
      <c r="C90" s="172" t="s">
        <v>183</v>
      </c>
      <c r="D90" s="172"/>
      <c r="E90" s="172"/>
      <c r="F90" s="172"/>
      <c r="G90" s="172">
        <v>1.0</v>
      </c>
      <c r="H90" s="174" t="s">
        <v>729</v>
      </c>
      <c r="I90" s="175">
        <v>9090.0</v>
      </c>
      <c r="J90" s="172" t="s">
        <v>407</v>
      </c>
      <c r="K90" s="172" t="s">
        <v>730</v>
      </c>
      <c r="L90" s="176">
        <v>3.0</v>
      </c>
      <c r="M90" s="177">
        <v>44711.0</v>
      </c>
      <c r="N90" s="172" t="s">
        <v>338</v>
      </c>
      <c r="O90" s="172" t="s">
        <v>153</v>
      </c>
      <c r="P90" s="177">
        <v>45519.0</v>
      </c>
      <c r="Q90" s="172" t="s">
        <v>115</v>
      </c>
      <c r="R90" s="172" t="s">
        <v>167</v>
      </c>
      <c r="S90" s="172" t="s">
        <v>23</v>
      </c>
      <c r="T90" s="173"/>
      <c r="U90" s="173" t="s">
        <v>561</v>
      </c>
      <c r="V90" s="173"/>
      <c r="W90" s="173" t="s">
        <v>731</v>
      </c>
      <c r="X90" s="173"/>
      <c r="Y90" s="172"/>
      <c r="Z90" s="207"/>
      <c r="AA90" s="266"/>
      <c r="AB90" s="181"/>
      <c r="AC90" s="181"/>
      <c r="AD90" s="181"/>
      <c r="AE90" s="181"/>
      <c r="AF90" s="181"/>
      <c r="AG90" s="181"/>
      <c r="AH90" s="181"/>
      <c r="AI90" s="181"/>
      <c r="AJ90" s="181"/>
      <c r="AK90" s="181"/>
      <c r="AL90" s="181"/>
      <c r="AM90" s="181"/>
      <c r="AN90" s="181"/>
      <c r="AO90" s="181"/>
      <c r="AP90" s="181"/>
      <c r="AQ90" s="181"/>
      <c r="AR90" s="181"/>
      <c r="AS90" s="181"/>
      <c r="AT90" s="181"/>
    </row>
    <row r="91" ht="22.5" customHeight="1">
      <c r="A91" s="172">
        <v>5.0</v>
      </c>
      <c r="B91" s="172">
        <v>5.0</v>
      </c>
      <c r="C91" s="172" t="s">
        <v>183</v>
      </c>
      <c r="D91" s="172"/>
      <c r="E91" s="172"/>
      <c r="F91" s="172"/>
      <c r="G91" s="172">
        <v>1.0</v>
      </c>
      <c r="H91" s="174" t="s">
        <v>732</v>
      </c>
      <c r="I91" s="175">
        <v>9136.0</v>
      </c>
      <c r="J91" s="172" t="s">
        <v>733</v>
      </c>
      <c r="K91" s="172" t="s">
        <v>734</v>
      </c>
      <c r="L91" s="176">
        <v>3.4</v>
      </c>
      <c r="M91" s="177">
        <v>44586.0</v>
      </c>
      <c r="N91" s="172" t="s">
        <v>338</v>
      </c>
      <c r="O91" s="172" t="s">
        <v>152</v>
      </c>
      <c r="P91" s="177">
        <v>45519.0</v>
      </c>
      <c r="Q91" s="172" t="s">
        <v>127</v>
      </c>
      <c r="R91" s="172" t="s">
        <v>167</v>
      </c>
      <c r="S91" s="172" t="s">
        <v>23</v>
      </c>
      <c r="T91" s="173"/>
      <c r="U91" s="173" t="s">
        <v>735</v>
      </c>
      <c r="V91" s="173"/>
      <c r="W91" s="173" t="s">
        <v>736</v>
      </c>
      <c r="X91" s="173"/>
      <c r="Y91" s="172"/>
      <c r="Z91" s="172"/>
      <c r="AA91" s="266"/>
      <c r="AB91" s="181"/>
      <c r="AC91" s="181"/>
      <c r="AD91" s="181"/>
      <c r="AE91" s="181"/>
      <c r="AF91" s="181"/>
      <c r="AG91" s="181"/>
      <c r="AH91" s="181"/>
      <c r="AI91" s="181"/>
      <c r="AJ91" s="181"/>
      <c r="AK91" s="181"/>
      <c r="AL91" s="181"/>
      <c r="AM91" s="181"/>
      <c r="AN91" s="181"/>
      <c r="AO91" s="181"/>
      <c r="AP91" s="181"/>
      <c r="AQ91" s="181"/>
      <c r="AR91" s="181"/>
      <c r="AS91" s="181"/>
      <c r="AT91" s="181"/>
    </row>
    <row r="92" ht="22.5" customHeight="1">
      <c r="A92" s="172">
        <v>6.0</v>
      </c>
      <c r="B92" s="172">
        <v>5.0</v>
      </c>
      <c r="C92" s="172" t="s">
        <v>183</v>
      </c>
      <c r="D92" s="172"/>
      <c r="E92" s="172"/>
      <c r="F92" s="172"/>
      <c r="G92" s="172">
        <v>1.0</v>
      </c>
      <c r="H92" s="174" t="s">
        <v>737</v>
      </c>
      <c r="I92" s="175">
        <v>8484.0</v>
      </c>
      <c r="J92" s="172" t="s">
        <v>738</v>
      </c>
      <c r="K92" s="172" t="s">
        <v>739</v>
      </c>
      <c r="L92" s="176">
        <v>3.8</v>
      </c>
      <c r="M92" s="177">
        <v>44440.0</v>
      </c>
      <c r="N92" s="172" t="s">
        <v>338</v>
      </c>
      <c r="O92" s="172" t="s">
        <v>153</v>
      </c>
      <c r="P92" s="177">
        <v>45588.0</v>
      </c>
      <c r="Q92" s="172" t="s">
        <v>60</v>
      </c>
      <c r="R92" s="172" t="s">
        <v>169</v>
      </c>
      <c r="S92" s="172" t="s">
        <v>23</v>
      </c>
      <c r="T92" s="173"/>
      <c r="U92" s="173" t="s">
        <v>740</v>
      </c>
      <c r="V92" s="173"/>
      <c r="W92" s="173" t="s">
        <v>741</v>
      </c>
      <c r="X92" s="173"/>
      <c r="Y92" s="172"/>
      <c r="Z92" s="172"/>
      <c r="AA92" s="266"/>
      <c r="AB92" s="181"/>
      <c r="AC92" s="181"/>
      <c r="AD92" s="181"/>
      <c r="AE92" s="181"/>
      <c r="AF92" s="181"/>
      <c r="AG92" s="181"/>
      <c r="AH92" s="181"/>
      <c r="AI92" s="181"/>
      <c r="AJ92" s="181"/>
      <c r="AK92" s="181"/>
      <c r="AL92" s="181"/>
      <c r="AM92" s="181"/>
      <c r="AN92" s="181"/>
      <c r="AO92" s="181"/>
      <c r="AP92" s="181"/>
      <c r="AQ92" s="181"/>
      <c r="AR92" s="181"/>
      <c r="AS92" s="181"/>
      <c r="AT92" s="181"/>
    </row>
    <row r="93" ht="22.5" customHeight="1">
      <c r="A93" s="172">
        <v>7.0</v>
      </c>
      <c r="B93" s="172">
        <v>5.0</v>
      </c>
      <c r="C93" s="172" t="s">
        <v>183</v>
      </c>
      <c r="D93" s="172"/>
      <c r="E93" s="172"/>
      <c r="F93" s="172"/>
      <c r="G93" s="172">
        <v>1.0</v>
      </c>
      <c r="H93" s="174" t="s">
        <v>742</v>
      </c>
      <c r="I93" s="175">
        <v>8866.0</v>
      </c>
      <c r="J93" s="172" t="s">
        <v>361</v>
      </c>
      <c r="K93" s="172" t="s">
        <v>743</v>
      </c>
      <c r="L93" s="176">
        <v>3.4</v>
      </c>
      <c r="M93" s="177">
        <v>44564.0</v>
      </c>
      <c r="N93" s="172" t="s">
        <v>338</v>
      </c>
      <c r="O93" s="172" t="s">
        <v>151</v>
      </c>
      <c r="P93" s="177">
        <v>45519.0</v>
      </c>
      <c r="Q93" s="172" t="s">
        <v>133</v>
      </c>
      <c r="R93" s="172" t="s">
        <v>169</v>
      </c>
      <c r="S93" s="172" t="s">
        <v>23</v>
      </c>
      <c r="T93" s="173"/>
      <c r="U93" s="173" t="s">
        <v>561</v>
      </c>
      <c r="V93" s="173"/>
      <c r="W93" s="173" t="s">
        <v>744</v>
      </c>
      <c r="X93" s="173"/>
      <c r="Y93" s="172"/>
      <c r="Z93" s="172"/>
      <c r="AA93" s="266"/>
      <c r="AB93" s="181"/>
      <c r="AC93" s="181"/>
      <c r="AD93" s="181"/>
      <c r="AE93" s="181"/>
      <c r="AF93" s="181"/>
      <c r="AG93" s="181"/>
      <c r="AH93" s="181"/>
      <c r="AI93" s="181"/>
      <c r="AJ93" s="181"/>
      <c r="AK93" s="181"/>
      <c r="AL93" s="181"/>
      <c r="AM93" s="181"/>
      <c r="AN93" s="181"/>
      <c r="AO93" s="181"/>
      <c r="AP93" s="181"/>
      <c r="AQ93" s="181"/>
      <c r="AR93" s="181"/>
      <c r="AS93" s="181"/>
      <c r="AT93" s="181"/>
    </row>
    <row r="94" ht="22.5" customHeight="1">
      <c r="A94" s="172">
        <v>8.0</v>
      </c>
      <c r="B94" s="172">
        <v>5.0</v>
      </c>
      <c r="C94" s="172" t="s">
        <v>183</v>
      </c>
      <c r="D94" s="172"/>
      <c r="E94" s="172"/>
      <c r="F94" s="172"/>
      <c r="G94" s="172">
        <v>1.0</v>
      </c>
      <c r="H94" s="174" t="s">
        <v>745</v>
      </c>
      <c r="I94" s="175">
        <v>9022.0</v>
      </c>
      <c r="J94" s="172" t="s">
        <v>407</v>
      </c>
      <c r="K94" s="172" t="s">
        <v>746</v>
      </c>
      <c r="L94" s="176">
        <v>3.6</v>
      </c>
      <c r="M94" s="177">
        <v>44519.0</v>
      </c>
      <c r="N94" s="172" t="s">
        <v>338</v>
      </c>
      <c r="O94" s="172" t="s">
        <v>153</v>
      </c>
      <c r="P94" s="177">
        <v>45519.0</v>
      </c>
      <c r="Q94" s="172" t="s">
        <v>44</v>
      </c>
      <c r="R94" s="172" t="s">
        <v>171</v>
      </c>
      <c r="S94" s="172" t="s">
        <v>23</v>
      </c>
      <c r="T94" s="173"/>
      <c r="U94" s="173"/>
      <c r="V94" s="173"/>
      <c r="W94" s="173" t="s">
        <v>747</v>
      </c>
      <c r="X94" s="173"/>
      <c r="Y94" s="172"/>
      <c r="Z94" s="172"/>
      <c r="AA94" s="266"/>
      <c r="AB94" s="181"/>
      <c r="AC94" s="181"/>
      <c r="AD94" s="181"/>
      <c r="AE94" s="181"/>
      <c r="AF94" s="181"/>
      <c r="AG94" s="181"/>
      <c r="AH94" s="181"/>
      <c r="AI94" s="181"/>
      <c r="AJ94" s="181"/>
      <c r="AK94" s="181"/>
      <c r="AL94" s="181"/>
      <c r="AM94" s="181"/>
      <c r="AN94" s="181"/>
      <c r="AO94" s="181"/>
      <c r="AP94" s="181"/>
      <c r="AQ94" s="181"/>
      <c r="AR94" s="181"/>
      <c r="AS94" s="181"/>
      <c r="AT94" s="181"/>
    </row>
    <row r="95" ht="22.5" customHeight="1">
      <c r="A95" s="172">
        <v>9.0</v>
      </c>
      <c r="B95" s="172">
        <v>5.0</v>
      </c>
      <c r="C95" s="172" t="s">
        <v>183</v>
      </c>
      <c r="D95" s="172"/>
      <c r="E95" s="172"/>
      <c r="F95" s="172"/>
      <c r="G95" s="172">
        <v>0.5</v>
      </c>
      <c r="H95" s="174" t="s">
        <v>748</v>
      </c>
      <c r="I95" s="175">
        <v>9394.0</v>
      </c>
      <c r="J95" s="172" t="s">
        <v>749</v>
      </c>
      <c r="K95" s="172" t="s">
        <v>750</v>
      </c>
      <c r="L95" s="176">
        <v>3.2</v>
      </c>
      <c r="M95" s="177">
        <v>44648.0</v>
      </c>
      <c r="N95" s="172" t="s">
        <v>350</v>
      </c>
      <c r="O95" s="172" t="s">
        <v>152</v>
      </c>
      <c r="P95" s="177">
        <v>45782.0</v>
      </c>
      <c r="Q95" s="172" t="s">
        <v>37</v>
      </c>
      <c r="R95" s="172" t="s">
        <v>171</v>
      </c>
      <c r="S95" s="172" t="s">
        <v>17</v>
      </c>
      <c r="T95" s="173"/>
      <c r="U95" s="173"/>
      <c r="V95" s="173"/>
      <c r="W95" s="173" t="s">
        <v>751</v>
      </c>
      <c r="X95" s="173"/>
      <c r="Y95" s="172"/>
      <c r="Z95" s="172"/>
      <c r="AA95" s="266"/>
      <c r="AB95" s="181"/>
      <c r="AC95" s="181"/>
      <c r="AD95" s="181"/>
      <c r="AE95" s="181"/>
      <c r="AF95" s="181"/>
      <c r="AG95" s="181"/>
      <c r="AH95" s="181"/>
      <c r="AI95" s="181"/>
      <c r="AJ95" s="181"/>
      <c r="AK95" s="181"/>
      <c r="AL95" s="181"/>
      <c r="AM95" s="181"/>
      <c r="AN95" s="181"/>
      <c r="AO95" s="181"/>
      <c r="AP95" s="181"/>
      <c r="AQ95" s="181"/>
      <c r="AR95" s="181"/>
      <c r="AS95" s="181"/>
      <c r="AT95" s="181"/>
    </row>
    <row r="96" ht="22.5" customHeight="1">
      <c r="A96" s="182">
        <v>10.0</v>
      </c>
      <c r="B96" s="182">
        <v>5.0</v>
      </c>
      <c r="C96" s="182" t="s">
        <v>183</v>
      </c>
      <c r="D96" s="182"/>
      <c r="E96" s="182"/>
      <c r="F96" s="182"/>
      <c r="G96" s="182">
        <v>1.0</v>
      </c>
      <c r="H96" s="184" t="s">
        <v>752</v>
      </c>
      <c r="I96" s="185">
        <v>9446.0</v>
      </c>
      <c r="J96" s="182" t="s">
        <v>753</v>
      </c>
      <c r="K96" s="182" t="s">
        <v>754</v>
      </c>
      <c r="L96" s="186">
        <v>3.6</v>
      </c>
      <c r="M96" s="187">
        <v>44505.0</v>
      </c>
      <c r="N96" s="182" t="s">
        <v>350</v>
      </c>
      <c r="O96" s="182"/>
      <c r="P96" s="187">
        <v>45883.0</v>
      </c>
      <c r="Q96" s="182" t="s">
        <v>133</v>
      </c>
      <c r="R96" s="182" t="s">
        <v>345</v>
      </c>
      <c r="S96" s="182" t="s">
        <v>23</v>
      </c>
      <c r="T96" s="183"/>
      <c r="U96" s="183" t="s">
        <v>755</v>
      </c>
      <c r="V96" s="183" t="s">
        <v>756</v>
      </c>
      <c r="W96" s="183"/>
      <c r="X96" s="183"/>
      <c r="Y96" s="182"/>
      <c r="Z96" s="271"/>
      <c r="AA96" s="221"/>
      <c r="AB96" s="192"/>
      <c r="AC96" s="192"/>
      <c r="AD96" s="192"/>
      <c r="AE96" s="192"/>
      <c r="AF96" s="192"/>
      <c r="AG96" s="192"/>
      <c r="AH96" s="192"/>
      <c r="AI96" s="192"/>
      <c r="AJ96" s="192"/>
      <c r="AK96" s="192"/>
      <c r="AL96" s="192"/>
      <c r="AM96" s="192"/>
      <c r="AN96" s="192"/>
      <c r="AO96" s="192"/>
      <c r="AP96" s="192"/>
      <c r="AQ96" s="192"/>
      <c r="AR96" s="192"/>
      <c r="AS96" s="192"/>
      <c r="AT96" s="192"/>
    </row>
    <row r="97" ht="22.5" customHeight="1">
      <c r="A97" s="182">
        <v>11.0</v>
      </c>
      <c r="B97" s="182">
        <v>5.0</v>
      </c>
      <c r="C97" s="182" t="s">
        <v>183</v>
      </c>
      <c r="D97" s="182"/>
      <c r="E97" s="182"/>
      <c r="F97" s="182"/>
      <c r="G97" s="182">
        <v>1.0</v>
      </c>
      <c r="H97" s="184" t="s">
        <v>757</v>
      </c>
      <c r="I97" s="185">
        <v>9493.0</v>
      </c>
      <c r="J97" s="182" t="s">
        <v>336</v>
      </c>
      <c r="K97" s="182" t="s">
        <v>758</v>
      </c>
      <c r="L97" s="186">
        <v>3.6</v>
      </c>
      <c r="M97" s="187">
        <v>44496.0</v>
      </c>
      <c r="N97" s="182" t="s">
        <v>350</v>
      </c>
      <c r="O97" s="182"/>
      <c r="P97" s="187">
        <v>45883.0</v>
      </c>
      <c r="Q97" s="182" t="s">
        <v>133</v>
      </c>
      <c r="R97" s="182" t="s">
        <v>345</v>
      </c>
      <c r="S97" s="182" t="s">
        <v>23</v>
      </c>
      <c r="T97" s="183"/>
      <c r="U97" s="183"/>
      <c r="V97" s="183"/>
      <c r="W97" s="183"/>
      <c r="X97" s="183"/>
      <c r="Y97" s="182"/>
      <c r="Z97" s="271"/>
      <c r="AA97" s="221"/>
      <c r="AB97" s="192"/>
      <c r="AC97" s="192"/>
      <c r="AD97" s="192"/>
      <c r="AE97" s="192"/>
      <c r="AF97" s="192"/>
      <c r="AG97" s="192"/>
      <c r="AH97" s="192"/>
      <c r="AI97" s="192"/>
      <c r="AJ97" s="192"/>
      <c r="AK97" s="192"/>
      <c r="AL97" s="192"/>
      <c r="AM97" s="192"/>
      <c r="AN97" s="192"/>
      <c r="AO97" s="192"/>
      <c r="AP97" s="192"/>
      <c r="AQ97" s="192"/>
      <c r="AR97" s="192"/>
      <c r="AS97" s="192"/>
      <c r="AT97" s="192"/>
    </row>
    <row r="98" ht="22.5" customHeight="1">
      <c r="A98" s="182">
        <v>12.0</v>
      </c>
      <c r="B98" s="182">
        <v>5.0</v>
      </c>
      <c r="C98" s="182" t="s">
        <v>183</v>
      </c>
      <c r="D98" s="182"/>
      <c r="E98" s="182"/>
      <c r="F98" s="182" t="s">
        <v>334</v>
      </c>
      <c r="G98" s="182">
        <v>1.0</v>
      </c>
      <c r="H98" s="184" t="s">
        <v>759</v>
      </c>
      <c r="I98" s="185">
        <v>9479.0</v>
      </c>
      <c r="J98" s="182" t="s">
        <v>760</v>
      </c>
      <c r="K98" s="182" t="s">
        <v>761</v>
      </c>
      <c r="L98" s="186">
        <v>3.5</v>
      </c>
      <c r="M98" s="187">
        <v>44530.0</v>
      </c>
      <c r="N98" s="182" t="s">
        <v>338</v>
      </c>
      <c r="O98" s="182"/>
      <c r="P98" s="187">
        <v>45883.0</v>
      </c>
      <c r="Q98" s="182" t="s">
        <v>25</v>
      </c>
      <c r="R98" s="182" t="s">
        <v>345</v>
      </c>
      <c r="S98" s="182" t="s">
        <v>23</v>
      </c>
      <c r="T98" s="183"/>
      <c r="U98" s="183" t="s">
        <v>762</v>
      </c>
      <c r="V98" s="183"/>
      <c r="W98" s="183"/>
      <c r="X98" s="183"/>
      <c r="Y98" s="182"/>
      <c r="Z98" s="271"/>
      <c r="AA98" s="221"/>
      <c r="AB98" s="192"/>
      <c r="AC98" s="192"/>
      <c r="AD98" s="192"/>
      <c r="AE98" s="192"/>
      <c r="AF98" s="192"/>
      <c r="AG98" s="192"/>
      <c r="AH98" s="192"/>
      <c r="AI98" s="192"/>
      <c r="AJ98" s="192"/>
      <c r="AK98" s="192"/>
      <c r="AL98" s="192"/>
      <c r="AM98" s="192"/>
      <c r="AN98" s="192"/>
      <c r="AO98" s="192"/>
      <c r="AP98" s="192"/>
      <c r="AQ98" s="192"/>
      <c r="AR98" s="192"/>
      <c r="AS98" s="192"/>
      <c r="AT98" s="192"/>
    </row>
    <row r="99" ht="22.5" customHeight="1">
      <c r="A99" s="182">
        <v>13.0</v>
      </c>
      <c r="B99" s="182">
        <v>5.0</v>
      </c>
      <c r="C99" s="182" t="s">
        <v>183</v>
      </c>
      <c r="D99" s="182"/>
      <c r="E99" s="182"/>
      <c r="F99" s="182"/>
      <c r="G99" s="182">
        <v>1.0</v>
      </c>
      <c r="H99" s="184" t="s">
        <v>763</v>
      </c>
      <c r="I99" s="185">
        <v>9476.0</v>
      </c>
      <c r="J99" s="182" t="s">
        <v>336</v>
      </c>
      <c r="K99" s="182" t="s">
        <v>764</v>
      </c>
      <c r="L99" s="186">
        <v>3.0</v>
      </c>
      <c r="M99" s="187">
        <v>44731.0</v>
      </c>
      <c r="N99" s="182" t="s">
        <v>338</v>
      </c>
      <c r="O99" s="182"/>
      <c r="P99" s="187">
        <v>45883.0</v>
      </c>
      <c r="Q99" s="182" t="s">
        <v>9</v>
      </c>
      <c r="R99" s="182" t="s">
        <v>345</v>
      </c>
      <c r="S99" s="182" t="s">
        <v>23</v>
      </c>
      <c r="T99" s="183"/>
      <c r="U99" s="183"/>
      <c r="V99" s="183"/>
      <c r="W99" s="183"/>
      <c r="X99" s="183"/>
      <c r="Y99" s="182"/>
      <c r="Z99" s="271"/>
      <c r="AA99" s="221"/>
      <c r="AB99" s="192"/>
      <c r="AC99" s="192"/>
      <c r="AD99" s="192"/>
      <c r="AE99" s="192"/>
      <c r="AF99" s="192"/>
      <c r="AG99" s="192"/>
      <c r="AH99" s="192"/>
      <c r="AI99" s="192"/>
      <c r="AJ99" s="192"/>
      <c r="AK99" s="192"/>
      <c r="AL99" s="192"/>
      <c r="AM99" s="192"/>
      <c r="AN99" s="192"/>
      <c r="AO99" s="192"/>
      <c r="AP99" s="192"/>
      <c r="AQ99" s="192"/>
      <c r="AR99" s="192"/>
      <c r="AS99" s="192"/>
      <c r="AT99" s="192"/>
    </row>
    <row r="100" ht="22.5" customHeight="1">
      <c r="A100" s="172">
        <v>14.0</v>
      </c>
      <c r="B100" s="274"/>
      <c r="C100" s="172"/>
      <c r="D100" s="172"/>
      <c r="E100" s="172"/>
      <c r="F100" s="172"/>
      <c r="G100" s="172"/>
      <c r="H100" s="174"/>
      <c r="I100" s="175"/>
      <c r="J100" s="172"/>
      <c r="K100" s="172"/>
      <c r="L100" s="176"/>
      <c r="M100" s="177"/>
      <c r="N100" s="172"/>
      <c r="O100" s="172"/>
      <c r="P100" s="177"/>
      <c r="Q100" s="172"/>
      <c r="R100" s="172"/>
      <c r="S100" s="172"/>
      <c r="T100" s="173"/>
      <c r="U100" s="173"/>
      <c r="V100" s="173"/>
      <c r="W100" s="173"/>
      <c r="X100" s="173"/>
      <c r="Y100" s="172"/>
      <c r="Z100" s="207"/>
      <c r="AA100" s="266"/>
      <c r="AB100" s="181"/>
      <c r="AC100" s="181"/>
      <c r="AD100" s="181"/>
      <c r="AE100" s="181"/>
      <c r="AF100" s="181"/>
      <c r="AG100" s="181"/>
      <c r="AH100" s="181"/>
      <c r="AI100" s="181"/>
      <c r="AJ100" s="181"/>
      <c r="AK100" s="181"/>
      <c r="AL100" s="181"/>
      <c r="AM100" s="181"/>
      <c r="AN100" s="181"/>
      <c r="AO100" s="181"/>
      <c r="AP100" s="181"/>
      <c r="AQ100" s="181"/>
      <c r="AR100" s="181"/>
      <c r="AS100" s="181"/>
      <c r="AT100" s="181"/>
    </row>
    <row r="101" ht="22.5" customHeight="1">
      <c r="A101" s="172">
        <v>15.0</v>
      </c>
      <c r="B101" s="274"/>
      <c r="C101" s="172"/>
      <c r="D101" s="172"/>
      <c r="E101" s="172"/>
      <c r="F101" s="172"/>
      <c r="G101" s="172"/>
      <c r="H101" s="174"/>
      <c r="I101" s="175"/>
      <c r="J101" s="172"/>
      <c r="K101" s="172"/>
      <c r="L101" s="176"/>
      <c r="M101" s="177"/>
      <c r="N101" s="172"/>
      <c r="O101" s="172"/>
      <c r="P101" s="177"/>
      <c r="Q101" s="172"/>
      <c r="R101" s="172"/>
      <c r="S101" s="172"/>
      <c r="T101" s="173"/>
      <c r="U101" s="173"/>
      <c r="V101" s="276"/>
      <c r="W101" s="173"/>
      <c r="X101" s="173"/>
      <c r="Y101" s="172"/>
      <c r="Z101" s="207"/>
      <c r="AA101" s="266"/>
      <c r="AB101" s="181"/>
      <c r="AC101" s="181"/>
      <c r="AD101" s="181"/>
      <c r="AE101" s="181"/>
      <c r="AF101" s="181"/>
      <c r="AG101" s="181"/>
      <c r="AH101" s="181"/>
      <c r="AI101" s="181"/>
      <c r="AJ101" s="181"/>
      <c r="AK101" s="181"/>
      <c r="AL101" s="181"/>
      <c r="AM101" s="181"/>
      <c r="AN101" s="181"/>
      <c r="AO101" s="181"/>
      <c r="AP101" s="181"/>
      <c r="AQ101" s="181"/>
      <c r="AR101" s="181"/>
      <c r="AS101" s="181"/>
      <c r="AT101" s="181"/>
    </row>
    <row r="102" ht="22.5" customHeight="1">
      <c r="A102" s="172">
        <v>16.0</v>
      </c>
      <c r="B102" s="274"/>
      <c r="C102" s="172"/>
      <c r="D102" s="172"/>
      <c r="E102" s="172"/>
      <c r="F102" s="172"/>
      <c r="G102" s="172"/>
      <c r="H102" s="174"/>
      <c r="I102" s="175"/>
      <c r="J102" s="172"/>
      <c r="K102" s="172"/>
      <c r="L102" s="176"/>
      <c r="M102" s="177"/>
      <c r="N102" s="172"/>
      <c r="O102" s="172"/>
      <c r="P102" s="177"/>
      <c r="Q102" s="172"/>
      <c r="R102" s="172"/>
      <c r="S102" s="172"/>
      <c r="T102" s="173"/>
      <c r="U102" s="173"/>
      <c r="V102" s="173"/>
      <c r="W102" s="173"/>
      <c r="X102" s="173"/>
      <c r="Y102" s="172"/>
      <c r="Z102" s="207"/>
      <c r="AA102" s="266"/>
      <c r="AB102" s="172"/>
      <c r="AC102" s="172"/>
      <c r="AD102" s="172"/>
      <c r="AE102" s="181"/>
      <c r="AF102" s="181"/>
      <c r="AG102" s="181"/>
      <c r="AH102" s="181"/>
      <c r="AI102" s="181"/>
      <c r="AJ102" s="181"/>
      <c r="AK102" s="181"/>
      <c r="AL102" s="181"/>
      <c r="AM102" s="181"/>
      <c r="AN102" s="181"/>
      <c r="AO102" s="181"/>
      <c r="AP102" s="181"/>
      <c r="AQ102" s="181"/>
      <c r="AR102" s="181"/>
      <c r="AS102" s="181"/>
      <c r="AT102" s="181"/>
    </row>
    <row r="103" ht="21.75" customHeight="1">
      <c r="A103" s="172">
        <v>17.0</v>
      </c>
      <c r="B103" s="172"/>
      <c r="C103" s="172"/>
      <c r="D103" s="172"/>
      <c r="E103" s="172"/>
      <c r="F103" s="172"/>
      <c r="G103" s="172"/>
      <c r="H103" s="174"/>
      <c r="I103" s="175"/>
      <c r="J103" s="172"/>
      <c r="K103" s="172"/>
      <c r="L103" s="176"/>
      <c r="M103" s="177"/>
      <c r="N103" s="172"/>
      <c r="O103" s="172"/>
      <c r="P103" s="177"/>
      <c r="Q103" s="172"/>
      <c r="R103" s="172"/>
      <c r="S103" s="172"/>
      <c r="T103" s="173"/>
      <c r="U103" s="173"/>
      <c r="V103" s="173"/>
      <c r="W103" s="173"/>
      <c r="X103" s="173"/>
      <c r="Y103" s="172"/>
      <c r="Z103" s="207"/>
      <c r="AA103" s="266"/>
      <c r="AB103" s="172"/>
      <c r="AC103" s="172"/>
      <c r="AD103" s="172"/>
      <c r="AE103" s="181"/>
      <c r="AF103" s="181"/>
      <c r="AG103" s="181"/>
      <c r="AH103" s="181"/>
      <c r="AI103" s="181"/>
      <c r="AJ103" s="181"/>
      <c r="AK103" s="181"/>
      <c r="AL103" s="181"/>
      <c r="AM103" s="181"/>
      <c r="AN103" s="181"/>
      <c r="AO103" s="181"/>
      <c r="AP103" s="181"/>
      <c r="AQ103" s="181"/>
      <c r="AR103" s="181"/>
      <c r="AS103" s="181"/>
      <c r="AT103" s="181"/>
    </row>
    <row r="104" ht="22.5" customHeight="1">
      <c r="A104" s="172">
        <v>18.0</v>
      </c>
      <c r="B104" s="172"/>
      <c r="C104" s="172"/>
      <c r="D104" s="172"/>
      <c r="E104" s="172"/>
      <c r="F104" s="172"/>
      <c r="G104" s="172"/>
      <c r="H104" s="174"/>
      <c r="I104" s="175"/>
      <c r="J104" s="172"/>
      <c r="K104" s="172"/>
      <c r="L104" s="176"/>
      <c r="M104" s="177"/>
      <c r="N104" s="172"/>
      <c r="O104" s="172"/>
      <c r="P104" s="177"/>
      <c r="Q104" s="172"/>
      <c r="R104" s="172"/>
      <c r="S104" s="172"/>
      <c r="T104" s="173"/>
      <c r="U104" s="173"/>
      <c r="V104" s="173"/>
      <c r="W104" s="173"/>
      <c r="X104" s="173"/>
      <c r="Y104" s="172"/>
      <c r="Z104" s="207"/>
      <c r="AA104" s="266"/>
      <c r="AB104" s="172"/>
      <c r="AC104" s="172"/>
      <c r="AD104" s="172"/>
      <c r="AE104" s="181"/>
      <c r="AF104" s="181"/>
      <c r="AG104" s="181"/>
      <c r="AH104" s="181"/>
      <c r="AI104" s="181"/>
      <c r="AJ104" s="181"/>
      <c r="AK104" s="181"/>
      <c r="AL104" s="181"/>
      <c r="AM104" s="181"/>
      <c r="AN104" s="181"/>
      <c r="AO104" s="181"/>
      <c r="AP104" s="181"/>
      <c r="AQ104" s="181"/>
      <c r="AR104" s="181"/>
      <c r="AS104" s="181"/>
      <c r="AT104" s="181"/>
    </row>
    <row r="105" ht="22.5" customHeight="1">
      <c r="A105" s="172">
        <v>19.0</v>
      </c>
      <c r="B105" s="172"/>
      <c r="C105" s="172"/>
      <c r="D105" s="172"/>
      <c r="E105" s="172"/>
      <c r="F105" s="172"/>
      <c r="G105" s="172"/>
      <c r="H105" s="174"/>
      <c r="I105" s="175"/>
      <c r="J105" s="172"/>
      <c r="K105" s="172"/>
      <c r="L105" s="176"/>
      <c r="M105" s="177"/>
      <c r="N105" s="172"/>
      <c r="O105" s="172"/>
      <c r="P105" s="177"/>
      <c r="Q105" s="172"/>
      <c r="R105" s="172"/>
      <c r="S105" s="172"/>
      <c r="T105" s="173"/>
      <c r="U105" s="173"/>
      <c r="V105" s="173"/>
      <c r="W105" s="173"/>
      <c r="X105" s="173"/>
      <c r="Y105" s="172"/>
      <c r="Z105" s="207"/>
      <c r="AA105" s="266"/>
      <c r="AB105" s="181"/>
      <c r="AC105" s="181"/>
      <c r="AD105" s="181"/>
      <c r="AE105" s="181"/>
      <c r="AF105" s="181"/>
      <c r="AG105" s="181"/>
      <c r="AH105" s="181"/>
      <c r="AI105" s="181"/>
      <c r="AJ105" s="181"/>
      <c r="AK105" s="181"/>
      <c r="AL105" s="181"/>
      <c r="AM105" s="181"/>
      <c r="AN105" s="181"/>
      <c r="AO105" s="181"/>
      <c r="AP105" s="181"/>
      <c r="AQ105" s="181"/>
      <c r="AR105" s="181"/>
      <c r="AS105" s="181"/>
      <c r="AT105" s="181"/>
    </row>
    <row r="106" ht="22.5" customHeight="1">
      <c r="A106" s="172">
        <v>20.0</v>
      </c>
      <c r="B106" s="172"/>
      <c r="C106" s="172"/>
      <c r="D106" s="172"/>
      <c r="E106" s="172"/>
      <c r="F106" s="172"/>
      <c r="G106" s="172"/>
      <c r="H106" s="174"/>
      <c r="I106" s="175"/>
      <c r="J106" s="172"/>
      <c r="K106" s="172"/>
      <c r="L106" s="176"/>
      <c r="M106" s="177"/>
      <c r="N106" s="172"/>
      <c r="O106" s="172"/>
      <c r="P106" s="177"/>
      <c r="Q106" s="172"/>
      <c r="R106" s="172"/>
      <c r="S106" s="172"/>
      <c r="T106" s="173"/>
      <c r="U106" s="173"/>
      <c r="V106" s="173"/>
      <c r="W106" s="173"/>
      <c r="X106" s="173"/>
      <c r="Y106" s="172"/>
      <c r="Z106" s="207"/>
      <c r="AA106" s="266"/>
      <c r="AB106" s="181"/>
      <c r="AC106" s="181"/>
      <c r="AD106" s="181"/>
      <c r="AE106" s="181"/>
      <c r="AF106" s="181"/>
      <c r="AG106" s="181"/>
      <c r="AH106" s="181"/>
      <c r="AI106" s="181"/>
      <c r="AJ106" s="181"/>
      <c r="AK106" s="181"/>
      <c r="AL106" s="181"/>
      <c r="AM106" s="181"/>
      <c r="AN106" s="181"/>
      <c r="AO106" s="181"/>
      <c r="AP106" s="181"/>
      <c r="AQ106" s="181"/>
      <c r="AR106" s="181"/>
      <c r="AS106" s="181"/>
      <c r="AT106" s="181"/>
    </row>
    <row r="107" ht="18.75" customHeight="1">
      <c r="A107" s="164" t="s">
        <v>765</v>
      </c>
      <c r="B107" s="25"/>
      <c r="C107" s="25"/>
      <c r="D107" s="25"/>
      <c r="E107" s="25"/>
      <c r="F107" s="25"/>
      <c r="G107" s="25"/>
      <c r="H107" s="25"/>
      <c r="I107" s="25"/>
      <c r="J107" s="25"/>
      <c r="K107" s="26"/>
      <c r="L107" s="260"/>
      <c r="M107" s="261"/>
      <c r="N107" s="262"/>
      <c r="O107" s="262"/>
      <c r="P107" s="261"/>
      <c r="Q107" s="262"/>
      <c r="R107" s="262"/>
      <c r="S107" s="262"/>
      <c r="T107" s="262"/>
      <c r="U107" s="263"/>
      <c r="V107" s="263"/>
      <c r="W107" s="273"/>
      <c r="X107" s="273"/>
      <c r="Y107" s="262"/>
      <c r="Z107" s="262"/>
      <c r="AA107" s="262"/>
      <c r="AB107" s="233"/>
      <c r="AC107" s="233"/>
      <c r="AD107" s="233"/>
      <c r="AE107" s="233"/>
      <c r="AF107" s="233"/>
      <c r="AG107" s="233"/>
      <c r="AH107" s="233"/>
      <c r="AI107" s="233"/>
      <c r="AJ107" s="233"/>
      <c r="AK107" s="233"/>
      <c r="AL107" s="233"/>
      <c r="AM107" s="233"/>
      <c r="AN107" s="233"/>
      <c r="AO107" s="233"/>
      <c r="AP107" s="233"/>
      <c r="AQ107" s="233"/>
      <c r="AR107" s="233"/>
      <c r="AS107" s="233"/>
      <c r="AT107" s="264"/>
    </row>
    <row r="108" ht="22.5" customHeight="1">
      <c r="A108" s="172">
        <v>1.0</v>
      </c>
      <c r="B108" s="172">
        <v>6.0</v>
      </c>
      <c r="C108" s="172" t="s">
        <v>185</v>
      </c>
      <c r="D108" s="172"/>
      <c r="E108" s="172"/>
      <c r="F108" s="172"/>
      <c r="G108" s="172">
        <v>1.0</v>
      </c>
      <c r="H108" s="174" t="s">
        <v>766</v>
      </c>
      <c r="I108" s="175">
        <v>9125.0</v>
      </c>
      <c r="J108" s="172" t="s">
        <v>767</v>
      </c>
      <c r="K108" s="172" t="s">
        <v>768</v>
      </c>
      <c r="L108" s="176">
        <v>3.5</v>
      </c>
      <c r="M108" s="177">
        <v>44528.0</v>
      </c>
      <c r="N108" s="172" t="s">
        <v>338</v>
      </c>
      <c r="O108" s="172" t="s">
        <v>154</v>
      </c>
      <c r="P108" s="177">
        <v>45519.0</v>
      </c>
      <c r="Q108" s="172" t="s">
        <v>74</v>
      </c>
      <c r="R108" s="172" t="s">
        <v>163</v>
      </c>
      <c r="S108" s="172" t="s">
        <v>23</v>
      </c>
      <c r="T108" s="173"/>
      <c r="U108" s="173" t="s">
        <v>769</v>
      </c>
      <c r="V108" s="173"/>
      <c r="W108" s="173" t="s">
        <v>770</v>
      </c>
      <c r="X108" s="173"/>
      <c r="Y108" s="172"/>
      <c r="Z108" s="207"/>
      <c r="AA108" s="266"/>
      <c r="AB108" s="181"/>
      <c r="AC108" s="181"/>
      <c r="AD108" s="181"/>
      <c r="AE108" s="181"/>
      <c r="AF108" s="181"/>
      <c r="AG108" s="181"/>
      <c r="AH108" s="181"/>
      <c r="AI108" s="181"/>
      <c r="AJ108" s="181"/>
      <c r="AK108" s="181"/>
      <c r="AL108" s="181"/>
      <c r="AM108" s="181"/>
      <c r="AN108" s="181"/>
      <c r="AO108" s="181"/>
      <c r="AP108" s="181"/>
      <c r="AQ108" s="181"/>
      <c r="AR108" s="181"/>
      <c r="AS108" s="181"/>
      <c r="AT108" s="181"/>
    </row>
    <row r="109" ht="22.5" customHeight="1">
      <c r="A109" s="172">
        <v>2.0</v>
      </c>
      <c r="B109" s="172">
        <v>6.0</v>
      </c>
      <c r="C109" s="172" t="s">
        <v>185</v>
      </c>
      <c r="D109" s="172"/>
      <c r="E109" s="172"/>
      <c r="F109" s="172"/>
      <c r="G109" s="172">
        <v>1.0</v>
      </c>
      <c r="H109" s="174" t="s">
        <v>771</v>
      </c>
      <c r="I109" s="175">
        <v>8942.0</v>
      </c>
      <c r="J109" s="172" t="s">
        <v>772</v>
      </c>
      <c r="K109" s="172" t="s">
        <v>773</v>
      </c>
      <c r="L109" s="176">
        <v>3.3</v>
      </c>
      <c r="M109" s="177">
        <v>44617.0</v>
      </c>
      <c r="N109" s="172" t="s">
        <v>338</v>
      </c>
      <c r="O109" s="172" t="s">
        <v>151</v>
      </c>
      <c r="P109" s="177">
        <v>45519.0</v>
      </c>
      <c r="Q109" s="172" t="s">
        <v>60</v>
      </c>
      <c r="R109" s="172" t="s">
        <v>165</v>
      </c>
      <c r="S109" s="172" t="s">
        <v>23</v>
      </c>
      <c r="T109" s="173"/>
      <c r="U109" s="173" t="s">
        <v>774</v>
      </c>
      <c r="V109" s="173"/>
      <c r="W109" s="173" t="s">
        <v>775</v>
      </c>
      <c r="X109" s="173"/>
      <c r="Y109" s="172"/>
      <c r="Z109" s="172"/>
      <c r="AA109" s="266"/>
      <c r="AB109" s="181"/>
      <c r="AC109" s="181"/>
      <c r="AD109" s="181"/>
      <c r="AE109" s="181"/>
      <c r="AF109" s="181"/>
      <c r="AG109" s="181"/>
      <c r="AH109" s="181"/>
      <c r="AI109" s="181"/>
      <c r="AJ109" s="181"/>
      <c r="AK109" s="181"/>
      <c r="AL109" s="181"/>
      <c r="AM109" s="181"/>
      <c r="AN109" s="181"/>
      <c r="AO109" s="181"/>
      <c r="AP109" s="181"/>
      <c r="AQ109" s="181"/>
      <c r="AR109" s="181"/>
      <c r="AS109" s="181"/>
      <c r="AT109" s="181"/>
    </row>
    <row r="110" ht="22.5" customHeight="1">
      <c r="A110" s="172">
        <v>3.0</v>
      </c>
      <c r="B110" s="172">
        <v>6.0</v>
      </c>
      <c r="C110" s="172" t="s">
        <v>185</v>
      </c>
      <c r="D110" s="172"/>
      <c r="E110" s="172"/>
      <c r="F110" s="172"/>
      <c r="G110" s="172">
        <v>0.5</v>
      </c>
      <c r="H110" s="174" t="s">
        <v>776</v>
      </c>
      <c r="I110" s="175">
        <v>8856.0</v>
      </c>
      <c r="J110" s="172" t="s">
        <v>777</v>
      </c>
      <c r="K110" s="172" t="s">
        <v>778</v>
      </c>
      <c r="L110" s="176">
        <v>3.0</v>
      </c>
      <c r="M110" s="177">
        <v>44725.0</v>
      </c>
      <c r="N110" s="172" t="s">
        <v>350</v>
      </c>
      <c r="O110" s="172" t="s">
        <v>153</v>
      </c>
      <c r="P110" s="177">
        <v>45519.0</v>
      </c>
      <c r="Q110" s="172" t="s">
        <v>133</v>
      </c>
      <c r="R110" s="172" t="s">
        <v>165</v>
      </c>
      <c r="S110" s="172" t="s">
        <v>17</v>
      </c>
      <c r="T110" s="173"/>
      <c r="U110" s="173"/>
      <c r="V110" s="173" t="s">
        <v>779</v>
      </c>
      <c r="W110" s="173" t="s">
        <v>780</v>
      </c>
      <c r="X110" s="173"/>
      <c r="Y110" s="172"/>
      <c r="Z110" s="207"/>
      <c r="AA110" s="266"/>
      <c r="AB110" s="181"/>
      <c r="AC110" s="181"/>
      <c r="AD110" s="181"/>
      <c r="AE110" s="181"/>
      <c r="AF110" s="181"/>
      <c r="AG110" s="181"/>
      <c r="AH110" s="181"/>
      <c r="AI110" s="181"/>
      <c r="AJ110" s="181"/>
      <c r="AK110" s="181"/>
      <c r="AL110" s="181"/>
      <c r="AM110" s="181"/>
      <c r="AN110" s="181"/>
      <c r="AO110" s="181"/>
      <c r="AP110" s="181"/>
      <c r="AQ110" s="181"/>
      <c r="AR110" s="181"/>
      <c r="AS110" s="181"/>
      <c r="AT110" s="181"/>
    </row>
    <row r="111" ht="22.5" customHeight="1">
      <c r="A111" s="172">
        <v>4.0</v>
      </c>
      <c r="B111" s="172">
        <v>6.0</v>
      </c>
      <c r="C111" s="172" t="s">
        <v>185</v>
      </c>
      <c r="D111" s="172"/>
      <c r="E111" s="172"/>
      <c r="F111" s="172"/>
      <c r="G111" s="172">
        <v>0.5</v>
      </c>
      <c r="H111" s="174" t="s">
        <v>781</v>
      </c>
      <c r="I111" s="175">
        <v>9139.0</v>
      </c>
      <c r="J111" s="172" t="s">
        <v>782</v>
      </c>
      <c r="K111" s="172" t="s">
        <v>783</v>
      </c>
      <c r="L111" s="176">
        <v>3.2</v>
      </c>
      <c r="M111" s="177">
        <v>44629.0</v>
      </c>
      <c r="N111" s="172" t="s">
        <v>338</v>
      </c>
      <c r="O111" s="172" t="s">
        <v>152</v>
      </c>
      <c r="P111" s="177">
        <v>45519.0</v>
      </c>
      <c r="Q111" s="172" t="s">
        <v>56</v>
      </c>
      <c r="R111" s="172" t="s">
        <v>165</v>
      </c>
      <c r="S111" s="172" t="s">
        <v>17</v>
      </c>
      <c r="T111" s="173"/>
      <c r="U111" s="173" t="s">
        <v>784</v>
      </c>
      <c r="V111" s="173"/>
      <c r="W111" s="173" t="s">
        <v>785</v>
      </c>
      <c r="X111" s="173"/>
      <c r="Y111" s="172"/>
      <c r="Z111" s="207"/>
      <c r="AA111" s="266"/>
      <c r="AB111" s="181"/>
      <c r="AC111" s="181"/>
      <c r="AD111" s="181"/>
      <c r="AE111" s="181"/>
      <c r="AF111" s="181"/>
      <c r="AG111" s="181"/>
      <c r="AH111" s="181"/>
      <c r="AI111" s="181"/>
      <c r="AJ111" s="181"/>
      <c r="AK111" s="181"/>
      <c r="AL111" s="181"/>
      <c r="AM111" s="181"/>
      <c r="AN111" s="181"/>
      <c r="AO111" s="181"/>
      <c r="AP111" s="181"/>
      <c r="AQ111" s="181"/>
      <c r="AR111" s="181"/>
      <c r="AS111" s="181"/>
      <c r="AT111" s="181"/>
    </row>
    <row r="112" ht="22.5" customHeight="1">
      <c r="A112" s="172">
        <v>5.0</v>
      </c>
      <c r="B112" s="172">
        <v>6.0</v>
      </c>
      <c r="C112" s="172" t="s">
        <v>185</v>
      </c>
      <c r="D112" s="172" t="s">
        <v>334</v>
      </c>
      <c r="E112" s="172"/>
      <c r="F112" s="172"/>
      <c r="G112" s="172">
        <v>1.0</v>
      </c>
      <c r="H112" s="174" t="s">
        <v>786</v>
      </c>
      <c r="I112" s="175">
        <v>8957.0</v>
      </c>
      <c r="J112" s="172" t="s">
        <v>336</v>
      </c>
      <c r="K112" s="172" t="s">
        <v>787</v>
      </c>
      <c r="L112" s="176">
        <v>3.5</v>
      </c>
      <c r="M112" s="177">
        <v>44553.0</v>
      </c>
      <c r="N112" s="172" t="s">
        <v>350</v>
      </c>
      <c r="O112" s="172" t="s">
        <v>153</v>
      </c>
      <c r="P112" s="177">
        <v>45519.0</v>
      </c>
      <c r="Q112" s="172" t="s">
        <v>133</v>
      </c>
      <c r="R112" s="172" t="s">
        <v>167</v>
      </c>
      <c r="S112" s="172" t="s">
        <v>23</v>
      </c>
      <c r="T112" s="173"/>
      <c r="U112" s="173" t="s">
        <v>561</v>
      </c>
      <c r="V112" s="173"/>
      <c r="W112" s="173" t="s">
        <v>788</v>
      </c>
      <c r="X112" s="173"/>
      <c r="Y112" s="172"/>
      <c r="Z112" s="172"/>
      <c r="AA112" s="266"/>
      <c r="AB112" s="181"/>
      <c r="AC112" s="181"/>
      <c r="AD112" s="181"/>
      <c r="AE112" s="181"/>
      <c r="AF112" s="181"/>
      <c r="AG112" s="181"/>
      <c r="AH112" s="181"/>
      <c r="AI112" s="181"/>
      <c r="AJ112" s="181"/>
      <c r="AK112" s="181"/>
      <c r="AL112" s="181"/>
      <c r="AM112" s="181"/>
      <c r="AN112" s="181"/>
      <c r="AO112" s="181"/>
      <c r="AP112" s="181"/>
      <c r="AQ112" s="181"/>
      <c r="AR112" s="181"/>
      <c r="AS112" s="181"/>
      <c r="AT112" s="181"/>
    </row>
    <row r="113" ht="22.5" customHeight="1">
      <c r="A113" s="172">
        <v>6.0</v>
      </c>
      <c r="B113" s="172">
        <v>6.0</v>
      </c>
      <c r="C113" s="172" t="s">
        <v>185</v>
      </c>
      <c r="D113" s="172"/>
      <c r="E113" s="172"/>
      <c r="F113" s="172"/>
      <c r="G113" s="172">
        <v>1.0</v>
      </c>
      <c r="H113" s="174" t="s">
        <v>789</v>
      </c>
      <c r="I113" s="175">
        <v>9132.0</v>
      </c>
      <c r="J113" s="172" t="s">
        <v>463</v>
      </c>
      <c r="K113" s="172" t="s">
        <v>790</v>
      </c>
      <c r="L113" s="176">
        <v>3.4</v>
      </c>
      <c r="M113" s="177">
        <v>44582.0</v>
      </c>
      <c r="N113" s="172" t="s">
        <v>350</v>
      </c>
      <c r="O113" s="172" t="s">
        <v>154</v>
      </c>
      <c r="P113" s="177">
        <v>45519.0</v>
      </c>
      <c r="Q113" s="172" t="s">
        <v>133</v>
      </c>
      <c r="R113" s="172" t="s">
        <v>167</v>
      </c>
      <c r="S113" s="172" t="s">
        <v>23</v>
      </c>
      <c r="T113" s="173"/>
      <c r="U113" s="173" t="s">
        <v>791</v>
      </c>
      <c r="V113" s="173"/>
      <c r="W113" s="173" t="s">
        <v>792</v>
      </c>
      <c r="X113" s="173"/>
      <c r="Y113" s="172"/>
      <c r="Z113" s="207"/>
      <c r="AA113" s="266"/>
      <c r="AB113" s="181"/>
      <c r="AC113" s="181"/>
      <c r="AD113" s="181"/>
      <c r="AE113" s="181"/>
      <c r="AF113" s="181"/>
      <c r="AG113" s="181"/>
      <c r="AH113" s="181"/>
      <c r="AI113" s="181"/>
      <c r="AJ113" s="181"/>
      <c r="AK113" s="181"/>
      <c r="AL113" s="181"/>
      <c r="AM113" s="181"/>
      <c r="AN113" s="181"/>
      <c r="AO113" s="181"/>
      <c r="AP113" s="181"/>
      <c r="AQ113" s="181"/>
      <c r="AR113" s="181"/>
      <c r="AS113" s="181"/>
      <c r="AT113" s="181"/>
    </row>
    <row r="114" ht="22.5" customHeight="1">
      <c r="A114" s="172">
        <v>7.0</v>
      </c>
      <c r="B114" s="172">
        <v>6.0</v>
      </c>
      <c r="C114" s="172" t="s">
        <v>185</v>
      </c>
      <c r="D114" s="172"/>
      <c r="E114" s="172"/>
      <c r="F114" s="172"/>
      <c r="G114" s="172">
        <v>0.5</v>
      </c>
      <c r="H114" s="174" t="s">
        <v>793</v>
      </c>
      <c r="I114" s="175">
        <v>9093.0</v>
      </c>
      <c r="J114" s="172" t="s">
        <v>794</v>
      </c>
      <c r="K114" s="172" t="s">
        <v>795</v>
      </c>
      <c r="L114" s="176">
        <v>3.6</v>
      </c>
      <c r="M114" s="177">
        <v>44487.0</v>
      </c>
      <c r="N114" s="172" t="s">
        <v>338</v>
      </c>
      <c r="O114" s="172" t="s">
        <v>152</v>
      </c>
      <c r="P114" s="177">
        <v>45519.0</v>
      </c>
      <c r="Q114" s="172" t="s">
        <v>9</v>
      </c>
      <c r="R114" s="172" t="s">
        <v>171</v>
      </c>
      <c r="S114" s="172" t="s">
        <v>17</v>
      </c>
      <c r="T114" s="173"/>
      <c r="U114" s="173" t="s">
        <v>796</v>
      </c>
      <c r="V114" s="173"/>
      <c r="W114" s="173" t="s">
        <v>797</v>
      </c>
      <c r="X114" s="173"/>
      <c r="Y114" s="172"/>
      <c r="Z114" s="172"/>
      <c r="AA114" s="266"/>
      <c r="AB114" s="181"/>
      <c r="AC114" s="181"/>
      <c r="AD114" s="181"/>
      <c r="AE114" s="181"/>
      <c r="AF114" s="181"/>
      <c r="AG114" s="181"/>
      <c r="AH114" s="181"/>
      <c r="AI114" s="181"/>
      <c r="AJ114" s="181"/>
      <c r="AK114" s="181"/>
      <c r="AL114" s="181"/>
      <c r="AM114" s="181"/>
      <c r="AN114" s="181"/>
      <c r="AO114" s="181"/>
      <c r="AP114" s="181"/>
      <c r="AQ114" s="181"/>
      <c r="AR114" s="181"/>
      <c r="AS114" s="181"/>
      <c r="AT114" s="181"/>
    </row>
    <row r="115" ht="22.5" customHeight="1">
      <c r="A115" s="172">
        <v>8.0</v>
      </c>
      <c r="B115" s="172">
        <v>6.0</v>
      </c>
      <c r="C115" s="172" t="s">
        <v>185</v>
      </c>
      <c r="D115" s="172"/>
      <c r="E115" s="172"/>
      <c r="F115" s="172"/>
      <c r="G115" s="172">
        <v>1.0</v>
      </c>
      <c r="H115" s="174" t="s">
        <v>798</v>
      </c>
      <c r="I115" s="175">
        <v>8841.0</v>
      </c>
      <c r="J115" s="172" t="s">
        <v>336</v>
      </c>
      <c r="K115" s="172" t="s">
        <v>799</v>
      </c>
      <c r="L115" s="176">
        <v>3.6</v>
      </c>
      <c r="M115" s="177">
        <v>44519.0</v>
      </c>
      <c r="N115" s="172" t="s">
        <v>338</v>
      </c>
      <c r="O115" s="172" t="s">
        <v>153</v>
      </c>
      <c r="P115" s="177">
        <v>45519.0</v>
      </c>
      <c r="Q115" s="172" t="s">
        <v>133</v>
      </c>
      <c r="R115" s="172" t="s">
        <v>171</v>
      </c>
      <c r="S115" s="172" t="s">
        <v>23</v>
      </c>
      <c r="T115" s="173"/>
      <c r="U115" s="173" t="s">
        <v>800</v>
      </c>
      <c r="V115" s="173"/>
      <c r="W115" s="205" t="s">
        <v>801</v>
      </c>
      <c r="X115" s="205"/>
      <c r="Y115" s="172"/>
      <c r="Z115" s="207"/>
      <c r="AA115" s="266"/>
      <c r="AB115" s="181"/>
      <c r="AC115" s="181"/>
      <c r="AD115" s="181"/>
      <c r="AE115" s="181"/>
      <c r="AF115" s="181"/>
      <c r="AG115" s="181"/>
      <c r="AH115" s="181"/>
      <c r="AI115" s="181"/>
      <c r="AJ115" s="181"/>
      <c r="AK115" s="181"/>
      <c r="AL115" s="181"/>
      <c r="AM115" s="181"/>
      <c r="AN115" s="181"/>
      <c r="AO115" s="181"/>
      <c r="AP115" s="181"/>
      <c r="AQ115" s="181"/>
      <c r="AR115" s="181"/>
      <c r="AS115" s="181"/>
      <c r="AT115" s="181"/>
    </row>
    <row r="116" ht="22.5" customHeight="1">
      <c r="A116" s="172">
        <v>9.0</v>
      </c>
      <c r="B116" s="172">
        <v>6.0</v>
      </c>
      <c r="C116" s="172" t="s">
        <v>185</v>
      </c>
      <c r="D116" s="172"/>
      <c r="E116" s="172"/>
      <c r="F116" s="172"/>
      <c r="G116" s="172">
        <v>1.0</v>
      </c>
      <c r="H116" s="174" t="s">
        <v>802</v>
      </c>
      <c r="I116" s="175">
        <v>9233.0</v>
      </c>
      <c r="J116" s="172" t="s">
        <v>470</v>
      </c>
      <c r="K116" s="172" t="s">
        <v>803</v>
      </c>
      <c r="L116" s="176">
        <v>2.8</v>
      </c>
      <c r="M116" s="177">
        <v>44802.0</v>
      </c>
      <c r="N116" s="172" t="s">
        <v>338</v>
      </c>
      <c r="O116" s="172" t="s">
        <v>152</v>
      </c>
      <c r="P116" s="177">
        <v>45628.0</v>
      </c>
      <c r="Q116" s="172" t="s">
        <v>133</v>
      </c>
      <c r="R116" s="172" t="s">
        <v>171</v>
      </c>
      <c r="S116" s="172" t="s">
        <v>23</v>
      </c>
      <c r="T116" s="173"/>
      <c r="U116" s="173" t="s">
        <v>804</v>
      </c>
      <c r="V116" s="173"/>
      <c r="W116" s="205" t="s">
        <v>805</v>
      </c>
      <c r="X116" s="205"/>
      <c r="Y116" s="173"/>
      <c r="Z116" s="172"/>
      <c r="AA116" s="266"/>
      <c r="AB116" s="181"/>
      <c r="AC116" s="181"/>
      <c r="AD116" s="181"/>
      <c r="AE116" s="181"/>
      <c r="AF116" s="181"/>
      <c r="AG116" s="181"/>
      <c r="AH116" s="181"/>
      <c r="AI116" s="181"/>
      <c r="AJ116" s="181"/>
      <c r="AK116" s="181"/>
      <c r="AL116" s="181"/>
      <c r="AM116" s="181"/>
      <c r="AN116" s="181"/>
      <c r="AO116" s="181"/>
      <c r="AP116" s="181"/>
      <c r="AQ116" s="181"/>
      <c r="AR116" s="181"/>
      <c r="AS116" s="181"/>
      <c r="AT116" s="181"/>
    </row>
    <row r="117" ht="22.5" customHeight="1">
      <c r="A117" s="182">
        <v>10.0</v>
      </c>
      <c r="B117" s="182">
        <v>6.0</v>
      </c>
      <c r="C117" s="182" t="s">
        <v>185</v>
      </c>
      <c r="D117" s="182"/>
      <c r="E117" s="182"/>
      <c r="F117" s="182"/>
      <c r="G117" s="182">
        <v>1.0</v>
      </c>
      <c r="H117" s="184" t="s">
        <v>806</v>
      </c>
      <c r="I117" s="185"/>
      <c r="J117" s="182" t="s">
        <v>807</v>
      </c>
      <c r="K117" s="182" t="s">
        <v>808</v>
      </c>
      <c r="L117" s="186">
        <v>3.5</v>
      </c>
      <c r="M117" s="187">
        <v>44547.0</v>
      </c>
      <c r="N117" s="182" t="s">
        <v>350</v>
      </c>
      <c r="O117" s="182"/>
      <c r="P117" s="187">
        <v>45883.0</v>
      </c>
      <c r="Q117" s="182" t="s">
        <v>115</v>
      </c>
      <c r="R117" s="182" t="s">
        <v>345</v>
      </c>
      <c r="S117" s="182" t="s">
        <v>23</v>
      </c>
      <c r="T117" s="183"/>
      <c r="U117" s="183" t="s">
        <v>809</v>
      </c>
      <c r="V117" s="183"/>
      <c r="W117" s="183"/>
      <c r="X117" s="183"/>
      <c r="Y117" s="182"/>
      <c r="Z117" s="271"/>
      <c r="AA117" s="221"/>
      <c r="AB117" s="192"/>
      <c r="AC117" s="192"/>
      <c r="AD117" s="192"/>
      <c r="AE117" s="192"/>
      <c r="AF117" s="192"/>
      <c r="AG117" s="192"/>
      <c r="AH117" s="192"/>
      <c r="AI117" s="192"/>
      <c r="AJ117" s="192"/>
      <c r="AK117" s="192"/>
      <c r="AL117" s="192"/>
      <c r="AM117" s="192"/>
      <c r="AN117" s="192"/>
      <c r="AO117" s="192"/>
      <c r="AP117" s="192"/>
      <c r="AQ117" s="192"/>
      <c r="AR117" s="192"/>
      <c r="AS117" s="192"/>
      <c r="AT117" s="192"/>
    </row>
    <row r="118" ht="22.5" customHeight="1">
      <c r="A118" s="182">
        <v>11.0</v>
      </c>
      <c r="B118" s="182">
        <v>6.0</v>
      </c>
      <c r="C118" s="182" t="s">
        <v>185</v>
      </c>
      <c r="D118" s="182" t="s">
        <v>334</v>
      </c>
      <c r="E118" s="182"/>
      <c r="F118" s="182" t="s">
        <v>334</v>
      </c>
      <c r="G118" s="182">
        <v>1.0</v>
      </c>
      <c r="H118" s="184" t="s">
        <v>810</v>
      </c>
      <c r="I118" s="185">
        <v>9467.0</v>
      </c>
      <c r="J118" s="182" t="s">
        <v>811</v>
      </c>
      <c r="K118" s="182" t="s">
        <v>812</v>
      </c>
      <c r="L118" s="186">
        <v>3.8</v>
      </c>
      <c r="M118" s="187">
        <v>44442.0</v>
      </c>
      <c r="N118" s="182" t="s">
        <v>338</v>
      </c>
      <c r="O118" s="182"/>
      <c r="P118" s="187">
        <v>45883.0</v>
      </c>
      <c r="Q118" s="182" t="s">
        <v>37</v>
      </c>
      <c r="R118" s="182" t="s">
        <v>345</v>
      </c>
      <c r="S118" s="182" t="s">
        <v>23</v>
      </c>
      <c r="T118" s="183"/>
      <c r="U118" s="183" t="s">
        <v>813</v>
      </c>
      <c r="V118" s="183"/>
      <c r="W118" s="183"/>
      <c r="X118" s="183"/>
      <c r="Y118" s="182"/>
      <c r="Z118" s="271"/>
      <c r="AA118" s="221"/>
      <c r="AB118" s="192"/>
      <c r="AC118" s="192"/>
      <c r="AD118" s="192"/>
      <c r="AE118" s="192"/>
      <c r="AF118" s="192"/>
      <c r="AG118" s="192"/>
      <c r="AH118" s="192"/>
      <c r="AI118" s="192"/>
      <c r="AJ118" s="192"/>
      <c r="AK118" s="192"/>
      <c r="AL118" s="192"/>
      <c r="AM118" s="192"/>
      <c r="AN118" s="192"/>
      <c r="AO118" s="192"/>
      <c r="AP118" s="192"/>
      <c r="AQ118" s="192"/>
      <c r="AR118" s="192"/>
      <c r="AS118" s="192"/>
      <c r="AT118" s="192"/>
    </row>
    <row r="119" ht="22.5" customHeight="1">
      <c r="A119" s="182">
        <v>12.0</v>
      </c>
      <c r="B119" s="182">
        <v>6.0</v>
      </c>
      <c r="C119" s="182" t="s">
        <v>185</v>
      </c>
      <c r="D119" s="182"/>
      <c r="E119" s="182"/>
      <c r="F119" s="182"/>
      <c r="G119" s="182">
        <v>1.0</v>
      </c>
      <c r="H119" s="184" t="s">
        <v>814</v>
      </c>
      <c r="I119" s="185">
        <v>9445.0</v>
      </c>
      <c r="J119" s="182" t="s">
        <v>777</v>
      </c>
      <c r="K119" s="182" t="s">
        <v>815</v>
      </c>
      <c r="L119" s="186">
        <v>3.4</v>
      </c>
      <c r="M119" s="187">
        <v>44559.0</v>
      </c>
      <c r="N119" s="182" t="s">
        <v>338</v>
      </c>
      <c r="O119" s="182"/>
      <c r="P119" s="187">
        <v>45883.0</v>
      </c>
      <c r="Q119" s="182" t="s">
        <v>133</v>
      </c>
      <c r="R119" s="182" t="s">
        <v>345</v>
      </c>
      <c r="S119" s="182" t="s">
        <v>23</v>
      </c>
      <c r="T119" s="183"/>
      <c r="U119" s="183"/>
      <c r="V119" s="183"/>
      <c r="W119" s="183"/>
      <c r="X119" s="183"/>
      <c r="Y119" s="182"/>
      <c r="Z119" s="271"/>
      <c r="AA119" s="221"/>
      <c r="AB119" s="192"/>
      <c r="AC119" s="192"/>
      <c r="AD119" s="192"/>
      <c r="AE119" s="192"/>
      <c r="AF119" s="192"/>
      <c r="AG119" s="192"/>
      <c r="AH119" s="192"/>
      <c r="AI119" s="192"/>
      <c r="AJ119" s="192"/>
      <c r="AK119" s="192"/>
      <c r="AL119" s="192"/>
      <c r="AM119" s="192"/>
      <c r="AN119" s="192"/>
      <c r="AO119" s="192"/>
      <c r="AP119" s="192"/>
      <c r="AQ119" s="192"/>
      <c r="AR119" s="192"/>
      <c r="AS119" s="192"/>
      <c r="AT119" s="192"/>
    </row>
    <row r="120" ht="22.5" customHeight="1">
      <c r="A120" s="172">
        <v>13.0</v>
      </c>
      <c r="B120" s="172"/>
      <c r="C120" s="172"/>
      <c r="D120" s="172"/>
      <c r="E120" s="172"/>
      <c r="F120" s="172"/>
      <c r="G120" s="172"/>
      <c r="H120" s="174"/>
      <c r="I120" s="175"/>
      <c r="J120" s="172"/>
      <c r="K120" s="172"/>
      <c r="L120" s="176"/>
      <c r="M120" s="177"/>
      <c r="N120" s="172"/>
      <c r="O120" s="172"/>
      <c r="P120" s="177"/>
      <c r="Q120" s="172"/>
      <c r="R120" s="172"/>
      <c r="S120" s="172"/>
      <c r="T120" s="173"/>
      <c r="U120" s="173"/>
      <c r="V120" s="173"/>
      <c r="W120" s="205"/>
      <c r="X120" s="205"/>
      <c r="Y120" s="173"/>
      <c r="Z120" s="172"/>
      <c r="AA120" s="266"/>
      <c r="AB120" s="181"/>
      <c r="AC120" s="181"/>
      <c r="AD120" s="181"/>
      <c r="AE120" s="181"/>
      <c r="AF120" s="181"/>
      <c r="AG120" s="181"/>
      <c r="AH120" s="181"/>
      <c r="AI120" s="181"/>
      <c r="AJ120" s="181"/>
      <c r="AK120" s="181"/>
      <c r="AL120" s="181"/>
      <c r="AM120" s="181"/>
      <c r="AN120" s="181"/>
      <c r="AO120" s="181"/>
      <c r="AP120" s="181"/>
      <c r="AQ120" s="181"/>
      <c r="AR120" s="181"/>
      <c r="AS120" s="181"/>
      <c r="AT120" s="181"/>
    </row>
    <row r="121" ht="22.5" customHeight="1">
      <c r="A121" s="172">
        <v>14.0</v>
      </c>
      <c r="B121" s="172"/>
      <c r="C121" s="172"/>
      <c r="D121" s="172"/>
      <c r="E121" s="172"/>
      <c r="F121" s="172"/>
      <c r="G121" s="172"/>
      <c r="H121" s="174"/>
      <c r="I121" s="175"/>
      <c r="J121" s="172"/>
      <c r="K121" s="172"/>
      <c r="L121" s="176"/>
      <c r="M121" s="177"/>
      <c r="N121" s="172"/>
      <c r="O121" s="172"/>
      <c r="P121" s="177"/>
      <c r="Q121" s="172"/>
      <c r="R121" s="172"/>
      <c r="S121" s="172"/>
      <c r="T121" s="173"/>
      <c r="U121" s="173"/>
      <c r="V121" s="173"/>
      <c r="W121" s="205"/>
      <c r="X121" s="205"/>
      <c r="Y121" s="173"/>
      <c r="Z121" s="172"/>
      <c r="AA121" s="266"/>
      <c r="AB121" s="181"/>
      <c r="AC121" s="181"/>
      <c r="AD121" s="181"/>
      <c r="AE121" s="181"/>
      <c r="AF121" s="181"/>
      <c r="AG121" s="181"/>
      <c r="AH121" s="181"/>
      <c r="AI121" s="181"/>
      <c r="AJ121" s="181"/>
      <c r="AK121" s="181"/>
      <c r="AL121" s="181"/>
      <c r="AM121" s="181"/>
      <c r="AN121" s="181"/>
      <c r="AO121" s="181"/>
      <c r="AP121" s="181"/>
      <c r="AQ121" s="181"/>
      <c r="AR121" s="181"/>
      <c r="AS121" s="181"/>
      <c r="AT121" s="181"/>
    </row>
    <row r="122" ht="22.5" customHeight="1">
      <c r="A122" s="172">
        <v>15.0</v>
      </c>
      <c r="B122" s="172"/>
      <c r="C122" s="172"/>
      <c r="D122" s="172"/>
      <c r="E122" s="172"/>
      <c r="F122" s="172"/>
      <c r="G122" s="172"/>
      <c r="H122" s="174"/>
      <c r="I122" s="175"/>
      <c r="J122" s="172"/>
      <c r="K122" s="172"/>
      <c r="L122" s="176"/>
      <c r="M122" s="177"/>
      <c r="N122" s="172"/>
      <c r="O122" s="172"/>
      <c r="P122" s="177"/>
      <c r="Q122" s="172"/>
      <c r="R122" s="172"/>
      <c r="S122" s="172"/>
      <c r="T122" s="173"/>
      <c r="U122" s="173"/>
      <c r="V122" s="173"/>
      <c r="W122" s="205"/>
      <c r="X122" s="205"/>
      <c r="Y122" s="173"/>
      <c r="Z122" s="172"/>
      <c r="AA122" s="266"/>
      <c r="AB122" s="181"/>
      <c r="AC122" s="181"/>
      <c r="AD122" s="181"/>
      <c r="AE122" s="181"/>
      <c r="AF122" s="181"/>
      <c r="AG122" s="181"/>
      <c r="AH122" s="181"/>
      <c r="AI122" s="181"/>
      <c r="AJ122" s="181"/>
      <c r="AK122" s="181"/>
      <c r="AL122" s="181"/>
      <c r="AM122" s="181"/>
      <c r="AN122" s="181"/>
      <c r="AO122" s="181"/>
      <c r="AP122" s="181"/>
      <c r="AQ122" s="181"/>
      <c r="AR122" s="181"/>
      <c r="AS122" s="181"/>
      <c r="AT122" s="181"/>
    </row>
    <row r="123" ht="22.5" customHeight="1">
      <c r="A123" s="172">
        <v>16.0</v>
      </c>
      <c r="B123" s="172"/>
      <c r="C123" s="172"/>
      <c r="D123" s="172"/>
      <c r="E123" s="172"/>
      <c r="F123" s="172"/>
      <c r="G123" s="172"/>
      <c r="H123" s="174"/>
      <c r="I123" s="175"/>
      <c r="J123" s="172"/>
      <c r="K123" s="172"/>
      <c r="L123" s="176"/>
      <c r="M123" s="177"/>
      <c r="N123" s="172"/>
      <c r="O123" s="172"/>
      <c r="P123" s="177"/>
      <c r="Q123" s="172"/>
      <c r="R123" s="172"/>
      <c r="S123" s="172"/>
      <c r="T123" s="173"/>
      <c r="U123" s="173"/>
      <c r="V123" s="173"/>
      <c r="W123" s="205"/>
      <c r="X123" s="205"/>
      <c r="Y123" s="173"/>
      <c r="Z123" s="172"/>
      <c r="AA123" s="266"/>
      <c r="AB123" s="181"/>
      <c r="AC123" s="181"/>
      <c r="AD123" s="181"/>
      <c r="AE123" s="181"/>
      <c r="AF123" s="181"/>
      <c r="AG123" s="181"/>
      <c r="AH123" s="181"/>
      <c r="AI123" s="181"/>
      <c r="AJ123" s="181"/>
      <c r="AK123" s="181"/>
      <c r="AL123" s="181"/>
      <c r="AM123" s="181"/>
      <c r="AN123" s="181"/>
      <c r="AO123" s="181"/>
      <c r="AP123" s="181"/>
      <c r="AQ123" s="181"/>
      <c r="AR123" s="181"/>
      <c r="AS123" s="181"/>
      <c r="AT123" s="181"/>
    </row>
    <row r="124" ht="22.5" customHeight="1">
      <c r="A124" s="172">
        <v>17.0</v>
      </c>
      <c r="B124" s="172"/>
      <c r="C124" s="172"/>
      <c r="D124" s="172"/>
      <c r="E124" s="172"/>
      <c r="F124" s="172"/>
      <c r="G124" s="172"/>
      <c r="H124" s="174"/>
      <c r="I124" s="175"/>
      <c r="J124" s="172"/>
      <c r="K124" s="172"/>
      <c r="L124" s="176"/>
      <c r="M124" s="177"/>
      <c r="N124" s="172"/>
      <c r="O124" s="172"/>
      <c r="P124" s="177"/>
      <c r="Q124" s="172"/>
      <c r="R124" s="172"/>
      <c r="S124" s="172"/>
      <c r="T124" s="173"/>
      <c r="U124" s="173"/>
      <c r="V124" s="173"/>
      <c r="W124" s="205"/>
      <c r="X124" s="205"/>
      <c r="Y124" s="173"/>
      <c r="Z124" s="172"/>
      <c r="AA124" s="266"/>
      <c r="AB124" s="172"/>
      <c r="AC124" s="172"/>
      <c r="AD124" s="172"/>
      <c r="AE124" s="172"/>
      <c r="AF124" s="172"/>
      <c r="AG124" s="172"/>
      <c r="AH124" s="172"/>
      <c r="AI124" s="172"/>
      <c r="AJ124" s="172"/>
      <c r="AK124" s="172"/>
      <c r="AL124" s="172"/>
      <c r="AM124" s="172"/>
      <c r="AN124" s="172"/>
      <c r="AO124" s="172"/>
      <c r="AP124" s="172"/>
      <c r="AQ124" s="172"/>
      <c r="AR124" s="172"/>
      <c r="AS124" s="172"/>
      <c r="AT124" s="172"/>
    </row>
    <row r="125" ht="22.5" customHeight="1">
      <c r="A125" s="172">
        <v>18.0</v>
      </c>
      <c r="B125" s="172"/>
      <c r="C125" s="172"/>
      <c r="D125" s="172"/>
      <c r="E125" s="172"/>
      <c r="F125" s="172"/>
      <c r="G125" s="172"/>
      <c r="H125" s="174"/>
      <c r="I125" s="175"/>
      <c r="J125" s="172"/>
      <c r="K125" s="172"/>
      <c r="L125" s="176"/>
      <c r="M125" s="177"/>
      <c r="N125" s="172"/>
      <c r="O125" s="172"/>
      <c r="P125" s="177"/>
      <c r="Q125" s="172"/>
      <c r="R125" s="172"/>
      <c r="S125" s="172"/>
      <c r="T125" s="173"/>
      <c r="U125" s="173"/>
      <c r="V125" s="173"/>
      <c r="W125" s="205"/>
      <c r="X125" s="205"/>
      <c r="Y125" s="173"/>
      <c r="Z125" s="172"/>
      <c r="AA125" s="266"/>
      <c r="AB125" s="172"/>
      <c r="AC125" s="172"/>
      <c r="AD125" s="172"/>
      <c r="AE125" s="172"/>
      <c r="AF125" s="172"/>
      <c r="AG125" s="172"/>
      <c r="AH125" s="172"/>
      <c r="AI125" s="172"/>
      <c r="AJ125" s="172"/>
      <c r="AK125" s="172"/>
      <c r="AL125" s="172"/>
      <c r="AM125" s="172"/>
      <c r="AN125" s="172"/>
      <c r="AO125" s="172"/>
      <c r="AP125" s="172"/>
      <c r="AQ125" s="172"/>
      <c r="AR125" s="172"/>
      <c r="AS125" s="172"/>
      <c r="AT125" s="172"/>
    </row>
    <row r="126" ht="22.5" customHeight="1">
      <c r="A126" s="172">
        <v>19.0</v>
      </c>
      <c r="B126" s="172"/>
      <c r="C126" s="172"/>
      <c r="D126" s="172"/>
      <c r="E126" s="172"/>
      <c r="F126" s="172"/>
      <c r="G126" s="172"/>
      <c r="H126" s="174"/>
      <c r="I126" s="175"/>
      <c r="J126" s="172"/>
      <c r="K126" s="172"/>
      <c r="L126" s="176"/>
      <c r="M126" s="177"/>
      <c r="N126" s="172"/>
      <c r="O126" s="172"/>
      <c r="P126" s="177"/>
      <c r="Q126" s="172"/>
      <c r="R126" s="172"/>
      <c r="S126" s="172"/>
      <c r="T126" s="173"/>
      <c r="U126" s="173"/>
      <c r="V126" s="173"/>
      <c r="W126" s="205"/>
      <c r="X126" s="205"/>
      <c r="Y126" s="173"/>
      <c r="Z126" s="172"/>
      <c r="AA126" s="266"/>
      <c r="AB126" s="172"/>
      <c r="AC126" s="172"/>
      <c r="AD126" s="172"/>
      <c r="AE126" s="172"/>
      <c r="AF126" s="172"/>
      <c r="AG126" s="172"/>
      <c r="AH126" s="172"/>
      <c r="AI126" s="172"/>
      <c r="AJ126" s="172"/>
      <c r="AK126" s="172"/>
      <c r="AL126" s="172"/>
      <c r="AM126" s="172"/>
      <c r="AN126" s="172"/>
      <c r="AO126" s="172"/>
      <c r="AP126" s="172"/>
      <c r="AQ126" s="172"/>
      <c r="AR126" s="172"/>
      <c r="AS126" s="172"/>
      <c r="AT126" s="172"/>
    </row>
    <row r="127" ht="22.5" customHeight="1">
      <c r="A127" s="172">
        <v>20.0</v>
      </c>
      <c r="B127" s="172"/>
      <c r="C127" s="172"/>
      <c r="D127" s="172"/>
      <c r="E127" s="172"/>
      <c r="F127" s="172"/>
      <c r="G127" s="172"/>
      <c r="H127" s="174"/>
      <c r="I127" s="175"/>
      <c r="J127" s="172"/>
      <c r="K127" s="172"/>
      <c r="L127" s="176"/>
      <c r="M127" s="177"/>
      <c r="N127" s="172"/>
      <c r="O127" s="172"/>
      <c r="P127" s="177"/>
      <c r="Q127" s="172"/>
      <c r="R127" s="172"/>
      <c r="S127" s="172"/>
      <c r="T127" s="173"/>
      <c r="U127" s="173"/>
      <c r="V127" s="173"/>
      <c r="W127" s="205"/>
      <c r="X127" s="205"/>
      <c r="Y127" s="173"/>
      <c r="Z127" s="172"/>
      <c r="AA127" s="266"/>
      <c r="AB127" s="172"/>
      <c r="AC127" s="172"/>
      <c r="AD127" s="172"/>
      <c r="AE127" s="172"/>
      <c r="AF127" s="172"/>
      <c r="AG127" s="172"/>
      <c r="AH127" s="172"/>
      <c r="AI127" s="172"/>
      <c r="AJ127" s="172"/>
      <c r="AK127" s="172"/>
      <c r="AL127" s="172"/>
      <c r="AM127" s="172"/>
      <c r="AN127" s="172"/>
      <c r="AO127" s="172"/>
      <c r="AP127" s="172"/>
      <c r="AQ127" s="172"/>
      <c r="AR127" s="172"/>
      <c r="AS127" s="172"/>
      <c r="AT127" s="172"/>
    </row>
    <row r="128" ht="14.25" customHeight="1">
      <c r="A128" s="224"/>
      <c r="B128" s="224"/>
      <c r="C128" s="224"/>
      <c r="D128" s="224"/>
      <c r="E128" s="224"/>
      <c r="F128" s="224"/>
      <c r="G128" s="224"/>
      <c r="H128" s="226"/>
      <c r="I128" s="227"/>
      <c r="J128" s="224"/>
      <c r="K128" s="224"/>
      <c r="L128" s="228"/>
      <c r="M128" s="229"/>
      <c r="N128" s="224"/>
      <c r="O128" s="229"/>
      <c r="P128" s="229"/>
      <c r="Q128" s="287"/>
      <c r="R128" s="287"/>
      <c r="S128" s="287"/>
      <c r="T128" s="288"/>
      <c r="U128" s="288"/>
      <c r="V128" s="288"/>
      <c r="W128" s="288"/>
      <c r="X128" s="288"/>
      <c r="Y128" s="287"/>
      <c r="Z128" s="224"/>
      <c r="AA128" s="289"/>
      <c r="AB128" s="233"/>
      <c r="AC128" s="233"/>
      <c r="AD128" s="233"/>
      <c r="AE128" s="233"/>
      <c r="AF128" s="233"/>
      <c r="AG128" s="233"/>
      <c r="AH128" s="233"/>
      <c r="AI128" s="233"/>
      <c r="AJ128" s="233"/>
      <c r="AK128" s="233"/>
      <c r="AL128" s="233"/>
      <c r="AM128" s="233"/>
      <c r="AN128" s="233"/>
      <c r="AO128" s="233"/>
      <c r="AP128" s="233"/>
      <c r="AQ128" s="233"/>
      <c r="AR128" s="233"/>
      <c r="AS128" s="233"/>
      <c r="AT128" s="264"/>
    </row>
    <row r="129" ht="14.25" customHeight="1">
      <c r="A129" s="224"/>
      <c r="B129" s="224"/>
      <c r="C129" s="224"/>
      <c r="D129" s="224"/>
      <c r="E129" s="224"/>
      <c r="F129" s="224"/>
      <c r="G129" s="224"/>
      <c r="H129" s="226"/>
      <c r="I129" s="227"/>
      <c r="J129" s="224"/>
      <c r="K129" s="224"/>
      <c r="L129" s="228"/>
      <c r="M129" s="229"/>
      <c r="N129" s="224"/>
      <c r="O129" s="229"/>
      <c r="P129" s="229"/>
      <c r="Q129" s="287"/>
      <c r="R129" s="287"/>
      <c r="S129" s="287"/>
      <c r="T129" s="288"/>
      <c r="U129" s="288"/>
      <c r="V129" s="288"/>
      <c r="W129" s="288"/>
      <c r="X129" s="288"/>
      <c r="Y129" s="287"/>
      <c r="Z129" s="224"/>
      <c r="AA129" s="289"/>
      <c r="AB129" s="233"/>
      <c r="AC129" s="233"/>
      <c r="AD129" s="233"/>
      <c r="AE129" s="233"/>
      <c r="AF129" s="233"/>
      <c r="AG129" s="233"/>
      <c r="AH129" s="233"/>
      <c r="AI129" s="233"/>
      <c r="AJ129" s="233"/>
      <c r="AK129" s="233"/>
      <c r="AL129" s="233"/>
      <c r="AM129" s="233"/>
      <c r="AN129" s="233"/>
      <c r="AO129" s="233"/>
      <c r="AP129" s="233"/>
      <c r="AQ129" s="233"/>
      <c r="AR129" s="233"/>
      <c r="AS129" s="233"/>
      <c r="AT129" s="264"/>
    </row>
    <row r="130" ht="14.25" customHeight="1">
      <c r="A130" s="234" t="s">
        <v>485</v>
      </c>
      <c r="B130" s="25"/>
      <c r="C130" s="25"/>
      <c r="D130" s="25"/>
      <c r="E130" s="25"/>
      <c r="F130" s="25"/>
      <c r="G130" s="25"/>
      <c r="H130" s="25"/>
      <c r="I130" s="25"/>
      <c r="J130" s="25"/>
      <c r="K130" s="26"/>
      <c r="L130" s="235"/>
      <c r="M130" s="236"/>
      <c r="N130" s="236"/>
      <c r="O130" s="236"/>
      <c r="P130" s="236"/>
      <c r="Q130" s="290"/>
      <c r="R130" s="290"/>
      <c r="S130" s="290"/>
      <c r="T130" s="291"/>
      <c r="U130" s="291"/>
      <c r="V130" s="291"/>
      <c r="W130" s="291"/>
      <c r="X130" s="291"/>
      <c r="Y130" s="290"/>
      <c r="Z130" s="236"/>
      <c r="AA130" s="292"/>
      <c r="AB130" s="233"/>
      <c r="AC130" s="233"/>
      <c r="AD130" s="233"/>
      <c r="AE130" s="233"/>
      <c r="AF130" s="233"/>
      <c r="AG130" s="233"/>
      <c r="AH130" s="233"/>
      <c r="AI130" s="233"/>
      <c r="AJ130" s="233"/>
      <c r="AK130" s="233"/>
      <c r="AL130" s="233"/>
      <c r="AM130" s="233"/>
      <c r="AN130" s="233"/>
      <c r="AO130" s="233"/>
      <c r="AP130" s="233"/>
      <c r="AQ130" s="233"/>
      <c r="AR130" s="233"/>
      <c r="AS130" s="233"/>
      <c r="AT130" s="264"/>
    </row>
    <row r="131" ht="22.5" customHeight="1">
      <c r="A131" s="172"/>
      <c r="B131" s="172"/>
      <c r="C131" s="172"/>
      <c r="D131" s="172"/>
      <c r="E131" s="172"/>
      <c r="F131" s="172"/>
      <c r="G131" s="172"/>
      <c r="H131" s="174" t="s">
        <v>816</v>
      </c>
      <c r="I131" s="175"/>
      <c r="J131" s="172" t="s">
        <v>343</v>
      </c>
      <c r="K131" s="172" t="s">
        <v>817</v>
      </c>
      <c r="L131" s="176"/>
      <c r="M131" s="177">
        <v>44643.0</v>
      </c>
      <c r="N131" s="172" t="s">
        <v>350</v>
      </c>
      <c r="O131" s="172"/>
      <c r="P131" s="177">
        <v>45883.0</v>
      </c>
      <c r="Q131" s="172" t="s">
        <v>133</v>
      </c>
      <c r="R131" s="172" t="s">
        <v>345</v>
      </c>
      <c r="S131" s="172" t="s">
        <v>23</v>
      </c>
      <c r="T131" s="173"/>
      <c r="U131" s="173" t="s">
        <v>818</v>
      </c>
      <c r="V131" s="173"/>
      <c r="W131" s="173"/>
      <c r="X131" s="173"/>
      <c r="Y131" s="172"/>
      <c r="Z131" s="207"/>
      <c r="AA131" s="266"/>
      <c r="AB131" s="172"/>
      <c r="AC131" s="172"/>
      <c r="AD131" s="172"/>
      <c r="AE131" s="172"/>
      <c r="AF131" s="172"/>
      <c r="AG131" s="172"/>
      <c r="AH131" s="172"/>
      <c r="AI131" s="172"/>
      <c r="AJ131" s="172"/>
      <c r="AK131" s="172"/>
      <c r="AL131" s="172"/>
      <c r="AM131" s="172"/>
      <c r="AN131" s="172"/>
      <c r="AO131" s="172"/>
      <c r="AP131" s="172"/>
      <c r="AQ131" s="172"/>
      <c r="AR131" s="172"/>
      <c r="AS131" s="172"/>
      <c r="AT131" s="172"/>
    </row>
    <row r="132" ht="22.5" customHeight="1">
      <c r="A132" s="172"/>
      <c r="B132" s="172"/>
      <c r="C132" s="172"/>
      <c r="D132" s="172"/>
      <c r="E132" s="172"/>
      <c r="F132" s="172"/>
      <c r="G132" s="172"/>
      <c r="H132" s="174" t="s">
        <v>816</v>
      </c>
      <c r="I132" s="175"/>
      <c r="J132" s="172" t="s">
        <v>361</v>
      </c>
      <c r="K132" s="172" t="s">
        <v>819</v>
      </c>
      <c r="L132" s="176"/>
      <c r="M132" s="177">
        <v>44733.0</v>
      </c>
      <c r="N132" s="172" t="s">
        <v>350</v>
      </c>
      <c r="O132" s="172"/>
      <c r="P132" s="177">
        <v>45883.0</v>
      </c>
      <c r="Q132" s="172" t="s">
        <v>133</v>
      </c>
      <c r="R132" s="172" t="s">
        <v>345</v>
      </c>
      <c r="S132" s="172" t="s">
        <v>17</v>
      </c>
      <c r="T132" s="173"/>
      <c r="U132" s="173" t="s">
        <v>820</v>
      </c>
      <c r="V132" s="173"/>
      <c r="W132" s="173"/>
      <c r="X132" s="173"/>
      <c r="Y132" s="172"/>
      <c r="Z132" s="207"/>
      <c r="AA132" s="266"/>
      <c r="AB132" s="172"/>
      <c r="AC132" s="172"/>
      <c r="AD132" s="172"/>
      <c r="AE132" s="172"/>
      <c r="AF132" s="172"/>
      <c r="AG132" s="172"/>
      <c r="AH132" s="172"/>
      <c r="AI132" s="172"/>
      <c r="AJ132" s="172"/>
      <c r="AK132" s="172"/>
      <c r="AL132" s="172"/>
      <c r="AM132" s="172"/>
      <c r="AN132" s="172"/>
      <c r="AO132" s="172"/>
      <c r="AP132" s="172"/>
      <c r="AQ132" s="172"/>
      <c r="AR132" s="172"/>
      <c r="AS132" s="172"/>
      <c r="AT132" s="172"/>
    </row>
    <row r="133" ht="22.5" customHeight="1">
      <c r="A133" s="172"/>
      <c r="B133" s="172"/>
      <c r="C133" s="172"/>
      <c r="D133" s="172"/>
      <c r="E133" s="172"/>
      <c r="F133" s="172"/>
      <c r="G133" s="172"/>
      <c r="H133" s="174" t="s">
        <v>816</v>
      </c>
      <c r="I133" s="175"/>
      <c r="J133" s="172" t="s">
        <v>361</v>
      </c>
      <c r="K133" s="172" t="s">
        <v>821</v>
      </c>
      <c r="L133" s="176"/>
      <c r="M133" s="177">
        <v>44733.0</v>
      </c>
      <c r="N133" s="172" t="s">
        <v>350</v>
      </c>
      <c r="O133" s="172"/>
      <c r="P133" s="177">
        <v>45883.0</v>
      </c>
      <c r="Q133" s="172" t="s">
        <v>133</v>
      </c>
      <c r="R133" s="172" t="s">
        <v>345</v>
      </c>
      <c r="S133" s="172" t="s">
        <v>17</v>
      </c>
      <c r="T133" s="173"/>
      <c r="U133" s="173" t="s">
        <v>820</v>
      </c>
      <c r="V133" s="173"/>
      <c r="W133" s="173"/>
      <c r="X133" s="173"/>
      <c r="Y133" s="172"/>
      <c r="Z133" s="207"/>
      <c r="AA133" s="266"/>
      <c r="AB133" s="172"/>
      <c r="AC133" s="172"/>
      <c r="AD133" s="172"/>
      <c r="AE133" s="172"/>
      <c r="AF133" s="172"/>
      <c r="AG133" s="172"/>
      <c r="AH133" s="172"/>
      <c r="AI133" s="172"/>
      <c r="AJ133" s="172"/>
      <c r="AK133" s="172"/>
      <c r="AL133" s="172"/>
      <c r="AM133" s="172"/>
      <c r="AN133" s="172"/>
      <c r="AO133" s="172"/>
      <c r="AP133" s="172"/>
      <c r="AQ133" s="172"/>
      <c r="AR133" s="172"/>
      <c r="AS133" s="172"/>
      <c r="AT133" s="172"/>
    </row>
    <row r="134" ht="22.5" customHeight="1">
      <c r="A134" s="172"/>
      <c r="B134" s="172"/>
      <c r="C134" s="172"/>
      <c r="D134" s="172"/>
      <c r="E134" s="172"/>
      <c r="F134" s="172"/>
      <c r="G134" s="172"/>
      <c r="H134" s="174" t="s">
        <v>816</v>
      </c>
      <c r="I134" s="175"/>
      <c r="J134" s="172" t="s">
        <v>361</v>
      </c>
      <c r="K134" s="172" t="s">
        <v>822</v>
      </c>
      <c r="L134" s="176"/>
      <c r="M134" s="177">
        <v>44540.0</v>
      </c>
      <c r="N134" s="172" t="s">
        <v>350</v>
      </c>
      <c r="O134" s="172"/>
      <c r="P134" s="177">
        <v>45883.0</v>
      </c>
      <c r="Q134" s="172" t="s">
        <v>133</v>
      </c>
      <c r="R134" s="172" t="s">
        <v>345</v>
      </c>
      <c r="S134" s="172"/>
      <c r="T134" s="173"/>
      <c r="U134" s="173" t="s">
        <v>823</v>
      </c>
      <c r="V134" s="173"/>
      <c r="W134" s="173"/>
      <c r="X134" s="173"/>
      <c r="Y134" s="172"/>
      <c r="Z134" s="207"/>
      <c r="AA134" s="266"/>
      <c r="AB134" s="172"/>
      <c r="AC134" s="172"/>
      <c r="AD134" s="172"/>
      <c r="AE134" s="172"/>
      <c r="AF134" s="172"/>
      <c r="AG134" s="172"/>
      <c r="AH134" s="172"/>
      <c r="AI134" s="172"/>
      <c r="AJ134" s="172"/>
      <c r="AK134" s="172"/>
      <c r="AL134" s="172"/>
      <c r="AM134" s="172"/>
      <c r="AN134" s="172"/>
      <c r="AO134" s="172"/>
      <c r="AP134" s="172"/>
      <c r="AQ134" s="172"/>
      <c r="AR134" s="172"/>
      <c r="AS134" s="172"/>
      <c r="AT134" s="172"/>
    </row>
    <row r="135" ht="22.5" customHeight="1">
      <c r="A135" s="172"/>
      <c r="B135" s="172"/>
      <c r="C135" s="172"/>
      <c r="D135" s="172"/>
      <c r="E135" s="172"/>
      <c r="F135" s="172"/>
      <c r="G135" s="172"/>
      <c r="H135" s="174"/>
      <c r="I135" s="175"/>
      <c r="J135" s="172"/>
      <c r="K135" s="172"/>
      <c r="L135" s="176"/>
      <c r="M135" s="177"/>
      <c r="N135" s="172"/>
      <c r="O135" s="172"/>
      <c r="P135" s="177"/>
      <c r="Q135" s="172"/>
      <c r="R135" s="172"/>
      <c r="S135" s="172"/>
      <c r="T135" s="173"/>
      <c r="U135" s="173"/>
      <c r="V135" s="173"/>
      <c r="W135" s="173"/>
      <c r="X135" s="173"/>
      <c r="Y135" s="172"/>
      <c r="Z135" s="207"/>
      <c r="AA135" s="266"/>
      <c r="AB135" s="172"/>
      <c r="AC135" s="172"/>
      <c r="AD135" s="172"/>
      <c r="AE135" s="172"/>
      <c r="AF135" s="172"/>
      <c r="AG135" s="172"/>
      <c r="AH135" s="172"/>
      <c r="AI135" s="172"/>
      <c r="AJ135" s="172"/>
      <c r="AK135" s="172"/>
      <c r="AL135" s="172"/>
      <c r="AM135" s="172"/>
      <c r="AN135" s="172"/>
      <c r="AO135" s="172"/>
      <c r="AP135" s="172"/>
      <c r="AQ135" s="172"/>
      <c r="AR135" s="172"/>
      <c r="AS135" s="172"/>
      <c r="AT135" s="172"/>
    </row>
    <row r="136" ht="22.5" customHeight="1">
      <c r="A136" s="172"/>
      <c r="B136" s="172"/>
      <c r="C136" s="172"/>
      <c r="D136" s="172"/>
      <c r="E136" s="172"/>
      <c r="F136" s="172"/>
      <c r="G136" s="172"/>
      <c r="H136" s="174"/>
      <c r="I136" s="175"/>
      <c r="J136" s="172"/>
      <c r="K136" s="172"/>
      <c r="L136" s="176"/>
      <c r="M136" s="177"/>
      <c r="N136" s="172"/>
      <c r="O136" s="172"/>
      <c r="P136" s="177"/>
      <c r="Q136" s="172"/>
      <c r="R136" s="172"/>
      <c r="S136" s="172"/>
      <c r="T136" s="173"/>
      <c r="U136" s="173"/>
      <c r="V136" s="173"/>
      <c r="W136" s="173"/>
      <c r="X136" s="173"/>
      <c r="Y136" s="172"/>
      <c r="Z136" s="207"/>
      <c r="AA136" s="266"/>
      <c r="AB136" s="172"/>
      <c r="AC136" s="172"/>
      <c r="AD136" s="172"/>
      <c r="AE136" s="172"/>
      <c r="AF136" s="172"/>
      <c r="AG136" s="172"/>
      <c r="AH136" s="172"/>
      <c r="AI136" s="172"/>
      <c r="AJ136" s="172"/>
      <c r="AK136" s="172"/>
      <c r="AL136" s="172"/>
      <c r="AM136" s="172"/>
      <c r="AN136" s="172"/>
      <c r="AO136" s="172"/>
      <c r="AP136" s="172"/>
      <c r="AQ136" s="172"/>
      <c r="AR136" s="172"/>
      <c r="AS136" s="172"/>
      <c r="AT136" s="172"/>
    </row>
    <row r="137" ht="22.5" customHeight="1">
      <c r="A137" s="172"/>
      <c r="B137" s="172"/>
      <c r="C137" s="172"/>
      <c r="D137" s="172"/>
      <c r="E137" s="172"/>
      <c r="F137" s="172"/>
      <c r="G137" s="172"/>
      <c r="H137" s="174"/>
      <c r="I137" s="175"/>
      <c r="J137" s="172"/>
      <c r="K137" s="172"/>
      <c r="L137" s="176"/>
      <c r="M137" s="177"/>
      <c r="N137" s="172"/>
      <c r="O137" s="172"/>
      <c r="P137" s="177"/>
      <c r="Q137" s="172"/>
      <c r="R137" s="172"/>
      <c r="S137" s="172"/>
      <c r="T137" s="173"/>
      <c r="U137" s="173"/>
      <c r="V137" s="173"/>
      <c r="W137" s="173"/>
      <c r="X137" s="173"/>
      <c r="Y137" s="172"/>
      <c r="Z137" s="207"/>
      <c r="AA137" s="266"/>
      <c r="AB137" s="172"/>
      <c r="AC137" s="172"/>
      <c r="AD137" s="172"/>
      <c r="AE137" s="172"/>
      <c r="AF137" s="172"/>
      <c r="AG137" s="172"/>
      <c r="AH137" s="172"/>
      <c r="AI137" s="172"/>
      <c r="AJ137" s="172"/>
      <c r="AK137" s="172"/>
      <c r="AL137" s="172"/>
      <c r="AM137" s="172"/>
      <c r="AN137" s="172"/>
      <c r="AO137" s="172"/>
      <c r="AP137" s="172"/>
      <c r="AQ137" s="172"/>
      <c r="AR137" s="172"/>
      <c r="AS137" s="172"/>
      <c r="AT137" s="172"/>
    </row>
    <row r="138" ht="22.5" customHeight="1">
      <c r="A138" s="172"/>
      <c r="B138" s="172"/>
      <c r="C138" s="293"/>
      <c r="D138" s="172"/>
      <c r="E138" s="172"/>
      <c r="F138" s="172"/>
      <c r="G138" s="172"/>
      <c r="H138" s="174"/>
      <c r="I138" s="175"/>
      <c r="J138" s="172"/>
      <c r="K138" s="172"/>
      <c r="L138" s="176"/>
      <c r="M138" s="294"/>
      <c r="N138" s="172"/>
      <c r="O138" s="172"/>
      <c r="P138" s="177"/>
      <c r="Q138" s="172"/>
      <c r="R138" s="172"/>
      <c r="S138" s="172"/>
      <c r="T138" s="173"/>
      <c r="U138" s="295"/>
      <c r="V138" s="173"/>
      <c r="W138" s="173"/>
      <c r="X138" s="173"/>
      <c r="Y138" s="172"/>
      <c r="Z138" s="207"/>
      <c r="AA138" s="266"/>
      <c r="AB138" s="172"/>
      <c r="AC138" s="172"/>
      <c r="AD138" s="172"/>
      <c r="AE138" s="172"/>
      <c r="AF138" s="172"/>
      <c r="AG138" s="172"/>
      <c r="AH138" s="172"/>
      <c r="AI138" s="172"/>
      <c r="AJ138" s="172"/>
      <c r="AK138" s="172"/>
      <c r="AL138" s="172"/>
      <c r="AM138" s="172"/>
      <c r="AN138" s="172"/>
      <c r="AO138" s="172"/>
      <c r="AP138" s="172"/>
      <c r="AQ138" s="172"/>
      <c r="AR138" s="172"/>
      <c r="AS138" s="172"/>
      <c r="AT138" s="172"/>
    </row>
    <row r="139" ht="14.25" customHeight="1">
      <c r="A139" s="287"/>
      <c r="B139" s="287"/>
      <c r="C139" s="287"/>
      <c r="D139" s="287"/>
      <c r="E139" s="287"/>
      <c r="F139" s="287"/>
      <c r="G139" s="287"/>
      <c r="H139" s="296"/>
      <c r="I139" s="297"/>
      <c r="J139" s="287"/>
      <c r="K139" s="298" t="s">
        <v>519</v>
      </c>
      <c r="L139" s="299"/>
      <c r="M139" s="300"/>
      <c r="N139" s="287"/>
      <c r="O139" s="300"/>
      <c r="P139" s="300"/>
      <c r="Q139" s="287"/>
      <c r="R139" s="287"/>
      <c r="S139" s="287">
        <v>5.0</v>
      </c>
      <c r="T139" s="288"/>
      <c r="U139" s="288"/>
      <c r="V139" s="288"/>
      <c r="W139" s="288"/>
      <c r="X139" s="288"/>
      <c r="Y139" s="287"/>
      <c r="Z139" s="301"/>
      <c r="AA139" s="289"/>
      <c r="AB139" s="233"/>
      <c r="AC139" s="233"/>
      <c r="AD139" s="233"/>
      <c r="AE139" s="233"/>
      <c r="AF139" s="233"/>
      <c r="AG139" s="233"/>
      <c r="AH139" s="233"/>
      <c r="AI139" s="233"/>
      <c r="AJ139" s="233"/>
      <c r="AK139" s="233"/>
      <c r="AL139" s="233"/>
      <c r="AM139" s="233"/>
      <c r="AN139" s="233"/>
      <c r="AO139" s="233"/>
      <c r="AP139" s="233"/>
      <c r="AQ139" s="233"/>
      <c r="AR139" s="233"/>
      <c r="AS139" s="233"/>
      <c r="AT139" s="264"/>
    </row>
    <row r="140" ht="14.25" customHeight="1">
      <c r="A140" s="244" t="s">
        <v>520</v>
      </c>
      <c r="B140" s="25"/>
      <c r="C140" s="25"/>
      <c r="D140" s="25"/>
      <c r="E140" s="25"/>
      <c r="F140" s="25"/>
      <c r="G140" s="25"/>
      <c r="H140" s="25"/>
      <c r="I140" s="25"/>
      <c r="J140" s="25"/>
      <c r="K140" s="25"/>
      <c r="L140" s="302"/>
      <c r="M140" s="303"/>
      <c r="N140" s="303"/>
      <c r="O140" s="303"/>
      <c r="P140" s="303"/>
      <c r="Q140" s="303"/>
      <c r="R140" s="303"/>
      <c r="S140" s="303"/>
      <c r="T140" s="304"/>
      <c r="U140" s="304"/>
      <c r="V140" s="304"/>
      <c r="W140" s="304"/>
      <c r="X140" s="304"/>
      <c r="Y140" s="303"/>
      <c r="Z140" s="246"/>
      <c r="AA140" s="305"/>
      <c r="AB140" s="233"/>
      <c r="AC140" s="233"/>
      <c r="AD140" s="233"/>
      <c r="AE140" s="233"/>
      <c r="AF140" s="233"/>
      <c r="AG140" s="233"/>
      <c r="AH140" s="233"/>
      <c r="AI140" s="233"/>
      <c r="AJ140" s="233"/>
      <c r="AK140" s="233"/>
      <c r="AL140" s="233"/>
      <c r="AM140" s="233"/>
      <c r="AN140" s="233"/>
      <c r="AO140" s="233"/>
      <c r="AP140" s="233"/>
      <c r="AQ140" s="233"/>
      <c r="AR140" s="233"/>
      <c r="AS140" s="233"/>
      <c r="AT140" s="264"/>
    </row>
    <row r="141" ht="22.5" customHeight="1">
      <c r="A141" s="306"/>
      <c r="B141" s="306"/>
      <c r="C141" s="306"/>
      <c r="D141" s="306"/>
      <c r="E141" s="306"/>
      <c r="F141" s="306"/>
      <c r="G141" s="307"/>
      <c r="H141" s="308"/>
      <c r="I141" s="309"/>
      <c r="J141" s="306"/>
      <c r="K141" s="306"/>
      <c r="L141" s="310"/>
      <c r="M141" s="311"/>
      <c r="N141" s="306"/>
      <c r="O141" s="306"/>
      <c r="P141" s="311"/>
      <c r="Q141" s="306"/>
      <c r="R141" s="306"/>
      <c r="S141" s="306"/>
      <c r="T141" s="312"/>
      <c r="U141" s="312"/>
      <c r="V141" s="313"/>
      <c r="W141" s="314"/>
      <c r="X141" s="314"/>
      <c r="Y141" s="306"/>
      <c r="Z141" s="306"/>
      <c r="AA141" s="305"/>
      <c r="AB141" s="315"/>
      <c r="AC141" s="315"/>
      <c r="AD141" s="315"/>
      <c r="AE141" s="315"/>
      <c r="AF141" s="315"/>
      <c r="AG141" s="315"/>
      <c r="AH141" s="315"/>
      <c r="AI141" s="315"/>
      <c r="AJ141" s="315"/>
      <c r="AK141" s="315"/>
      <c r="AL141" s="315"/>
      <c r="AM141" s="315"/>
      <c r="AN141" s="315"/>
      <c r="AO141" s="315"/>
      <c r="AP141" s="315"/>
      <c r="AQ141" s="315"/>
      <c r="AR141" s="315"/>
      <c r="AS141" s="315"/>
      <c r="AT141" s="315"/>
    </row>
    <row r="142" ht="22.5" customHeight="1">
      <c r="A142" s="306"/>
      <c r="B142" s="306"/>
      <c r="C142" s="306"/>
      <c r="D142" s="306"/>
      <c r="E142" s="306"/>
      <c r="F142" s="306"/>
      <c r="G142" s="241"/>
      <c r="H142" s="308"/>
      <c r="I142" s="309"/>
      <c r="J142" s="306"/>
      <c r="K142" s="306"/>
      <c r="L142" s="310"/>
      <c r="M142" s="311"/>
      <c r="N142" s="306"/>
      <c r="O142" s="306"/>
      <c r="P142" s="311"/>
      <c r="Q142" s="306"/>
      <c r="R142" s="306"/>
      <c r="S142" s="306"/>
      <c r="T142" s="312"/>
      <c r="U142" s="312"/>
      <c r="V142" s="312"/>
      <c r="W142" s="312"/>
      <c r="X142" s="312"/>
      <c r="Y142" s="306"/>
      <c r="Z142" s="306"/>
      <c r="AA142" s="305"/>
      <c r="AB142" s="315"/>
      <c r="AC142" s="315"/>
      <c r="AD142" s="315"/>
      <c r="AE142" s="315"/>
      <c r="AF142" s="315"/>
      <c r="AG142" s="315"/>
      <c r="AH142" s="315"/>
      <c r="AI142" s="315"/>
      <c r="AJ142" s="315"/>
      <c r="AK142" s="315"/>
      <c r="AL142" s="315"/>
      <c r="AM142" s="315"/>
      <c r="AN142" s="315"/>
      <c r="AO142" s="315"/>
      <c r="AP142" s="315"/>
      <c r="AQ142" s="315"/>
      <c r="AR142" s="315"/>
      <c r="AS142" s="315"/>
      <c r="AT142" s="315"/>
    </row>
    <row r="143" ht="22.5" customHeight="1">
      <c r="A143" s="306"/>
      <c r="B143" s="306"/>
      <c r="C143" s="306"/>
      <c r="D143" s="306"/>
      <c r="E143" s="306"/>
      <c r="F143" s="306"/>
      <c r="G143" s="241"/>
      <c r="H143" s="308"/>
      <c r="I143" s="309"/>
      <c r="J143" s="306"/>
      <c r="K143" s="306"/>
      <c r="L143" s="310"/>
      <c r="M143" s="311"/>
      <c r="N143" s="306"/>
      <c r="O143" s="306"/>
      <c r="P143" s="311"/>
      <c r="Q143" s="306"/>
      <c r="R143" s="306"/>
      <c r="S143" s="306"/>
      <c r="T143" s="312"/>
      <c r="U143" s="312"/>
      <c r="V143" s="312"/>
      <c r="W143" s="316"/>
      <c r="X143" s="316"/>
      <c r="Y143" s="306"/>
      <c r="Z143" s="306"/>
      <c r="AA143" s="305"/>
      <c r="AB143" s="315"/>
      <c r="AC143" s="315"/>
      <c r="AD143" s="315"/>
      <c r="AE143" s="315"/>
      <c r="AF143" s="315"/>
      <c r="AG143" s="315"/>
      <c r="AH143" s="315"/>
      <c r="AI143" s="315"/>
      <c r="AJ143" s="315"/>
      <c r="AK143" s="315"/>
      <c r="AL143" s="315"/>
      <c r="AM143" s="315"/>
      <c r="AN143" s="315"/>
      <c r="AO143" s="315"/>
      <c r="AP143" s="315"/>
      <c r="AQ143" s="315"/>
      <c r="AR143" s="315"/>
      <c r="AS143" s="315"/>
      <c r="AT143" s="315"/>
    </row>
    <row r="144" ht="22.5" customHeight="1">
      <c r="A144" s="306"/>
      <c r="B144" s="306"/>
      <c r="C144" s="306"/>
      <c r="D144" s="306"/>
      <c r="E144" s="306"/>
      <c r="F144" s="306"/>
      <c r="G144" s="241"/>
      <c r="H144" s="308"/>
      <c r="I144" s="309"/>
      <c r="J144" s="317"/>
      <c r="K144" s="306"/>
      <c r="L144" s="310"/>
      <c r="M144" s="311"/>
      <c r="N144" s="306"/>
      <c r="O144" s="306"/>
      <c r="P144" s="311"/>
      <c r="Q144" s="306"/>
      <c r="R144" s="306"/>
      <c r="S144" s="306"/>
      <c r="T144" s="312"/>
      <c r="U144" s="312"/>
      <c r="V144" s="312"/>
      <c r="W144" s="312"/>
      <c r="X144" s="312"/>
      <c r="Y144" s="306"/>
      <c r="Z144" s="318"/>
      <c r="AA144" s="305"/>
      <c r="AB144" s="315"/>
      <c r="AC144" s="315"/>
      <c r="AD144" s="315"/>
      <c r="AE144" s="315"/>
      <c r="AF144" s="315"/>
      <c r="AG144" s="315"/>
      <c r="AH144" s="315"/>
      <c r="AI144" s="315"/>
      <c r="AJ144" s="315"/>
      <c r="AK144" s="315"/>
      <c r="AL144" s="315"/>
      <c r="AM144" s="315"/>
      <c r="AN144" s="315"/>
      <c r="AO144" s="315"/>
      <c r="AP144" s="315"/>
      <c r="AQ144" s="315"/>
      <c r="AR144" s="315"/>
      <c r="AS144" s="315"/>
      <c r="AT144" s="315"/>
    </row>
    <row r="145" ht="22.5" customHeight="1">
      <c r="A145" s="306"/>
      <c r="B145" s="319"/>
      <c r="C145" s="306"/>
      <c r="D145" s="306"/>
      <c r="E145" s="306"/>
      <c r="F145" s="306"/>
      <c r="G145" s="241"/>
      <c r="H145" s="308"/>
      <c r="I145" s="309"/>
      <c r="J145" s="306"/>
      <c r="K145" s="306"/>
      <c r="L145" s="310"/>
      <c r="M145" s="311"/>
      <c r="N145" s="306"/>
      <c r="O145" s="306"/>
      <c r="P145" s="311"/>
      <c r="Q145" s="306"/>
      <c r="R145" s="306"/>
      <c r="S145" s="306"/>
      <c r="T145" s="312"/>
      <c r="U145" s="312"/>
      <c r="V145" s="312"/>
      <c r="W145" s="312"/>
      <c r="X145" s="312"/>
      <c r="Y145" s="306"/>
      <c r="Z145" s="318"/>
      <c r="AA145" s="305"/>
      <c r="AB145" s="315"/>
      <c r="AC145" s="315"/>
      <c r="AD145" s="315"/>
      <c r="AE145" s="315"/>
      <c r="AF145" s="315"/>
      <c r="AG145" s="315"/>
      <c r="AH145" s="315"/>
      <c r="AI145" s="315"/>
      <c r="AJ145" s="315"/>
      <c r="AK145" s="315"/>
      <c r="AL145" s="315"/>
      <c r="AM145" s="315"/>
      <c r="AN145" s="315"/>
      <c r="AO145" s="315"/>
      <c r="AP145" s="315"/>
      <c r="AQ145" s="315"/>
      <c r="AR145" s="315"/>
      <c r="AS145" s="315"/>
      <c r="AT145" s="315"/>
    </row>
    <row r="146" ht="14.25" customHeight="1">
      <c r="A146" s="264"/>
      <c r="B146" s="264"/>
      <c r="C146" s="264"/>
      <c r="D146" s="264"/>
      <c r="E146" s="264"/>
      <c r="F146" s="264"/>
      <c r="G146" s="264"/>
      <c r="H146" s="320"/>
      <c r="I146" s="321"/>
      <c r="J146" s="264"/>
      <c r="K146" s="264"/>
      <c r="L146" s="322"/>
      <c r="M146" s="323"/>
      <c r="N146" s="264"/>
      <c r="O146" s="264"/>
      <c r="P146" s="323"/>
      <c r="Q146" s="264"/>
      <c r="R146" s="264"/>
      <c r="S146" s="264"/>
      <c r="T146" s="324"/>
      <c r="U146" s="324"/>
      <c r="V146" s="324"/>
      <c r="W146" s="324"/>
      <c r="X146" s="324"/>
      <c r="Y146" s="264"/>
      <c r="Z146" s="251"/>
      <c r="AA146" s="266"/>
      <c r="AB146" s="233"/>
      <c r="AC146" s="233"/>
      <c r="AD146" s="233"/>
      <c r="AE146" s="233"/>
      <c r="AF146" s="233"/>
      <c r="AG146" s="233"/>
      <c r="AH146" s="233"/>
      <c r="AI146" s="233"/>
      <c r="AJ146" s="233"/>
      <c r="AK146" s="233"/>
      <c r="AL146" s="233"/>
      <c r="AM146" s="233"/>
      <c r="AN146" s="233"/>
      <c r="AO146" s="233"/>
      <c r="AP146" s="233"/>
      <c r="AQ146" s="233"/>
      <c r="AR146" s="233"/>
      <c r="AS146" s="233"/>
      <c r="AT146" s="264"/>
    </row>
    <row r="147" ht="14.25" customHeight="1">
      <c r="A147" s="264"/>
      <c r="B147" s="264"/>
      <c r="C147" s="264"/>
      <c r="D147" s="264"/>
      <c r="E147" s="264"/>
      <c r="F147" s="264"/>
      <c r="G147" s="264"/>
      <c r="H147" s="320"/>
      <c r="I147" s="321"/>
      <c r="J147" s="264"/>
      <c r="K147" s="264"/>
      <c r="L147" s="322"/>
      <c r="M147" s="323"/>
      <c r="N147" s="264"/>
      <c r="O147" s="264"/>
      <c r="P147" s="323"/>
      <c r="Q147" s="264"/>
      <c r="R147" s="264"/>
      <c r="S147" s="264"/>
      <c r="T147" s="324"/>
      <c r="U147" s="324"/>
      <c r="V147" s="324"/>
      <c r="W147" s="324"/>
      <c r="X147" s="324"/>
      <c r="Y147" s="264"/>
      <c r="Z147" s="251"/>
      <c r="AA147" s="266"/>
      <c r="AB147" s="233"/>
      <c r="AC147" s="233"/>
      <c r="AD147" s="233"/>
      <c r="AE147" s="233"/>
      <c r="AF147" s="233"/>
      <c r="AG147" s="233"/>
      <c r="AH147" s="233"/>
      <c r="AI147" s="233"/>
      <c r="AJ147" s="233"/>
      <c r="AK147" s="233"/>
      <c r="AL147" s="233"/>
      <c r="AM147" s="233"/>
      <c r="AN147" s="233"/>
      <c r="AO147" s="233"/>
      <c r="AP147" s="233"/>
      <c r="AQ147" s="233"/>
      <c r="AR147" s="233"/>
      <c r="AS147" s="233"/>
      <c r="AT147" s="264"/>
    </row>
    <row r="148" ht="14.25" customHeight="1">
      <c r="A148" s="264"/>
      <c r="B148" s="264"/>
      <c r="C148" s="264"/>
      <c r="D148" s="264"/>
      <c r="E148" s="264"/>
      <c r="F148" s="264"/>
      <c r="G148" s="264"/>
      <c r="H148" s="320"/>
      <c r="I148" s="321"/>
      <c r="J148" s="264"/>
      <c r="K148" s="264"/>
      <c r="L148" s="322"/>
      <c r="M148" s="323"/>
      <c r="N148" s="264"/>
      <c r="O148" s="264"/>
      <c r="P148" s="323"/>
      <c r="Q148" s="264"/>
      <c r="R148" s="264"/>
      <c r="S148" s="264"/>
      <c r="T148" s="324"/>
      <c r="U148" s="324"/>
      <c r="V148" s="324"/>
      <c r="W148" s="324"/>
      <c r="X148" s="324"/>
      <c r="Y148" s="264"/>
      <c r="Z148" s="251"/>
      <c r="AA148" s="266"/>
      <c r="AB148" s="233"/>
      <c r="AC148" s="233"/>
      <c r="AD148" s="233"/>
      <c r="AE148" s="233"/>
      <c r="AF148" s="233"/>
      <c r="AG148" s="233"/>
      <c r="AH148" s="233"/>
      <c r="AI148" s="233"/>
      <c r="AJ148" s="233"/>
      <c r="AK148" s="233"/>
      <c r="AL148" s="233"/>
      <c r="AM148" s="233"/>
      <c r="AN148" s="233"/>
      <c r="AO148" s="233"/>
      <c r="AP148" s="233"/>
      <c r="AQ148" s="233"/>
      <c r="AR148" s="233"/>
      <c r="AS148" s="233"/>
      <c r="AT148" s="264"/>
    </row>
    <row r="149" ht="14.25" customHeight="1">
      <c r="A149" s="264"/>
      <c r="B149" s="264"/>
      <c r="C149" s="264"/>
      <c r="D149" s="264"/>
      <c r="E149" s="264"/>
      <c r="F149" s="264"/>
      <c r="G149" s="264"/>
      <c r="H149" s="320"/>
      <c r="I149" s="321"/>
      <c r="J149" s="264"/>
      <c r="K149" s="264"/>
      <c r="L149" s="322"/>
      <c r="M149" s="323"/>
      <c r="N149" s="264"/>
      <c r="O149" s="264"/>
      <c r="P149" s="323"/>
      <c r="Q149" s="264"/>
      <c r="R149" s="264"/>
      <c r="S149" s="264"/>
      <c r="T149" s="324"/>
      <c r="U149" s="324"/>
      <c r="V149" s="324"/>
      <c r="W149" s="324"/>
      <c r="X149" s="324"/>
      <c r="Y149" s="264"/>
      <c r="Z149" s="251"/>
      <c r="AA149" s="266"/>
      <c r="AB149" s="233"/>
      <c r="AC149" s="233"/>
      <c r="AD149" s="233"/>
      <c r="AE149" s="233"/>
      <c r="AF149" s="233"/>
      <c r="AG149" s="233"/>
      <c r="AH149" s="233"/>
      <c r="AI149" s="233"/>
      <c r="AJ149" s="233"/>
      <c r="AK149" s="233"/>
      <c r="AL149" s="233"/>
      <c r="AM149" s="233"/>
      <c r="AN149" s="233"/>
      <c r="AO149" s="233"/>
      <c r="AP149" s="233"/>
      <c r="AQ149" s="233"/>
      <c r="AR149" s="233"/>
      <c r="AS149" s="233"/>
      <c r="AT149" s="264"/>
    </row>
    <row r="150" ht="14.25" customHeight="1">
      <c r="A150" s="264"/>
      <c r="B150" s="264"/>
      <c r="C150" s="264"/>
      <c r="D150" s="264"/>
      <c r="E150" s="264"/>
      <c r="F150" s="264"/>
      <c r="G150" s="264"/>
      <c r="H150" s="320"/>
      <c r="I150" s="321"/>
      <c r="J150" s="264"/>
      <c r="K150" s="264"/>
      <c r="L150" s="322"/>
      <c r="M150" s="323"/>
      <c r="N150" s="264"/>
      <c r="O150" s="264"/>
      <c r="P150" s="323"/>
      <c r="Q150" s="264"/>
      <c r="R150" s="264"/>
      <c r="S150" s="264"/>
      <c r="T150" s="324"/>
      <c r="U150" s="324"/>
      <c r="V150" s="324"/>
      <c r="W150" s="324"/>
      <c r="X150" s="324"/>
      <c r="Y150" s="264"/>
      <c r="Z150" s="251"/>
      <c r="AA150" s="266"/>
      <c r="AB150" s="233"/>
      <c r="AC150" s="233"/>
      <c r="AD150" s="233"/>
      <c r="AE150" s="233"/>
      <c r="AF150" s="233"/>
      <c r="AG150" s="233"/>
      <c r="AH150" s="233"/>
      <c r="AI150" s="233"/>
      <c r="AJ150" s="233"/>
      <c r="AK150" s="233"/>
      <c r="AL150" s="233"/>
      <c r="AM150" s="233"/>
      <c r="AN150" s="233"/>
      <c r="AO150" s="233"/>
      <c r="AP150" s="233"/>
      <c r="AQ150" s="233"/>
      <c r="AR150" s="233"/>
      <c r="AS150" s="233"/>
      <c r="AT150" s="264"/>
    </row>
    <row r="151" ht="14.25" customHeight="1">
      <c r="A151" s="264"/>
      <c r="B151" s="264"/>
      <c r="C151" s="264"/>
      <c r="D151" s="264"/>
      <c r="E151" s="264"/>
      <c r="F151" s="264"/>
      <c r="G151" s="264"/>
      <c r="H151" s="320"/>
      <c r="I151" s="321"/>
      <c r="J151" s="264"/>
      <c r="K151" s="264"/>
      <c r="L151" s="322"/>
      <c r="M151" s="323"/>
      <c r="N151" s="264"/>
      <c r="O151" s="264"/>
      <c r="P151" s="323"/>
      <c r="Q151" s="264"/>
      <c r="R151" s="264"/>
      <c r="S151" s="264"/>
      <c r="T151" s="324"/>
      <c r="U151" s="324"/>
      <c r="V151" s="324"/>
      <c r="W151" s="324"/>
      <c r="X151" s="324"/>
      <c r="Y151" s="264"/>
      <c r="Z151" s="251"/>
      <c r="AA151" s="266"/>
      <c r="AB151" s="233"/>
      <c r="AC151" s="233"/>
      <c r="AD151" s="233"/>
      <c r="AE151" s="233"/>
      <c r="AF151" s="233"/>
      <c r="AG151" s="233"/>
      <c r="AH151" s="233"/>
      <c r="AI151" s="233"/>
      <c r="AJ151" s="233"/>
      <c r="AK151" s="233"/>
      <c r="AL151" s="233"/>
      <c r="AM151" s="233"/>
      <c r="AN151" s="233"/>
      <c r="AO151" s="233"/>
      <c r="AP151" s="233"/>
      <c r="AQ151" s="233"/>
      <c r="AR151" s="233"/>
      <c r="AS151" s="233"/>
      <c r="AT151" s="264"/>
    </row>
    <row r="152" ht="14.25" customHeight="1">
      <c r="A152" s="264"/>
      <c r="B152" s="264"/>
      <c r="C152" s="264"/>
      <c r="D152" s="264"/>
      <c r="E152" s="264"/>
      <c r="F152" s="264"/>
      <c r="G152" s="264"/>
      <c r="H152" s="320"/>
      <c r="I152" s="321"/>
      <c r="J152" s="264"/>
      <c r="K152" s="264"/>
      <c r="L152" s="322"/>
      <c r="M152" s="323"/>
      <c r="N152" s="264"/>
      <c r="O152" s="264"/>
      <c r="P152" s="323"/>
      <c r="Q152" s="264"/>
      <c r="R152" s="264"/>
      <c r="S152" s="264"/>
      <c r="T152" s="324"/>
      <c r="U152" s="324"/>
      <c r="V152" s="324"/>
      <c r="W152" s="324"/>
      <c r="X152" s="324"/>
      <c r="Y152" s="264"/>
      <c r="Z152" s="251"/>
      <c r="AA152" s="266"/>
      <c r="AB152" s="233"/>
      <c r="AC152" s="233"/>
      <c r="AD152" s="233"/>
      <c r="AE152" s="233"/>
      <c r="AF152" s="233"/>
      <c r="AG152" s="233"/>
      <c r="AH152" s="233"/>
      <c r="AI152" s="233"/>
      <c r="AJ152" s="233"/>
      <c r="AK152" s="233"/>
      <c r="AL152" s="233"/>
      <c r="AM152" s="233"/>
      <c r="AN152" s="233"/>
      <c r="AO152" s="233"/>
      <c r="AP152" s="233"/>
      <c r="AQ152" s="233"/>
      <c r="AR152" s="233"/>
      <c r="AS152" s="233"/>
      <c r="AT152" s="264"/>
    </row>
    <row r="153" ht="14.25" customHeight="1">
      <c r="A153" s="264"/>
      <c r="B153" s="264"/>
      <c r="C153" s="264"/>
      <c r="D153" s="264"/>
      <c r="E153" s="264"/>
      <c r="F153" s="264"/>
      <c r="G153" s="264"/>
      <c r="H153" s="320"/>
      <c r="I153" s="321"/>
      <c r="J153" s="264"/>
      <c r="K153" s="264"/>
      <c r="L153" s="322"/>
      <c r="M153" s="323"/>
      <c r="N153" s="264"/>
      <c r="O153" s="264"/>
      <c r="P153" s="323"/>
      <c r="Q153" s="264"/>
      <c r="R153" s="264"/>
      <c r="S153" s="264"/>
      <c r="T153" s="324"/>
      <c r="U153" s="324"/>
      <c r="V153" s="324"/>
      <c r="W153" s="324"/>
      <c r="X153" s="324"/>
      <c r="Y153" s="264"/>
      <c r="Z153" s="251"/>
      <c r="AA153" s="266"/>
      <c r="AB153" s="233"/>
      <c r="AC153" s="233"/>
      <c r="AD153" s="233"/>
      <c r="AE153" s="233"/>
      <c r="AF153" s="233"/>
      <c r="AG153" s="233"/>
      <c r="AH153" s="233"/>
      <c r="AI153" s="233"/>
      <c r="AJ153" s="233"/>
      <c r="AK153" s="233"/>
      <c r="AL153" s="233"/>
      <c r="AM153" s="233"/>
      <c r="AN153" s="233"/>
      <c r="AO153" s="233"/>
      <c r="AP153" s="233"/>
      <c r="AQ153" s="233"/>
      <c r="AR153" s="233"/>
      <c r="AS153" s="233"/>
      <c r="AT153" s="264"/>
    </row>
    <row r="154" ht="14.25" customHeight="1">
      <c r="A154" s="264"/>
      <c r="B154" s="264"/>
      <c r="C154" s="264"/>
      <c r="D154" s="264"/>
      <c r="E154" s="264"/>
      <c r="F154" s="264"/>
      <c r="G154" s="264"/>
      <c r="H154" s="320"/>
      <c r="I154" s="321"/>
      <c r="J154" s="264"/>
      <c r="K154" s="264"/>
      <c r="L154" s="322"/>
      <c r="M154" s="323"/>
      <c r="N154" s="264"/>
      <c r="O154" s="264"/>
      <c r="P154" s="323"/>
      <c r="Q154" s="264"/>
      <c r="R154" s="264"/>
      <c r="S154" s="264"/>
      <c r="T154" s="324"/>
      <c r="U154" s="324"/>
      <c r="V154" s="324"/>
      <c r="W154" s="324"/>
      <c r="X154" s="324"/>
      <c r="Y154" s="264"/>
      <c r="Z154" s="251"/>
      <c r="AA154" s="266"/>
      <c r="AB154" s="233"/>
      <c r="AC154" s="233"/>
      <c r="AD154" s="233"/>
      <c r="AE154" s="233"/>
      <c r="AF154" s="233"/>
      <c r="AG154" s="233"/>
      <c r="AH154" s="233"/>
      <c r="AI154" s="233"/>
      <c r="AJ154" s="233"/>
      <c r="AK154" s="233"/>
      <c r="AL154" s="233"/>
      <c r="AM154" s="233"/>
      <c r="AN154" s="233"/>
      <c r="AO154" s="233"/>
      <c r="AP154" s="233"/>
      <c r="AQ154" s="233"/>
      <c r="AR154" s="233"/>
      <c r="AS154" s="233"/>
      <c r="AT154" s="264"/>
    </row>
    <row r="155" ht="14.25" customHeight="1">
      <c r="A155" s="264"/>
      <c r="B155" s="264"/>
      <c r="C155" s="264"/>
      <c r="D155" s="264"/>
      <c r="E155" s="264"/>
      <c r="F155" s="264"/>
      <c r="G155" s="264"/>
      <c r="H155" s="320"/>
      <c r="I155" s="321"/>
      <c r="J155" s="264"/>
      <c r="K155" s="264"/>
      <c r="L155" s="322"/>
      <c r="M155" s="323"/>
      <c r="N155" s="264"/>
      <c r="O155" s="264"/>
      <c r="P155" s="323"/>
      <c r="Q155" s="264"/>
      <c r="R155" s="264"/>
      <c r="S155" s="264"/>
      <c r="T155" s="324"/>
      <c r="U155" s="324"/>
      <c r="V155" s="324"/>
      <c r="W155" s="324"/>
      <c r="X155" s="324"/>
      <c r="Y155" s="264"/>
      <c r="Z155" s="251"/>
      <c r="AA155" s="266"/>
      <c r="AB155" s="233"/>
      <c r="AC155" s="233"/>
      <c r="AD155" s="233"/>
      <c r="AE155" s="233"/>
      <c r="AF155" s="233"/>
      <c r="AG155" s="233"/>
      <c r="AH155" s="233"/>
      <c r="AI155" s="233"/>
      <c r="AJ155" s="233"/>
      <c r="AK155" s="233"/>
      <c r="AL155" s="233"/>
      <c r="AM155" s="233"/>
      <c r="AN155" s="233"/>
      <c r="AO155" s="233"/>
      <c r="AP155" s="233"/>
      <c r="AQ155" s="233"/>
      <c r="AR155" s="233"/>
      <c r="AS155" s="233"/>
      <c r="AT155" s="264"/>
    </row>
    <row r="156" ht="14.25" customHeight="1">
      <c r="A156" s="264"/>
      <c r="B156" s="264"/>
      <c r="C156" s="264"/>
      <c r="D156" s="264"/>
      <c r="E156" s="264"/>
      <c r="F156" s="264"/>
      <c r="G156" s="264"/>
      <c r="H156" s="320"/>
      <c r="I156" s="321"/>
      <c r="J156" s="264"/>
      <c r="K156" s="264"/>
      <c r="L156" s="322"/>
      <c r="M156" s="323"/>
      <c r="N156" s="264"/>
      <c r="O156" s="264"/>
      <c r="P156" s="323"/>
      <c r="Q156" s="264"/>
      <c r="R156" s="264"/>
      <c r="S156" s="264"/>
      <c r="T156" s="324"/>
      <c r="U156" s="324"/>
      <c r="V156" s="324"/>
      <c r="W156" s="324"/>
      <c r="X156" s="324"/>
      <c r="Y156" s="264"/>
      <c r="Z156" s="251"/>
      <c r="AA156" s="266"/>
      <c r="AB156" s="233"/>
      <c r="AC156" s="233"/>
      <c r="AD156" s="233"/>
      <c r="AE156" s="233"/>
      <c r="AF156" s="233"/>
      <c r="AG156" s="233"/>
      <c r="AH156" s="233"/>
      <c r="AI156" s="233"/>
      <c r="AJ156" s="233"/>
      <c r="AK156" s="233"/>
      <c r="AL156" s="233"/>
      <c r="AM156" s="233"/>
      <c r="AN156" s="233"/>
      <c r="AO156" s="233"/>
      <c r="AP156" s="233"/>
      <c r="AQ156" s="233"/>
      <c r="AR156" s="233"/>
      <c r="AS156" s="233"/>
      <c r="AT156" s="264"/>
    </row>
    <row r="157" ht="14.25" customHeight="1">
      <c r="A157" s="264"/>
      <c r="B157" s="264"/>
      <c r="C157" s="264"/>
      <c r="D157" s="264"/>
      <c r="E157" s="264"/>
      <c r="F157" s="264"/>
      <c r="G157" s="264"/>
      <c r="H157" s="320"/>
      <c r="I157" s="321"/>
      <c r="J157" s="264"/>
      <c r="K157" s="264"/>
      <c r="L157" s="322"/>
      <c r="M157" s="323"/>
      <c r="N157" s="264"/>
      <c r="O157" s="264"/>
      <c r="P157" s="323"/>
      <c r="Q157" s="264"/>
      <c r="R157" s="264"/>
      <c r="S157" s="264"/>
      <c r="T157" s="324"/>
      <c r="U157" s="324"/>
      <c r="V157" s="324"/>
      <c r="W157" s="324"/>
      <c r="X157" s="324"/>
      <c r="Y157" s="264"/>
      <c r="Z157" s="251"/>
      <c r="AA157" s="266"/>
      <c r="AB157" s="233"/>
      <c r="AC157" s="233"/>
      <c r="AD157" s="233"/>
      <c r="AE157" s="233"/>
      <c r="AF157" s="233"/>
      <c r="AG157" s="233"/>
      <c r="AH157" s="233"/>
      <c r="AI157" s="233"/>
      <c r="AJ157" s="233"/>
      <c r="AK157" s="233"/>
      <c r="AL157" s="233"/>
      <c r="AM157" s="233"/>
      <c r="AN157" s="233"/>
      <c r="AO157" s="233"/>
      <c r="AP157" s="233"/>
      <c r="AQ157" s="233"/>
      <c r="AR157" s="233"/>
      <c r="AS157" s="233"/>
      <c r="AT157" s="264"/>
    </row>
    <row r="158" ht="14.25" customHeight="1">
      <c r="A158" s="264"/>
      <c r="B158" s="264"/>
      <c r="C158" s="264"/>
      <c r="D158" s="264"/>
      <c r="E158" s="264"/>
      <c r="F158" s="264"/>
      <c r="G158" s="264"/>
      <c r="H158" s="320"/>
      <c r="I158" s="321"/>
      <c r="J158" s="264"/>
      <c r="K158" s="264"/>
      <c r="L158" s="322"/>
      <c r="M158" s="323"/>
      <c r="N158" s="264"/>
      <c r="O158" s="264"/>
      <c r="P158" s="323"/>
      <c r="Q158" s="264"/>
      <c r="R158" s="264"/>
      <c r="S158" s="264"/>
      <c r="T158" s="324"/>
      <c r="U158" s="324"/>
      <c r="V158" s="324"/>
      <c r="W158" s="324"/>
      <c r="X158" s="324"/>
      <c r="Y158" s="264"/>
      <c r="Z158" s="251"/>
      <c r="AA158" s="266"/>
      <c r="AB158" s="233"/>
      <c r="AC158" s="233"/>
      <c r="AD158" s="233"/>
      <c r="AE158" s="233"/>
      <c r="AF158" s="233"/>
      <c r="AG158" s="233"/>
      <c r="AH158" s="233"/>
      <c r="AI158" s="233"/>
      <c r="AJ158" s="233"/>
      <c r="AK158" s="233"/>
      <c r="AL158" s="233"/>
      <c r="AM158" s="233"/>
      <c r="AN158" s="233"/>
      <c r="AO158" s="233"/>
      <c r="AP158" s="233"/>
      <c r="AQ158" s="233"/>
      <c r="AR158" s="233"/>
      <c r="AS158" s="233"/>
      <c r="AT158" s="264"/>
    </row>
    <row r="159" ht="14.25" customHeight="1">
      <c r="A159" s="264"/>
      <c r="B159" s="264"/>
      <c r="C159" s="264"/>
      <c r="D159" s="264"/>
      <c r="E159" s="264"/>
      <c r="F159" s="264"/>
      <c r="G159" s="264"/>
      <c r="H159" s="320"/>
      <c r="I159" s="321"/>
      <c r="J159" s="264"/>
      <c r="K159" s="264"/>
      <c r="L159" s="322"/>
      <c r="M159" s="323"/>
      <c r="N159" s="264"/>
      <c r="O159" s="264"/>
      <c r="P159" s="323"/>
      <c r="Q159" s="264"/>
      <c r="R159" s="264"/>
      <c r="S159" s="264"/>
      <c r="T159" s="324"/>
      <c r="U159" s="324"/>
      <c r="V159" s="324"/>
      <c r="W159" s="324"/>
      <c r="X159" s="324"/>
      <c r="Y159" s="264"/>
      <c r="Z159" s="251"/>
      <c r="AA159" s="266"/>
      <c r="AB159" s="233"/>
      <c r="AC159" s="233"/>
      <c r="AD159" s="233"/>
      <c r="AE159" s="233"/>
      <c r="AF159" s="233"/>
      <c r="AG159" s="233"/>
      <c r="AH159" s="233"/>
      <c r="AI159" s="233"/>
      <c r="AJ159" s="233"/>
      <c r="AK159" s="233"/>
      <c r="AL159" s="233"/>
      <c r="AM159" s="233"/>
      <c r="AN159" s="233"/>
      <c r="AO159" s="233"/>
      <c r="AP159" s="233"/>
      <c r="AQ159" s="233"/>
      <c r="AR159" s="233"/>
      <c r="AS159" s="233"/>
      <c r="AT159" s="264"/>
    </row>
    <row r="160" ht="14.25" customHeight="1">
      <c r="A160" s="264"/>
      <c r="B160" s="264"/>
      <c r="C160" s="264"/>
      <c r="D160" s="264"/>
      <c r="E160" s="264"/>
      <c r="F160" s="264"/>
      <c r="G160" s="264"/>
      <c r="H160" s="320"/>
      <c r="I160" s="321"/>
      <c r="J160" s="264"/>
      <c r="K160" s="264"/>
      <c r="L160" s="322"/>
      <c r="M160" s="323"/>
      <c r="N160" s="264"/>
      <c r="O160" s="264"/>
      <c r="P160" s="323"/>
      <c r="Q160" s="264"/>
      <c r="R160" s="264"/>
      <c r="S160" s="264"/>
      <c r="T160" s="324"/>
      <c r="U160" s="324"/>
      <c r="V160" s="324"/>
      <c r="W160" s="324"/>
      <c r="X160" s="324"/>
      <c r="Y160" s="264"/>
      <c r="Z160" s="251"/>
      <c r="AA160" s="266"/>
      <c r="AB160" s="233"/>
      <c r="AC160" s="233"/>
      <c r="AD160" s="233"/>
      <c r="AE160" s="233"/>
      <c r="AF160" s="233"/>
      <c r="AG160" s="233"/>
      <c r="AH160" s="233"/>
      <c r="AI160" s="233"/>
      <c r="AJ160" s="233"/>
      <c r="AK160" s="233"/>
      <c r="AL160" s="233"/>
      <c r="AM160" s="233"/>
      <c r="AN160" s="233"/>
      <c r="AO160" s="233"/>
      <c r="AP160" s="233"/>
      <c r="AQ160" s="233"/>
      <c r="AR160" s="233"/>
      <c r="AS160" s="233"/>
      <c r="AT160" s="264"/>
    </row>
    <row r="161" ht="14.25" customHeight="1">
      <c r="A161" s="264"/>
      <c r="B161" s="264"/>
      <c r="C161" s="264"/>
      <c r="D161" s="264"/>
      <c r="E161" s="264"/>
      <c r="F161" s="264"/>
      <c r="G161" s="264"/>
      <c r="H161" s="320"/>
      <c r="I161" s="321"/>
      <c r="J161" s="264"/>
      <c r="K161" s="264"/>
      <c r="L161" s="322"/>
      <c r="M161" s="323"/>
      <c r="N161" s="264"/>
      <c r="O161" s="264"/>
      <c r="P161" s="323"/>
      <c r="Q161" s="264"/>
      <c r="R161" s="264"/>
      <c r="S161" s="264"/>
      <c r="T161" s="324"/>
      <c r="U161" s="324"/>
      <c r="V161" s="324"/>
      <c r="W161" s="324"/>
      <c r="X161" s="324"/>
      <c r="Y161" s="264"/>
      <c r="Z161" s="251"/>
      <c r="AA161" s="266"/>
      <c r="AB161" s="233"/>
      <c r="AC161" s="233"/>
      <c r="AD161" s="233"/>
      <c r="AE161" s="233"/>
      <c r="AF161" s="233"/>
      <c r="AG161" s="233"/>
      <c r="AH161" s="233"/>
      <c r="AI161" s="233"/>
      <c r="AJ161" s="233"/>
      <c r="AK161" s="233"/>
      <c r="AL161" s="233"/>
      <c r="AM161" s="233"/>
      <c r="AN161" s="233"/>
      <c r="AO161" s="233"/>
      <c r="AP161" s="233"/>
      <c r="AQ161" s="233"/>
      <c r="AR161" s="233"/>
      <c r="AS161" s="233"/>
      <c r="AT161" s="264"/>
    </row>
    <row r="162" ht="14.25" customHeight="1">
      <c r="A162" s="264"/>
      <c r="B162" s="264"/>
      <c r="C162" s="264"/>
      <c r="D162" s="264"/>
      <c r="E162" s="264"/>
      <c r="F162" s="264"/>
      <c r="G162" s="264"/>
      <c r="H162" s="320"/>
      <c r="I162" s="321"/>
      <c r="J162" s="264"/>
      <c r="K162" s="264"/>
      <c r="L162" s="322"/>
      <c r="M162" s="323"/>
      <c r="N162" s="264"/>
      <c r="O162" s="264"/>
      <c r="P162" s="323"/>
      <c r="Q162" s="264"/>
      <c r="R162" s="264"/>
      <c r="S162" s="264"/>
      <c r="T162" s="324"/>
      <c r="U162" s="324"/>
      <c r="V162" s="324"/>
      <c r="W162" s="324"/>
      <c r="X162" s="324"/>
      <c r="Y162" s="264"/>
      <c r="Z162" s="251"/>
      <c r="AA162" s="266"/>
      <c r="AB162" s="233"/>
      <c r="AC162" s="233"/>
      <c r="AD162" s="233"/>
      <c r="AE162" s="233"/>
      <c r="AF162" s="233"/>
      <c r="AG162" s="233"/>
      <c r="AH162" s="233"/>
      <c r="AI162" s="233"/>
      <c r="AJ162" s="233"/>
      <c r="AK162" s="233"/>
      <c r="AL162" s="233"/>
      <c r="AM162" s="233"/>
      <c r="AN162" s="233"/>
      <c r="AO162" s="233"/>
      <c r="AP162" s="233"/>
      <c r="AQ162" s="233"/>
      <c r="AR162" s="233"/>
      <c r="AS162" s="233"/>
      <c r="AT162" s="264"/>
    </row>
    <row r="163" ht="14.25" customHeight="1">
      <c r="A163" s="264"/>
      <c r="B163" s="264"/>
      <c r="C163" s="264"/>
      <c r="D163" s="264"/>
      <c r="E163" s="264"/>
      <c r="F163" s="264"/>
      <c r="G163" s="264"/>
      <c r="H163" s="320"/>
      <c r="I163" s="321"/>
      <c r="J163" s="264"/>
      <c r="K163" s="264"/>
      <c r="L163" s="322"/>
      <c r="M163" s="323"/>
      <c r="N163" s="264"/>
      <c r="O163" s="264"/>
      <c r="P163" s="323"/>
      <c r="Q163" s="264"/>
      <c r="R163" s="264"/>
      <c r="S163" s="264"/>
      <c r="T163" s="324"/>
      <c r="U163" s="324"/>
      <c r="V163" s="324"/>
      <c r="W163" s="324"/>
      <c r="X163" s="324"/>
      <c r="Y163" s="264"/>
      <c r="Z163" s="251"/>
      <c r="AA163" s="266"/>
      <c r="AB163" s="233"/>
      <c r="AC163" s="233"/>
      <c r="AD163" s="233"/>
      <c r="AE163" s="233"/>
      <c r="AF163" s="233"/>
      <c r="AG163" s="233"/>
      <c r="AH163" s="233"/>
      <c r="AI163" s="233"/>
      <c r="AJ163" s="233"/>
      <c r="AK163" s="233"/>
      <c r="AL163" s="233"/>
      <c r="AM163" s="233"/>
      <c r="AN163" s="233"/>
      <c r="AO163" s="233"/>
      <c r="AP163" s="233"/>
      <c r="AQ163" s="233"/>
      <c r="AR163" s="233"/>
      <c r="AS163" s="233"/>
      <c r="AT163" s="264"/>
    </row>
    <row r="164" ht="14.25" customHeight="1">
      <c r="A164" s="264"/>
      <c r="B164" s="264"/>
      <c r="C164" s="264"/>
      <c r="D164" s="264"/>
      <c r="E164" s="264"/>
      <c r="F164" s="264"/>
      <c r="G164" s="264"/>
      <c r="H164" s="320"/>
      <c r="I164" s="321"/>
      <c r="J164" s="264"/>
      <c r="K164" s="264"/>
      <c r="L164" s="322"/>
      <c r="M164" s="323"/>
      <c r="N164" s="264"/>
      <c r="O164" s="264"/>
      <c r="P164" s="323"/>
      <c r="Q164" s="264"/>
      <c r="R164" s="264"/>
      <c r="S164" s="264"/>
      <c r="T164" s="324"/>
      <c r="U164" s="324"/>
      <c r="V164" s="324"/>
      <c r="W164" s="324"/>
      <c r="X164" s="324"/>
      <c r="Y164" s="264"/>
      <c r="Z164" s="251"/>
      <c r="AA164" s="266"/>
      <c r="AB164" s="233"/>
      <c r="AC164" s="233"/>
      <c r="AD164" s="233"/>
      <c r="AE164" s="233"/>
      <c r="AF164" s="233"/>
      <c r="AG164" s="233"/>
      <c r="AH164" s="233"/>
      <c r="AI164" s="233"/>
      <c r="AJ164" s="233"/>
      <c r="AK164" s="233"/>
      <c r="AL164" s="233"/>
      <c r="AM164" s="233"/>
      <c r="AN164" s="233"/>
      <c r="AO164" s="233"/>
      <c r="AP164" s="233"/>
      <c r="AQ164" s="233"/>
      <c r="AR164" s="233"/>
      <c r="AS164" s="233"/>
      <c r="AT164" s="264"/>
    </row>
    <row r="165" ht="14.25" customHeight="1">
      <c r="A165" s="264"/>
      <c r="B165" s="264"/>
      <c r="C165" s="264"/>
      <c r="D165" s="264"/>
      <c r="E165" s="264"/>
      <c r="F165" s="264"/>
      <c r="G165" s="264"/>
      <c r="H165" s="320"/>
      <c r="I165" s="321"/>
      <c r="J165" s="264"/>
      <c r="K165" s="264"/>
      <c r="L165" s="322"/>
      <c r="M165" s="323"/>
      <c r="N165" s="264"/>
      <c r="O165" s="264"/>
      <c r="P165" s="323"/>
      <c r="Q165" s="264"/>
      <c r="R165" s="264"/>
      <c r="S165" s="264"/>
      <c r="T165" s="324"/>
      <c r="U165" s="324"/>
      <c r="V165" s="324"/>
      <c r="W165" s="324"/>
      <c r="X165" s="324"/>
      <c r="Y165" s="264"/>
      <c r="Z165" s="251"/>
      <c r="AA165" s="266"/>
      <c r="AB165" s="233"/>
      <c r="AC165" s="233"/>
      <c r="AD165" s="233"/>
      <c r="AE165" s="233"/>
      <c r="AF165" s="233"/>
      <c r="AG165" s="233"/>
      <c r="AH165" s="233"/>
      <c r="AI165" s="233"/>
      <c r="AJ165" s="233"/>
      <c r="AK165" s="233"/>
      <c r="AL165" s="233"/>
      <c r="AM165" s="233"/>
      <c r="AN165" s="233"/>
      <c r="AO165" s="233"/>
      <c r="AP165" s="233"/>
      <c r="AQ165" s="233"/>
      <c r="AR165" s="233"/>
      <c r="AS165" s="233"/>
      <c r="AT165" s="264"/>
    </row>
    <row r="166" ht="14.25" customHeight="1">
      <c r="A166" s="264"/>
      <c r="B166" s="264"/>
      <c r="C166" s="264"/>
      <c r="D166" s="264"/>
      <c r="E166" s="264"/>
      <c r="F166" s="264"/>
      <c r="G166" s="264"/>
      <c r="H166" s="320"/>
      <c r="I166" s="321"/>
      <c r="J166" s="264"/>
      <c r="K166" s="264"/>
      <c r="L166" s="322"/>
      <c r="M166" s="323"/>
      <c r="N166" s="264"/>
      <c r="O166" s="264"/>
      <c r="P166" s="323"/>
      <c r="Q166" s="264"/>
      <c r="R166" s="264"/>
      <c r="S166" s="264"/>
      <c r="T166" s="324"/>
      <c r="U166" s="324"/>
      <c r="V166" s="324"/>
      <c r="W166" s="324"/>
      <c r="X166" s="324"/>
      <c r="Y166" s="264"/>
      <c r="Z166" s="251"/>
      <c r="AA166" s="266"/>
      <c r="AB166" s="233"/>
      <c r="AC166" s="233"/>
      <c r="AD166" s="233"/>
      <c r="AE166" s="233"/>
      <c r="AF166" s="233"/>
      <c r="AG166" s="233"/>
      <c r="AH166" s="233"/>
      <c r="AI166" s="233"/>
      <c r="AJ166" s="233"/>
      <c r="AK166" s="233"/>
      <c r="AL166" s="233"/>
      <c r="AM166" s="233"/>
      <c r="AN166" s="233"/>
      <c r="AO166" s="233"/>
      <c r="AP166" s="233"/>
      <c r="AQ166" s="233"/>
      <c r="AR166" s="233"/>
      <c r="AS166" s="233"/>
      <c r="AT166" s="264"/>
    </row>
    <row r="167" ht="14.25" customHeight="1">
      <c r="A167" s="264"/>
      <c r="B167" s="264"/>
      <c r="C167" s="264"/>
      <c r="D167" s="264"/>
      <c r="E167" s="264"/>
      <c r="F167" s="264"/>
      <c r="G167" s="264"/>
      <c r="H167" s="320"/>
      <c r="I167" s="321"/>
      <c r="J167" s="264"/>
      <c r="K167" s="264"/>
      <c r="L167" s="322"/>
      <c r="M167" s="323"/>
      <c r="N167" s="264"/>
      <c r="O167" s="264"/>
      <c r="P167" s="323"/>
      <c r="Q167" s="264"/>
      <c r="R167" s="264"/>
      <c r="S167" s="264"/>
      <c r="T167" s="324"/>
      <c r="U167" s="324"/>
      <c r="V167" s="324"/>
      <c r="W167" s="324"/>
      <c r="X167" s="324"/>
      <c r="Y167" s="264"/>
      <c r="Z167" s="251"/>
      <c r="AA167" s="266"/>
      <c r="AB167" s="233"/>
      <c r="AC167" s="233"/>
      <c r="AD167" s="233"/>
      <c r="AE167" s="233"/>
      <c r="AF167" s="233"/>
      <c r="AG167" s="233"/>
      <c r="AH167" s="233"/>
      <c r="AI167" s="233"/>
      <c r="AJ167" s="233"/>
      <c r="AK167" s="233"/>
      <c r="AL167" s="233"/>
      <c r="AM167" s="233"/>
      <c r="AN167" s="233"/>
      <c r="AO167" s="233"/>
      <c r="AP167" s="233"/>
      <c r="AQ167" s="233"/>
      <c r="AR167" s="233"/>
      <c r="AS167" s="233"/>
      <c r="AT167" s="264"/>
    </row>
    <row r="168" ht="14.25" customHeight="1">
      <c r="A168" s="264"/>
      <c r="B168" s="264"/>
      <c r="C168" s="264"/>
      <c r="D168" s="264"/>
      <c r="E168" s="264"/>
      <c r="F168" s="264"/>
      <c r="G168" s="264"/>
      <c r="H168" s="320"/>
      <c r="I168" s="321"/>
      <c r="J168" s="264"/>
      <c r="K168" s="264"/>
      <c r="L168" s="322"/>
      <c r="M168" s="323"/>
      <c r="N168" s="264"/>
      <c r="O168" s="264"/>
      <c r="P168" s="323"/>
      <c r="Q168" s="264"/>
      <c r="R168" s="264"/>
      <c r="S168" s="264"/>
      <c r="T168" s="324"/>
      <c r="U168" s="324"/>
      <c r="V168" s="324"/>
      <c r="W168" s="324"/>
      <c r="X168" s="324"/>
      <c r="Y168" s="264"/>
      <c r="Z168" s="251"/>
      <c r="AA168" s="266"/>
      <c r="AB168" s="233"/>
      <c r="AC168" s="233"/>
      <c r="AD168" s="233"/>
      <c r="AE168" s="233"/>
      <c r="AF168" s="233"/>
      <c r="AG168" s="233"/>
      <c r="AH168" s="233"/>
      <c r="AI168" s="233"/>
      <c r="AJ168" s="233"/>
      <c r="AK168" s="233"/>
      <c r="AL168" s="233"/>
      <c r="AM168" s="233"/>
      <c r="AN168" s="233"/>
      <c r="AO168" s="233"/>
      <c r="AP168" s="233"/>
      <c r="AQ168" s="233"/>
      <c r="AR168" s="233"/>
      <c r="AS168" s="233"/>
      <c r="AT168" s="264"/>
    </row>
    <row r="169" ht="14.25" customHeight="1">
      <c r="A169" s="264"/>
      <c r="B169" s="264"/>
      <c r="C169" s="264"/>
      <c r="D169" s="264"/>
      <c r="E169" s="264"/>
      <c r="F169" s="264"/>
      <c r="G169" s="264"/>
      <c r="H169" s="320"/>
      <c r="I169" s="321"/>
      <c r="J169" s="264"/>
      <c r="K169" s="264"/>
      <c r="L169" s="322"/>
      <c r="M169" s="323"/>
      <c r="N169" s="264"/>
      <c r="O169" s="264"/>
      <c r="P169" s="323"/>
      <c r="Q169" s="264"/>
      <c r="R169" s="264"/>
      <c r="S169" s="264"/>
      <c r="T169" s="324"/>
      <c r="U169" s="324"/>
      <c r="V169" s="324"/>
      <c r="W169" s="324"/>
      <c r="X169" s="324"/>
      <c r="Y169" s="264"/>
      <c r="Z169" s="251"/>
      <c r="AA169" s="266"/>
      <c r="AB169" s="233"/>
      <c r="AC169" s="233"/>
      <c r="AD169" s="233"/>
      <c r="AE169" s="233"/>
      <c r="AF169" s="233"/>
      <c r="AG169" s="233"/>
      <c r="AH169" s="233"/>
      <c r="AI169" s="233"/>
      <c r="AJ169" s="233"/>
      <c r="AK169" s="233"/>
      <c r="AL169" s="233"/>
      <c r="AM169" s="233"/>
      <c r="AN169" s="233"/>
      <c r="AO169" s="233"/>
      <c r="AP169" s="233"/>
      <c r="AQ169" s="233"/>
      <c r="AR169" s="233"/>
      <c r="AS169" s="233"/>
      <c r="AT169" s="264"/>
    </row>
    <row r="170" ht="14.25" customHeight="1">
      <c r="A170" s="264"/>
      <c r="B170" s="264"/>
      <c r="C170" s="264"/>
      <c r="D170" s="264"/>
      <c r="E170" s="264"/>
      <c r="F170" s="264"/>
      <c r="G170" s="264"/>
      <c r="H170" s="320"/>
      <c r="I170" s="321"/>
      <c r="J170" s="264"/>
      <c r="K170" s="264"/>
      <c r="L170" s="322"/>
      <c r="M170" s="323"/>
      <c r="N170" s="264"/>
      <c r="O170" s="264"/>
      <c r="P170" s="323"/>
      <c r="Q170" s="264"/>
      <c r="R170" s="264"/>
      <c r="S170" s="264"/>
      <c r="T170" s="324"/>
      <c r="U170" s="324"/>
      <c r="V170" s="324"/>
      <c r="W170" s="324"/>
      <c r="X170" s="324"/>
      <c r="Y170" s="264"/>
      <c r="Z170" s="251"/>
      <c r="AA170" s="266"/>
      <c r="AB170" s="233"/>
      <c r="AC170" s="233"/>
      <c r="AD170" s="233"/>
      <c r="AE170" s="233"/>
      <c r="AF170" s="233"/>
      <c r="AG170" s="233"/>
      <c r="AH170" s="233"/>
      <c r="AI170" s="233"/>
      <c r="AJ170" s="233"/>
      <c r="AK170" s="233"/>
      <c r="AL170" s="233"/>
      <c r="AM170" s="233"/>
      <c r="AN170" s="233"/>
      <c r="AO170" s="233"/>
      <c r="AP170" s="233"/>
      <c r="AQ170" s="233"/>
      <c r="AR170" s="233"/>
      <c r="AS170" s="233"/>
      <c r="AT170" s="264"/>
    </row>
    <row r="171" ht="14.25" customHeight="1">
      <c r="A171" s="264"/>
      <c r="B171" s="264"/>
      <c r="C171" s="264"/>
      <c r="D171" s="264"/>
      <c r="E171" s="264"/>
      <c r="F171" s="264"/>
      <c r="G171" s="264"/>
      <c r="H171" s="320"/>
      <c r="I171" s="321"/>
      <c r="J171" s="264"/>
      <c r="K171" s="264"/>
      <c r="L171" s="322"/>
      <c r="M171" s="323"/>
      <c r="N171" s="264"/>
      <c r="O171" s="264"/>
      <c r="P171" s="323"/>
      <c r="Q171" s="264"/>
      <c r="R171" s="264"/>
      <c r="S171" s="264"/>
      <c r="T171" s="324"/>
      <c r="U171" s="324"/>
      <c r="V171" s="324"/>
      <c r="W171" s="324"/>
      <c r="X171" s="324"/>
      <c r="Y171" s="264"/>
      <c r="Z171" s="251"/>
      <c r="AA171" s="266"/>
      <c r="AB171" s="233"/>
      <c r="AC171" s="233"/>
      <c r="AD171" s="233"/>
      <c r="AE171" s="233"/>
      <c r="AF171" s="233"/>
      <c r="AG171" s="233"/>
      <c r="AH171" s="233"/>
      <c r="AI171" s="233"/>
      <c r="AJ171" s="233"/>
      <c r="AK171" s="233"/>
      <c r="AL171" s="233"/>
      <c r="AM171" s="233"/>
      <c r="AN171" s="233"/>
      <c r="AO171" s="233"/>
      <c r="AP171" s="233"/>
      <c r="AQ171" s="233"/>
      <c r="AR171" s="233"/>
      <c r="AS171" s="233"/>
      <c r="AT171" s="264"/>
    </row>
    <row r="172" ht="14.25" customHeight="1">
      <c r="A172" s="264"/>
      <c r="B172" s="264"/>
      <c r="C172" s="264"/>
      <c r="D172" s="264"/>
      <c r="E172" s="264"/>
      <c r="F172" s="264"/>
      <c r="G172" s="264"/>
      <c r="H172" s="320"/>
      <c r="I172" s="321"/>
      <c r="J172" s="264"/>
      <c r="K172" s="264"/>
      <c r="L172" s="322"/>
      <c r="M172" s="323"/>
      <c r="N172" s="264"/>
      <c r="O172" s="264"/>
      <c r="P172" s="323"/>
      <c r="Q172" s="264"/>
      <c r="R172" s="264"/>
      <c r="S172" s="264"/>
      <c r="T172" s="324"/>
      <c r="U172" s="324"/>
      <c r="V172" s="324"/>
      <c r="W172" s="324"/>
      <c r="X172" s="324"/>
      <c r="Y172" s="264"/>
      <c r="Z172" s="251"/>
      <c r="AA172" s="266"/>
      <c r="AB172" s="233"/>
      <c r="AC172" s="233"/>
      <c r="AD172" s="233"/>
      <c r="AE172" s="233"/>
      <c r="AF172" s="233"/>
      <c r="AG172" s="233"/>
      <c r="AH172" s="233"/>
      <c r="AI172" s="233"/>
      <c r="AJ172" s="233"/>
      <c r="AK172" s="233"/>
      <c r="AL172" s="233"/>
      <c r="AM172" s="233"/>
      <c r="AN172" s="233"/>
      <c r="AO172" s="233"/>
      <c r="AP172" s="233"/>
      <c r="AQ172" s="233"/>
      <c r="AR172" s="233"/>
      <c r="AS172" s="233"/>
      <c r="AT172" s="264"/>
    </row>
    <row r="173" ht="14.25" customHeight="1">
      <c r="A173" s="264"/>
      <c r="B173" s="264"/>
      <c r="C173" s="264"/>
      <c r="D173" s="264"/>
      <c r="E173" s="264"/>
      <c r="F173" s="264"/>
      <c r="G173" s="264"/>
      <c r="H173" s="320"/>
      <c r="I173" s="321"/>
      <c r="J173" s="264"/>
      <c r="K173" s="264"/>
      <c r="L173" s="322"/>
      <c r="M173" s="323"/>
      <c r="N173" s="264"/>
      <c r="O173" s="264"/>
      <c r="P173" s="323"/>
      <c r="Q173" s="264"/>
      <c r="R173" s="264"/>
      <c r="S173" s="264"/>
      <c r="T173" s="324"/>
      <c r="U173" s="324"/>
      <c r="V173" s="324"/>
      <c r="W173" s="324"/>
      <c r="X173" s="324"/>
      <c r="Y173" s="264"/>
      <c r="Z173" s="251"/>
      <c r="AA173" s="266"/>
      <c r="AB173" s="233"/>
      <c r="AC173" s="233"/>
      <c r="AD173" s="233"/>
      <c r="AE173" s="233"/>
      <c r="AF173" s="233"/>
      <c r="AG173" s="233"/>
      <c r="AH173" s="233"/>
      <c r="AI173" s="233"/>
      <c r="AJ173" s="233"/>
      <c r="AK173" s="233"/>
      <c r="AL173" s="233"/>
      <c r="AM173" s="233"/>
      <c r="AN173" s="233"/>
      <c r="AO173" s="233"/>
      <c r="AP173" s="233"/>
      <c r="AQ173" s="233"/>
      <c r="AR173" s="233"/>
      <c r="AS173" s="233"/>
      <c r="AT173" s="264"/>
    </row>
    <row r="174" ht="14.25" customHeight="1">
      <c r="A174" s="264"/>
      <c r="B174" s="264"/>
      <c r="C174" s="264"/>
      <c r="D174" s="264"/>
      <c r="E174" s="264"/>
      <c r="F174" s="264"/>
      <c r="G174" s="264"/>
      <c r="H174" s="320"/>
      <c r="I174" s="321"/>
      <c r="J174" s="264"/>
      <c r="K174" s="264"/>
      <c r="L174" s="322"/>
      <c r="M174" s="323"/>
      <c r="N174" s="264"/>
      <c r="O174" s="264"/>
      <c r="P174" s="323"/>
      <c r="Q174" s="264"/>
      <c r="R174" s="264"/>
      <c r="S174" s="264"/>
      <c r="T174" s="324"/>
      <c r="U174" s="324"/>
      <c r="V174" s="324"/>
      <c r="W174" s="324"/>
      <c r="X174" s="324"/>
      <c r="Y174" s="264"/>
      <c r="Z174" s="251"/>
      <c r="AA174" s="266"/>
      <c r="AB174" s="233"/>
      <c r="AC174" s="233"/>
      <c r="AD174" s="233"/>
      <c r="AE174" s="233"/>
      <c r="AF174" s="233"/>
      <c r="AG174" s="233"/>
      <c r="AH174" s="233"/>
      <c r="AI174" s="233"/>
      <c r="AJ174" s="233"/>
      <c r="AK174" s="233"/>
      <c r="AL174" s="233"/>
      <c r="AM174" s="233"/>
      <c r="AN174" s="233"/>
      <c r="AO174" s="233"/>
      <c r="AP174" s="233"/>
      <c r="AQ174" s="233"/>
      <c r="AR174" s="233"/>
      <c r="AS174" s="233"/>
      <c r="AT174" s="264"/>
    </row>
    <row r="175" ht="14.25" customHeight="1">
      <c r="A175" s="264"/>
      <c r="B175" s="264"/>
      <c r="C175" s="264"/>
      <c r="D175" s="264"/>
      <c r="E175" s="264"/>
      <c r="F175" s="264"/>
      <c r="G175" s="264"/>
      <c r="H175" s="320"/>
      <c r="I175" s="321"/>
      <c r="J175" s="264"/>
      <c r="K175" s="264"/>
      <c r="L175" s="322"/>
      <c r="M175" s="323"/>
      <c r="N175" s="264"/>
      <c r="O175" s="264"/>
      <c r="P175" s="323"/>
      <c r="Q175" s="264"/>
      <c r="R175" s="264"/>
      <c r="S175" s="264"/>
      <c r="T175" s="324"/>
      <c r="U175" s="324"/>
      <c r="V175" s="324"/>
      <c r="W175" s="324"/>
      <c r="X175" s="324"/>
      <c r="Y175" s="264"/>
      <c r="Z175" s="251"/>
      <c r="AA175" s="266"/>
      <c r="AB175" s="233"/>
      <c r="AC175" s="233"/>
      <c r="AD175" s="233"/>
      <c r="AE175" s="233"/>
      <c r="AF175" s="233"/>
      <c r="AG175" s="233"/>
      <c r="AH175" s="233"/>
      <c r="AI175" s="233"/>
      <c r="AJ175" s="233"/>
      <c r="AK175" s="233"/>
      <c r="AL175" s="233"/>
      <c r="AM175" s="233"/>
      <c r="AN175" s="233"/>
      <c r="AO175" s="233"/>
      <c r="AP175" s="233"/>
      <c r="AQ175" s="233"/>
      <c r="AR175" s="233"/>
      <c r="AS175" s="233"/>
      <c r="AT175" s="264"/>
    </row>
    <row r="176" ht="14.25" customHeight="1">
      <c r="A176" s="264"/>
      <c r="B176" s="264"/>
      <c r="C176" s="264"/>
      <c r="D176" s="264"/>
      <c r="E176" s="264"/>
      <c r="F176" s="264"/>
      <c r="G176" s="264"/>
      <c r="H176" s="320"/>
      <c r="I176" s="321"/>
      <c r="J176" s="264"/>
      <c r="K176" s="264"/>
      <c r="L176" s="322"/>
      <c r="M176" s="323"/>
      <c r="N176" s="264"/>
      <c r="O176" s="264"/>
      <c r="P176" s="323"/>
      <c r="Q176" s="264"/>
      <c r="R176" s="264"/>
      <c r="S176" s="264"/>
      <c r="T176" s="324"/>
      <c r="U176" s="324"/>
      <c r="V176" s="324"/>
      <c r="W176" s="324"/>
      <c r="X176" s="324"/>
      <c r="Y176" s="264"/>
      <c r="Z176" s="251"/>
      <c r="AA176" s="266"/>
      <c r="AB176" s="233"/>
      <c r="AC176" s="233"/>
      <c r="AD176" s="233"/>
      <c r="AE176" s="233"/>
      <c r="AF176" s="233"/>
      <c r="AG176" s="233"/>
      <c r="AH176" s="233"/>
      <c r="AI176" s="233"/>
      <c r="AJ176" s="233"/>
      <c r="AK176" s="233"/>
      <c r="AL176" s="233"/>
      <c r="AM176" s="233"/>
      <c r="AN176" s="233"/>
      <c r="AO176" s="233"/>
      <c r="AP176" s="233"/>
      <c r="AQ176" s="233"/>
      <c r="AR176" s="233"/>
      <c r="AS176" s="233"/>
      <c r="AT176" s="264"/>
    </row>
    <row r="177" ht="14.25" customHeight="1">
      <c r="A177" s="264"/>
      <c r="B177" s="264"/>
      <c r="C177" s="264"/>
      <c r="D177" s="264"/>
      <c r="E177" s="264"/>
      <c r="F177" s="264"/>
      <c r="G177" s="264"/>
      <c r="H177" s="320"/>
      <c r="I177" s="321"/>
      <c r="J177" s="264"/>
      <c r="K177" s="264"/>
      <c r="L177" s="322"/>
      <c r="M177" s="323"/>
      <c r="N177" s="264"/>
      <c r="O177" s="264"/>
      <c r="P177" s="323"/>
      <c r="Q177" s="264"/>
      <c r="R177" s="264"/>
      <c r="S177" s="264"/>
      <c r="T177" s="324"/>
      <c r="U177" s="324"/>
      <c r="V177" s="324"/>
      <c r="W177" s="324"/>
      <c r="X177" s="324"/>
      <c r="Y177" s="264"/>
      <c r="Z177" s="251"/>
      <c r="AA177" s="266"/>
      <c r="AB177" s="233"/>
      <c r="AC177" s="233"/>
      <c r="AD177" s="233"/>
      <c r="AE177" s="233"/>
      <c r="AF177" s="233"/>
      <c r="AG177" s="233"/>
      <c r="AH177" s="233"/>
      <c r="AI177" s="233"/>
      <c r="AJ177" s="233"/>
      <c r="AK177" s="233"/>
      <c r="AL177" s="233"/>
      <c r="AM177" s="233"/>
      <c r="AN177" s="233"/>
      <c r="AO177" s="233"/>
      <c r="AP177" s="233"/>
      <c r="AQ177" s="233"/>
      <c r="AR177" s="233"/>
      <c r="AS177" s="233"/>
      <c r="AT177" s="264"/>
    </row>
    <row r="178" ht="14.25" customHeight="1">
      <c r="A178" s="264"/>
      <c r="B178" s="264"/>
      <c r="C178" s="264"/>
      <c r="D178" s="264"/>
      <c r="E178" s="264"/>
      <c r="F178" s="264"/>
      <c r="G178" s="264"/>
      <c r="H178" s="320"/>
      <c r="I178" s="321"/>
      <c r="J178" s="264"/>
      <c r="K178" s="264"/>
      <c r="L178" s="322"/>
      <c r="M178" s="323"/>
      <c r="N178" s="264"/>
      <c r="O178" s="264"/>
      <c r="P178" s="323"/>
      <c r="Q178" s="264"/>
      <c r="R178" s="264"/>
      <c r="S178" s="264"/>
      <c r="T178" s="324"/>
      <c r="U178" s="324"/>
      <c r="V178" s="324"/>
      <c r="W178" s="324"/>
      <c r="X178" s="324"/>
      <c r="Y178" s="264"/>
      <c r="Z178" s="251"/>
      <c r="AA178" s="266"/>
      <c r="AB178" s="233"/>
      <c r="AC178" s="233"/>
      <c r="AD178" s="233"/>
      <c r="AE178" s="233"/>
      <c r="AF178" s="233"/>
      <c r="AG178" s="233"/>
      <c r="AH178" s="233"/>
      <c r="AI178" s="233"/>
      <c r="AJ178" s="233"/>
      <c r="AK178" s="233"/>
      <c r="AL178" s="233"/>
      <c r="AM178" s="233"/>
      <c r="AN178" s="233"/>
      <c r="AO178" s="233"/>
      <c r="AP178" s="233"/>
      <c r="AQ178" s="233"/>
      <c r="AR178" s="233"/>
      <c r="AS178" s="233"/>
      <c r="AT178" s="264"/>
    </row>
    <row r="179" ht="14.25" customHeight="1">
      <c r="A179" s="264"/>
      <c r="B179" s="264"/>
      <c r="C179" s="264"/>
      <c r="D179" s="264"/>
      <c r="E179" s="264"/>
      <c r="F179" s="264"/>
      <c r="G179" s="264"/>
      <c r="H179" s="320"/>
      <c r="I179" s="321"/>
      <c r="J179" s="264"/>
      <c r="K179" s="264"/>
      <c r="L179" s="322"/>
      <c r="M179" s="323"/>
      <c r="N179" s="264"/>
      <c r="O179" s="264"/>
      <c r="P179" s="323"/>
      <c r="Q179" s="264"/>
      <c r="R179" s="264"/>
      <c r="S179" s="264"/>
      <c r="T179" s="324"/>
      <c r="U179" s="324"/>
      <c r="V179" s="324"/>
      <c r="W179" s="324"/>
      <c r="X179" s="324"/>
      <c r="Y179" s="264"/>
      <c r="Z179" s="251"/>
      <c r="AA179" s="266"/>
      <c r="AB179" s="233"/>
      <c r="AC179" s="233"/>
      <c r="AD179" s="233"/>
      <c r="AE179" s="233"/>
      <c r="AF179" s="233"/>
      <c r="AG179" s="233"/>
      <c r="AH179" s="233"/>
      <c r="AI179" s="233"/>
      <c r="AJ179" s="233"/>
      <c r="AK179" s="233"/>
      <c r="AL179" s="233"/>
      <c r="AM179" s="233"/>
      <c r="AN179" s="233"/>
      <c r="AO179" s="233"/>
      <c r="AP179" s="233"/>
      <c r="AQ179" s="233"/>
      <c r="AR179" s="233"/>
      <c r="AS179" s="233"/>
      <c r="AT179" s="264"/>
    </row>
    <row r="180" ht="14.25" customHeight="1">
      <c r="A180" s="264"/>
      <c r="B180" s="264"/>
      <c r="C180" s="264"/>
      <c r="D180" s="264"/>
      <c r="E180" s="264"/>
      <c r="F180" s="264"/>
      <c r="G180" s="264"/>
      <c r="H180" s="320"/>
      <c r="I180" s="321"/>
      <c r="J180" s="264"/>
      <c r="K180" s="264"/>
      <c r="L180" s="322"/>
      <c r="M180" s="323"/>
      <c r="N180" s="264"/>
      <c r="O180" s="264"/>
      <c r="P180" s="323"/>
      <c r="Q180" s="264"/>
      <c r="R180" s="264"/>
      <c r="S180" s="264"/>
      <c r="T180" s="324"/>
      <c r="U180" s="324"/>
      <c r="V180" s="324"/>
      <c r="W180" s="324"/>
      <c r="X180" s="324"/>
      <c r="Y180" s="264"/>
      <c r="Z180" s="251"/>
      <c r="AA180" s="266"/>
      <c r="AB180" s="233"/>
      <c r="AC180" s="233"/>
      <c r="AD180" s="233"/>
      <c r="AE180" s="233"/>
      <c r="AF180" s="233"/>
      <c r="AG180" s="233"/>
      <c r="AH180" s="233"/>
      <c r="AI180" s="233"/>
      <c r="AJ180" s="233"/>
      <c r="AK180" s="233"/>
      <c r="AL180" s="233"/>
      <c r="AM180" s="233"/>
      <c r="AN180" s="233"/>
      <c r="AO180" s="233"/>
      <c r="AP180" s="233"/>
      <c r="AQ180" s="233"/>
      <c r="AR180" s="233"/>
      <c r="AS180" s="233"/>
      <c r="AT180" s="264"/>
    </row>
    <row r="181" ht="14.25" customHeight="1">
      <c r="A181" s="264"/>
      <c r="B181" s="264"/>
      <c r="C181" s="264"/>
      <c r="D181" s="264"/>
      <c r="E181" s="264"/>
      <c r="F181" s="264"/>
      <c r="G181" s="264"/>
      <c r="H181" s="320"/>
      <c r="I181" s="321"/>
      <c r="J181" s="264"/>
      <c r="K181" s="264"/>
      <c r="L181" s="322"/>
      <c r="M181" s="323"/>
      <c r="N181" s="264"/>
      <c r="O181" s="264"/>
      <c r="P181" s="323"/>
      <c r="Q181" s="264"/>
      <c r="R181" s="264"/>
      <c r="S181" s="264"/>
      <c r="T181" s="324"/>
      <c r="U181" s="324"/>
      <c r="V181" s="324"/>
      <c r="W181" s="324"/>
      <c r="X181" s="324"/>
      <c r="Y181" s="264"/>
      <c r="Z181" s="251"/>
      <c r="AA181" s="266"/>
      <c r="AB181" s="233"/>
      <c r="AC181" s="233"/>
      <c r="AD181" s="233"/>
      <c r="AE181" s="233"/>
      <c r="AF181" s="233"/>
      <c r="AG181" s="233"/>
      <c r="AH181" s="233"/>
      <c r="AI181" s="233"/>
      <c r="AJ181" s="233"/>
      <c r="AK181" s="233"/>
      <c r="AL181" s="233"/>
      <c r="AM181" s="233"/>
      <c r="AN181" s="233"/>
      <c r="AO181" s="233"/>
      <c r="AP181" s="233"/>
      <c r="AQ181" s="233"/>
      <c r="AR181" s="233"/>
      <c r="AS181" s="233"/>
      <c r="AT181" s="264"/>
    </row>
    <row r="182" ht="14.25" customHeight="1">
      <c r="A182" s="264"/>
      <c r="B182" s="264"/>
      <c r="C182" s="264"/>
      <c r="D182" s="264"/>
      <c r="E182" s="264"/>
      <c r="F182" s="264"/>
      <c r="G182" s="264"/>
      <c r="H182" s="320"/>
      <c r="I182" s="321"/>
      <c r="J182" s="264"/>
      <c r="K182" s="264"/>
      <c r="L182" s="322"/>
      <c r="M182" s="323"/>
      <c r="N182" s="264"/>
      <c r="O182" s="264"/>
      <c r="P182" s="323"/>
      <c r="Q182" s="264"/>
      <c r="R182" s="264"/>
      <c r="S182" s="264"/>
      <c r="T182" s="324"/>
      <c r="U182" s="324"/>
      <c r="V182" s="324"/>
      <c r="W182" s="324"/>
      <c r="X182" s="324"/>
      <c r="Y182" s="264"/>
      <c r="Z182" s="251"/>
      <c r="AA182" s="266"/>
      <c r="AB182" s="233"/>
      <c r="AC182" s="233"/>
      <c r="AD182" s="233"/>
      <c r="AE182" s="233"/>
      <c r="AF182" s="233"/>
      <c r="AG182" s="233"/>
      <c r="AH182" s="233"/>
      <c r="AI182" s="233"/>
      <c r="AJ182" s="233"/>
      <c r="AK182" s="233"/>
      <c r="AL182" s="233"/>
      <c r="AM182" s="233"/>
      <c r="AN182" s="233"/>
      <c r="AO182" s="233"/>
      <c r="AP182" s="233"/>
      <c r="AQ182" s="233"/>
      <c r="AR182" s="233"/>
      <c r="AS182" s="233"/>
      <c r="AT182" s="264"/>
    </row>
    <row r="183" ht="14.25" customHeight="1">
      <c r="A183" s="264"/>
      <c r="B183" s="264"/>
      <c r="C183" s="264"/>
      <c r="D183" s="264"/>
      <c r="E183" s="264"/>
      <c r="F183" s="264"/>
      <c r="G183" s="264"/>
      <c r="H183" s="320"/>
      <c r="I183" s="321"/>
      <c r="J183" s="264"/>
      <c r="K183" s="264"/>
      <c r="L183" s="322"/>
      <c r="M183" s="323"/>
      <c r="N183" s="264"/>
      <c r="O183" s="264"/>
      <c r="P183" s="323"/>
      <c r="Q183" s="264"/>
      <c r="R183" s="264"/>
      <c r="S183" s="264"/>
      <c r="T183" s="324"/>
      <c r="U183" s="324"/>
      <c r="V183" s="324"/>
      <c r="W183" s="324"/>
      <c r="X183" s="324"/>
      <c r="Y183" s="264"/>
      <c r="Z183" s="251"/>
      <c r="AA183" s="266"/>
      <c r="AB183" s="233"/>
      <c r="AC183" s="233"/>
      <c r="AD183" s="233"/>
      <c r="AE183" s="233"/>
      <c r="AF183" s="233"/>
      <c r="AG183" s="233"/>
      <c r="AH183" s="233"/>
      <c r="AI183" s="233"/>
      <c r="AJ183" s="233"/>
      <c r="AK183" s="233"/>
      <c r="AL183" s="233"/>
      <c r="AM183" s="233"/>
      <c r="AN183" s="233"/>
      <c r="AO183" s="233"/>
      <c r="AP183" s="233"/>
      <c r="AQ183" s="233"/>
      <c r="AR183" s="233"/>
      <c r="AS183" s="233"/>
      <c r="AT183" s="264"/>
    </row>
    <row r="184" ht="14.25" customHeight="1">
      <c r="A184" s="264"/>
      <c r="B184" s="264"/>
      <c r="C184" s="264"/>
      <c r="D184" s="264"/>
      <c r="E184" s="264"/>
      <c r="F184" s="264"/>
      <c r="G184" s="264"/>
      <c r="H184" s="320"/>
      <c r="I184" s="321"/>
      <c r="J184" s="264"/>
      <c r="K184" s="264"/>
      <c r="L184" s="322"/>
      <c r="M184" s="323"/>
      <c r="N184" s="264"/>
      <c r="O184" s="264"/>
      <c r="P184" s="323"/>
      <c r="Q184" s="264"/>
      <c r="R184" s="264"/>
      <c r="S184" s="264"/>
      <c r="T184" s="324"/>
      <c r="U184" s="324"/>
      <c r="V184" s="324"/>
      <c r="W184" s="324"/>
      <c r="X184" s="324"/>
      <c r="Y184" s="264"/>
      <c r="Z184" s="251"/>
      <c r="AA184" s="266"/>
      <c r="AB184" s="233"/>
      <c r="AC184" s="233"/>
      <c r="AD184" s="233"/>
      <c r="AE184" s="233"/>
      <c r="AF184" s="233"/>
      <c r="AG184" s="233"/>
      <c r="AH184" s="233"/>
      <c r="AI184" s="233"/>
      <c r="AJ184" s="233"/>
      <c r="AK184" s="233"/>
      <c r="AL184" s="233"/>
      <c r="AM184" s="233"/>
      <c r="AN184" s="233"/>
      <c r="AO184" s="233"/>
      <c r="AP184" s="233"/>
      <c r="AQ184" s="233"/>
      <c r="AR184" s="233"/>
      <c r="AS184" s="233"/>
      <c r="AT184" s="264"/>
    </row>
    <row r="185" ht="14.25" customHeight="1">
      <c r="A185" s="264"/>
      <c r="B185" s="264"/>
      <c r="C185" s="264"/>
      <c r="D185" s="264"/>
      <c r="E185" s="264"/>
      <c r="F185" s="264"/>
      <c r="G185" s="264"/>
      <c r="H185" s="320"/>
      <c r="I185" s="321"/>
      <c r="J185" s="264"/>
      <c r="K185" s="264"/>
      <c r="L185" s="322"/>
      <c r="M185" s="323"/>
      <c r="N185" s="264"/>
      <c r="O185" s="264"/>
      <c r="P185" s="323"/>
      <c r="Q185" s="264"/>
      <c r="R185" s="264"/>
      <c r="S185" s="264"/>
      <c r="T185" s="324"/>
      <c r="U185" s="324"/>
      <c r="V185" s="324"/>
      <c r="W185" s="324"/>
      <c r="X185" s="324"/>
      <c r="Y185" s="264"/>
      <c r="Z185" s="251"/>
      <c r="AA185" s="266"/>
      <c r="AB185" s="233"/>
      <c r="AC185" s="233"/>
      <c r="AD185" s="233"/>
      <c r="AE185" s="233"/>
      <c r="AF185" s="233"/>
      <c r="AG185" s="233"/>
      <c r="AH185" s="233"/>
      <c r="AI185" s="233"/>
      <c r="AJ185" s="233"/>
      <c r="AK185" s="233"/>
      <c r="AL185" s="233"/>
      <c r="AM185" s="233"/>
      <c r="AN185" s="233"/>
      <c r="AO185" s="233"/>
      <c r="AP185" s="233"/>
      <c r="AQ185" s="233"/>
      <c r="AR185" s="233"/>
      <c r="AS185" s="233"/>
      <c r="AT185" s="264"/>
    </row>
    <row r="186" ht="14.25" customHeight="1">
      <c r="A186" s="264"/>
      <c r="B186" s="264"/>
      <c r="C186" s="264"/>
      <c r="D186" s="264"/>
      <c r="E186" s="264"/>
      <c r="F186" s="264"/>
      <c r="G186" s="264"/>
      <c r="H186" s="320"/>
      <c r="I186" s="321"/>
      <c r="J186" s="264"/>
      <c r="K186" s="264"/>
      <c r="L186" s="322"/>
      <c r="M186" s="323"/>
      <c r="N186" s="264"/>
      <c r="O186" s="264"/>
      <c r="P186" s="323"/>
      <c r="Q186" s="264"/>
      <c r="R186" s="264"/>
      <c r="S186" s="264"/>
      <c r="T186" s="324"/>
      <c r="U186" s="324"/>
      <c r="V186" s="324"/>
      <c r="W186" s="324"/>
      <c r="X186" s="324"/>
      <c r="Y186" s="264"/>
      <c r="Z186" s="251"/>
      <c r="AA186" s="266"/>
      <c r="AB186" s="233"/>
      <c r="AC186" s="233"/>
      <c r="AD186" s="233"/>
      <c r="AE186" s="233"/>
      <c r="AF186" s="233"/>
      <c r="AG186" s="233"/>
      <c r="AH186" s="233"/>
      <c r="AI186" s="233"/>
      <c r="AJ186" s="233"/>
      <c r="AK186" s="233"/>
      <c r="AL186" s="233"/>
      <c r="AM186" s="233"/>
      <c r="AN186" s="233"/>
      <c r="AO186" s="233"/>
      <c r="AP186" s="233"/>
      <c r="AQ186" s="233"/>
      <c r="AR186" s="233"/>
      <c r="AS186" s="233"/>
      <c r="AT186" s="264"/>
    </row>
    <row r="187" ht="14.25" customHeight="1">
      <c r="A187" s="264"/>
      <c r="B187" s="264"/>
      <c r="C187" s="264"/>
      <c r="D187" s="264"/>
      <c r="E187" s="264"/>
      <c r="F187" s="264"/>
      <c r="G187" s="264"/>
      <c r="H187" s="320"/>
      <c r="I187" s="321"/>
      <c r="J187" s="264"/>
      <c r="K187" s="264"/>
      <c r="L187" s="322"/>
      <c r="M187" s="323"/>
      <c r="N187" s="264"/>
      <c r="O187" s="264"/>
      <c r="P187" s="323"/>
      <c r="Q187" s="264"/>
      <c r="R187" s="264"/>
      <c r="S187" s="264"/>
      <c r="T187" s="324"/>
      <c r="U187" s="324"/>
      <c r="V187" s="324"/>
      <c r="W187" s="324"/>
      <c r="X187" s="324"/>
      <c r="Y187" s="264"/>
      <c r="Z187" s="251"/>
      <c r="AA187" s="266"/>
      <c r="AB187" s="233"/>
      <c r="AC187" s="233"/>
      <c r="AD187" s="233"/>
      <c r="AE187" s="233"/>
      <c r="AF187" s="233"/>
      <c r="AG187" s="233"/>
      <c r="AH187" s="233"/>
      <c r="AI187" s="233"/>
      <c r="AJ187" s="233"/>
      <c r="AK187" s="233"/>
      <c r="AL187" s="233"/>
      <c r="AM187" s="233"/>
      <c r="AN187" s="233"/>
      <c r="AO187" s="233"/>
      <c r="AP187" s="233"/>
      <c r="AQ187" s="233"/>
      <c r="AR187" s="233"/>
      <c r="AS187" s="233"/>
      <c r="AT187" s="264"/>
    </row>
    <row r="188" ht="14.25" customHeight="1">
      <c r="A188" s="264"/>
      <c r="B188" s="264"/>
      <c r="C188" s="264"/>
      <c r="D188" s="264"/>
      <c r="E188" s="264"/>
      <c r="F188" s="264"/>
      <c r="G188" s="264"/>
      <c r="H188" s="320"/>
      <c r="I188" s="321"/>
      <c r="J188" s="264"/>
      <c r="K188" s="264"/>
      <c r="L188" s="322"/>
      <c r="M188" s="323"/>
      <c r="N188" s="264"/>
      <c r="O188" s="264"/>
      <c r="P188" s="323"/>
      <c r="Q188" s="264"/>
      <c r="R188" s="264"/>
      <c r="S188" s="264"/>
      <c r="T188" s="324"/>
      <c r="U188" s="324"/>
      <c r="V188" s="324"/>
      <c r="W188" s="324"/>
      <c r="X188" s="324"/>
      <c r="Y188" s="264"/>
      <c r="Z188" s="251"/>
      <c r="AA188" s="266"/>
      <c r="AB188" s="233"/>
      <c r="AC188" s="233"/>
      <c r="AD188" s="233"/>
      <c r="AE188" s="233"/>
      <c r="AF188" s="233"/>
      <c r="AG188" s="233"/>
      <c r="AH188" s="233"/>
      <c r="AI188" s="233"/>
      <c r="AJ188" s="233"/>
      <c r="AK188" s="233"/>
      <c r="AL188" s="233"/>
      <c r="AM188" s="233"/>
      <c r="AN188" s="233"/>
      <c r="AO188" s="233"/>
      <c r="AP188" s="233"/>
      <c r="AQ188" s="233"/>
      <c r="AR188" s="233"/>
      <c r="AS188" s="233"/>
      <c r="AT188" s="264"/>
    </row>
    <row r="189" ht="14.25" customHeight="1">
      <c r="A189" s="264"/>
      <c r="B189" s="264"/>
      <c r="C189" s="264"/>
      <c r="D189" s="264"/>
      <c r="E189" s="264"/>
      <c r="F189" s="264"/>
      <c r="G189" s="264"/>
      <c r="H189" s="320"/>
      <c r="I189" s="321"/>
      <c r="J189" s="264"/>
      <c r="K189" s="264"/>
      <c r="L189" s="322"/>
      <c r="M189" s="323"/>
      <c r="N189" s="264"/>
      <c r="O189" s="264"/>
      <c r="P189" s="323"/>
      <c r="Q189" s="264"/>
      <c r="R189" s="264"/>
      <c r="S189" s="264"/>
      <c r="T189" s="324"/>
      <c r="U189" s="324"/>
      <c r="V189" s="324"/>
      <c r="W189" s="324"/>
      <c r="X189" s="324"/>
      <c r="Y189" s="264"/>
      <c r="Z189" s="251"/>
      <c r="AA189" s="266"/>
      <c r="AB189" s="233"/>
      <c r="AC189" s="233"/>
      <c r="AD189" s="233"/>
      <c r="AE189" s="233"/>
      <c r="AF189" s="233"/>
      <c r="AG189" s="233"/>
      <c r="AH189" s="233"/>
      <c r="AI189" s="233"/>
      <c r="AJ189" s="233"/>
      <c r="AK189" s="233"/>
      <c r="AL189" s="233"/>
      <c r="AM189" s="233"/>
      <c r="AN189" s="233"/>
      <c r="AO189" s="233"/>
      <c r="AP189" s="233"/>
      <c r="AQ189" s="233"/>
      <c r="AR189" s="233"/>
      <c r="AS189" s="233"/>
      <c r="AT189" s="264"/>
    </row>
    <row r="190" ht="14.25" customHeight="1">
      <c r="A190" s="264"/>
      <c r="B190" s="264"/>
      <c r="C190" s="264"/>
      <c r="D190" s="264"/>
      <c r="E190" s="264"/>
      <c r="F190" s="264"/>
      <c r="G190" s="264"/>
      <c r="H190" s="320"/>
      <c r="I190" s="321"/>
      <c r="J190" s="264"/>
      <c r="K190" s="264"/>
      <c r="L190" s="322"/>
      <c r="M190" s="323"/>
      <c r="N190" s="264"/>
      <c r="O190" s="264"/>
      <c r="P190" s="323"/>
      <c r="Q190" s="264"/>
      <c r="R190" s="264"/>
      <c r="S190" s="264"/>
      <c r="T190" s="324"/>
      <c r="U190" s="324"/>
      <c r="V190" s="324"/>
      <c r="W190" s="324"/>
      <c r="X190" s="324"/>
      <c r="Y190" s="264"/>
      <c r="Z190" s="251"/>
      <c r="AA190" s="266"/>
      <c r="AB190" s="233"/>
      <c r="AC190" s="233"/>
      <c r="AD190" s="233"/>
      <c r="AE190" s="233"/>
      <c r="AF190" s="233"/>
      <c r="AG190" s="233"/>
      <c r="AH190" s="233"/>
      <c r="AI190" s="233"/>
      <c r="AJ190" s="233"/>
      <c r="AK190" s="233"/>
      <c r="AL190" s="233"/>
      <c r="AM190" s="233"/>
      <c r="AN190" s="233"/>
      <c r="AO190" s="233"/>
      <c r="AP190" s="233"/>
      <c r="AQ190" s="233"/>
      <c r="AR190" s="233"/>
      <c r="AS190" s="233"/>
      <c r="AT190" s="264"/>
    </row>
    <row r="191" ht="14.25" customHeight="1">
      <c r="A191" s="264"/>
      <c r="B191" s="264"/>
      <c r="C191" s="264"/>
      <c r="D191" s="264"/>
      <c r="E191" s="264"/>
      <c r="F191" s="264"/>
      <c r="G191" s="264"/>
      <c r="H191" s="320"/>
      <c r="I191" s="321"/>
      <c r="J191" s="264"/>
      <c r="K191" s="264"/>
      <c r="L191" s="322"/>
      <c r="M191" s="323"/>
      <c r="N191" s="264"/>
      <c r="O191" s="264"/>
      <c r="P191" s="323"/>
      <c r="Q191" s="264"/>
      <c r="R191" s="264"/>
      <c r="S191" s="264"/>
      <c r="T191" s="324"/>
      <c r="U191" s="324"/>
      <c r="V191" s="324"/>
      <c r="W191" s="324"/>
      <c r="X191" s="324"/>
      <c r="Y191" s="264"/>
      <c r="Z191" s="251"/>
      <c r="AA191" s="266"/>
      <c r="AB191" s="233"/>
      <c r="AC191" s="233"/>
      <c r="AD191" s="233"/>
      <c r="AE191" s="233"/>
      <c r="AF191" s="233"/>
      <c r="AG191" s="233"/>
      <c r="AH191" s="233"/>
      <c r="AI191" s="233"/>
      <c r="AJ191" s="233"/>
      <c r="AK191" s="233"/>
      <c r="AL191" s="233"/>
      <c r="AM191" s="233"/>
      <c r="AN191" s="233"/>
      <c r="AO191" s="233"/>
      <c r="AP191" s="233"/>
      <c r="AQ191" s="233"/>
      <c r="AR191" s="233"/>
      <c r="AS191" s="233"/>
      <c r="AT191" s="264"/>
    </row>
    <row r="192" ht="14.25" customHeight="1">
      <c r="A192" s="264"/>
      <c r="B192" s="264"/>
      <c r="C192" s="264"/>
      <c r="D192" s="264"/>
      <c r="E192" s="264"/>
      <c r="F192" s="264"/>
      <c r="G192" s="264"/>
      <c r="H192" s="320"/>
      <c r="I192" s="321"/>
      <c r="J192" s="264"/>
      <c r="K192" s="264"/>
      <c r="L192" s="322"/>
      <c r="M192" s="323"/>
      <c r="N192" s="264"/>
      <c r="O192" s="264"/>
      <c r="P192" s="323"/>
      <c r="Q192" s="264"/>
      <c r="R192" s="264"/>
      <c r="S192" s="264"/>
      <c r="T192" s="324"/>
      <c r="U192" s="324"/>
      <c r="V192" s="324"/>
      <c r="W192" s="324"/>
      <c r="X192" s="324"/>
      <c r="Y192" s="264"/>
      <c r="Z192" s="251"/>
      <c r="AA192" s="266"/>
      <c r="AB192" s="233"/>
      <c r="AC192" s="233"/>
      <c r="AD192" s="233"/>
      <c r="AE192" s="233"/>
      <c r="AF192" s="233"/>
      <c r="AG192" s="233"/>
      <c r="AH192" s="233"/>
      <c r="AI192" s="233"/>
      <c r="AJ192" s="233"/>
      <c r="AK192" s="233"/>
      <c r="AL192" s="233"/>
      <c r="AM192" s="233"/>
      <c r="AN192" s="233"/>
      <c r="AO192" s="233"/>
      <c r="AP192" s="233"/>
      <c r="AQ192" s="233"/>
      <c r="AR192" s="233"/>
      <c r="AS192" s="233"/>
      <c r="AT192" s="264"/>
    </row>
    <row r="193" ht="14.25" customHeight="1">
      <c r="A193" s="264"/>
      <c r="B193" s="264"/>
      <c r="C193" s="264"/>
      <c r="D193" s="264"/>
      <c r="E193" s="264"/>
      <c r="F193" s="264"/>
      <c r="G193" s="264"/>
      <c r="H193" s="320"/>
      <c r="I193" s="321"/>
      <c r="J193" s="264"/>
      <c r="K193" s="264"/>
      <c r="L193" s="322"/>
      <c r="M193" s="323"/>
      <c r="N193" s="264"/>
      <c r="O193" s="264"/>
      <c r="P193" s="323"/>
      <c r="Q193" s="264"/>
      <c r="R193" s="264"/>
      <c r="S193" s="264"/>
      <c r="T193" s="324"/>
      <c r="U193" s="324"/>
      <c r="V193" s="324"/>
      <c r="W193" s="324"/>
      <c r="X193" s="324"/>
      <c r="Y193" s="264"/>
      <c r="Z193" s="251"/>
      <c r="AA193" s="266"/>
      <c r="AB193" s="233"/>
      <c r="AC193" s="233"/>
      <c r="AD193" s="233"/>
      <c r="AE193" s="233"/>
      <c r="AF193" s="233"/>
      <c r="AG193" s="233"/>
      <c r="AH193" s="233"/>
      <c r="AI193" s="233"/>
      <c r="AJ193" s="233"/>
      <c r="AK193" s="233"/>
      <c r="AL193" s="233"/>
      <c r="AM193" s="233"/>
      <c r="AN193" s="233"/>
      <c r="AO193" s="233"/>
      <c r="AP193" s="233"/>
      <c r="AQ193" s="233"/>
      <c r="AR193" s="233"/>
      <c r="AS193" s="233"/>
      <c r="AT193" s="264"/>
    </row>
    <row r="194" ht="14.25" customHeight="1">
      <c r="A194" s="264"/>
      <c r="B194" s="264"/>
      <c r="C194" s="264"/>
      <c r="D194" s="264"/>
      <c r="E194" s="264"/>
      <c r="F194" s="264"/>
      <c r="G194" s="264"/>
      <c r="H194" s="320"/>
      <c r="I194" s="321"/>
      <c r="J194" s="264"/>
      <c r="K194" s="264"/>
      <c r="L194" s="322"/>
      <c r="M194" s="323"/>
      <c r="N194" s="264"/>
      <c r="O194" s="264"/>
      <c r="P194" s="323"/>
      <c r="Q194" s="264"/>
      <c r="R194" s="264"/>
      <c r="S194" s="264"/>
      <c r="T194" s="324"/>
      <c r="U194" s="324"/>
      <c r="V194" s="324"/>
      <c r="W194" s="324"/>
      <c r="X194" s="324"/>
      <c r="Y194" s="264"/>
      <c r="Z194" s="251"/>
      <c r="AA194" s="266"/>
      <c r="AB194" s="233"/>
      <c r="AC194" s="233"/>
      <c r="AD194" s="233"/>
      <c r="AE194" s="233"/>
      <c r="AF194" s="233"/>
      <c r="AG194" s="233"/>
      <c r="AH194" s="233"/>
      <c r="AI194" s="233"/>
      <c r="AJ194" s="233"/>
      <c r="AK194" s="233"/>
      <c r="AL194" s="233"/>
      <c r="AM194" s="233"/>
      <c r="AN194" s="233"/>
      <c r="AO194" s="233"/>
      <c r="AP194" s="233"/>
      <c r="AQ194" s="233"/>
      <c r="AR194" s="233"/>
      <c r="AS194" s="233"/>
      <c r="AT194" s="264"/>
    </row>
    <row r="195" ht="14.25" customHeight="1">
      <c r="A195" s="264"/>
      <c r="B195" s="264"/>
      <c r="C195" s="264"/>
      <c r="D195" s="264"/>
      <c r="E195" s="264"/>
      <c r="F195" s="264"/>
      <c r="G195" s="264"/>
      <c r="H195" s="320"/>
      <c r="I195" s="321"/>
      <c r="J195" s="264"/>
      <c r="K195" s="264"/>
      <c r="L195" s="322"/>
      <c r="M195" s="323"/>
      <c r="N195" s="264"/>
      <c r="O195" s="264"/>
      <c r="P195" s="323"/>
      <c r="Q195" s="264"/>
      <c r="R195" s="264"/>
      <c r="S195" s="264"/>
      <c r="T195" s="324"/>
      <c r="U195" s="324"/>
      <c r="V195" s="324"/>
      <c r="W195" s="324"/>
      <c r="X195" s="324"/>
      <c r="Y195" s="264"/>
      <c r="Z195" s="251"/>
      <c r="AA195" s="266"/>
      <c r="AB195" s="233"/>
      <c r="AC195" s="233"/>
      <c r="AD195" s="233"/>
      <c r="AE195" s="233"/>
      <c r="AF195" s="233"/>
      <c r="AG195" s="233"/>
      <c r="AH195" s="233"/>
      <c r="AI195" s="233"/>
      <c r="AJ195" s="233"/>
      <c r="AK195" s="233"/>
      <c r="AL195" s="233"/>
      <c r="AM195" s="233"/>
      <c r="AN195" s="233"/>
      <c r="AO195" s="233"/>
      <c r="AP195" s="233"/>
      <c r="AQ195" s="233"/>
      <c r="AR195" s="233"/>
      <c r="AS195" s="233"/>
      <c r="AT195" s="264"/>
    </row>
    <row r="196" ht="14.25" customHeight="1">
      <c r="A196" s="264"/>
      <c r="B196" s="264"/>
      <c r="C196" s="264"/>
      <c r="D196" s="264"/>
      <c r="E196" s="264"/>
      <c r="F196" s="264"/>
      <c r="G196" s="264"/>
      <c r="H196" s="320"/>
      <c r="I196" s="321"/>
      <c r="J196" s="264"/>
      <c r="K196" s="264"/>
      <c r="L196" s="322"/>
      <c r="M196" s="323"/>
      <c r="N196" s="264"/>
      <c r="O196" s="264"/>
      <c r="P196" s="323"/>
      <c r="Q196" s="264"/>
      <c r="R196" s="264"/>
      <c r="S196" s="264"/>
      <c r="T196" s="324"/>
      <c r="U196" s="324"/>
      <c r="V196" s="324"/>
      <c r="W196" s="324"/>
      <c r="X196" s="324"/>
      <c r="Y196" s="264"/>
      <c r="Z196" s="251"/>
      <c r="AA196" s="266"/>
      <c r="AB196" s="233"/>
      <c r="AC196" s="233"/>
      <c r="AD196" s="233"/>
      <c r="AE196" s="233"/>
      <c r="AF196" s="233"/>
      <c r="AG196" s="233"/>
      <c r="AH196" s="233"/>
      <c r="AI196" s="233"/>
      <c r="AJ196" s="233"/>
      <c r="AK196" s="233"/>
      <c r="AL196" s="233"/>
      <c r="AM196" s="233"/>
      <c r="AN196" s="233"/>
      <c r="AO196" s="233"/>
      <c r="AP196" s="233"/>
      <c r="AQ196" s="233"/>
      <c r="AR196" s="233"/>
      <c r="AS196" s="233"/>
      <c r="AT196" s="264"/>
    </row>
    <row r="197" ht="14.25" customHeight="1">
      <c r="A197" s="264"/>
      <c r="B197" s="264"/>
      <c r="C197" s="264"/>
      <c r="D197" s="264"/>
      <c r="E197" s="264"/>
      <c r="F197" s="264"/>
      <c r="G197" s="264"/>
      <c r="H197" s="320"/>
      <c r="I197" s="321"/>
      <c r="J197" s="264"/>
      <c r="K197" s="264"/>
      <c r="L197" s="322"/>
      <c r="M197" s="323"/>
      <c r="N197" s="264"/>
      <c r="O197" s="264"/>
      <c r="P197" s="323"/>
      <c r="Q197" s="264"/>
      <c r="R197" s="264"/>
      <c r="S197" s="264"/>
      <c r="T197" s="324"/>
      <c r="U197" s="324"/>
      <c r="V197" s="324"/>
      <c r="W197" s="324"/>
      <c r="X197" s="324"/>
      <c r="Y197" s="264"/>
      <c r="Z197" s="251"/>
      <c r="AA197" s="266"/>
      <c r="AB197" s="233"/>
      <c r="AC197" s="233"/>
      <c r="AD197" s="233"/>
      <c r="AE197" s="233"/>
      <c r="AF197" s="233"/>
      <c r="AG197" s="233"/>
      <c r="AH197" s="233"/>
      <c r="AI197" s="233"/>
      <c r="AJ197" s="233"/>
      <c r="AK197" s="233"/>
      <c r="AL197" s="233"/>
      <c r="AM197" s="233"/>
      <c r="AN197" s="233"/>
      <c r="AO197" s="233"/>
      <c r="AP197" s="233"/>
      <c r="AQ197" s="233"/>
      <c r="AR197" s="233"/>
      <c r="AS197" s="233"/>
      <c r="AT197" s="264"/>
    </row>
    <row r="198" ht="14.25" customHeight="1">
      <c r="A198" s="264"/>
      <c r="B198" s="264"/>
      <c r="C198" s="264"/>
      <c r="D198" s="264"/>
      <c r="E198" s="264"/>
      <c r="F198" s="264"/>
      <c r="G198" s="264"/>
      <c r="H198" s="320"/>
      <c r="I198" s="321"/>
      <c r="J198" s="264"/>
      <c r="K198" s="264"/>
      <c r="L198" s="322"/>
      <c r="M198" s="323"/>
      <c r="N198" s="264"/>
      <c r="O198" s="264"/>
      <c r="P198" s="323"/>
      <c r="Q198" s="264"/>
      <c r="R198" s="264"/>
      <c r="S198" s="264"/>
      <c r="T198" s="324"/>
      <c r="U198" s="324"/>
      <c r="V198" s="324"/>
      <c r="W198" s="324"/>
      <c r="X198" s="324"/>
      <c r="Y198" s="264"/>
      <c r="Z198" s="251"/>
      <c r="AA198" s="266"/>
      <c r="AB198" s="233"/>
      <c r="AC198" s="233"/>
      <c r="AD198" s="233"/>
      <c r="AE198" s="233"/>
      <c r="AF198" s="233"/>
      <c r="AG198" s="233"/>
      <c r="AH198" s="233"/>
      <c r="AI198" s="233"/>
      <c r="AJ198" s="233"/>
      <c r="AK198" s="233"/>
      <c r="AL198" s="233"/>
      <c r="AM198" s="233"/>
      <c r="AN198" s="233"/>
      <c r="AO198" s="233"/>
      <c r="AP198" s="233"/>
      <c r="AQ198" s="233"/>
      <c r="AR198" s="233"/>
      <c r="AS198" s="233"/>
      <c r="AT198" s="264"/>
    </row>
    <row r="199" ht="14.25" customHeight="1">
      <c r="A199" s="264"/>
      <c r="B199" s="264"/>
      <c r="C199" s="264"/>
      <c r="D199" s="264"/>
      <c r="E199" s="264"/>
      <c r="F199" s="264"/>
      <c r="G199" s="264"/>
      <c r="H199" s="320"/>
      <c r="I199" s="321"/>
      <c r="J199" s="264"/>
      <c r="K199" s="264"/>
      <c r="L199" s="322"/>
      <c r="M199" s="323"/>
      <c r="N199" s="264"/>
      <c r="O199" s="264"/>
      <c r="P199" s="323"/>
      <c r="Q199" s="264"/>
      <c r="R199" s="264"/>
      <c r="S199" s="264"/>
      <c r="T199" s="324"/>
      <c r="U199" s="324"/>
      <c r="V199" s="324"/>
      <c r="W199" s="324"/>
      <c r="X199" s="324"/>
      <c r="Y199" s="264"/>
      <c r="Z199" s="251"/>
      <c r="AA199" s="266"/>
      <c r="AB199" s="233"/>
      <c r="AC199" s="233"/>
      <c r="AD199" s="233"/>
      <c r="AE199" s="233"/>
      <c r="AF199" s="233"/>
      <c r="AG199" s="233"/>
      <c r="AH199" s="233"/>
      <c r="AI199" s="233"/>
      <c r="AJ199" s="233"/>
      <c r="AK199" s="233"/>
      <c r="AL199" s="233"/>
      <c r="AM199" s="233"/>
      <c r="AN199" s="233"/>
      <c r="AO199" s="233"/>
      <c r="AP199" s="233"/>
      <c r="AQ199" s="233"/>
      <c r="AR199" s="233"/>
      <c r="AS199" s="233"/>
      <c r="AT199" s="264"/>
    </row>
    <row r="200" ht="14.25" customHeight="1">
      <c r="A200" s="264"/>
      <c r="B200" s="264"/>
      <c r="C200" s="264"/>
      <c r="D200" s="264"/>
      <c r="E200" s="264"/>
      <c r="F200" s="264"/>
      <c r="G200" s="264"/>
      <c r="H200" s="320"/>
      <c r="I200" s="321"/>
      <c r="J200" s="264"/>
      <c r="K200" s="264"/>
      <c r="L200" s="322"/>
      <c r="M200" s="323"/>
      <c r="N200" s="264"/>
      <c r="O200" s="264"/>
      <c r="P200" s="323"/>
      <c r="Q200" s="264"/>
      <c r="R200" s="264"/>
      <c r="S200" s="264"/>
      <c r="T200" s="324"/>
      <c r="U200" s="324"/>
      <c r="V200" s="324"/>
      <c r="W200" s="324"/>
      <c r="X200" s="324"/>
      <c r="Y200" s="264"/>
      <c r="Z200" s="251"/>
      <c r="AA200" s="266"/>
      <c r="AB200" s="233"/>
      <c r="AC200" s="233"/>
      <c r="AD200" s="233"/>
      <c r="AE200" s="233"/>
      <c r="AF200" s="233"/>
      <c r="AG200" s="233"/>
      <c r="AH200" s="233"/>
      <c r="AI200" s="233"/>
      <c r="AJ200" s="233"/>
      <c r="AK200" s="233"/>
      <c r="AL200" s="233"/>
      <c r="AM200" s="233"/>
      <c r="AN200" s="233"/>
      <c r="AO200" s="233"/>
      <c r="AP200" s="233"/>
      <c r="AQ200" s="233"/>
      <c r="AR200" s="233"/>
      <c r="AS200" s="233"/>
      <c r="AT200" s="264"/>
    </row>
    <row r="201" ht="14.25" customHeight="1">
      <c r="A201" s="264"/>
      <c r="B201" s="264"/>
      <c r="C201" s="264"/>
      <c r="D201" s="264"/>
      <c r="E201" s="264"/>
      <c r="F201" s="264"/>
      <c r="G201" s="264"/>
      <c r="H201" s="320"/>
      <c r="I201" s="321"/>
      <c r="J201" s="264"/>
      <c r="K201" s="264"/>
      <c r="L201" s="322"/>
      <c r="M201" s="323"/>
      <c r="N201" s="264"/>
      <c r="O201" s="264"/>
      <c r="P201" s="323"/>
      <c r="Q201" s="264"/>
      <c r="R201" s="264"/>
      <c r="S201" s="264"/>
      <c r="T201" s="324"/>
      <c r="U201" s="324"/>
      <c r="V201" s="324"/>
      <c r="W201" s="324"/>
      <c r="X201" s="324"/>
      <c r="Y201" s="264"/>
      <c r="Z201" s="251"/>
      <c r="AA201" s="266"/>
      <c r="AB201" s="233"/>
      <c r="AC201" s="233"/>
      <c r="AD201" s="233"/>
      <c r="AE201" s="233"/>
      <c r="AF201" s="233"/>
      <c r="AG201" s="233"/>
      <c r="AH201" s="233"/>
      <c r="AI201" s="233"/>
      <c r="AJ201" s="233"/>
      <c r="AK201" s="233"/>
      <c r="AL201" s="233"/>
      <c r="AM201" s="233"/>
      <c r="AN201" s="233"/>
      <c r="AO201" s="233"/>
      <c r="AP201" s="233"/>
      <c r="AQ201" s="233"/>
      <c r="AR201" s="233"/>
      <c r="AS201" s="233"/>
      <c r="AT201" s="264"/>
    </row>
    <row r="202" ht="14.25" customHeight="1">
      <c r="A202" s="264"/>
      <c r="B202" s="264"/>
      <c r="C202" s="264"/>
      <c r="D202" s="264"/>
      <c r="E202" s="264"/>
      <c r="F202" s="264"/>
      <c r="G202" s="264"/>
      <c r="H202" s="320"/>
      <c r="I202" s="321"/>
      <c r="J202" s="264"/>
      <c r="K202" s="264"/>
      <c r="L202" s="322"/>
      <c r="M202" s="323"/>
      <c r="N202" s="264"/>
      <c r="O202" s="264"/>
      <c r="P202" s="323"/>
      <c r="Q202" s="264"/>
      <c r="R202" s="264"/>
      <c r="S202" s="264"/>
      <c r="T202" s="324"/>
      <c r="U202" s="324"/>
      <c r="V202" s="324"/>
      <c r="W202" s="324"/>
      <c r="X202" s="324"/>
      <c r="Y202" s="264"/>
      <c r="Z202" s="251"/>
      <c r="AA202" s="266"/>
      <c r="AB202" s="233"/>
      <c r="AC202" s="233"/>
      <c r="AD202" s="233"/>
      <c r="AE202" s="233"/>
      <c r="AF202" s="233"/>
      <c r="AG202" s="233"/>
      <c r="AH202" s="233"/>
      <c r="AI202" s="233"/>
      <c r="AJ202" s="233"/>
      <c r="AK202" s="233"/>
      <c r="AL202" s="233"/>
      <c r="AM202" s="233"/>
      <c r="AN202" s="233"/>
      <c r="AO202" s="233"/>
      <c r="AP202" s="233"/>
      <c r="AQ202" s="233"/>
      <c r="AR202" s="233"/>
      <c r="AS202" s="233"/>
      <c r="AT202" s="264"/>
    </row>
    <row r="203" ht="14.25" customHeight="1">
      <c r="A203" s="264"/>
      <c r="B203" s="264"/>
      <c r="C203" s="264"/>
      <c r="D203" s="264"/>
      <c r="E203" s="264"/>
      <c r="F203" s="264"/>
      <c r="G203" s="264"/>
      <c r="H203" s="320"/>
      <c r="I203" s="321"/>
      <c r="J203" s="264"/>
      <c r="K203" s="264"/>
      <c r="L203" s="322"/>
      <c r="M203" s="323"/>
      <c r="N203" s="264"/>
      <c r="O203" s="264"/>
      <c r="P203" s="323"/>
      <c r="Q203" s="264"/>
      <c r="R203" s="264"/>
      <c r="S203" s="264"/>
      <c r="T203" s="324"/>
      <c r="U203" s="324"/>
      <c r="V203" s="324"/>
      <c r="W203" s="324"/>
      <c r="X203" s="324"/>
      <c r="Y203" s="264"/>
      <c r="Z203" s="251"/>
      <c r="AA203" s="266"/>
      <c r="AB203" s="233"/>
      <c r="AC203" s="233"/>
      <c r="AD203" s="233"/>
      <c r="AE203" s="233"/>
      <c r="AF203" s="233"/>
      <c r="AG203" s="233"/>
      <c r="AH203" s="233"/>
      <c r="AI203" s="233"/>
      <c r="AJ203" s="233"/>
      <c r="AK203" s="233"/>
      <c r="AL203" s="233"/>
      <c r="AM203" s="233"/>
      <c r="AN203" s="233"/>
      <c r="AO203" s="233"/>
      <c r="AP203" s="233"/>
      <c r="AQ203" s="233"/>
      <c r="AR203" s="233"/>
      <c r="AS203" s="233"/>
      <c r="AT203" s="264"/>
    </row>
    <row r="204" ht="14.25" customHeight="1">
      <c r="A204" s="264"/>
      <c r="B204" s="264"/>
      <c r="C204" s="264"/>
      <c r="D204" s="264"/>
      <c r="E204" s="264"/>
      <c r="F204" s="264"/>
      <c r="G204" s="264"/>
      <c r="H204" s="320"/>
      <c r="I204" s="321"/>
      <c r="J204" s="264"/>
      <c r="K204" s="264"/>
      <c r="L204" s="322"/>
      <c r="M204" s="323"/>
      <c r="N204" s="264"/>
      <c r="O204" s="264"/>
      <c r="P204" s="323"/>
      <c r="Q204" s="264"/>
      <c r="R204" s="264"/>
      <c r="S204" s="264"/>
      <c r="T204" s="324"/>
      <c r="U204" s="324"/>
      <c r="V204" s="324"/>
      <c r="W204" s="324"/>
      <c r="X204" s="324"/>
      <c r="Y204" s="264"/>
      <c r="Z204" s="251"/>
      <c r="AA204" s="266"/>
      <c r="AB204" s="233"/>
      <c r="AC204" s="233"/>
      <c r="AD204" s="233"/>
      <c r="AE204" s="233"/>
      <c r="AF204" s="233"/>
      <c r="AG204" s="233"/>
      <c r="AH204" s="233"/>
      <c r="AI204" s="233"/>
      <c r="AJ204" s="233"/>
      <c r="AK204" s="233"/>
      <c r="AL204" s="233"/>
      <c r="AM204" s="233"/>
      <c r="AN204" s="233"/>
      <c r="AO204" s="233"/>
      <c r="AP204" s="233"/>
      <c r="AQ204" s="233"/>
      <c r="AR204" s="233"/>
      <c r="AS204" s="233"/>
      <c r="AT204" s="264"/>
    </row>
    <row r="205" ht="14.25" customHeight="1">
      <c r="A205" s="264"/>
      <c r="B205" s="264"/>
      <c r="C205" s="264"/>
      <c r="D205" s="264"/>
      <c r="E205" s="264"/>
      <c r="F205" s="264"/>
      <c r="G205" s="264"/>
      <c r="H205" s="320"/>
      <c r="I205" s="321"/>
      <c r="J205" s="264"/>
      <c r="K205" s="264"/>
      <c r="L205" s="322"/>
      <c r="M205" s="323"/>
      <c r="N205" s="264"/>
      <c r="O205" s="264"/>
      <c r="P205" s="323"/>
      <c r="Q205" s="264"/>
      <c r="R205" s="264"/>
      <c r="S205" s="264"/>
      <c r="T205" s="324"/>
      <c r="U205" s="324"/>
      <c r="V205" s="324"/>
      <c r="W205" s="324"/>
      <c r="X205" s="324"/>
      <c r="Y205" s="264"/>
      <c r="Z205" s="251"/>
      <c r="AA205" s="266"/>
      <c r="AB205" s="233"/>
      <c r="AC205" s="233"/>
      <c r="AD205" s="233"/>
      <c r="AE205" s="233"/>
      <c r="AF205" s="233"/>
      <c r="AG205" s="233"/>
      <c r="AH205" s="233"/>
      <c r="AI205" s="233"/>
      <c r="AJ205" s="233"/>
      <c r="AK205" s="233"/>
      <c r="AL205" s="233"/>
      <c r="AM205" s="233"/>
      <c r="AN205" s="233"/>
      <c r="AO205" s="233"/>
      <c r="AP205" s="233"/>
      <c r="AQ205" s="233"/>
      <c r="AR205" s="233"/>
      <c r="AS205" s="233"/>
      <c r="AT205" s="264"/>
    </row>
    <row r="206" ht="14.25" customHeight="1">
      <c r="A206" s="264"/>
      <c r="B206" s="264"/>
      <c r="C206" s="264"/>
      <c r="D206" s="264"/>
      <c r="E206" s="264"/>
      <c r="F206" s="264"/>
      <c r="G206" s="264"/>
      <c r="H206" s="320"/>
      <c r="I206" s="321"/>
      <c r="J206" s="264"/>
      <c r="K206" s="264"/>
      <c r="L206" s="322"/>
      <c r="M206" s="323"/>
      <c r="N206" s="264"/>
      <c r="O206" s="264"/>
      <c r="P206" s="323"/>
      <c r="Q206" s="264"/>
      <c r="R206" s="264"/>
      <c r="S206" s="264"/>
      <c r="T206" s="324"/>
      <c r="U206" s="324"/>
      <c r="V206" s="324"/>
      <c r="W206" s="324"/>
      <c r="X206" s="324"/>
      <c r="Y206" s="264"/>
      <c r="Z206" s="251"/>
      <c r="AA206" s="266"/>
      <c r="AB206" s="233"/>
      <c r="AC206" s="233"/>
      <c r="AD206" s="233"/>
      <c r="AE206" s="233"/>
      <c r="AF206" s="233"/>
      <c r="AG206" s="233"/>
      <c r="AH206" s="233"/>
      <c r="AI206" s="233"/>
      <c r="AJ206" s="233"/>
      <c r="AK206" s="233"/>
      <c r="AL206" s="233"/>
      <c r="AM206" s="233"/>
      <c r="AN206" s="233"/>
      <c r="AO206" s="233"/>
      <c r="AP206" s="233"/>
      <c r="AQ206" s="233"/>
      <c r="AR206" s="233"/>
      <c r="AS206" s="233"/>
      <c r="AT206" s="264"/>
    </row>
    <row r="207" ht="14.25" customHeight="1">
      <c r="A207" s="264"/>
      <c r="B207" s="264"/>
      <c r="C207" s="264"/>
      <c r="D207" s="264"/>
      <c r="E207" s="264"/>
      <c r="F207" s="264"/>
      <c r="G207" s="264"/>
      <c r="H207" s="320"/>
      <c r="I207" s="321"/>
      <c r="J207" s="264"/>
      <c r="K207" s="264"/>
      <c r="L207" s="322"/>
      <c r="M207" s="323"/>
      <c r="N207" s="264"/>
      <c r="O207" s="264"/>
      <c r="P207" s="323"/>
      <c r="Q207" s="264"/>
      <c r="R207" s="264"/>
      <c r="S207" s="264"/>
      <c r="T207" s="324"/>
      <c r="U207" s="324"/>
      <c r="V207" s="324"/>
      <c r="W207" s="324"/>
      <c r="X207" s="324"/>
      <c r="Y207" s="264"/>
      <c r="Z207" s="251"/>
      <c r="AA207" s="266"/>
      <c r="AB207" s="233"/>
      <c r="AC207" s="233"/>
      <c r="AD207" s="233"/>
      <c r="AE207" s="233"/>
      <c r="AF207" s="233"/>
      <c r="AG207" s="233"/>
      <c r="AH207" s="233"/>
      <c r="AI207" s="233"/>
      <c r="AJ207" s="233"/>
      <c r="AK207" s="233"/>
      <c r="AL207" s="233"/>
      <c r="AM207" s="233"/>
      <c r="AN207" s="233"/>
      <c r="AO207" s="233"/>
      <c r="AP207" s="233"/>
      <c r="AQ207" s="233"/>
      <c r="AR207" s="233"/>
      <c r="AS207" s="233"/>
      <c r="AT207" s="264"/>
    </row>
    <row r="208" ht="14.25" customHeight="1">
      <c r="A208" s="264"/>
      <c r="B208" s="264"/>
      <c r="C208" s="264"/>
      <c r="D208" s="264"/>
      <c r="E208" s="264"/>
      <c r="F208" s="264"/>
      <c r="G208" s="264"/>
      <c r="H208" s="320"/>
      <c r="I208" s="321"/>
      <c r="J208" s="264"/>
      <c r="K208" s="264"/>
      <c r="L208" s="322"/>
      <c r="M208" s="323"/>
      <c r="N208" s="264"/>
      <c r="O208" s="264"/>
      <c r="P208" s="323"/>
      <c r="Q208" s="264"/>
      <c r="R208" s="264"/>
      <c r="S208" s="264"/>
      <c r="T208" s="324"/>
      <c r="U208" s="324"/>
      <c r="V208" s="324"/>
      <c r="W208" s="324"/>
      <c r="X208" s="324"/>
      <c r="Y208" s="264"/>
      <c r="Z208" s="251"/>
      <c r="AA208" s="266"/>
      <c r="AB208" s="233"/>
      <c r="AC208" s="233"/>
      <c r="AD208" s="233"/>
      <c r="AE208" s="233"/>
      <c r="AF208" s="233"/>
      <c r="AG208" s="233"/>
      <c r="AH208" s="233"/>
      <c r="AI208" s="233"/>
      <c r="AJ208" s="233"/>
      <c r="AK208" s="233"/>
      <c r="AL208" s="233"/>
      <c r="AM208" s="233"/>
      <c r="AN208" s="233"/>
      <c r="AO208" s="233"/>
      <c r="AP208" s="233"/>
      <c r="AQ208" s="233"/>
      <c r="AR208" s="233"/>
      <c r="AS208" s="233"/>
      <c r="AT208" s="264"/>
    </row>
    <row r="209" ht="14.25" customHeight="1">
      <c r="A209" s="264"/>
      <c r="B209" s="264"/>
      <c r="C209" s="264"/>
      <c r="D209" s="264"/>
      <c r="E209" s="264"/>
      <c r="F209" s="264"/>
      <c r="G209" s="264"/>
      <c r="H209" s="320"/>
      <c r="I209" s="321"/>
      <c r="J209" s="264"/>
      <c r="K209" s="264"/>
      <c r="L209" s="322"/>
      <c r="M209" s="323"/>
      <c r="N209" s="264"/>
      <c r="O209" s="264"/>
      <c r="P209" s="323"/>
      <c r="Q209" s="264"/>
      <c r="R209" s="264"/>
      <c r="S209" s="264"/>
      <c r="T209" s="324"/>
      <c r="U209" s="324"/>
      <c r="V209" s="324"/>
      <c r="W209" s="324"/>
      <c r="X209" s="324"/>
      <c r="Y209" s="264"/>
      <c r="Z209" s="251"/>
      <c r="AA209" s="266"/>
      <c r="AB209" s="233"/>
      <c r="AC209" s="233"/>
      <c r="AD209" s="233"/>
      <c r="AE209" s="233"/>
      <c r="AF209" s="233"/>
      <c r="AG209" s="233"/>
      <c r="AH209" s="233"/>
      <c r="AI209" s="233"/>
      <c r="AJ209" s="233"/>
      <c r="AK209" s="233"/>
      <c r="AL209" s="233"/>
      <c r="AM209" s="233"/>
      <c r="AN209" s="233"/>
      <c r="AO209" s="233"/>
      <c r="AP209" s="233"/>
      <c r="AQ209" s="233"/>
      <c r="AR209" s="233"/>
      <c r="AS209" s="233"/>
      <c r="AT209" s="264"/>
    </row>
    <row r="210" ht="14.25" customHeight="1">
      <c r="A210" s="264"/>
      <c r="B210" s="264"/>
      <c r="C210" s="264"/>
      <c r="D210" s="264"/>
      <c r="E210" s="264"/>
      <c r="F210" s="264"/>
      <c r="G210" s="264"/>
      <c r="H210" s="320"/>
      <c r="I210" s="321"/>
      <c r="J210" s="264"/>
      <c r="K210" s="264"/>
      <c r="L210" s="322"/>
      <c r="M210" s="323"/>
      <c r="N210" s="264"/>
      <c r="O210" s="264"/>
      <c r="P210" s="323"/>
      <c r="Q210" s="264"/>
      <c r="R210" s="264"/>
      <c r="S210" s="264"/>
      <c r="T210" s="324"/>
      <c r="U210" s="324"/>
      <c r="V210" s="324"/>
      <c r="W210" s="324"/>
      <c r="X210" s="324"/>
      <c r="Y210" s="264"/>
      <c r="Z210" s="251"/>
      <c r="AA210" s="266"/>
      <c r="AB210" s="233"/>
      <c r="AC210" s="233"/>
      <c r="AD210" s="233"/>
      <c r="AE210" s="233"/>
      <c r="AF210" s="233"/>
      <c r="AG210" s="233"/>
      <c r="AH210" s="233"/>
      <c r="AI210" s="233"/>
      <c r="AJ210" s="233"/>
      <c r="AK210" s="233"/>
      <c r="AL210" s="233"/>
      <c r="AM210" s="233"/>
      <c r="AN210" s="233"/>
      <c r="AO210" s="233"/>
      <c r="AP210" s="233"/>
      <c r="AQ210" s="233"/>
      <c r="AR210" s="233"/>
      <c r="AS210" s="233"/>
      <c r="AT210" s="264"/>
    </row>
    <row r="211" ht="14.25" customHeight="1">
      <c r="A211" s="264"/>
      <c r="B211" s="264"/>
      <c r="C211" s="264"/>
      <c r="D211" s="264"/>
      <c r="E211" s="264"/>
      <c r="F211" s="264"/>
      <c r="G211" s="264"/>
      <c r="H211" s="320"/>
      <c r="I211" s="321"/>
      <c r="J211" s="264"/>
      <c r="K211" s="264"/>
      <c r="L211" s="322"/>
      <c r="M211" s="323"/>
      <c r="N211" s="264"/>
      <c r="O211" s="264"/>
      <c r="P211" s="323"/>
      <c r="Q211" s="264"/>
      <c r="R211" s="264"/>
      <c r="S211" s="264"/>
      <c r="T211" s="324"/>
      <c r="U211" s="324"/>
      <c r="V211" s="324"/>
      <c r="W211" s="324"/>
      <c r="X211" s="324"/>
      <c r="Y211" s="264"/>
      <c r="Z211" s="251"/>
      <c r="AA211" s="266"/>
      <c r="AB211" s="233"/>
      <c r="AC211" s="233"/>
      <c r="AD211" s="233"/>
      <c r="AE211" s="233"/>
      <c r="AF211" s="233"/>
      <c r="AG211" s="233"/>
      <c r="AH211" s="233"/>
      <c r="AI211" s="233"/>
      <c r="AJ211" s="233"/>
      <c r="AK211" s="233"/>
      <c r="AL211" s="233"/>
      <c r="AM211" s="233"/>
      <c r="AN211" s="233"/>
      <c r="AO211" s="233"/>
      <c r="AP211" s="233"/>
      <c r="AQ211" s="233"/>
      <c r="AR211" s="233"/>
      <c r="AS211" s="233"/>
      <c r="AT211" s="264"/>
    </row>
    <row r="212" ht="14.25" customHeight="1">
      <c r="A212" s="264"/>
      <c r="B212" s="264"/>
      <c r="C212" s="264"/>
      <c r="D212" s="264"/>
      <c r="E212" s="264"/>
      <c r="F212" s="264"/>
      <c r="G212" s="264"/>
      <c r="H212" s="320"/>
      <c r="I212" s="321"/>
      <c r="J212" s="264"/>
      <c r="K212" s="264"/>
      <c r="L212" s="322"/>
      <c r="M212" s="323"/>
      <c r="N212" s="264"/>
      <c r="O212" s="264"/>
      <c r="P212" s="323"/>
      <c r="Q212" s="264"/>
      <c r="R212" s="264"/>
      <c r="S212" s="264"/>
      <c r="T212" s="324"/>
      <c r="U212" s="324"/>
      <c r="V212" s="324"/>
      <c r="W212" s="324"/>
      <c r="X212" s="324"/>
      <c r="Y212" s="264"/>
      <c r="Z212" s="251"/>
      <c r="AA212" s="266"/>
      <c r="AB212" s="233"/>
      <c r="AC212" s="233"/>
      <c r="AD212" s="233"/>
      <c r="AE212" s="233"/>
      <c r="AF212" s="233"/>
      <c r="AG212" s="233"/>
      <c r="AH212" s="233"/>
      <c r="AI212" s="233"/>
      <c r="AJ212" s="233"/>
      <c r="AK212" s="233"/>
      <c r="AL212" s="233"/>
      <c r="AM212" s="233"/>
      <c r="AN212" s="233"/>
      <c r="AO212" s="233"/>
      <c r="AP212" s="233"/>
      <c r="AQ212" s="233"/>
      <c r="AR212" s="233"/>
      <c r="AS212" s="233"/>
      <c r="AT212" s="264"/>
    </row>
    <row r="213" ht="14.25" customHeight="1">
      <c r="A213" s="264"/>
      <c r="B213" s="264"/>
      <c r="C213" s="264"/>
      <c r="D213" s="264"/>
      <c r="E213" s="264"/>
      <c r="F213" s="264"/>
      <c r="G213" s="264"/>
      <c r="H213" s="320"/>
      <c r="I213" s="321"/>
      <c r="J213" s="264"/>
      <c r="K213" s="264"/>
      <c r="L213" s="322"/>
      <c r="M213" s="323"/>
      <c r="N213" s="264"/>
      <c r="O213" s="264"/>
      <c r="P213" s="323"/>
      <c r="Q213" s="264"/>
      <c r="R213" s="264"/>
      <c r="S213" s="264"/>
      <c r="T213" s="324"/>
      <c r="U213" s="324"/>
      <c r="V213" s="324"/>
      <c r="W213" s="324"/>
      <c r="X213" s="324"/>
      <c r="Y213" s="264"/>
      <c r="Z213" s="251"/>
      <c r="AA213" s="266"/>
      <c r="AB213" s="233"/>
      <c r="AC213" s="233"/>
      <c r="AD213" s="233"/>
      <c r="AE213" s="233"/>
      <c r="AF213" s="233"/>
      <c r="AG213" s="233"/>
      <c r="AH213" s="233"/>
      <c r="AI213" s="233"/>
      <c r="AJ213" s="233"/>
      <c r="AK213" s="233"/>
      <c r="AL213" s="233"/>
      <c r="AM213" s="233"/>
      <c r="AN213" s="233"/>
      <c r="AO213" s="233"/>
      <c r="AP213" s="233"/>
      <c r="AQ213" s="233"/>
      <c r="AR213" s="233"/>
      <c r="AS213" s="233"/>
      <c r="AT213" s="264"/>
    </row>
    <row r="214" ht="14.25" customHeight="1">
      <c r="A214" s="264"/>
      <c r="B214" s="264"/>
      <c r="C214" s="264"/>
      <c r="D214" s="264"/>
      <c r="E214" s="264"/>
      <c r="F214" s="264"/>
      <c r="G214" s="264"/>
      <c r="H214" s="320"/>
      <c r="I214" s="321"/>
      <c r="J214" s="264"/>
      <c r="K214" s="264"/>
      <c r="L214" s="322"/>
      <c r="M214" s="323"/>
      <c r="N214" s="264"/>
      <c r="O214" s="264"/>
      <c r="P214" s="323"/>
      <c r="Q214" s="264"/>
      <c r="R214" s="264"/>
      <c r="S214" s="264"/>
      <c r="T214" s="324"/>
      <c r="U214" s="324"/>
      <c r="V214" s="324"/>
      <c r="W214" s="324"/>
      <c r="X214" s="324"/>
      <c r="Y214" s="264"/>
      <c r="Z214" s="251"/>
      <c r="AA214" s="266"/>
      <c r="AB214" s="233"/>
      <c r="AC214" s="233"/>
      <c r="AD214" s="233"/>
      <c r="AE214" s="233"/>
      <c r="AF214" s="233"/>
      <c r="AG214" s="233"/>
      <c r="AH214" s="233"/>
      <c r="AI214" s="233"/>
      <c r="AJ214" s="233"/>
      <c r="AK214" s="233"/>
      <c r="AL214" s="233"/>
      <c r="AM214" s="233"/>
      <c r="AN214" s="233"/>
      <c r="AO214" s="233"/>
      <c r="AP214" s="233"/>
      <c r="AQ214" s="233"/>
      <c r="AR214" s="233"/>
      <c r="AS214" s="233"/>
      <c r="AT214" s="264"/>
    </row>
    <row r="215" ht="14.25" customHeight="1">
      <c r="A215" s="264"/>
      <c r="B215" s="264"/>
      <c r="C215" s="264"/>
      <c r="D215" s="264"/>
      <c r="E215" s="264"/>
      <c r="F215" s="264"/>
      <c r="G215" s="264"/>
      <c r="H215" s="320"/>
      <c r="I215" s="321"/>
      <c r="J215" s="264"/>
      <c r="K215" s="264"/>
      <c r="L215" s="322"/>
      <c r="M215" s="323"/>
      <c r="N215" s="264"/>
      <c r="O215" s="264"/>
      <c r="P215" s="323"/>
      <c r="Q215" s="264"/>
      <c r="R215" s="264"/>
      <c r="S215" s="264"/>
      <c r="T215" s="324"/>
      <c r="U215" s="324"/>
      <c r="V215" s="324"/>
      <c r="W215" s="324"/>
      <c r="X215" s="324"/>
      <c r="Y215" s="264"/>
      <c r="Z215" s="251"/>
      <c r="AA215" s="266"/>
      <c r="AB215" s="233"/>
      <c r="AC215" s="233"/>
      <c r="AD215" s="233"/>
      <c r="AE215" s="233"/>
      <c r="AF215" s="233"/>
      <c r="AG215" s="233"/>
      <c r="AH215" s="233"/>
      <c r="AI215" s="233"/>
      <c r="AJ215" s="233"/>
      <c r="AK215" s="233"/>
      <c r="AL215" s="233"/>
      <c r="AM215" s="233"/>
      <c r="AN215" s="233"/>
      <c r="AO215" s="233"/>
      <c r="AP215" s="233"/>
      <c r="AQ215" s="233"/>
      <c r="AR215" s="233"/>
      <c r="AS215" s="233"/>
      <c r="AT215" s="264"/>
    </row>
    <row r="216" ht="14.25" customHeight="1">
      <c r="A216" s="264"/>
      <c r="B216" s="264"/>
      <c r="C216" s="264"/>
      <c r="D216" s="264"/>
      <c r="E216" s="264"/>
      <c r="F216" s="264"/>
      <c r="G216" s="264"/>
      <c r="H216" s="320"/>
      <c r="I216" s="321"/>
      <c r="J216" s="264"/>
      <c r="K216" s="264"/>
      <c r="L216" s="322"/>
      <c r="M216" s="323"/>
      <c r="N216" s="264"/>
      <c r="O216" s="264"/>
      <c r="P216" s="323"/>
      <c r="Q216" s="264"/>
      <c r="R216" s="264"/>
      <c r="S216" s="264"/>
      <c r="T216" s="324"/>
      <c r="U216" s="324"/>
      <c r="V216" s="324"/>
      <c r="W216" s="324"/>
      <c r="X216" s="324"/>
      <c r="Y216" s="264"/>
      <c r="Z216" s="251"/>
      <c r="AA216" s="266"/>
      <c r="AB216" s="233"/>
      <c r="AC216" s="233"/>
      <c r="AD216" s="233"/>
      <c r="AE216" s="233"/>
      <c r="AF216" s="233"/>
      <c r="AG216" s="233"/>
      <c r="AH216" s="233"/>
      <c r="AI216" s="233"/>
      <c r="AJ216" s="233"/>
      <c r="AK216" s="233"/>
      <c r="AL216" s="233"/>
      <c r="AM216" s="233"/>
      <c r="AN216" s="233"/>
      <c r="AO216" s="233"/>
      <c r="AP216" s="233"/>
      <c r="AQ216" s="233"/>
      <c r="AR216" s="233"/>
      <c r="AS216" s="233"/>
      <c r="AT216" s="264"/>
    </row>
    <row r="217" ht="14.25" customHeight="1">
      <c r="A217" s="264"/>
      <c r="B217" s="264"/>
      <c r="C217" s="264"/>
      <c r="D217" s="264"/>
      <c r="E217" s="264"/>
      <c r="F217" s="264"/>
      <c r="G217" s="264"/>
      <c r="H217" s="320"/>
      <c r="I217" s="321"/>
      <c r="J217" s="264"/>
      <c r="K217" s="264"/>
      <c r="L217" s="322"/>
      <c r="M217" s="323"/>
      <c r="N217" s="264"/>
      <c r="O217" s="264"/>
      <c r="P217" s="323"/>
      <c r="Q217" s="264"/>
      <c r="R217" s="264"/>
      <c r="S217" s="264"/>
      <c r="T217" s="324"/>
      <c r="U217" s="324"/>
      <c r="V217" s="324"/>
      <c r="W217" s="324"/>
      <c r="X217" s="324"/>
      <c r="Y217" s="264"/>
      <c r="Z217" s="251"/>
      <c r="AA217" s="266"/>
      <c r="AB217" s="233"/>
      <c r="AC217" s="233"/>
      <c r="AD217" s="233"/>
      <c r="AE217" s="233"/>
      <c r="AF217" s="233"/>
      <c r="AG217" s="233"/>
      <c r="AH217" s="233"/>
      <c r="AI217" s="233"/>
      <c r="AJ217" s="233"/>
      <c r="AK217" s="233"/>
      <c r="AL217" s="233"/>
      <c r="AM217" s="233"/>
      <c r="AN217" s="233"/>
      <c r="AO217" s="233"/>
      <c r="AP217" s="233"/>
      <c r="AQ217" s="233"/>
      <c r="AR217" s="233"/>
      <c r="AS217" s="233"/>
      <c r="AT217" s="264"/>
    </row>
    <row r="218" ht="14.25" customHeight="1">
      <c r="A218" s="264"/>
      <c r="B218" s="264"/>
      <c r="C218" s="264"/>
      <c r="D218" s="264"/>
      <c r="E218" s="264"/>
      <c r="F218" s="264"/>
      <c r="G218" s="264"/>
      <c r="H218" s="320"/>
      <c r="I218" s="321"/>
      <c r="J218" s="264"/>
      <c r="K218" s="264"/>
      <c r="L218" s="322"/>
      <c r="M218" s="323"/>
      <c r="N218" s="264"/>
      <c r="O218" s="264"/>
      <c r="P218" s="323"/>
      <c r="Q218" s="264"/>
      <c r="R218" s="264"/>
      <c r="S218" s="264"/>
      <c r="T218" s="324"/>
      <c r="U218" s="324"/>
      <c r="V218" s="324"/>
      <c r="W218" s="324"/>
      <c r="X218" s="324"/>
      <c r="Y218" s="264"/>
      <c r="Z218" s="251"/>
      <c r="AA218" s="266"/>
      <c r="AB218" s="233"/>
      <c r="AC218" s="233"/>
      <c r="AD218" s="233"/>
      <c r="AE218" s="233"/>
      <c r="AF218" s="233"/>
      <c r="AG218" s="233"/>
      <c r="AH218" s="233"/>
      <c r="AI218" s="233"/>
      <c r="AJ218" s="233"/>
      <c r="AK218" s="233"/>
      <c r="AL218" s="233"/>
      <c r="AM218" s="233"/>
      <c r="AN218" s="233"/>
      <c r="AO218" s="233"/>
      <c r="AP218" s="233"/>
      <c r="AQ218" s="233"/>
      <c r="AR218" s="233"/>
      <c r="AS218" s="233"/>
      <c r="AT218" s="264"/>
    </row>
    <row r="219" ht="14.25" customHeight="1">
      <c r="A219" s="264"/>
      <c r="B219" s="264"/>
      <c r="C219" s="264"/>
      <c r="D219" s="264"/>
      <c r="E219" s="264"/>
      <c r="F219" s="264"/>
      <c r="G219" s="264"/>
      <c r="H219" s="320"/>
      <c r="I219" s="321"/>
      <c r="J219" s="264"/>
      <c r="K219" s="264"/>
      <c r="L219" s="322"/>
      <c r="M219" s="323"/>
      <c r="N219" s="264"/>
      <c r="O219" s="264"/>
      <c r="P219" s="323"/>
      <c r="Q219" s="264"/>
      <c r="R219" s="264"/>
      <c r="S219" s="264"/>
      <c r="T219" s="324"/>
      <c r="U219" s="324"/>
      <c r="V219" s="324"/>
      <c r="W219" s="324"/>
      <c r="X219" s="324"/>
      <c r="Y219" s="264"/>
      <c r="Z219" s="251"/>
      <c r="AA219" s="266"/>
      <c r="AB219" s="233"/>
      <c r="AC219" s="233"/>
      <c r="AD219" s="233"/>
      <c r="AE219" s="233"/>
      <c r="AF219" s="233"/>
      <c r="AG219" s="233"/>
      <c r="AH219" s="233"/>
      <c r="AI219" s="233"/>
      <c r="AJ219" s="233"/>
      <c r="AK219" s="233"/>
      <c r="AL219" s="233"/>
      <c r="AM219" s="233"/>
      <c r="AN219" s="233"/>
      <c r="AO219" s="233"/>
      <c r="AP219" s="233"/>
      <c r="AQ219" s="233"/>
      <c r="AR219" s="233"/>
      <c r="AS219" s="233"/>
      <c r="AT219" s="264"/>
    </row>
    <row r="220" ht="14.25" customHeight="1">
      <c r="A220" s="264"/>
      <c r="B220" s="264"/>
      <c r="C220" s="264"/>
      <c r="D220" s="264"/>
      <c r="E220" s="264"/>
      <c r="F220" s="264"/>
      <c r="G220" s="264"/>
      <c r="H220" s="320"/>
      <c r="I220" s="321"/>
      <c r="J220" s="264"/>
      <c r="K220" s="264"/>
      <c r="L220" s="322"/>
      <c r="M220" s="323"/>
      <c r="N220" s="264"/>
      <c r="O220" s="264"/>
      <c r="P220" s="323"/>
      <c r="Q220" s="264"/>
      <c r="R220" s="264"/>
      <c r="S220" s="264"/>
      <c r="T220" s="324"/>
      <c r="U220" s="324"/>
      <c r="V220" s="324"/>
      <c r="W220" s="324"/>
      <c r="X220" s="324"/>
      <c r="Y220" s="264"/>
      <c r="Z220" s="251"/>
      <c r="AA220" s="266"/>
      <c r="AB220" s="233"/>
      <c r="AC220" s="233"/>
      <c r="AD220" s="233"/>
      <c r="AE220" s="233"/>
      <c r="AF220" s="233"/>
      <c r="AG220" s="233"/>
      <c r="AH220" s="233"/>
      <c r="AI220" s="233"/>
      <c r="AJ220" s="233"/>
      <c r="AK220" s="233"/>
      <c r="AL220" s="233"/>
      <c r="AM220" s="233"/>
      <c r="AN220" s="233"/>
      <c r="AO220" s="233"/>
      <c r="AP220" s="233"/>
      <c r="AQ220" s="233"/>
      <c r="AR220" s="233"/>
      <c r="AS220" s="233"/>
      <c r="AT220" s="264"/>
    </row>
    <row r="221" ht="14.25" customHeight="1">
      <c r="A221" s="264"/>
      <c r="B221" s="264"/>
      <c r="C221" s="264"/>
      <c r="D221" s="264"/>
      <c r="E221" s="264"/>
      <c r="F221" s="264"/>
      <c r="G221" s="264"/>
      <c r="H221" s="320"/>
      <c r="I221" s="321"/>
      <c r="J221" s="264"/>
      <c r="K221" s="264"/>
      <c r="L221" s="322"/>
      <c r="M221" s="323"/>
      <c r="N221" s="264"/>
      <c r="O221" s="264"/>
      <c r="P221" s="323"/>
      <c r="Q221" s="264"/>
      <c r="R221" s="264"/>
      <c r="S221" s="264"/>
      <c r="T221" s="324"/>
      <c r="U221" s="324"/>
      <c r="V221" s="324"/>
      <c r="W221" s="324"/>
      <c r="X221" s="324"/>
      <c r="Y221" s="264"/>
      <c r="Z221" s="251"/>
      <c r="AA221" s="266"/>
      <c r="AB221" s="233"/>
      <c r="AC221" s="233"/>
      <c r="AD221" s="233"/>
      <c r="AE221" s="233"/>
      <c r="AF221" s="233"/>
      <c r="AG221" s="233"/>
      <c r="AH221" s="233"/>
      <c r="AI221" s="233"/>
      <c r="AJ221" s="233"/>
      <c r="AK221" s="233"/>
      <c r="AL221" s="233"/>
      <c r="AM221" s="233"/>
      <c r="AN221" s="233"/>
      <c r="AO221" s="233"/>
      <c r="AP221" s="233"/>
      <c r="AQ221" s="233"/>
      <c r="AR221" s="233"/>
      <c r="AS221" s="233"/>
      <c r="AT221" s="264"/>
    </row>
    <row r="222" ht="14.25" customHeight="1">
      <c r="A222" s="264"/>
      <c r="B222" s="264"/>
      <c r="C222" s="264"/>
      <c r="D222" s="264"/>
      <c r="E222" s="264"/>
      <c r="F222" s="264"/>
      <c r="G222" s="264"/>
      <c r="H222" s="320"/>
      <c r="I222" s="321"/>
      <c r="J222" s="264"/>
      <c r="K222" s="264"/>
      <c r="L222" s="322"/>
      <c r="M222" s="323"/>
      <c r="N222" s="264"/>
      <c r="O222" s="264"/>
      <c r="P222" s="323"/>
      <c r="Q222" s="264"/>
      <c r="R222" s="264"/>
      <c r="S222" s="264"/>
      <c r="T222" s="324"/>
      <c r="U222" s="324"/>
      <c r="V222" s="324"/>
      <c r="W222" s="324"/>
      <c r="X222" s="324"/>
      <c r="Y222" s="264"/>
      <c r="Z222" s="251"/>
      <c r="AA222" s="266"/>
      <c r="AB222" s="233"/>
      <c r="AC222" s="233"/>
      <c r="AD222" s="233"/>
      <c r="AE222" s="233"/>
      <c r="AF222" s="233"/>
      <c r="AG222" s="233"/>
      <c r="AH222" s="233"/>
      <c r="AI222" s="233"/>
      <c r="AJ222" s="233"/>
      <c r="AK222" s="233"/>
      <c r="AL222" s="233"/>
      <c r="AM222" s="233"/>
      <c r="AN222" s="233"/>
      <c r="AO222" s="233"/>
      <c r="AP222" s="233"/>
      <c r="AQ222" s="233"/>
      <c r="AR222" s="233"/>
      <c r="AS222" s="233"/>
      <c r="AT222" s="264"/>
    </row>
    <row r="223" ht="14.25" customHeight="1">
      <c r="A223" s="264"/>
      <c r="B223" s="264"/>
      <c r="C223" s="264"/>
      <c r="D223" s="264"/>
      <c r="E223" s="264"/>
      <c r="F223" s="264"/>
      <c r="G223" s="264"/>
      <c r="H223" s="320"/>
      <c r="I223" s="321"/>
      <c r="J223" s="264"/>
      <c r="K223" s="264"/>
      <c r="L223" s="322"/>
      <c r="M223" s="323"/>
      <c r="N223" s="264"/>
      <c r="O223" s="264"/>
      <c r="P223" s="323"/>
      <c r="Q223" s="264"/>
      <c r="R223" s="264"/>
      <c r="S223" s="264"/>
      <c r="T223" s="324"/>
      <c r="U223" s="324"/>
      <c r="V223" s="324"/>
      <c r="W223" s="324"/>
      <c r="X223" s="324"/>
      <c r="Y223" s="264"/>
      <c r="Z223" s="251"/>
      <c r="AA223" s="266"/>
      <c r="AB223" s="233"/>
      <c r="AC223" s="233"/>
      <c r="AD223" s="233"/>
      <c r="AE223" s="233"/>
      <c r="AF223" s="233"/>
      <c r="AG223" s="233"/>
      <c r="AH223" s="233"/>
      <c r="AI223" s="233"/>
      <c r="AJ223" s="233"/>
      <c r="AK223" s="233"/>
      <c r="AL223" s="233"/>
      <c r="AM223" s="233"/>
      <c r="AN223" s="233"/>
      <c r="AO223" s="233"/>
      <c r="AP223" s="233"/>
      <c r="AQ223" s="233"/>
      <c r="AR223" s="233"/>
      <c r="AS223" s="233"/>
      <c r="AT223" s="264"/>
    </row>
    <row r="224" ht="14.25" customHeight="1">
      <c r="A224" s="264"/>
      <c r="B224" s="264"/>
      <c r="C224" s="264"/>
      <c r="D224" s="264"/>
      <c r="E224" s="264"/>
      <c r="F224" s="264"/>
      <c r="G224" s="264"/>
      <c r="H224" s="320"/>
      <c r="I224" s="321"/>
      <c r="J224" s="264"/>
      <c r="K224" s="264"/>
      <c r="L224" s="322"/>
      <c r="M224" s="323"/>
      <c r="N224" s="264"/>
      <c r="O224" s="264"/>
      <c r="P224" s="323"/>
      <c r="Q224" s="264"/>
      <c r="R224" s="264"/>
      <c r="S224" s="264"/>
      <c r="T224" s="324"/>
      <c r="U224" s="324"/>
      <c r="V224" s="324"/>
      <c r="W224" s="324"/>
      <c r="X224" s="324"/>
      <c r="Y224" s="264"/>
      <c r="Z224" s="251"/>
      <c r="AA224" s="266"/>
      <c r="AB224" s="233"/>
      <c r="AC224" s="233"/>
      <c r="AD224" s="233"/>
      <c r="AE224" s="233"/>
      <c r="AF224" s="233"/>
      <c r="AG224" s="233"/>
      <c r="AH224" s="233"/>
      <c r="AI224" s="233"/>
      <c r="AJ224" s="233"/>
      <c r="AK224" s="233"/>
      <c r="AL224" s="233"/>
      <c r="AM224" s="233"/>
      <c r="AN224" s="233"/>
      <c r="AO224" s="233"/>
      <c r="AP224" s="233"/>
      <c r="AQ224" s="233"/>
      <c r="AR224" s="233"/>
      <c r="AS224" s="233"/>
      <c r="AT224" s="264"/>
    </row>
    <row r="225" ht="14.25" customHeight="1">
      <c r="A225" s="264"/>
      <c r="B225" s="264"/>
      <c r="C225" s="264"/>
      <c r="D225" s="264"/>
      <c r="E225" s="264"/>
      <c r="F225" s="264"/>
      <c r="G225" s="264"/>
      <c r="H225" s="320"/>
      <c r="I225" s="321"/>
      <c r="J225" s="264"/>
      <c r="K225" s="264"/>
      <c r="L225" s="322"/>
      <c r="M225" s="323"/>
      <c r="N225" s="264"/>
      <c r="O225" s="264"/>
      <c r="P225" s="323"/>
      <c r="Q225" s="264"/>
      <c r="R225" s="264"/>
      <c r="S225" s="264"/>
      <c r="T225" s="324"/>
      <c r="U225" s="324"/>
      <c r="V225" s="324"/>
      <c r="W225" s="324"/>
      <c r="X225" s="324"/>
      <c r="Y225" s="264"/>
      <c r="Z225" s="251"/>
      <c r="AA225" s="266"/>
      <c r="AB225" s="233"/>
      <c r="AC225" s="233"/>
      <c r="AD225" s="233"/>
      <c r="AE225" s="233"/>
      <c r="AF225" s="233"/>
      <c r="AG225" s="233"/>
      <c r="AH225" s="233"/>
      <c r="AI225" s="233"/>
      <c r="AJ225" s="233"/>
      <c r="AK225" s="233"/>
      <c r="AL225" s="233"/>
      <c r="AM225" s="233"/>
      <c r="AN225" s="233"/>
      <c r="AO225" s="233"/>
      <c r="AP225" s="233"/>
      <c r="AQ225" s="233"/>
      <c r="AR225" s="233"/>
      <c r="AS225" s="233"/>
      <c r="AT225" s="264"/>
    </row>
    <row r="226" ht="14.25" customHeight="1">
      <c r="A226" s="264"/>
      <c r="B226" s="264"/>
      <c r="C226" s="264"/>
      <c r="D226" s="264"/>
      <c r="E226" s="264"/>
      <c r="F226" s="264"/>
      <c r="G226" s="264"/>
      <c r="H226" s="320"/>
      <c r="I226" s="321"/>
      <c r="J226" s="264"/>
      <c r="K226" s="264"/>
      <c r="L226" s="322"/>
      <c r="M226" s="323"/>
      <c r="N226" s="264"/>
      <c r="O226" s="264"/>
      <c r="P226" s="323"/>
      <c r="Q226" s="264"/>
      <c r="R226" s="264"/>
      <c r="S226" s="264"/>
      <c r="T226" s="324"/>
      <c r="U226" s="324"/>
      <c r="V226" s="324"/>
      <c r="W226" s="324"/>
      <c r="X226" s="324"/>
      <c r="Y226" s="264"/>
      <c r="Z226" s="251"/>
      <c r="AA226" s="266"/>
      <c r="AB226" s="233"/>
      <c r="AC226" s="233"/>
      <c r="AD226" s="233"/>
      <c r="AE226" s="233"/>
      <c r="AF226" s="233"/>
      <c r="AG226" s="233"/>
      <c r="AH226" s="233"/>
      <c r="AI226" s="233"/>
      <c r="AJ226" s="233"/>
      <c r="AK226" s="233"/>
      <c r="AL226" s="233"/>
      <c r="AM226" s="233"/>
      <c r="AN226" s="233"/>
      <c r="AO226" s="233"/>
      <c r="AP226" s="233"/>
      <c r="AQ226" s="233"/>
      <c r="AR226" s="233"/>
      <c r="AS226" s="233"/>
      <c r="AT226" s="264"/>
    </row>
    <row r="227" ht="14.25" customHeight="1">
      <c r="A227" s="264"/>
      <c r="B227" s="264"/>
      <c r="C227" s="264"/>
      <c r="D227" s="264"/>
      <c r="E227" s="264"/>
      <c r="F227" s="264"/>
      <c r="G227" s="264"/>
      <c r="H227" s="320"/>
      <c r="I227" s="321"/>
      <c r="J227" s="264"/>
      <c r="K227" s="264"/>
      <c r="L227" s="322"/>
      <c r="M227" s="323"/>
      <c r="N227" s="264"/>
      <c r="O227" s="264"/>
      <c r="P227" s="323"/>
      <c r="Q227" s="264"/>
      <c r="R227" s="264"/>
      <c r="S227" s="264"/>
      <c r="T227" s="324"/>
      <c r="U227" s="324"/>
      <c r="V227" s="324"/>
      <c r="W227" s="324"/>
      <c r="X227" s="324"/>
      <c r="Y227" s="264"/>
      <c r="Z227" s="251"/>
      <c r="AA227" s="266"/>
      <c r="AB227" s="233"/>
      <c r="AC227" s="233"/>
      <c r="AD227" s="233"/>
      <c r="AE227" s="233"/>
      <c r="AF227" s="233"/>
      <c r="AG227" s="233"/>
      <c r="AH227" s="233"/>
      <c r="AI227" s="233"/>
      <c r="AJ227" s="233"/>
      <c r="AK227" s="233"/>
      <c r="AL227" s="233"/>
      <c r="AM227" s="233"/>
      <c r="AN227" s="233"/>
      <c r="AO227" s="233"/>
      <c r="AP227" s="233"/>
      <c r="AQ227" s="233"/>
      <c r="AR227" s="233"/>
      <c r="AS227" s="233"/>
      <c r="AT227" s="264"/>
    </row>
    <row r="228" ht="14.25" customHeight="1">
      <c r="A228" s="264"/>
      <c r="B228" s="264"/>
      <c r="C228" s="264"/>
      <c r="D228" s="264"/>
      <c r="E228" s="264"/>
      <c r="F228" s="264"/>
      <c r="G228" s="264"/>
      <c r="H228" s="320"/>
      <c r="I228" s="321"/>
      <c r="J228" s="264"/>
      <c r="K228" s="264"/>
      <c r="L228" s="322"/>
      <c r="M228" s="323"/>
      <c r="N228" s="264"/>
      <c r="O228" s="264"/>
      <c r="P228" s="323"/>
      <c r="Q228" s="264"/>
      <c r="R228" s="264"/>
      <c r="S228" s="264"/>
      <c r="T228" s="324"/>
      <c r="U228" s="324"/>
      <c r="V228" s="324"/>
      <c r="W228" s="324"/>
      <c r="X228" s="324"/>
      <c r="Y228" s="264"/>
      <c r="Z228" s="251"/>
      <c r="AA228" s="266"/>
      <c r="AB228" s="233"/>
      <c r="AC228" s="233"/>
      <c r="AD228" s="233"/>
      <c r="AE228" s="233"/>
      <c r="AF228" s="233"/>
      <c r="AG228" s="233"/>
      <c r="AH228" s="233"/>
      <c r="AI228" s="233"/>
      <c r="AJ228" s="233"/>
      <c r="AK228" s="233"/>
      <c r="AL228" s="233"/>
      <c r="AM228" s="233"/>
      <c r="AN228" s="233"/>
      <c r="AO228" s="233"/>
      <c r="AP228" s="233"/>
      <c r="AQ228" s="233"/>
      <c r="AR228" s="233"/>
      <c r="AS228" s="233"/>
      <c r="AT228" s="264"/>
    </row>
    <row r="229" ht="14.25" customHeight="1">
      <c r="A229" s="264"/>
      <c r="B229" s="264"/>
      <c r="C229" s="264"/>
      <c r="D229" s="264"/>
      <c r="E229" s="264"/>
      <c r="F229" s="264"/>
      <c r="G229" s="264"/>
      <c r="H229" s="320"/>
      <c r="I229" s="321"/>
      <c r="J229" s="264"/>
      <c r="K229" s="264"/>
      <c r="L229" s="322"/>
      <c r="M229" s="323"/>
      <c r="N229" s="264"/>
      <c r="O229" s="264"/>
      <c r="P229" s="323"/>
      <c r="Q229" s="264"/>
      <c r="R229" s="264"/>
      <c r="S229" s="264"/>
      <c r="T229" s="324"/>
      <c r="U229" s="324"/>
      <c r="V229" s="324"/>
      <c r="W229" s="324"/>
      <c r="X229" s="324"/>
      <c r="Y229" s="264"/>
      <c r="Z229" s="251"/>
      <c r="AA229" s="266"/>
      <c r="AB229" s="233"/>
      <c r="AC229" s="233"/>
      <c r="AD229" s="233"/>
      <c r="AE229" s="233"/>
      <c r="AF229" s="233"/>
      <c r="AG229" s="233"/>
      <c r="AH229" s="233"/>
      <c r="AI229" s="233"/>
      <c r="AJ229" s="233"/>
      <c r="AK229" s="233"/>
      <c r="AL229" s="233"/>
      <c r="AM229" s="233"/>
      <c r="AN229" s="233"/>
      <c r="AO229" s="233"/>
      <c r="AP229" s="233"/>
      <c r="AQ229" s="233"/>
      <c r="AR229" s="233"/>
      <c r="AS229" s="233"/>
      <c r="AT229" s="264"/>
    </row>
    <row r="230" ht="14.25" customHeight="1">
      <c r="A230" s="264"/>
      <c r="B230" s="264"/>
      <c r="C230" s="264"/>
      <c r="D230" s="264"/>
      <c r="E230" s="264"/>
      <c r="F230" s="264"/>
      <c r="G230" s="264"/>
      <c r="H230" s="320"/>
      <c r="I230" s="321"/>
      <c r="J230" s="264"/>
      <c r="K230" s="264"/>
      <c r="L230" s="322"/>
      <c r="M230" s="323"/>
      <c r="N230" s="264"/>
      <c r="O230" s="264"/>
      <c r="P230" s="323"/>
      <c r="Q230" s="264"/>
      <c r="R230" s="264"/>
      <c r="S230" s="264"/>
      <c r="T230" s="324"/>
      <c r="U230" s="324"/>
      <c r="V230" s="324"/>
      <c r="W230" s="324"/>
      <c r="X230" s="324"/>
      <c r="Y230" s="264"/>
      <c r="Z230" s="251"/>
      <c r="AA230" s="266"/>
      <c r="AB230" s="233"/>
      <c r="AC230" s="233"/>
      <c r="AD230" s="233"/>
      <c r="AE230" s="233"/>
      <c r="AF230" s="233"/>
      <c r="AG230" s="233"/>
      <c r="AH230" s="233"/>
      <c r="AI230" s="233"/>
      <c r="AJ230" s="233"/>
      <c r="AK230" s="233"/>
      <c r="AL230" s="233"/>
      <c r="AM230" s="233"/>
      <c r="AN230" s="233"/>
      <c r="AO230" s="233"/>
      <c r="AP230" s="233"/>
      <c r="AQ230" s="233"/>
      <c r="AR230" s="233"/>
      <c r="AS230" s="233"/>
      <c r="AT230" s="264"/>
    </row>
    <row r="231" ht="14.25" customHeight="1">
      <c r="A231" s="264"/>
      <c r="B231" s="264"/>
      <c r="C231" s="264"/>
      <c r="D231" s="264"/>
      <c r="E231" s="264"/>
      <c r="F231" s="264"/>
      <c r="G231" s="264"/>
      <c r="H231" s="320"/>
      <c r="I231" s="321"/>
      <c r="J231" s="264"/>
      <c r="K231" s="264"/>
      <c r="L231" s="322"/>
      <c r="M231" s="323"/>
      <c r="N231" s="264"/>
      <c r="O231" s="264"/>
      <c r="P231" s="323"/>
      <c r="Q231" s="264"/>
      <c r="R231" s="264"/>
      <c r="S231" s="264"/>
      <c r="T231" s="324"/>
      <c r="U231" s="324"/>
      <c r="V231" s="324"/>
      <c r="W231" s="324"/>
      <c r="X231" s="324"/>
      <c r="Y231" s="264"/>
      <c r="Z231" s="251"/>
      <c r="AA231" s="266"/>
      <c r="AB231" s="233"/>
      <c r="AC231" s="233"/>
      <c r="AD231" s="233"/>
      <c r="AE231" s="233"/>
      <c r="AF231" s="233"/>
      <c r="AG231" s="233"/>
      <c r="AH231" s="233"/>
      <c r="AI231" s="233"/>
      <c r="AJ231" s="233"/>
      <c r="AK231" s="233"/>
      <c r="AL231" s="233"/>
      <c r="AM231" s="233"/>
      <c r="AN231" s="233"/>
      <c r="AO231" s="233"/>
      <c r="AP231" s="233"/>
      <c r="AQ231" s="233"/>
      <c r="AR231" s="233"/>
      <c r="AS231" s="233"/>
      <c r="AT231" s="264"/>
    </row>
    <row r="232" ht="14.25" customHeight="1">
      <c r="A232" s="264"/>
      <c r="B232" s="264"/>
      <c r="C232" s="264"/>
      <c r="D232" s="264"/>
      <c r="E232" s="264"/>
      <c r="F232" s="264"/>
      <c r="G232" s="264"/>
      <c r="H232" s="320"/>
      <c r="I232" s="321"/>
      <c r="J232" s="264"/>
      <c r="K232" s="264"/>
      <c r="L232" s="322"/>
      <c r="M232" s="323"/>
      <c r="N232" s="264"/>
      <c r="O232" s="264"/>
      <c r="P232" s="323"/>
      <c r="Q232" s="264"/>
      <c r="R232" s="264"/>
      <c r="S232" s="264"/>
      <c r="T232" s="324"/>
      <c r="U232" s="324"/>
      <c r="V232" s="324"/>
      <c r="W232" s="324"/>
      <c r="X232" s="324"/>
      <c r="Y232" s="264"/>
      <c r="Z232" s="251"/>
      <c r="AA232" s="266"/>
      <c r="AB232" s="233"/>
      <c r="AC232" s="233"/>
      <c r="AD232" s="233"/>
      <c r="AE232" s="233"/>
      <c r="AF232" s="233"/>
      <c r="AG232" s="233"/>
      <c r="AH232" s="233"/>
      <c r="AI232" s="233"/>
      <c r="AJ232" s="233"/>
      <c r="AK232" s="233"/>
      <c r="AL232" s="233"/>
      <c r="AM232" s="233"/>
      <c r="AN232" s="233"/>
      <c r="AO232" s="233"/>
      <c r="AP232" s="233"/>
      <c r="AQ232" s="233"/>
      <c r="AR232" s="233"/>
      <c r="AS232" s="233"/>
      <c r="AT232" s="264"/>
    </row>
    <row r="233" ht="14.25" customHeight="1">
      <c r="A233" s="264"/>
      <c r="B233" s="264"/>
      <c r="C233" s="264"/>
      <c r="D233" s="264"/>
      <c r="E233" s="264"/>
      <c r="F233" s="264"/>
      <c r="G233" s="264"/>
      <c r="H233" s="320"/>
      <c r="I233" s="321"/>
      <c r="J233" s="264"/>
      <c r="K233" s="264"/>
      <c r="L233" s="322"/>
      <c r="M233" s="323"/>
      <c r="N233" s="264"/>
      <c r="O233" s="264"/>
      <c r="P233" s="323"/>
      <c r="Q233" s="264"/>
      <c r="R233" s="264"/>
      <c r="S233" s="264"/>
      <c r="T233" s="324"/>
      <c r="U233" s="324"/>
      <c r="V233" s="324"/>
      <c r="W233" s="324"/>
      <c r="X233" s="324"/>
      <c r="Y233" s="264"/>
      <c r="Z233" s="251"/>
      <c r="AA233" s="266"/>
      <c r="AB233" s="233"/>
      <c r="AC233" s="233"/>
      <c r="AD233" s="233"/>
      <c r="AE233" s="233"/>
      <c r="AF233" s="233"/>
      <c r="AG233" s="233"/>
      <c r="AH233" s="233"/>
      <c r="AI233" s="233"/>
      <c r="AJ233" s="233"/>
      <c r="AK233" s="233"/>
      <c r="AL233" s="233"/>
      <c r="AM233" s="233"/>
      <c r="AN233" s="233"/>
      <c r="AO233" s="233"/>
      <c r="AP233" s="233"/>
      <c r="AQ233" s="233"/>
      <c r="AR233" s="233"/>
      <c r="AS233" s="233"/>
      <c r="AT233" s="264"/>
    </row>
    <row r="234" ht="14.25" customHeight="1">
      <c r="A234" s="264"/>
      <c r="B234" s="264"/>
      <c r="C234" s="264"/>
      <c r="D234" s="264"/>
      <c r="E234" s="264"/>
      <c r="F234" s="264"/>
      <c r="G234" s="264"/>
      <c r="H234" s="320"/>
      <c r="I234" s="321"/>
      <c r="J234" s="264"/>
      <c r="K234" s="264"/>
      <c r="L234" s="322"/>
      <c r="M234" s="323"/>
      <c r="N234" s="264"/>
      <c r="O234" s="264"/>
      <c r="P234" s="323"/>
      <c r="Q234" s="264"/>
      <c r="R234" s="264"/>
      <c r="S234" s="264"/>
      <c r="T234" s="324"/>
      <c r="U234" s="324"/>
      <c r="V234" s="324"/>
      <c r="W234" s="324"/>
      <c r="X234" s="324"/>
      <c r="Y234" s="264"/>
      <c r="Z234" s="251"/>
      <c r="AA234" s="266"/>
      <c r="AB234" s="233"/>
      <c r="AC234" s="233"/>
      <c r="AD234" s="233"/>
      <c r="AE234" s="233"/>
      <c r="AF234" s="233"/>
      <c r="AG234" s="233"/>
      <c r="AH234" s="233"/>
      <c r="AI234" s="233"/>
      <c r="AJ234" s="233"/>
      <c r="AK234" s="233"/>
      <c r="AL234" s="233"/>
      <c r="AM234" s="233"/>
      <c r="AN234" s="233"/>
      <c r="AO234" s="233"/>
      <c r="AP234" s="233"/>
      <c r="AQ234" s="233"/>
      <c r="AR234" s="233"/>
      <c r="AS234" s="233"/>
      <c r="AT234" s="264"/>
    </row>
    <row r="235" ht="14.25" customHeight="1">
      <c r="A235" s="264"/>
      <c r="B235" s="264"/>
      <c r="C235" s="264"/>
      <c r="D235" s="264"/>
      <c r="E235" s="264"/>
      <c r="F235" s="264"/>
      <c r="G235" s="264"/>
      <c r="H235" s="320"/>
      <c r="I235" s="321"/>
      <c r="J235" s="264"/>
      <c r="K235" s="264"/>
      <c r="L235" s="322"/>
      <c r="M235" s="323"/>
      <c r="N235" s="264"/>
      <c r="O235" s="264"/>
      <c r="P235" s="323"/>
      <c r="Q235" s="264"/>
      <c r="R235" s="264"/>
      <c r="S235" s="264"/>
      <c r="T235" s="324"/>
      <c r="U235" s="324"/>
      <c r="V235" s="324"/>
      <c r="W235" s="324"/>
      <c r="X235" s="324"/>
      <c r="Y235" s="264"/>
      <c r="Z235" s="251"/>
      <c r="AA235" s="266"/>
      <c r="AB235" s="233"/>
      <c r="AC235" s="233"/>
      <c r="AD235" s="233"/>
      <c r="AE235" s="233"/>
      <c r="AF235" s="233"/>
      <c r="AG235" s="233"/>
      <c r="AH235" s="233"/>
      <c r="AI235" s="233"/>
      <c r="AJ235" s="233"/>
      <c r="AK235" s="233"/>
      <c r="AL235" s="233"/>
      <c r="AM235" s="233"/>
      <c r="AN235" s="233"/>
      <c r="AO235" s="233"/>
      <c r="AP235" s="233"/>
      <c r="AQ235" s="233"/>
      <c r="AR235" s="233"/>
      <c r="AS235" s="233"/>
      <c r="AT235" s="264"/>
    </row>
    <row r="236" ht="14.25" customHeight="1">
      <c r="A236" s="264"/>
      <c r="B236" s="264"/>
      <c r="C236" s="264"/>
      <c r="D236" s="264"/>
      <c r="E236" s="264"/>
      <c r="F236" s="264"/>
      <c r="G236" s="264"/>
      <c r="H236" s="320"/>
      <c r="I236" s="321"/>
      <c r="J236" s="264"/>
      <c r="K236" s="264"/>
      <c r="L236" s="322"/>
      <c r="M236" s="323"/>
      <c r="N236" s="264"/>
      <c r="O236" s="264"/>
      <c r="P236" s="323"/>
      <c r="Q236" s="264"/>
      <c r="R236" s="264"/>
      <c r="S236" s="264"/>
      <c r="T236" s="324"/>
      <c r="U236" s="324"/>
      <c r="V236" s="324"/>
      <c r="W236" s="324"/>
      <c r="X236" s="324"/>
      <c r="Y236" s="264"/>
      <c r="Z236" s="251"/>
      <c r="AA236" s="266"/>
      <c r="AB236" s="233"/>
      <c r="AC236" s="233"/>
      <c r="AD236" s="233"/>
      <c r="AE236" s="233"/>
      <c r="AF236" s="233"/>
      <c r="AG236" s="233"/>
      <c r="AH236" s="233"/>
      <c r="AI236" s="233"/>
      <c r="AJ236" s="233"/>
      <c r="AK236" s="233"/>
      <c r="AL236" s="233"/>
      <c r="AM236" s="233"/>
      <c r="AN236" s="233"/>
      <c r="AO236" s="233"/>
      <c r="AP236" s="233"/>
      <c r="AQ236" s="233"/>
      <c r="AR236" s="233"/>
      <c r="AS236" s="233"/>
      <c r="AT236" s="264"/>
    </row>
    <row r="237" ht="14.25" customHeight="1">
      <c r="A237" s="264"/>
      <c r="B237" s="264"/>
      <c r="C237" s="264"/>
      <c r="D237" s="264"/>
      <c r="E237" s="264"/>
      <c r="F237" s="264"/>
      <c r="G237" s="264"/>
      <c r="H237" s="320"/>
      <c r="I237" s="321"/>
      <c r="J237" s="264"/>
      <c r="K237" s="264"/>
      <c r="L237" s="322"/>
      <c r="M237" s="323"/>
      <c r="N237" s="264"/>
      <c r="O237" s="264"/>
      <c r="P237" s="323"/>
      <c r="Q237" s="264"/>
      <c r="R237" s="264"/>
      <c r="S237" s="264"/>
      <c r="T237" s="324"/>
      <c r="U237" s="324"/>
      <c r="V237" s="324"/>
      <c r="W237" s="324"/>
      <c r="X237" s="324"/>
      <c r="Y237" s="264"/>
      <c r="Z237" s="251"/>
      <c r="AA237" s="266"/>
      <c r="AB237" s="233"/>
      <c r="AC237" s="233"/>
      <c r="AD237" s="233"/>
      <c r="AE237" s="233"/>
      <c r="AF237" s="233"/>
      <c r="AG237" s="233"/>
      <c r="AH237" s="233"/>
      <c r="AI237" s="233"/>
      <c r="AJ237" s="233"/>
      <c r="AK237" s="233"/>
      <c r="AL237" s="233"/>
      <c r="AM237" s="233"/>
      <c r="AN237" s="233"/>
      <c r="AO237" s="233"/>
      <c r="AP237" s="233"/>
      <c r="AQ237" s="233"/>
      <c r="AR237" s="233"/>
      <c r="AS237" s="233"/>
      <c r="AT237" s="264"/>
    </row>
    <row r="238" ht="14.25" customHeight="1">
      <c r="A238" s="264"/>
      <c r="B238" s="264"/>
      <c r="C238" s="264"/>
      <c r="D238" s="264"/>
      <c r="E238" s="264"/>
      <c r="F238" s="264"/>
      <c r="G238" s="264"/>
      <c r="H238" s="320"/>
      <c r="I238" s="321"/>
      <c r="J238" s="264"/>
      <c r="K238" s="264"/>
      <c r="L238" s="322"/>
      <c r="M238" s="323"/>
      <c r="N238" s="264"/>
      <c r="O238" s="264"/>
      <c r="P238" s="323"/>
      <c r="Q238" s="264"/>
      <c r="R238" s="264"/>
      <c r="S238" s="264"/>
      <c r="T238" s="324"/>
      <c r="U238" s="324"/>
      <c r="V238" s="324"/>
      <c r="W238" s="324"/>
      <c r="X238" s="324"/>
      <c r="Y238" s="264"/>
      <c r="Z238" s="251"/>
      <c r="AA238" s="266"/>
      <c r="AB238" s="233"/>
      <c r="AC238" s="233"/>
      <c r="AD238" s="233"/>
      <c r="AE238" s="233"/>
      <c r="AF238" s="233"/>
      <c r="AG238" s="233"/>
      <c r="AH238" s="233"/>
      <c r="AI238" s="233"/>
      <c r="AJ238" s="233"/>
      <c r="AK238" s="233"/>
      <c r="AL238" s="233"/>
      <c r="AM238" s="233"/>
      <c r="AN238" s="233"/>
      <c r="AO238" s="233"/>
      <c r="AP238" s="233"/>
      <c r="AQ238" s="233"/>
      <c r="AR238" s="233"/>
      <c r="AS238" s="233"/>
      <c r="AT238" s="264"/>
    </row>
    <row r="239" ht="14.25" customHeight="1">
      <c r="A239" s="264"/>
      <c r="B239" s="264"/>
      <c r="C239" s="264"/>
      <c r="D239" s="264"/>
      <c r="E239" s="264"/>
      <c r="F239" s="264"/>
      <c r="G239" s="264"/>
      <c r="H239" s="320"/>
      <c r="I239" s="321"/>
      <c r="J239" s="264"/>
      <c r="K239" s="264"/>
      <c r="L239" s="322"/>
      <c r="M239" s="323"/>
      <c r="N239" s="264"/>
      <c r="O239" s="264"/>
      <c r="P239" s="323"/>
      <c r="Q239" s="264"/>
      <c r="R239" s="264"/>
      <c r="S239" s="264"/>
      <c r="T239" s="324"/>
      <c r="U239" s="324"/>
      <c r="V239" s="324"/>
      <c r="W239" s="324"/>
      <c r="X239" s="324"/>
      <c r="Y239" s="264"/>
      <c r="Z239" s="251"/>
      <c r="AA239" s="266"/>
      <c r="AB239" s="233"/>
      <c r="AC239" s="233"/>
      <c r="AD239" s="233"/>
      <c r="AE239" s="233"/>
      <c r="AF239" s="233"/>
      <c r="AG239" s="233"/>
      <c r="AH239" s="233"/>
      <c r="AI239" s="233"/>
      <c r="AJ239" s="233"/>
      <c r="AK239" s="233"/>
      <c r="AL239" s="233"/>
      <c r="AM239" s="233"/>
      <c r="AN239" s="233"/>
      <c r="AO239" s="233"/>
      <c r="AP239" s="233"/>
      <c r="AQ239" s="233"/>
      <c r="AR239" s="233"/>
      <c r="AS239" s="233"/>
      <c r="AT239" s="264"/>
    </row>
    <row r="240" ht="14.25" customHeight="1">
      <c r="A240" s="264"/>
      <c r="B240" s="264"/>
      <c r="C240" s="264"/>
      <c r="D240" s="264"/>
      <c r="E240" s="264"/>
      <c r="F240" s="264"/>
      <c r="G240" s="264"/>
      <c r="H240" s="320"/>
      <c r="I240" s="321"/>
      <c r="J240" s="264"/>
      <c r="K240" s="264"/>
      <c r="L240" s="322"/>
      <c r="M240" s="323"/>
      <c r="N240" s="264"/>
      <c r="O240" s="264"/>
      <c r="P240" s="323"/>
      <c r="Q240" s="264"/>
      <c r="R240" s="264"/>
      <c r="S240" s="264"/>
      <c r="T240" s="324"/>
      <c r="U240" s="324"/>
      <c r="V240" s="324"/>
      <c r="W240" s="324"/>
      <c r="X240" s="324"/>
      <c r="Y240" s="264"/>
      <c r="Z240" s="251"/>
      <c r="AA240" s="266"/>
      <c r="AB240" s="233"/>
      <c r="AC240" s="233"/>
      <c r="AD240" s="233"/>
      <c r="AE240" s="233"/>
      <c r="AF240" s="233"/>
      <c r="AG240" s="233"/>
      <c r="AH240" s="233"/>
      <c r="AI240" s="233"/>
      <c r="AJ240" s="233"/>
      <c r="AK240" s="233"/>
      <c r="AL240" s="233"/>
      <c r="AM240" s="233"/>
      <c r="AN240" s="233"/>
      <c r="AO240" s="233"/>
      <c r="AP240" s="233"/>
      <c r="AQ240" s="233"/>
      <c r="AR240" s="233"/>
      <c r="AS240" s="233"/>
      <c r="AT240" s="264"/>
    </row>
    <row r="241" ht="14.25" customHeight="1">
      <c r="A241" s="264"/>
      <c r="B241" s="264"/>
      <c r="C241" s="264"/>
      <c r="D241" s="264"/>
      <c r="E241" s="264"/>
      <c r="F241" s="264"/>
      <c r="G241" s="264"/>
      <c r="H241" s="320"/>
      <c r="I241" s="321"/>
      <c r="J241" s="264"/>
      <c r="K241" s="264"/>
      <c r="L241" s="322"/>
      <c r="M241" s="323"/>
      <c r="N241" s="264"/>
      <c r="O241" s="264"/>
      <c r="P241" s="323"/>
      <c r="Q241" s="264"/>
      <c r="R241" s="264"/>
      <c r="S241" s="264"/>
      <c r="T241" s="324"/>
      <c r="U241" s="324"/>
      <c r="V241" s="324"/>
      <c r="W241" s="324"/>
      <c r="X241" s="324"/>
      <c r="Y241" s="264"/>
      <c r="Z241" s="251"/>
      <c r="AA241" s="266"/>
      <c r="AB241" s="233"/>
      <c r="AC241" s="233"/>
      <c r="AD241" s="233"/>
      <c r="AE241" s="233"/>
      <c r="AF241" s="233"/>
      <c r="AG241" s="233"/>
      <c r="AH241" s="233"/>
      <c r="AI241" s="233"/>
      <c r="AJ241" s="233"/>
      <c r="AK241" s="233"/>
      <c r="AL241" s="233"/>
      <c r="AM241" s="233"/>
      <c r="AN241" s="233"/>
      <c r="AO241" s="233"/>
      <c r="AP241" s="233"/>
      <c r="AQ241" s="233"/>
      <c r="AR241" s="233"/>
      <c r="AS241" s="233"/>
      <c r="AT241" s="264"/>
    </row>
    <row r="242" ht="14.25" customHeight="1">
      <c r="A242" s="264"/>
      <c r="B242" s="264"/>
      <c r="C242" s="264"/>
      <c r="D242" s="264"/>
      <c r="E242" s="264"/>
      <c r="F242" s="264"/>
      <c r="G242" s="264"/>
      <c r="H242" s="320"/>
      <c r="I242" s="321"/>
      <c r="J242" s="264"/>
      <c r="K242" s="264"/>
      <c r="L242" s="322"/>
      <c r="M242" s="323"/>
      <c r="N242" s="264"/>
      <c r="O242" s="264"/>
      <c r="P242" s="323"/>
      <c r="Q242" s="264"/>
      <c r="R242" s="264"/>
      <c r="S242" s="264"/>
      <c r="T242" s="324"/>
      <c r="U242" s="324"/>
      <c r="V242" s="324"/>
      <c r="W242" s="324"/>
      <c r="X242" s="324"/>
      <c r="Y242" s="264"/>
      <c r="Z242" s="251"/>
      <c r="AA242" s="266"/>
      <c r="AB242" s="233"/>
      <c r="AC242" s="233"/>
      <c r="AD242" s="233"/>
      <c r="AE242" s="233"/>
      <c r="AF242" s="233"/>
      <c r="AG242" s="233"/>
      <c r="AH242" s="233"/>
      <c r="AI242" s="233"/>
      <c r="AJ242" s="233"/>
      <c r="AK242" s="233"/>
      <c r="AL242" s="233"/>
      <c r="AM242" s="233"/>
      <c r="AN242" s="233"/>
      <c r="AO242" s="233"/>
      <c r="AP242" s="233"/>
      <c r="AQ242" s="233"/>
      <c r="AR242" s="233"/>
      <c r="AS242" s="233"/>
      <c r="AT242" s="264"/>
    </row>
    <row r="243" ht="14.25" customHeight="1">
      <c r="A243" s="264"/>
      <c r="B243" s="264"/>
      <c r="C243" s="264"/>
      <c r="D243" s="264"/>
      <c r="E243" s="264"/>
      <c r="F243" s="264"/>
      <c r="G243" s="264"/>
      <c r="H243" s="320"/>
      <c r="I243" s="321"/>
      <c r="J243" s="264"/>
      <c r="K243" s="264"/>
      <c r="L243" s="322"/>
      <c r="M243" s="323"/>
      <c r="N243" s="264"/>
      <c r="O243" s="264"/>
      <c r="P243" s="323"/>
      <c r="Q243" s="264"/>
      <c r="R243" s="264"/>
      <c r="S243" s="264"/>
      <c r="T243" s="324"/>
      <c r="U243" s="324"/>
      <c r="V243" s="324"/>
      <c r="W243" s="324"/>
      <c r="X243" s="324"/>
      <c r="Y243" s="264"/>
      <c r="Z243" s="251"/>
      <c r="AA243" s="266"/>
      <c r="AB243" s="233"/>
      <c r="AC243" s="233"/>
      <c r="AD243" s="233"/>
      <c r="AE243" s="233"/>
      <c r="AF243" s="233"/>
      <c r="AG243" s="233"/>
      <c r="AH243" s="233"/>
      <c r="AI243" s="233"/>
      <c r="AJ243" s="233"/>
      <c r="AK243" s="233"/>
      <c r="AL243" s="233"/>
      <c r="AM243" s="233"/>
      <c r="AN243" s="233"/>
      <c r="AO243" s="233"/>
      <c r="AP243" s="233"/>
      <c r="AQ243" s="233"/>
      <c r="AR243" s="233"/>
      <c r="AS243" s="233"/>
      <c r="AT243" s="264"/>
    </row>
    <row r="244" ht="14.25" customHeight="1">
      <c r="A244" s="264"/>
      <c r="B244" s="264"/>
      <c r="C244" s="264"/>
      <c r="D244" s="264"/>
      <c r="E244" s="264"/>
      <c r="F244" s="264"/>
      <c r="G244" s="264"/>
      <c r="H244" s="320"/>
      <c r="I244" s="321"/>
      <c r="J244" s="264"/>
      <c r="K244" s="264"/>
      <c r="L244" s="322"/>
      <c r="M244" s="323"/>
      <c r="N244" s="264"/>
      <c r="O244" s="264"/>
      <c r="P244" s="323"/>
      <c r="Q244" s="264"/>
      <c r="R244" s="264"/>
      <c r="S244" s="264"/>
      <c r="T244" s="324"/>
      <c r="U244" s="324"/>
      <c r="V244" s="324"/>
      <c r="W244" s="324"/>
      <c r="X244" s="324"/>
      <c r="Y244" s="264"/>
      <c r="Z244" s="251"/>
      <c r="AA244" s="266"/>
      <c r="AB244" s="233"/>
      <c r="AC244" s="233"/>
      <c r="AD244" s="233"/>
      <c r="AE244" s="233"/>
      <c r="AF244" s="233"/>
      <c r="AG244" s="233"/>
      <c r="AH244" s="233"/>
      <c r="AI244" s="233"/>
      <c r="AJ244" s="233"/>
      <c r="AK244" s="233"/>
      <c r="AL244" s="233"/>
      <c r="AM244" s="233"/>
      <c r="AN244" s="233"/>
      <c r="AO244" s="233"/>
      <c r="AP244" s="233"/>
      <c r="AQ244" s="233"/>
      <c r="AR244" s="233"/>
      <c r="AS244" s="233"/>
      <c r="AT244" s="264"/>
    </row>
    <row r="245" ht="14.25" customHeight="1">
      <c r="A245" s="264"/>
      <c r="B245" s="264"/>
      <c r="C245" s="264"/>
      <c r="D245" s="264"/>
      <c r="E245" s="264"/>
      <c r="F245" s="264"/>
      <c r="G245" s="264"/>
      <c r="H245" s="320"/>
      <c r="I245" s="321"/>
      <c r="J245" s="264"/>
      <c r="K245" s="264"/>
      <c r="L245" s="322"/>
      <c r="M245" s="323"/>
      <c r="N245" s="264"/>
      <c r="O245" s="264"/>
      <c r="P245" s="323"/>
      <c r="Q245" s="264"/>
      <c r="R245" s="264"/>
      <c r="S245" s="264"/>
      <c r="T245" s="324"/>
      <c r="U245" s="324"/>
      <c r="V245" s="324"/>
      <c r="W245" s="324"/>
      <c r="X245" s="324"/>
      <c r="Y245" s="264"/>
      <c r="Z245" s="251"/>
      <c r="AA245" s="266"/>
      <c r="AB245" s="233"/>
      <c r="AC245" s="233"/>
      <c r="AD245" s="233"/>
      <c r="AE245" s="233"/>
      <c r="AF245" s="233"/>
      <c r="AG245" s="233"/>
      <c r="AH245" s="233"/>
      <c r="AI245" s="233"/>
      <c r="AJ245" s="233"/>
      <c r="AK245" s="233"/>
      <c r="AL245" s="233"/>
      <c r="AM245" s="233"/>
      <c r="AN245" s="233"/>
      <c r="AO245" s="233"/>
      <c r="AP245" s="233"/>
      <c r="AQ245" s="233"/>
      <c r="AR245" s="233"/>
      <c r="AS245" s="233"/>
      <c r="AT245" s="264"/>
    </row>
    <row r="246" ht="14.25" customHeight="1">
      <c r="A246" s="264"/>
      <c r="B246" s="264"/>
      <c r="C246" s="264"/>
      <c r="D246" s="264"/>
      <c r="E246" s="264"/>
      <c r="F246" s="264"/>
      <c r="G246" s="264"/>
      <c r="H246" s="320"/>
      <c r="I246" s="321"/>
      <c r="J246" s="264"/>
      <c r="K246" s="264"/>
      <c r="L246" s="322"/>
      <c r="M246" s="323"/>
      <c r="N246" s="264"/>
      <c r="O246" s="264"/>
      <c r="P246" s="323"/>
      <c r="Q246" s="264"/>
      <c r="R246" s="264"/>
      <c r="S246" s="264"/>
      <c r="T246" s="324"/>
      <c r="U246" s="324"/>
      <c r="V246" s="324"/>
      <c r="W246" s="324"/>
      <c r="X246" s="324"/>
      <c r="Y246" s="264"/>
      <c r="Z246" s="251"/>
      <c r="AA246" s="266"/>
      <c r="AB246" s="233"/>
      <c r="AC246" s="233"/>
      <c r="AD246" s="233"/>
      <c r="AE246" s="233"/>
      <c r="AF246" s="233"/>
      <c r="AG246" s="233"/>
      <c r="AH246" s="233"/>
      <c r="AI246" s="233"/>
      <c r="AJ246" s="233"/>
      <c r="AK246" s="233"/>
      <c r="AL246" s="233"/>
      <c r="AM246" s="233"/>
      <c r="AN246" s="233"/>
      <c r="AO246" s="233"/>
      <c r="AP246" s="233"/>
      <c r="AQ246" s="233"/>
      <c r="AR246" s="233"/>
      <c r="AS246" s="233"/>
      <c r="AT246" s="264"/>
    </row>
    <row r="247" ht="14.25" customHeight="1">
      <c r="A247" s="264"/>
      <c r="B247" s="264"/>
      <c r="C247" s="264"/>
      <c r="D247" s="264"/>
      <c r="E247" s="264"/>
      <c r="F247" s="264"/>
      <c r="G247" s="264"/>
      <c r="H247" s="320"/>
      <c r="I247" s="321"/>
      <c r="J247" s="264"/>
      <c r="K247" s="264"/>
      <c r="L247" s="322"/>
      <c r="M247" s="323"/>
      <c r="N247" s="264"/>
      <c r="O247" s="264"/>
      <c r="P247" s="323"/>
      <c r="Q247" s="264"/>
      <c r="R247" s="264"/>
      <c r="S247" s="264"/>
      <c r="T247" s="324"/>
      <c r="U247" s="324"/>
      <c r="V247" s="324"/>
      <c r="W247" s="324"/>
      <c r="X247" s="324"/>
      <c r="Y247" s="264"/>
      <c r="Z247" s="251"/>
      <c r="AA247" s="266"/>
      <c r="AB247" s="233"/>
      <c r="AC247" s="233"/>
      <c r="AD247" s="233"/>
      <c r="AE247" s="233"/>
      <c r="AF247" s="233"/>
      <c r="AG247" s="233"/>
      <c r="AH247" s="233"/>
      <c r="AI247" s="233"/>
      <c r="AJ247" s="233"/>
      <c r="AK247" s="233"/>
      <c r="AL247" s="233"/>
      <c r="AM247" s="233"/>
      <c r="AN247" s="233"/>
      <c r="AO247" s="233"/>
      <c r="AP247" s="233"/>
      <c r="AQ247" s="233"/>
      <c r="AR247" s="233"/>
      <c r="AS247" s="233"/>
      <c r="AT247" s="264"/>
    </row>
    <row r="248" ht="14.25" customHeight="1">
      <c r="A248" s="264"/>
      <c r="B248" s="264"/>
      <c r="C248" s="264"/>
      <c r="D248" s="264"/>
      <c r="E248" s="264"/>
      <c r="F248" s="264"/>
      <c r="G248" s="264"/>
      <c r="H248" s="320"/>
      <c r="I248" s="321"/>
      <c r="J248" s="264"/>
      <c r="K248" s="264"/>
      <c r="L248" s="322"/>
      <c r="M248" s="323"/>
      <c r="N248" s="264"/>
      <c r="O248" s="264"/>
      <c r="P248" s="323"/>
      <c r="Q248" s="264"/>
      <c r="R248" s="264"/>
      <c r="S248" s="264"/>
      <c r="T248" s="324"/>
      <c r="U248" s="324"/>
      <c r="V248" s="324"/>
      <c r="W248" s="324"/>
      <c r="X248" s="324"/>
      <c r="Y248" s="264"/>
      <c r="Z248" s="251"/>
      <c r="AA248" s="266"/>
      <c r="AB248" s="233"/>
      <c r="AC248" s="233"/>
      <c r="AD248" s="233"/>
      <c r="AE248" s="233"/>
      <c r="AF248" s="233"/>
      <c r="AG248" s="233"/>
      <c r="AH248" s="233"/>
      <c r="AI248" s="233"/>
      <c r="AJ248" s="233"/>
      <c r="AK248" s="233"/>
      <c r="AL248" s="233"/>
      <c r="AM248" s="233"/>
      <c r="AN248" s="233"/>
      <c r="AO248" s="233"/>
      <c r="AP248" s="233"/>
      <c r="AQ248" s="233"/>
      <c r="AR248" s="233"/>
      <c r="AS248" s="233"/>
      <c r="AT248" s="264"/>
    </row>
    <row r="249" ht="14.25" customHeight="1">
      <c r="A249" s="264"/>
      <c r="B249" s="264"/>
      <c r="C249" s="264"/>
      <c r="D249" s="264"/>
      <c r="E249" s="264"/>
      <c r="F249" s="264"/>
      <c r="G249" s="264"/>
      <c r="H249" s="320"/>
      <c r="I249" s="321"/>
      <c r="J249" s="264"/>
      <c r="K249" s="264"/>
      <c r="L249" s="322"/>
      <c r="M249" s="323"/>
      <c r="N249" s="264"/>
      <c r="O249" s="264"/>
      <c r="P249" s="323"/>
      <c r="Q249" s="264"/>
      <c r="R249" s="264"/>
      <c r="S249" s="264"/>
      <c r="T249" s="324"/>
      <c r="U249" s="324"/>
      <c r="V249" s="324"/>
      <c r="W249" s="324"/>
      <c r="X249" s="324"/>
      <c r="Y249" s="264"/>
      <c r="Z249" s="251"/>
      <c r="AA249" s="266"/>
      <c r="AB249" s="233"/>
      <c r="AC249" s="233"/>
      <c r="AD249" s="233"/>
      <c r="AE249" s="233"/>
      <c r="AF249" s="233"/>
      <c r="AG249" s="233"/>
      <c r="AH249" s="233"/>
      <c r="AI249" s="233"/>
      <c r="AJ249" s="233"/>
      <c r="AK249" s="233"/>
      <c r="AL249" s="233"/>
      <c r="AM249" s="233"/>
      <c r="AN249" s="233"/>
      <c r="AO249" s="233"/>
      <c r="AP249" s="233"/>
      <c r="AQ249" s="233"/>
      <c r="AR249" s="233"/>
      <c r="AS249" s="233"/>
      <c r="AT249" s="264"/>
    </row>
    <row r="250" ht="14.25" customHeight="1">
      <c r="A250" s="264"/>
      <c r="B250" s="264"/>
      <c r="C250" s="264"/>
      <c r="D250" s="264"/>
      <c r="E250" s="264"/>
      <c r="F250" s="264"/>
      <c r="G250" s="264"/>
      <c r="H250" s="320"/>
      <c r="I250" s="321"/>
      <c r="J250" s="264"/>
      <c r="K250" s="264"/>
      <c r="L250" s="322"/>
      <c r="M250" s="323"/>
      <c r="N250" s="264"/>
      <c r="O250" s="264"/>
      <c r="P250" s="323"/>
      <c r="Q250" s="264"/>
      <c r="R250" s="264"/>
      <c r="S250" s="264"/>
      <c r="T250" s="324"/>
      <c r="U250" s="324"/>
      <c r="V250" s="324"/>
      <c r="W250" s="324"/>
      <c r="X250" s="324"/>
      <c r="Y250" s="264"/>
      <c r="Z250" s="251"/>
      <c r="AA250" s="266"/>
      <c r="AB250" s="233"/>
      <c r="AC250" s="233"/>
      <c r="AD250" s="233"/>
      <c r="AE250" s="233"/>
      <c r="AF250" s="233"/>
      <c r="AG250" s="233"/>
      <c r="AH250" s="233"/>
      <c r="AI250" s="233"/>
      <c r="AJ250" s="233"/>
      <c r="AK250" s="233"/>
      <c r="AL250" s="233"/>
      <c r="AM250" s="233"/>
      <c r="AN250" s="233"/>
      <c r="AO250" s="233"/>
      <c r="AP250" s="233"/>
      <c r="AQ250" s="233"/>
      <c r="AR250" s="233"/>
      <c r="AS250" s="233"/>
      <c r="AT250" s="264"/>
    </row>
    <row r="251" ht="14.25" customHeight="1">
      <c r="A251" s="264"/>
      <c r="B251" s="264"/>
      <c r="C251" s="264"/>
      <c r="D251" s="264"/>
      <c r="E251" s="264"/>
      <c r="F251" s="264"/>
      <c r="G251" s="264"/>
      <c r="H251" s="320"/>
      <c r="I251" s="321"/>
      <c r="J251" s="264"/>
      <c r="K251" s="264"/>
      <c r="L251" s="322"/>
      <c r="M251" s="323"/>
      <c r="N251" s="264"/>
      <c r="O251" s="264"/>
      <c r="P251" s="323"/>
      <c r="Q251" s="264"/>
      <c r="R251" s="264"/>
      <c r="S251" s="264"/>
      <c r="T251" s="324"/>
      <c r="U251" s="324"/>
      <c r="V251" s="324"/>
      <c r="W251" s="324"/>
      <c r="X251" s="324"/>
      <c r="Y251" s="264"/>
      <c r="Z251" s="251"/>
      <c r="AA251" s="266"/>
      <c r="AB251" s="233"/>
      <c r="AC251" s="233"/>
      <c r="AD251" s="233"/>
      <c r="AE251" s="233"/>
      <c r="AF251" s="233"/>
      <c r="AG251" s="233"/>
      <c r="AH251" s="233"/>
      <c r="AI251" s="233"/>
      <c r="AJ251" s="233"/>
      <c r="AK251" s="233"/>
      <c r="AL251" s="233"/>
      <c r="AM251" s="233"/>
      <c r="AN251" s="233"/>
      <c r="AO251" s="233"/>
      <c r="AP251" s="233"/>
      <c r="AQ251" s="233"/>
      <c r="AR251" s="233"/>
      <c r="AS251" s="233"/>
      <c r="AT251" s="264"/>
    </row>
    <row r="252" ht="14.25" customHeight="1">
      <c r="A252" s="264"/>
      <c r="B252" s="264"/>
      <c r="C252" s="264"/>
      <c r="D252" s="264"/>
      <c r="E252" s="264"/>
      <c r="F252" s="264"/>
      <c r="G252" s="264"/>
      <c r="H252" s="320"/>
      <c r="I252" s="321"/>
      <c r="J252" s="264"/>
      <c r="K252" s="264"/>
      <c r="L252" s="322"/>
      <c r="M252" s="323"/>
      <c r="N252" s="264"/>
      <c r="O252" s="264"/>
      <c r="P252" s="323"/>
      <c r="Q252" s="264"/>
      <c r="R252" s="264"/>
      <c r="S252" s="264"/>
      <c r="T252" s="324"/>
      <c r="U252" s="324"/>
      <c r="V252" s="324"/>
      <c r="W252" s="324"/>
      <c r="X252" s="324"/>
      <c r="Y252" s="264"/>
      <c r="Z252" s="251"/>
      <c r="AA252" s="266"/>
      <c r="AB252" s="233"/>
      <c r="AC252" s="233"/>
      <c r="AD252" s="233"/>
      <c r="AE252" s="233"/>
      <c r="AF252" s="233"/>
      <c r="AG252" s="233"/>
      <c r="AH252" s="233"/>
      <c r="AI252" s="233"/>
      <c r="AJ252" s="233"/>
      <c r="AK252" s="233"/>
      <c r="AL252" s="233"/>
      <c r="AM252" s="233"/>
      <c r="AN252" s="233"/>
      <c r="AO252" s="233"/>
      <c r="AP252" s="233"/>
      <c r="AQ252" s="233"/>
      <c r="AR252" s="233"/>
      <c r="AS252" s="233"/>
      <c r="AT252" s="264"/>
    </row>
    <row r="253" ht="14.25" customHeight="1">
      <c r="A253" s="264"/>
      <c r="B253" s="264"/>
      <c r="C253" s="264"/>
      <c r="D253" s="264"/>
      <c r="E253" s="264"/>
      <c r="F253" s="264"/>
      <c r="G253" s="264"/>
      <c r="H253" s="320"/>
      <c r="I253" s="321"/>
      <c r="J253" s="264"/>
      <c r="K253" s="264"/>
      <c r="L253" s="322"/>
      <c r="M253" s="323"/>
      <c r="N253" s="264"/>
      <c r="O253" s="264"/>
      <c r="P253" s="323"/>
      <c r="Q253" s="264"/>
      <c r="R253" s="264"/>
      <c r="S253" s="264"/>
      <c r="T253" s="324"/>
      <c r="U253" s="324"/>
      <c r="V253" s="324"/>
      <c r="W253" s="324"/>
      <c r="X253" s="324"/>
      <c r="Y253" s="264"/>
      <c r="Z253" s="251"/>
      <c r="AA253" s="266"/>
      <c r="AB253" s="233"/>
      <c r="AC253" s="233"/>
      <c r="AD253" s="233"/>
      <c r="AE253" s="233"/>
      <c r="AF253" s="233"/>
      <c r="AG253" s="233"/>
      <c r="AH253" s="233"/>
      <c r="AI253" s="233"/>
      <c r="AJ253" s="233"/>
      <c r="AK253" s="233"/>
      <c r="AL253" s="233"/>
      <c r="AM253" s="233"/>
      <c r="AN253" s="233"/>
      <c r="AO253" s="233"/>
      <c r="AP253" s="233"/>
      <c r="AQ253" s="233"/>
      <c r="AR253" s="233"/>
      <c r="AS253" s="233"/>
      <c r="AT253" s="264"/>
    </row>
    <row r="254" ht="14.25" customHeight="1">
      <c r="A254" s="264"/>
      <c r="B254" s="264"/>
      <c r="C254" s="264"/>
      <c r="D254" s="264"/>
      <c r="E254" s="264"/>
      <c r="F254" s="264"/>
      <c r="G254" s="264"/>
      <c r="H254" s="320"/>
      <c r="I254" s="321"/>
      <c r="J254" s="264"/>
      <c r="K254" s="264"/>
      <c r="L254" s="322"/>
      <c r="M254" s="323"/>
      <c r="N254" s="264"/>
      <c r="O254" s="264"/>
      <c r="P254" s="323"/>
      <c r="Q254" s="264"/>
      <c r="R254" s="264"/>
      <c r="S254" s="264"/>
      <c r="T254" s="324"/>
      <c r="U254" s="324"/>
      <c r="V254" s="324"/>
      <c r="W254" s="324"/>
      <c r="X254" s="324"/>
      <c r="Y254" s="264"/>
      <c r="Z254" s="251"/>
      <c r="AA254" s="266"/>
      <c r="AB254" s="233"/>
      <c r="AC254" s="233"/>
      <c r="AD254" s="233"/>
      <c r="AE254" s="233"/>
      <c r="AF254" s="233"/>
      <c r="AG254" s="233"/>
      <c r="AH254" s="233"/>
      <c r="AI254" s="233"/>
      <c r="AJ254" s="233"/>
      <c r="AK254" s="233"/>
      <c r="AL254" s="233"/>
      <c r="AM254" s="233"/>
      <c r="AN254" s="233"/>
      <c r="AO254" s="233"/>
      <c r="AP254" s="233"/>
      <c r="AQ254" s="233"/>
      <c r="AR254" s="233"/>
      <c r="AS254" s="233"/>
      <c r="AT254" s="264"/>
    </row>
    <row r="255" ht="14.25" customHeight="1">
      <c r="A255" s="264"/>
      <c r="B255" s="264"/>
      <c r="C255" s="264"/>
      <c r="D255" s="264"/>
      <c r="E255" s="264"/>
      <c r="F255" s="264"/>
      <c r="G255" s="264"/>
      <c r="H255" s="320"/>
      <c r="I255" s="321"/>
      <c r="J255" s="264"/>
      <c r="K255" s="264"/>
      <c r="L255" s="322"/>
      <c r="M255" s="323"/>
      <c r="N255" s="264"/>
      <c r="O255" s="264"/>
      <c r="P255" s="323"/>
      <c r="Q255" s="264"/>
      <c r="R255" s="264"/>
      <c r="S255" s="264"/>
      <c r="T255" s="324"/>
      <c r="U255" s="324"/>
      <c r="V255" s="324"/>
      <c r="W255" s="324"/>
      <c r="X255" s="324"/>
      <c r="Y255" s="264"/>
      <c r="Z255" s="251"/>
      <c r="AA255" s="266"/>
      <c r="AB255" s="233"/>
      <c r="AC255" s="233"/>
      <c r="AD255" s="233"/>
      <c r="AE255" s="233"/>
      <c r="AF255" s="233"/>
      <c r="AG255" s="233"/>
      <c r="AH255" s="233"/>
      <c r="AI255" s="233"/>
      <c r="AJ255" s="233"/>
      <c r="AK255" s="233"/>
      <c r="AL255" s="233"/>
      <c r="AM255" s="233"/>
      <c r="AN255" s="233"/>
      <c r="AO255" s="233"/>
      <c r="AP255" s="233"/>
      <c r="AQ255" s="233"/>
      <c r="AR255" s="233"/>
      <c r="AS255" s="233"/>
      <c r="AT255" s="264"/>
    </row>
    <row r="256" ht="14.25" customHeight="1">
      <c r="A256" s="264"/>
      <c r="B256" s="264"/>
      <c r="C256" s="264"/>
      <c r="D256" s="264"/>
      <c r="E256" s="264"/>
      <c r="F256" s="264"/>
      <c r="G256" s="264"/>
      <c r="H256" s="320"/>
      <c r="I256" s="321"/>
      <c r="J256" s="264"/>
      <c r="K256" s="264"/>
      <c r="L256" s="322"/>
      <c r="M256" s="323"/>
      <c r="N256" s="264"/>
      <c r="O256" s="264"/>
      <c r="P256" s="323"/>
      <c r="Q256" s="264"/>
      <c r="R256" s="264"/>
      <c r="S256" s="264"/>
      <c r="T256" s="324"/>
      <c r="U256" s="324"/>
      <c r="V256" s="324"/>
      <c r="W256" s="324"/>
      <c r="X256" s="324"/>
      <c r="Y256" s="264"/>
      <c r="Z256" s="251"/>
      <c r="AA256" s="266"/>
      <c r="AB256" s="233"/>
      <c r="AC256" s="233"/>
      <c r="AD256" s="233"/>
      <c r="AE256" s="233"/>
      <c r="AF256" s="233"/>
      <c r="AG256" s="233"/>
      <c r="AH256" s="233"/>
      <c r="AI256" s="233"/>
      <c r="AJ256" s="233"/>
      <c r="AK256" s="233"/>
      <c r="AL256" s="233"/>
      <c r="AM256" s="233"/>
      <c r="AN256" s="233"/>
      <c r="AO256" s="233"/>
      <c r="AP256" s="233"/>
      <c r="AQ256" s="233"/>
      <c r="AR256" s="233"/>
      <c r="AS256" s="233"/>
      <c r="AT256" s="264"/>
    </row>
    <row r="257" ht="14.25" customHeight="1">
      <c r="A257" s="264"/>
      <c r="B257" s="264"/>
      <c r="C257" s="264"/>
      <c r="D257" s="264"/>
      <c r="E257" s="264"/>
      <c r="F257" s="264"/>
      <c r="G257" s="264"/>
      <c r="H257" s="320"/>
      <c r="I257" s="321"/>
      <c r="J257" s="264"/>
      <c r="K257" s="264"/>
      <c r="L257" s="322"/>
      <c r="M257" s="323"/>
      <c r="N257" s="264"/>
      <c r="O257" s="264"/>
      <c r="P257" s="323"/>
      <c r="Q257" s="264"/>
      <c r="R257" s="264"/>
      <c r="S257" s="264"/>
      <c r="T257" s="324"/>
      <c r="U257" s="324"/>
      <c r="V257" s="324"/>
      <c r="W257" s="324"/>
      <c r="X257" s="324"/>
      <c r="Y257" s="264"/>
      <c r="Z257" s="251"/>
      <c r="AA257" s="266"/>
      <c r="AB257" s="233"/>
      <c r="AC257" s="233"/>
      <c r="AD257" s="233"/>
      <c r="AE257" s="233"/>
      <c r="AF257" s="233"/>
      <c r="AG257" s="233"/>
      <c r="AH257" s="233"/>
      <c r="AI257" s="233"/>
      <c r="AJ257" s="233"/>
      <c r="AK257" s="233"/>
      <c r="AL257" s="233"/>
      <c r="AM257" s="233"/>
      <c r="AN257" s="233"/>
      <c r="AO257" s="233"/>
      <c r="AP257" s="233"/>
      <c r="AQ257" s="233"/>
      <c r="AR257" s="233"/>
      <c r="AS257" s="233"/>
      <c r="AT257" s="264"/>
    </row>
    <row r="258" ht="14.25" customHeight="1">
      <c r="A258" s="264"/>
      <c r="B258" s="264"/>
      <c r="C258" s="264"/>
      <c r="D258" s="264"/>
      <c r="E258" s="264"/>
      <c r="F258" s="264"/>
      <c r="G258" s="264"/>
      <c r="H258" s="320"/>
      <c r="I258" s="321"/>
      <c r="J258" s="264"/>
      <c r="K258" s="264"/>
      <c r="L258" s="322"/>
      <c r="M258" s="323"/>
      <c r="N258" s="264"/>
      <c r="O258" s="264"/>
      <c r="P258" s="323"/>
      <c r="Q258" s="264"/>
      <c r="R258" s="264"/>
      <c r="S258" s="264"/>
      <c r="T258" s="324"/>
      <c r="U258" s="324"/>
      <c r="V258" s="324"/>
      <c r="W258" s="324"/>
      <c r="X258" s="324"/>
      <c r="Y258" s="264"/>
      <c r="Z258" s="251"/>
      <c r="AA258" s="266"/>
      <c r="AB258" s="233"/>
      <c r="AC258" s="233"/>
      <c r="AD258" s="233"/>
      <c r="AE258" s="233"/>
      <c r="AF258" s="233"/>
      <c r="AG258" s="233"/>
      <c r="AH258" s="233"/>
      <c r="AI258" s="233"/>
      <c r="AJ258" s="233"/>
      <c r="AK258" s="233"/>
      <c r="AL258" s="233"/>
      <c r="AM258" s="233"/>
      <c r="AN258" s="233"/>
      <c r="AO258" s="233"/>
      <c r="AP258" s="233"/>
      <c r="AQ258" s="233"/>
      <c r="AR258" s="233"/>
      <c r="AS258" s="233"/>
      <c r="AT258" s="264"/>
    </row>
    <row r="259" ht="14.25" customHeight="1">
      <c r="A259" s="264"/>
      <c r="B259" s="264"/>
      <c r="C259" s="264"/>
      <c r="D259" s="264"/>
      <c r="E259" s="264"/>
      <c r="F259" s="264"/>
      <c r="G259" s="264"/>
      <c r="H259" s="320"/>
      <c r="I259" s="321"/>
      <c r="J259" s="264"/>
      <c r="K259" s="264"/>
      <c r="L259" s="322"/>
      <c r="M259" s="323"/>
      <c r="N259" s="264"/>
      <c r="O259" s="264"/>
      <c r="P259" s="323"/>
      <c r="Q259" s="264"/>
      <c r="R259" s="264"/>
      <c r="S259" s="264"/>
      <c r="T259" s="324"/>
      <c r="U259" s="324"/>
      <c r="V259" s="324"/>
      <c r="W259" s="324"/>
      <c r="X259" s="324"/>
      <c r="Y259" s="264"/>
      <c r="Z259" s="251"/>
      <c r="AA259" s="266"/>
      <c r="AB259" s="233"/>
      <c r="AC259" s="233"/>
      <c r="AD259" s="233"/>
      <c r="AE259" s="233"/>
      <c r="AF259" s="233"/>
      <c r="AG259" s="233"/>
      <c r="AH259" s="233"/>
      <c r="AI259" s="233"/>
      <c r="AJ259" s="233"/>
      <c r="AK259" s="233"/>
      <c r="AL259" s="233"/>
      <c r="AM259" s="233"/>
      <c r="AN259" s="233"/>
      <c r="AO259" s="233"/>
      <c r="AP259" s="233"/>
      <c r="AQ259" s="233"/>
      <c r="AR259" s="233"/>
      <c r="AS259" s="233"/>
      <c r="AT259" s="264"/>
    </row>
    <row r="260" ht="14.25" customHeight="1">
      <c r="A260" s="264"/>
      <c r="B260" s="264"/>
      <c r="C260" s="264"/>
      <c r="D260" s="264"/>
      <c r="E260" s="264"/>
      <c r="F260" s="264"/>
      <c r="G260" s="264"/>
      <c r="H260" s="320"/>
      <c r="I260" s="321"/>
      <c r="J260" s="264"/>
      <c r="K260" s="264"/>
      <c r="L260" s="322"/>
      <c r="M260" s="323"/>
      <c r="N260" s="264"/>
      <c r="O260" s="264"/>
      <c r="P260" s="323"/>
      <c r="Q260" s="264"/>
      <c r="R260" s="264"/>
      <c r="S260" s="264"/>
      <c r="T260" s="324"/>
      <c r="U260" s="324"/>
      <c r="V260" s="324"/>
      <c r="W260" s="324"/>
      <c r="X260" s="324"/>
      <c r="Y260" s="264"/>
      <c r="Z260" s="251"/>
      <c r="AA260" s="266"/>
      <c r="AB260" s="233"/>
      <c r="AC260" s="233"/>
      <c r="AD260" s="233"/>
      <c r="AE260" s="233"/>
      <c r="AF260" s="233"/>
      <c r="AG260" s="233"/>
      <c r="AH260" s="233"/>
      <c r="AI260" s="233"/>
      <c r="AJ260" s="233"/>
      <c r="AK260" s="233"/>
      <c r="AL260" s="233"/>
      <c r="AM260" s="233"/>
      <c r="AN260" s="233"/>
      <c r="AO260" s="233"/>
      <c r="AP260" s="233"/>
      <c r="AQ260" s="233"/>
      <c r="AR260" s="233"/>
      <c r="AS260" s="233"/>
      <c r="AT260" s="264"/>
    </row>
    <row r="261" ht="14.25" customHeight="1">
      <c r="A261" s="264"/>
      <c r="B261" s="264"/>
      <c r="C261" s="264"/>
      <c r="D261" s="264"/>
      <c r="E261" s="264"/>
      <c r="F261" s="264"/>
      <c r="G261" s="264"/>
      <c r="H261" s="320"/>
      <c r="I261" s="321"/>
      <c r="J261" s="264"/>
      <c r="K261" s="264"/>
      <c r="L261" s="322"/>
      <c r="M261" s="323"/>
      <c r="N261" s="264"/>
      <c r="O261" s="264"/>
      <c r="P261" s="323"/>
      <c r="Q261" s="264"/>
      <c r="R261" s="264"/>
      <c r="S261" s="264"/>
      <c r="T261" s="324"/>
      <c r="U261" s="324"/>
      <c r="V261" s="324"/>
      <c r="W261" s="324"/>
      <c r="X261" s="324"/>
      <c r="Y261" s="264"/>
      <c r="Z261" s="251"/>
      <c r="AA261" s="266"/>
      <c r="AB261" s="233"/>
      <c r="AC261" s="233"/>
      <c r="AD261" s="233"/>
      <c r="AE261" s="233"/>
      <c r="AF261" s="233"/>
      <c r="AG261" s="233"/>
      <c r="AH261" s="233"/>
      <c r="AI261" s="233"/>
      <c r="AJ261" s="233"/>
      <c r="AK261" s="233"/>
      <c r="AL261" s="233"/>
      <c r="AM261" s="233"/>
      <c r="AN261" s="233"/>
      <c r="AO261" s="233"/>
      <c r="AP261" s="233"/>
      <c r="AQ261" s="233"/>
      <c r="AR261" s="233"/>
      <c r="AS261" s="233"/>
      <c r="AT261" s="264"/>
    </row>
    <row r="262" ht="14.25" customHeight="1">
      <c r="A262" s="264"/>
      <c r="B262" s="264"/>
      <c r="C262" s="264"/>
      <c r="D262" s="264"/>
      <c r="E262" s="264"/>
      <c r="F262" s="264"/>
      <c r="G262" s="264"/>
      <c r="H262" s="320"/>
      <c r="I262" s="321"/>
      <c r="J262" s="264"/>
      <c r="K262" s="264"/>
      <c r="L262" s="322"/>
      <c r="M262" s="323"/>
      <c r="N262" s="264"/>
      <c r="O262" s="264"/>
      <c r="P262" s="323"/>
      <c r="Q262" s="264"/>
      <c r="R262" s="264"/>
      <c r="S262" s="264"/>
      <c r="T262" s="324"/>
      <c r="U262" s="324"/>
      <c r="V262" s="324"/>
      <c r="W262" s="324"/>
      <c r="X262" s="324"/>
      <c r="Y262" s="264"/>
      <c r="Z262" s="251"/>
      <c r="AA262" s="266"/>
      <c r="AB262" s="233"/>
      <c r="AC262" s="233"/>
      <c r="AD262" s="233"/>
      <c r="AE262" s="233"/>
      <c r="AF262" s="233"/>
      <c r="AG262" s="233"/>
      <c r="AH262" s="233"/>
      <c r="AI262" s="233"/>
      <c r="AJ262" s="233"/>
      <c r="AK262" s="233"/>
      <c r="AL262" s="233"/>
      <c r="AM262" s="233"/>
      <c r="AN262" s="233"/>
      <c r="AO262" s="233"/>
      <c r="AP262" s="233"/>
      <c r="AQ262" s="233"/>
      <c r="AR262" s="233"/>
      <c r="AS262" s="233"/>
      <c r="AT262" s="264"/>
    </row>
    <row r="263" ht="14.25" customHeight="1">
      <c r="A263" s="264"/>
      <c r="B263" s="264"/>
      <c r="C263" s="264"/>
      <c r="D263" s="264"/>
      <c r="E263" s="264"/>
      <c r="F263" s="264"/>
      <c r="G263" s="264"/>
      <c r="H263" s="320"/>
      <c r="I263" s="321"/>
      <c r="J263" s="264"/>
      <c r="K263" s="264"/>
      <c r="L263" s="322"/>
      <c r="M263" s="323"/>
      <c r="N263" s="264"/>
      <c r="O263" s="264"/>
      <c r="P263" s="323"/>
      <c r="Q263" s="264"/>
      <c r="R263" s="264"/>
      <c r="S263" s="264"/>
      <c r="T263" s="324"/>
      <c r="U263" s="324"/>
      <c r="V263" s="324"/>
      <c r="W263" s="324"/>
      <c r="X263" s="324"/>
      <c r="Y263" s="264"/>
      <c r="Z263" s="251"/>
      <c r="AA263" s="266"/>
      <c r="AB263" s="233"/>
      <c r="AC263" s="233"/>
      <c r="AD263" s="233"/>
      <c r="AE263" s="233"/>
      <c r="AF263" s="233"/>
      <c r="AG263" s="233"/>
      <c r="AH263" s="233"/>
      <c r="AI263" s="233"/>
      <c r="AJ263" s="233"/>
      <c r="AK263" s="233"/>
      <c r="AL263" s="233"/>
      <c r="AM263" s="233"/>
      <c r="AN263" s="233"/>
      <c r="AO263" s="233"/>
      <c r="AP263" s="233"/>
      <c r="AQ263" s="233"/>
      <c r="AR263" s="233"/>
      <c r="AS263" s="233"/>
      <c r="AT263" s="264"/>
    </row>
    <row r="264" ht="14.25" customHeight="1">
      <c r="A264" s="264"/>
      <c r="B264" s="264"/>
      <c r="C264" s="264"/>
      <c r="D264" s="264"/>
      <c r="E264" s="264"/>
      <c r="F264" s="264"/>
      <c r="G264" s="264"/>
      <c r="H264" s="320"/>
      <c r="I264" s="321"/>
      <c r="J264" s="264"/>
      <c r="K264" s="264"/>
      <c r="L264" s="322"/>
      <c r="M264" s="323"/>
      <c r="N264" s="264"/>
      <c r="O264" s="264"/>
      <c r="P264" s="323"/>
      <c r="Q264" s="264"/>
      <c r="R264" s="264"/>
      <c r="S264" s="264"/>
      <c r="T264" s="324"/>
      <c r="U264" s="324"/>
      <c r="V264" s="324"/>
      <c r="W264" s="324"/>
      <c r="X264" s="324"/>
      <c r="Y264" s="264"/>
      <c r="Z264" s="251"/>
      <c r="AA264" s="266"/>
      <c r="AB264" s="233"/>
      <c r="AC264" s="233"/>
      <c r="AD264" s="233"/>
      <c r="AE264" s="233"/>
      <c r="AF264" s="233"/>
      <c r="AG264" s="233"/>
      <c r="AH264" s="233"/>
      <c r="AI264" s="233"/>
      <c r="AJ264" s="233"/>
      <c r="AK264" s="233"/>
      <c r="AL264" s="233"/>
      <c r="AM264" s="233"/>
      <c r="AN264" s="233"/>
      <c r="AO264" s="233"/>
      <c r="AP264" s="233"/>
      <c r="AQ264" s="233"/>
      <c r="AR264" s="233"/>
      <c r="AS264" s="233"/>
      <c r="AT264" s="264"/>
    </row>
    <row r="265" ht="14.25" customHeight="1">
      <c r="A265" s="264"/>
      <c r="B265" s="264"/>
      <c r="C265" s="264"/>
      <c r="D265" s="264"/>
      <c r="E265" s="264"/>
      <c r="F265" s="264"/>
      <c r="G265" s="264"/>
      <c r="H265" s="320"/>
      <c r="I265" s="321"/>
      <c r="J265" s="264"/>
      <c r="K265" s="264"/>
      <c r="L265" s="322"/>
      <c r="M265" s="323"/>
      <c r="N265" s="264"/>
      <c r="O265" s="264"/>
      <c r="P265" s="323"/>
      <c r="Q265" s="264"/>
      <c r="R265" s="264"/>
      <c r="S265" s="264"/>
      <c r="T265" s="324"/>
      <c r="U265" s="324"/>
      <c r="V265" s="324"/>
      <c r="W265" s="324"/>
      <c r="X265" s="324"/>
      <c r="Y265" s="264"/>
      <c r="Z265" s="251"/>
      <c r="AA265" s="266"/>
      <c r="AB265" s="233"/>
      <c r="AC265" s="233"/>
      <c r="AD265" s="233"/>
      <c r="AE265" s="233"/>
      <c r="AF265" s="233"/>
      <c r="AG265" s="233"/>
      <c r="AH265" s="233"/>
      <c r="AI265" s="233"/>
      <c r="AJ265" s="233"/>
      <c r="AK265" s="233"/>
      <c r="AL265" s="233"/>
      <c r="AM265" s="233"/>
      <c r="AN265" s="233"/>
      <c r="AO265" s="233"/>
      <c r="AP265" s="233"/>
      <c r="AQ265" s="233"/>
      <c r="AR265" s="233"/>
      <c r="AS265" s="233"/>
      <c r="AT265" s="264"/>
    </row>
    <row r="266" ht="14.25" customHeight="1">
      <c r="A266" s="264"/>
      <c r="B266" s="264"/>
      <c r="C266" s="264"/>
      <c r="D266" s="264"/>
      <c r="E266" s="264"/>
      <c r="F266" s="264"/>
      <c r="G266" s="264"/>
      <c r="H266" s="320"/>
      <c r="I266" s="321"/>
      <c r="J266" s="264"/>
      <c r="K266" s="264"/>
      <c r="L266" s="322"/>
      <c r="M266" s="323"/>
      <c r="N266" s="264"/>
      <c r="O266" s="264"/>
      <c r="P266" s="323"/>
      <c r="Q266" s="264"/>
      <c r="R266" s="264"/>
      <c r="S266" s="264"/>
      <c r="T266" s="324"/>
      <c r="U266" s="324"/>
      <c r="V266" s="324"/>
      <c r="W266" s="324"/>
      <c r="X266" s="324"/>
      <c r="Y266" s="264"/>
      <c r="Z266" s="251"/>
      <c r="AA266" s="266"/>
      <c r="AB266" s="233"/>
      <c r="AC266" s="233"/>
      <c r="AD266" s="233"/>
      <c r="AE266" s="233"/>
      <c r="AF266" s="233"/>
      <c r="AG266" s="233"/>
      <c r="AH266" s="233"/>
      <c r="AI266" s="233"/>
      <c r="AJ266" s="233"/>
      <c r="AK266" s="233"/>
      <c r="AL266" s="233"/>
      <c r="AM266" s="233"/>
      <c r="AN266" s="233"/>
      <c r="AO266" s="233"/>
      <c r="AP266" s="233"/>
      <c r="AQ266" s="233"/>
      <c r="AR266" s="233"/>
      <c r="AS266" s="233"/>
      <c r="AT266" s="264"/>
    </row>
    <row r="267" ht="14.25" customHeight="1">
      <c r="A267" s="264"/>
      <c r="B267" s="264"/>
      <c r="C267" s="264"/>
      <c r="D267" s="264"/>
      <c r="E267" s="264"/>
      <c r="F267" s="264"/>
      <c r="G267" s="264"/>
      <c r="H267" s="320"/>
      <c r="I267" s="321"/>
      <c r="J267" s="264"/>
      <c r="K267" s="264"/>
      <c r="L267" s="322"/>
      <c r="M267" s="323"/>
      <c r="N267" s="264"/>
      <c r="O267" s="264"/>
      <c r="P267" s="323"/>
      <c r="Q267" s="264"/>
      <c r="R267" s="264"/>
      <c r="S267" s="264"/>
      <c r="T267" s="324"/>
      <c r="U267" s="324"/>
      <c r="V267" s="324"/>
      <c r="W267" s="324"/>
      <c r="X267" s="324"/>
      <c r="Y267" s="264"/>
      <c r="Z267" s="251"/>
      <c r="AA267" s="266"/>
      <c r="AB267" s="233"/>
      <c r="AC267" s="233"/>
      <c r="AD267" s="233"/>
      <c r="AE267" s="233"/>
      <c r="AF267" s="233"/>
      <c r="AG267" s="233"/>
      <c r="AH267" s="233"/>
      <c r="AI267" s="233"/>
      <c r="AJ267" s="233"/>
      <c r="AK267" s="233"/>
      <c r="AL267" s="233"/>
      <c r="AM267" s="233"/>
      <c r="AN267" s="233"/>
      <c r="AO267" s="233"/>
      <c r="AP267" s="233"/>
      <c r="AQ267" s="233"/>
      <c r="AR267" s="233"/>
      <c r="AS267" s="233"/>
      <c r="AT267" s="264"/>
    </row>
    <row r="268" ht="14.25" customHeight="1">
      <c r="A268" s="264"/>
      <c r="B268" s="264"/>
      <c r="C268" s="264"/>
      <c r="D268" s="264"/>
      <c r="E268" s="264"/>
      <c r="F268" s="264"/>
      <c r="G268" s="264"/>
      <c r="H268" s="320"/>
      <c r="I268" s="321"/>
      <c r="J268" s="264"/>
      <c r="K268" s="264"/>
      <c r="L268" s="322"/>
      <c r="M268" s="323"/>
      <c r="N268" s="264"/>
      <c r="O268" s="264"/>
      <c r="P268" s="323"/>
      <c r="Q268" s="264"/>
      <c r="R268" s="264"/>
      <c r="S268" s="264"/>
      <c r="T268" s="324"/>
      <c r="U268" s="324"/>
      <c r="V268" s="324"/>
      <c r="W268" s="324"/>
      <c r="X268" s="324"/>
      <c r="Y268" s="264"/>
      <c r="Z268" s="251"/>
      <c r="AA268" s="266"/>
      <c r="AB268" s="233"/>
      <c r="AC268" s="233"/>
      <c r="AD268" s="233"/>
      <c r="AE268" s="233"/>
      <c r="AF268" s="233"/>
      <c r="AG268" s="233"/>
      <c r="AH268" s="233"/>
      <c r="AI268" s="233"/>
      <c r="AJ268" s="233"/>
      <c r="AK268" s="233"/>
      <c r="AL268" s="233"/>
      <c r="AM268" s="233"/>
      <c r="AN268" s="233"/>
      <c r="AO268" s="233"/>
      <c r="AP268" s="233"/>
      <c r="AQ268" s="233"/>
      <c r="AR268" s="233"/>
      <c r="AS268" s="233"/>
      <c r="AT268" s="264"/>
    </row>
    <row r="269" ht="14.25" customHeight="1">
      <c r="A269" s="264"/>
      <c r="B269" s="264"/>
      <c r="C269" s="264"/>
      <c r="D269" s="264"/>
      <c r="E269" s="264"/>
      <c r="F269" s="264"/>
      <c r="G269" s="264"/>
      <c r="H269" s="320"/>
      <c r="I269" s="321"/>
      <c r="J269" s="264"/>
      <c r="K269" s="264"/>
      <c r="L269" s="322"/>
      <c r="M269" s="323"/>
      <c r="N269" s="264"/>
      <c r="O269" s="264"/>
      <c r="P269" s="323"/>
      <c r="Q269" s="264"/>
      <c r="R269" s="264"/>
      <c r="S269" s="264"/>
      <c r="T269" s="324"/>
      <c r="U269" s="324"/>
      <c r="V269" s="324"/>
      <c r="W269" s="324"/>
      <c r="X269" s="324"/>
      <c r="Y269" s="264"/>
      <c r="Z269" s="251"/>
      <c r="AA269" s="266"/>
      <c r="AB269" s="233"/>
      <c r="AC269" s="233"/>
      <c r="AD269" s="233"/>
      <c r="AE269" s="233"/>
      <c r="AF269" s="233"/>
      <c r="AG269" s="233"/>
      <c r="AH269" s="233"/>
      <c r="AI269" s="233"/>
      <c r="AJ269" s="233"/>
      <c r="AK269" s="233"/>
      <c r="AL269" s="233"/>
      <c r="AM269" s="233"/>
      <c r="AN269" s="233"/>
      <c r="AO269" s="233"/>
      <c r="AP269" s="233"/>
      <c r="AQ269" s="233"/>
      <c r="AR269" s="233"/>
      <c r="AS269" s="233"/>
      <c r="AT269" s="264"/>
    </row>
    <row r="270" ht="14.25" customHeight="1">
      <c r="A270" s="264"/>
      <c r="B270" s="264"/>
      <c r="C270" s="264"/>
      <c r="D270" s="264"/>
      <c r="E270" s="264"/>
      <c r="F270" s="264"/>
      <c r="G270" s="264"/>
      <c r="H270" s="320"/>
      <c r="I270" s="321"/>
      <c r="J270" s="264"/>
      <c r="K270" s="264"/>
      <c r="L270" s="322"/>
      <c r="M270" s="323"/>
      <c r="N270" s="264"/>
      <c r="O270" s="264"/>
      <c r="P270" s="323"/>
      <c r="Q270" s="264"/>
      <c r="R270" s="264"/>
      <c r="S270" s="264"/>
      <c r="T270" s="324"/>
      <c r="U270" s="324"/>
      <c r="V270" s="324"/>
      <c r="W270" s="324"/>
      <c r="X270" s="324"/>
      <c r="Y270" s="264"/>
      <c r="Z270" s="251"/>
      <c r="AA270" s="266"/>
      <c r="AB270" s="233"/>
      <c r="AC270" s="233"/>
      <c r="AD270" s="233"/>
      <c r="AE270" s="233"/>
      <c r="AF270" s="233"/>
      <c r="AG270" s="233"/>
      <c r="AH270" s="233"/>
      <c r="AI270" s="233"/>
      <c r="AJ270" s="233"/>
      <c r="AK270" s="233"/>
      <c r="AL270" s="233"/>
      <c r="AM270" s="233"/>
      <c r="AN270" s="233"/>
      <c r="AO270" s="233"/>
      <c r="AP270" s="233"/>
      <c r="AQ270" s="233"/>
      <c r="AR270" s="233"/>
      <c r="AS270" s="233"/>
      <c r="AT270" s="264"/>
    </row>
    <row r="271" ht="14.25" customHeight="1">
      <c r="A271" s="264"/>
      <c r="B271" s="264"/>
      <c r="C271" s="264"/>
      <c r="D271" s="264"/>
      <c r="E271" s="264"/>
      <c r="F271" s="264"/>
      <c r="G271" s="264"/>
      <c r="H271" s="320"/>
      <c r="I271" s="321"/>
      <c r="J271" s="264"/>
      <c r="K271" s="264"/>
      <c r="L271" s="322"/>
      <c r="M271" s="323"/>
      <c r="N271" s="264"/>
      <c r="O271" s="264"/>
      <c r="P271" s="323"/>
      <c r="Q271" s="264"/>
      <c r="R271" s="264"/>
      <c r="S271" s="264"/>
      <c r="T271" s="324"/>
      <c r="U271" s="324"/>
      <c r="V271" s="324"/>
      <c r="W271" s="324"/>
      <c r="X271" s="324"/>
      <c r="Y271" s="264"/>
      <c r="Z271" s="251"/>
      <c r="AA271" s="266"/>
      <c r="AB271" s="233"/>
      <c r="AC271" s="233"/>
      <c r="AD271" s="233"/>
      <c r="AE271" s="233"/>
      <c r="AF271" s="233"/>
      <c r="AG271" s="233"/>
      <c r="AH271" s="233"/>
      <c r="AI271" s="233"/>
      <c r="AJ271" s="233"/>
      <c r="AK271" s="233"/>
      <c r="AL271" s="233"/>
      <c r="AM271" s="233"/>
      <c r="AN271" s="233"/>
      <c r="AO271" s="233"/>
      <c r="AP271" s="233"/>
      <c r="AQ271" s="233"/>
      <c r="AR271" s="233"/>
      <c r="AS271" s="233"/>
      <c r="AT271" s="264"/>
    </row>
    <row r="272" ht="14.25" customHeight="1">
      <c r="A272" s="264"/>
      <c r="B272" s="264"/>
      <c r="C272" s="264"/>
      <c r="D272" s="264"/>
      <c r="E272" s="264"/>
      <c r="F272" s="264"/>
      <c r="G272" s="264"/>
      <c r="H272" s="320"/>
      <c r="I272" s="321"/>
      <c r="J272" s="264"/>
      <c r="K272" s="264"/>
      <c r="L272" s="322"/>
      <c r="M272" s="323"/>
      <c r="N272" s="264"/>
      <c r="O272" s="264"/>
      <c r="P272" s="323"/>
      <c r="Q272" s="264"/>
      <c r="R272" s="264"/>
      <c r="S272" s="264"/>
      <c r="T272" s="324"/>
      <c r="U272" s="324"/>
      <c r="V272" s="324"/>
      <c r="W272" s="324"/>
      <c r="X272" s="324"/>
      <c r="Y272" s="264"/>
      <c r="Z272" s="251"/>
      <c r="AA272" s="266"/>
      <c r="AB272" s="233"/>
      <c r="AC272" s="233"/>
      <c r="AD272" s="233"/>
      <c r="AE272" s="233"/>
      <c r="AF272" s="233"/>
      <c r="AG272" s="233"/>
      <c r="AH272" s="233"/>
      <c r="AI272" s="233"/>
      <c r="AJ272" s="233"/>
      <c r="AK272" s="233"/>
      <c r="AL272" s="233"/>
      <c r="AM272" s="233"/>
      <c r="AN272" s="233"/>
      <c r="AO272" s="233"/>
      <c r="AP272" s="233"/>
      <c r="AQ272" s="233"/>
      <c r="AR272" s="233"/>
      <c r="AS272" s="233"/>
      <c r="AT272" s="264"/>
    </row>
    <row r="273" ht="14.25" customHeight="1">
      <c r="A273" s="264"/>
      <c r="B273" s="264"/>
      <c r="C273" s="264"/>
      <c r="D273" s="264"/>
      <c r="E273" s="264"/>
      <c r="F273" s="264"/>
      <c r="G273" s="264"/>
      <c r="H273" s="320"/>
      <c r="I273" s="321"/>
      <c r="J273" s="264"/>
      <c r="K273" s="264"/>
      <c r="L273" s="322"/>
      <c r="M273" s="323"/>
      <c r="N273" s="264"/>
      <c r="O273" s="264"/>
      <c r="P273" s="323"/>
      <c r="Q273" s="264"/>
      <c r="R273" s="264"/>
      <c r="S273" s="264"/>
      <c r="T273" s="324"/>
      <c r="U273" s="324"/>
      <c r="V273" s="324"/>
      <c r="W273" s="324"/>
      <c r="X273" s="324"/>
      <c r="Y273" s="264"/>
      <c r="Z273" s="251"/>
      <c r="AA273" s="266"/>
      <c r="AB273" s="233"/>
      <c r="AC273" s="233"/>
      <c r="AD273" s="233"/>
      <c r="AE273" s="233"/>
      <c r="AF273" s="233"/>
      <c r="AG273" s="233"/>
      <c r="AH273" s="233"/>
      <c r="AI273" s="233"/>
      <c r="AJ273" s="233"/>
      <c r="AK273" s="233"/>
      <c r="AL273" s="233"/>
      <c r="AM273" s="233"/>
      <c r="AN273" s="233"/>
      <c r="AO273" s="233"/>
      <c r="AP273" s="233"/>
      <c r="AQ273" s="233"/>
      <c r="AR273" s="233"/>
      <c r="AS273" s="233"/>
      <c r="AT273" s="264"/>
    </row>
    <row r="274" ht="14.25" customHeight="1">
      <c r="A274" s="264"/>
      <c r="B274" s="264"/>
      <c r="C274" s="264"/>
      <c r="D274" s="264"/>
      <c r="E274" s="264"/>
      <c r="F274" s="264"/>
      <c r="G274" s="264"/>
      <c r="H274" s="320"/>
      <c r="I274" s="321"/>
      <c r="J274" s="264"/>
      <c r="K274" s="264"/>
      <c r="L274" s="322"/>
      <c r="M274" s="323"/>
      <c r="N274" s="264"/>
      <c r="O274" s="264"/>
      <c r="P274" s="323"/>
      <c r="Q274" s="264"/>
      <c r="R274" s="264"/>
      <c r="S274" s="264"/>
      <c r="T274" s="324"/>
      <c r="U274" s="324"/>
      <c r="V274" s="324"/>
      <c r="W274" s="324"/>
      <c r="X274" s="324"/>
      <c r="Y274" s="264"/>
      <c r="Z274" s="251"/>
      <c r="AA274" s="266"/>
      <c r="AB274" s="233"/>
      <c r="AC274" s="233"/>
      <c r="AD274" s="233"/>
      <c r="AE274" s="233"/>
      <c r="AF274" s="233"/>
      <c r="AG274" s="233"/>
      <c r="AH274" s="233"/>
      <c r="AI274" s="233"/>
      <c r="AJ274" s="233"/>
      <c r="AK274" s="233"/>
      <c r="AL274" s="233"/>
      <c r="AM274" s="233"/>
      <c r="AN274" s="233"/>
      <c r="AO274" s="233"/>
      <c r="AP274" s="233"/>
      <c r="AQ274" s="233"/>
      <c r="AR274" s="233"/>
      <c r="AS274" s="233"/>
      <c r="AT274" s="264"/>
    </row>
    <row r="275" ht="14.25" customHeight="1">
      <c r="A275" s="264"/>
      <c r="B275" s="264"/>
      <c r="C275" s="264"/>
      <c r="D275" s="264"/>
      <c r="E275" s="264"/>
      <c r="F275" s="264"/>
      <c r="G275" s="264"/>
      <c r="H275" s="320"/>
      <c r="I275" s="321"/>
      <c r="J275" s="264"/>
      <c r="K275" s="264"/>
      <c r="L275" s="322"/>
      <c r="M275" s="323"/>
      <c r="N275" s="264"/>
      <c r="O275" s="264"/>
      <c r="P275" s="323"/>
      <c r="Q275" s="264"/>
      <c r="R275" s="264"/>
      <c r="S275" s="264"/>
      <c r="T275" s="324"/>
      <c r="U275" s="324"/>
      <c r="V275" s="324"/>
      <c r="W275" s="324"/>
      <c r="X275" s="324"/>
      <c r="Y275" s="264"/>
      <c r="Z275" s="251"/>
      <c r="AA275" s="266"/>
      <c r="AB275" s="233"/>
      <c r="AC275" s="233"/>
      <c r="AD275" s="233"/>
      <c r="AE275" s="233"/>
      <c r="AF275" s="233"/>
      <c r="AG275" s="233"/>
      <c r="AH275" s="233"/>
      <c r="AI275" s="233"/>
      <c r="AJ275" s="233"/>
      <c r="AK275" s="233"/>
      <c r="AL275" s="233"/>
      <c r="AM275" s="233"/>
      <c r="AN275" s="233"/>
      <c r="AO275" s="233"/>
      <c r="AP275" s="233"/>
      <c r="AQ275" s="233"/>
      <c r="AR275" s="233"/>
      <c r="AS275" s="233"/>
      <c r="AT275" s="264"/>
    </row>
    <row r="276" ht="14.25" customHeight="1">
      <c r="A276" s="264"/>
      <c r="B276" s="264"/>
      <c r="C276" s="264"/>
      <c r="D276" s="264"/>
      <c r="E276" s="264"/>
      <c r="F276" s="264"/>
      <c r="G276" s="264"/>
      <c r="H276" s="320"/>
      <c r="I276" s="321"/>
      <c r="J276" s="264"/>
      <c r="K276" s="264"/>
      <c r="L276" s="322"/>
      <c r="M276" s="323"/>
      <c r="N276" s="264"/>
      <c r="O276" s="264"/>
      <c r="P276" s="323"/>
      <c r="Q276" s="264"/>
      <c r="R276" s="264"/>
      <c r="S276" s="264"/>
      <c r="T276" s="324"/>
      <c r="U276" s="324"/>
      <c r="V276" s="324"/>
      <c r="W276" s="324"/>
      <c r="X276" s="324"/>
      <c r="Y276" s="264"/>
      <c r="Z276" s="251"/>
      <c r="AA276" s="266"/>
      <c r="AB276" s="233"/>
      <c r="AC276" s="233"/>
      <c r="AD276" s="233"/>
      <c r="AE276" s="233"/>
      <c r="AF276" s="233"/>
      <c r="AG276" s="233"/>
      <c r="AH276" s="233"/>
      <c r="AI276" s="233"/>
      <c r="AJ276" s="233"/>
      <c r="AK276" s="233"/>
      <c r="AL276" s="233"/>
      <c r="AM276" s="233"/>
      <c r="AN276" s="233"/>
      <c r="AO276" s="233"/>
      <c r="AP276" s="233"/>
      <c r="AQ276" s="233"/>
      <c r="AR276" s="233"/>
      <c r="AS276" s="233"/>
      <c r="AT276" s="264"/>
    </row>
    <row r="277" ht="14.25" customHeight="1">
      <c r="A277" s="264"/>
      <c r="B277" s="264"/>
      <c r="C277" s="264"/>
      <c r="D277" s="264"/>
      <c r="E277" s="264"/>
      <c r="F277" s="264"/>
      <c r="G277" s="264"/>
      <c r="H277" s="320"/>
      <c r="I277" s="321"/>
      <c r="J277" s="264"/>
      <c r="K277" s="264"/>
      <c r="L277" s="322"/>
      <c r="M277" s="323"/>
      <c r="N277" s="264"/>
      <c r="O277" s="264"/>
      <c r="P277" s="323"/>
      <c r="Q277" s="264"/>
      <c r="R277" s="264"/>
      <c r="S277" s="264"/>
      <c r="T277" s="324"/>
      <c r="U277" s="324"/>
      <c r="V277" s="324"/>
      <c r="W277" s="324"/>
      <c r="X277" s="324"/>
      <c r="Y277" s="264"/>
      <c r="Z277" s="251"/>
      <c r="AA277" s="266"/>
      <c r="AB277" s="233"/>
      <c r="AC277" s="233"/>
      <c r="AD277" s="233"/>
      <c r="AE277" s="233"/>
      <c r="AF277" s="233"/>
      <c r="AG277" s="233"/>
      <c r="AH277" s="233"/>
      <c r="AI277" s="233"/>
      <c r="AJ277" s="233"/>
      <c r="AK277" s="233"/>
      <c r="AL277" s="233"/>
      <c r="AM277" s="233"/>
      <c r="AN277" s="233"/>
      <c r="AO277" s="233"/>
      <c r="AP277" s="233"/>
      <c r="AQ277" s="233"/>
      <c r="AR277" s="233"/>
      <c r="AS277" s="233"/>
      <c r="AT277" s="264"/>
    </row>
    <row r="278" ht="14.25" customHeight="1">
      <c r="A278" s="264"/>
      <c r="B278" s="264"/>
      <c r="C278" s="264"/>
      <c r="D278" s="264"/>
      <c r="E278" s="264"/>
      <c r="F278" s="264"/>
      <c r="G278" s="264"/>
      <c r="H278" s="320"/>
      <c r="I278" s="321"/>
      <c r="J278" s="264"/>
      <c r="K278" s="264"/>
      <c r="L278" s="322"/>
      <c r="M278" s="323"/>
      <c r="N278" s="264"/>
      <c r="O278" s="264"/>
      <c r="P278" s="323"/>
      <c r="Q278" s="264"/>
      <c r="R278" s="264"/>
      <c r="S278" s="264"/>
      <c r="T278" s="324"/>
      <c r="U278" s="324"/>
      <c r="V278" s="324"/>
      <c r="W278" s="324"/>
      <c r="X278" s="324"/>
      <c r="Y278" s="264"/>
      <c r="Z278" s="251"/>
      <c r="AA278" s="266"/>
      <c r="AB278" s="233"/>
      <c r="AC278" s="233"/>
      <c r="AD278" s="233"/>
      <c r="AE278" s="233"/>
      <c r="AF278" s="233"/>
      <c r="AG278" s="233"/>
      <c r="AH278" s="233"/>
      <c r="AI278" s="233"/>
      <c r="AJ278" s="233"/>
      <c r="AK278" s="233"/>
      <c r="AL278" s="233"/>
      <c r="AM278" s="233"/>
      <c r="AN278" s="233"/>
      <c r="AO278" s="233"/>
      <c r="AP278" s="233"/>
      <c r="AQ278" s="233"/>
      <c r="AR278" s="233"/>
      <c r="AS278" s="233"/>
      <c r="AT278" s="264"/>
    </row>
    <row r="279" ht="14.25" customHeight="1">
      <c r="A279" s="264"/>
      <c r="B279" s="264"/>
      <c r="C279" s="264"/>
      <c r="D279" s="264"/>
      <c r="E279" s="264"/>
      <c r="F279" s="264"/>
      <c r="G279" s="264"/>
      <c r="H279" s="320"/>
      <c r="I279" s="321"/>
      <c r="J279" s="264"/>
      <c r="K279" s="264"/>
      <c r="L279" s="322"/>
      <c r="M279" s="323"/>
      <c r="N279" s="264"/>
      <c r="O279" s="264"/>
      <c r="P279" s="323"/>
      <c r="Q279" s="264"/>
      <c r="R279" s="264"/>
      <c r="S279" s="264"/>
      <c r="T279" s="324"/>
      <c r="U279" s="324"/>
      <c r="V279" s="324"/>
      <c r="W279" s="324"/>
      <c r="X279" s="324"/>
      <c r="Y279" s="264"/>
      <c r="Z279" s="251"/>
      <c r="AA279" s="266"/>
      <c r="AB279" s="233"/>
      <c r="AC279" s="233"/>
      <c r="AD279" s="233"/>
      <c r="AE279" s="233"/>
      <c r="AF279" s="233"/>
      <c r="AG279" s="233"/>
      <c r="AH279" s="233"/>
      <c r="AI279" s="233"/>
      <c r="AJ279" s="233"/>
      <c r="AK279" s="233"/>
      <c r="AL279" s="233"/>
      <c r="AM279" s="233"/>
      <c r="AN279" s="233"/>
      <c r="AO279" s="233"/>
      <c r="AP279" s="233"/>
      <c r="AQ279" s="233"/>
      <c r="AR279" s="233"/>
      <c r="AS279" s="233"/>
      <c r="AT279" s="264"/>
    </row>
    <row r="280" ht="14.25" customHeight="1">
      <c r="A280" s="264"/>
      <c r="B280" s="264"/>
      <c r="C280" s="264"/>
      <c r="D280" s="264"/>
      <c r="E280" s="264"/>
      <c r="F280" s="264"/>
      <c r="G280" s="264"/>
      <c r="H280" s="320"/>
      <c r="I280" s="321"/>
      <c r="J280" s="264"/>
      <c r="K280" s="264"/>
      <c r="L280" s="322"/>
      <c r="M280" s="323"/>
      <c r="N280" s="264"/>
      <c r="O280" s="264"/>
      <c r="P280" s="323"/>
      <c r="Q280" s="264"/>
      <c r="R280" s="264"/>
      <c r="S280" s="264"/>
      <c r="T280" s="324"/>
      <c r="U280" s="324"/>
      <c r="V280" s="324"/>
      <c r="W280" s="324"/>
      <c r="X280" s="324"/>
      <c r="Y280" s="264"/>
      <c r="Z280" s="251"/>
      <c r="AA280" s="266"/>
      <c r="AB280" s="233"/>
      <c r="AC280" s="233"/>
      <c r="AD280" s="233"/>
      <c r="AE280" s="233"/>
      <c r="AF280" s="233"/>
      <c r="AG280" s="233"/>
      <c r="AH280" s="233"/>
      <c r="AI280" s="233"/>
      <c r="AJ280" s="233"/>
      <c r="AK280" s="233"/>
      <c r="AL280" s="233"/>
      <c r="AM280" s="233"/>
      <c r="AN280" s="233"/>
      <c r="AO280" s="233"/>
      <c r="AP280" s="233"/>
      <c r="AQ280" s="233"/>
      <c r="AR280" s="233"/>
      <c r="AS280" s="233"/>
      <c r="AT280" s="264"/>
    </row>
    <row r="281" ht="14.25" customHeight="1">
      <c r="A281" s="264"/>
      <c r="B281" s="264"/>
      <c r="C281" s="264"/>
      <c r="D281" s="264"/>
      <c r="E281" s="264"/>
      <c r="F281" s="264"/>
      <c r="G281" s="264"/>
      <c r="H281" s="320"/>
      <c r="I281" s="321"/>
      <c r="J281" s="264"/>
      <c r="K281" s="264"/>
      <c r="L281" s="322"/>
      <c r="M281" s="323"/>
      <c r="N281" s="264"/>
      <c r="O281" s="264"/>
      <c r="P281" s="323"/>
      <c r="Q281" s="264"/>
      <c r="R281" s="264"/>
      <c r="S281" s="264"/>
      <c r="T281" s="324"/>
      <c r="U281" s="324"/>
      <c r="V281" s="324"/>
      <c r="W281" s="324"/>
      <c r="X281" s="324"/>
      <c r="Y281" s="264"/>
      <c r="Z281" s="251"/>
      <c r="AA281" s="266"/>
      <c r="AB281" s="233"/>
      <c r="AC281" s="233"/>
      <c r="AD281" s="233"/>
      <c r="AE281" s="233"/>
      <c r="AF281" s="233"/>
      <c r="AG281" s="233"/>
      <c r="AH281" s="233"/>
      <c r="AI281" s="233"/>
      <c r="AJ281" s="233"/>
      <c r="AK281" s="233"/>
      <c r="AL281" s="233"/>
      <c r="AM281" s="233"/>
      <c r="AN281" s="233"/>
      <c r="AO281" s="233"/>
      <c r="AP281" s="233"/>
      <c r="AQ281" s="233"/>
      <c r="AR281" s="233"/>
      <c r="AS281" s="233"/>
      <c r="AT281" s="264"/>
    </row>
    <row r="282" ht="14.25" customHeight="1">
      <c r="A282" s="264"/>
      <c r="B282" s="264"/>
      <c r="C282" s="264"/>
      <c r="D282" s="264"/>
      <c r="E282" s="264"/>
      <c r="F282" s="264"/>
      <c r="G282" s="264"/>
      <c r="H282" s="320"/>
      <c r="I282" s="321"/>
      <c r="J282" s="264"/>
      <c r="K282" s="264"/>
      <c r="L282" s="322"/>
      <c r="M282" s="323"/>
      <c r="N282" s="264"/>
      <c r="O282" s="264"/>
      <c r="P282" s="323"/>
      <c r="Q282" s="264"/>
      <c r="R282" s="264"/>
      <c r="S282" s="264"/>
      <c r="T282" s="324"/>
      <c r="U282" s="324"/>
      <c r="V282" s="324"/>
      <c r="W282" s="324"/>
      <c r="X282" s="324"/>
      <c r="Y282" s="264"/>
      <c r="Z282" s="251"/>
      <c r="AA282" s="266"/>
      <c r="AB282" s="233"/>
      <c r="AC282" s="233"/>
      <c r="AD282" s="233"/>
      <c r="AE282" s="233"/>
      <c r="AF282" s="233"/>
      <c r="AG282" s="233"/>
      <c r="AH282" s="233"/>
      <c r="AI282" s="233"/>
      <c r="AJ282" s="233"/>
      <c r="AK282" s="233"/>
      <c r="AL282" s="233"/>
      <c r="AM282" s="233"/>
      <c r="AN282" s="233"/>
      <c r="AO282" s="233"/>
      <c r="AP282" s="233"/>
      <c r="AQ282" s="233"/>
      <c r="AR282" s="233"/>
      <c r="AS282" s="233"/>
      <c r="AT282" s="264"/>
    </row>
    <row r="283" ht="14.25" customHeight="1">
      <c r="A283" s="264"/>
      <c r="B283" s="264"/>
      <c r="C283" s="264"/>
      <c r="D283" s="264"/>
      <c r="E283" s="264"/>
      <c r="F283" s="264"/>
      <c r="G283" s="264"/>
      <c r="H283" s="320"/>
      <c r="I283" s="321"/>
      <c r="J283" s="264"/>
      <c r="K283" s="264"/>
      <c r="L283" s="322"/>
      <c r="M283" s="323"/>
      <c r="N283" s="264"/>
      <c r="O283" s="264"/>
      <c r="P283" s="323"/>
      <c r="Q283" s="264"/>
      <c r="R283" s="264"/>
      <c r="S283" s="264"/>
      <c r="T283" s="324"/>
      <c r="U283" s="324"/>
      <c r="V283" s="324"/>
      <c r="W283" s="324"/>
      <c r="X283" s="324"/>
      <c r="Y283" s="264"/>
      <c r="Z283" s="251"/>
      <c r="AA283" s="266"/>
      <c r="AB283" s="233"/>
      <c r="AC283" s="233"/>
      <c r="AD283" s="233"/>
      <c r="AE283" s="233"/>
      <c r="AF283" s="233"/>
      <c r="AG283" s="233"/>
      <c r="AH283" s="233"/>
      <c r="AI283" s="233"/>
      <c r="AJ283" s="233"/>
      <c r="AK283" s="233"/>
      <c r="AL283" s="233"/>
      <c r="AM283" s="233"/>
      <c r="AN283" s="233"/>
      <c r="AO283" s="233"/>
      <c r="AP283" s="233"/>
      <c r="AQ283" s="233"/>
      <c r="AR283" s="233"/>
      <c r="AS283" s="233"/>
      <c r="AT283" s="264"/>
    </row>
    <row r="284" ht="14.25" customHeight="1">
      <c r="A284" s="264"/>
      <c r="B284" s="264"/>
      <c r="C284" s="264"/>
      <c r="D284" s="264"/>
      <c r="E284" s="264"/>
      <c r="F284" s="264"/>
      <c r="G284" s="264"/>
      <c r="H284" s="320"/>
      <c r="I284" s="321"/>
      <c r="J284" s="264"/>
      <c r="K284" s="264"/>
      <c r="L284" s="322"/>
      <c r="M284" s="323"/>
      <c r="N284" s="264"/>
      <c r="O284" s="264"/>
      <c r="P284" s="323"/>
      <c r="Q284" s="264"/>
      <c r="R284" s="264"/>
      <c r="S284" s="264"/>
      <c r="T284" s="324"/>
      <c r="U284" s="324"/>
      <c r="V284" s="324"/>
      <c r="W284" s="324"/>
      <c r="X284" s="324"/>
      <c r="Y284" s="264"/>
      <c r="Z284" s="251"/>
      <c r="AA284" s="266"/>
      <c r="AB284" s="233"/>
      <c r="AC284" s="233"/>
      <c r="AD284" s="233"/>
      <c r="AE284" s="233"/>
      <c r="AF284" s="233"/>
      <c r="AG284" s="233"/>
      <c r="AH284" s="233"/>
      <c r="AI284" s="233"/>
      <c r="AJ284" s="233"/>
      <c r="AK284" s="233"/>
      <c r="AL284" s="233"/>
      <c r="AM284" s="233"/>
      <c r="AN284" s="233"/>
      <c r="AO284" s="233"/>
      <c r="AP284" s="233"/>
      <c r="AQ284" s="233"/>
      <c r="AR284" s="233"/>
      <c r="AS284" s="233"/>
      <c r="AT284" s="264"/>
    </row>
    <row r="285" ht="14.25" customHeight="1">
      <c r="A285" s="264"/>
      <c r="B285" s="264"/>
      <c r="C285" s="264"/>
      <c r="D285" s="264"/>
      <c r="E285" s="264"/>
      <c r="F285" s="264"/>
      <c r="G285" s="264"/>
      <c r="H285" s="320"/>
      <c r="I285" s="321"/>
      <c r="J285" s="264"/>
      <c r="K285" s="264"/>
      <c r="L285" s="322"/>
      <c r="M285" s="323"/>
      <c r="N285" s="264"/>
      <c r="O285" s="264"/>
      <c r="P285" s="323"/>
      <c r="Q285" s="264"/>
      <c r="R285" s="264"/>
      <c r="S285" s="264"/>
      <c r="T285" s="324"/>
      <c r="U285" s="324"/>
      <c r="V285" s="324"/>
      <c r="W285" s="324"/>
      <c r="X285" s="324"/>
      <c r="Y285" s="264"/>
      <c r="Z285" s="251"/>
      <c r="AA285" s="266"/>
      <c r="AB285" s="233"/>
      <c r="AC285" s="233"/>
      <c r="AD285" s="233"/>
      <c r="AE285" s="233"/>
      <c r="AF285" s="233"/>
      <c r="AG285" s="233"/>
      <c r="AH285" s="233"/>
      <c r="AI285" s="233"/>
      <c r="AJ285" s="233"/>
      <c r="AK285" s="233"/>
      <c r="AL285" s="233"/>
      <c r="AM285" s="233"/>
      <c r="AN285" s="233"/>
      <c r="AO285" s="233"/>
      <c r="AP285" s="233"/>
      <c r="AQ285" s="233"/>
      <c r="AR285" s="233"/>
      <c r="AS285" s="233"/>
      <c r="AT285" s="264"/>
    </row>
    <row r="286" ht="14.25" customHeight="1">
      <c r="A286" s="264"/>
      <c r="B286" s="264"/>
      <c r="C286" s="264"/>
      <c r="D286" s="264"/>
      <c r="E286" s="264"/>
      <c r="F286" s="264"/>
      <c r="G286" s="264"/>
      <c r="H286" s="320"/>
      <c r="I286" s="321"/>
      <c r="J286" s="264"/>
      <c r="K286" s="264"/>
      <c r="L286" s="322"/>
      <c r="M286" s="323"/>
      <c r="N286" s="264"/>
      <c r="O286" s="264"/>
      <c r="P286" s="323"/>
      <c r="Q286" s="264"/>
      <c r="R286" s="264"/>
      <c r="S286" s="264"/>
      <c r="T286" s="324"/>
      <c r="U286" s="324"/>
      <c r="V286" s="324"/>
      <c r="W286" s="324"/>
      <c r="X286" s="324"/>
      <c r="Y286" s="264"/>
      <c r="Z286" s="251"/>
      <c r="AA286" s="266"/>
      <c r="AB286" s="233"/>
      <c r="AC286" s="233"/>
      <c r="AD286" s="233"/>
      <c r="AE286" s="233"/>
      <c r="AF286" s="233"/>
      <c r="AG286" s="233"/>
      <c r="AH286" s="233"/>
      <c r="AI286" s="233"/>
      <c r="AJ286" s="233"/>
      <c r="AK286" s="233"/>
      <c r="AL286" s="233"/>
      <c r="AM286" s="233"/>
      <c r="AN286" s="233"/>
      <c r="AO286" s="233"/>
      <c r="AP286" s="233"/>
      <c r="AQ286" s="233"/>
      <c r="AR286" s="233"/>
      <c r="AS286" s="233"/>
      <c r="AT286" s="264"/>
    </row>
    <row r="287" ht="14.25" customHeight="1">
      <c r="A287" s="264"/>
      <c r="B287" s="264"/>
      <c r="C287" s="264"/>
      <c r="D287" s="264"/>
      <c r="E287" s="264"/>
      <c r="F287" s="264"/>
      <c r="G287" s="264"/>
      <c r="H287" s="320"/>
      <c r="I287" s="321"/>
      <c r="J287" s="264"/>
      <c r="K287" s="264"/>
      <c r="L287" s="322"/>
      <c r="M287" s="323"/>
      <c r="N287" s="264"/>
      <c r="O287" s="264"/>
      <c r="P287" s="323"/>
      <c r="Q287" s="264"/>
      <c r="R287" s="264"/>
      <c r="S287" s="264"/>
      <c r="T287" s="324"/>
      <c r="U287" s="324"/>
      <c r="V287" s="324"/>
      <c r="W287" s="324"/>
      <c r="X287" s="324"/>
      <c r="Y287" s="264"/>
      <c r="Z287" s="251"/>
      <c r="AA287" s="266"/>
      <c r="AB287" s="233"/>
      <c r="AC287" s="233"/>
      <c r="AD287" s="233"/>
      <c r="AE287" s="233"/>
      <c r="AF287" s="233"/>
      <c r="AG287" s="233"/>
      <c r="AH287" s="233"/>
      <c r="AI287" s="233"/>
      <c r="AJ287" s="233"/>
      <c r="AK287" s="233"/>
      <c r="AL287" s="233"/>
      <c r="AM287" s="233"/>
      <c r="AN287" s="233"/>
      <c r="AO287" s="233"/>
      <c r="AP287" s="233"/>
      <c r="AQ287" s="233"/>
      <c r="AR287" s="233"/>
      <c r="AS287" s="233"/>
      <c r="AT287" s="264"/>
    </row>
    <row r="288" ht="14.25" customHeight="1">
      <c r="A288" s="264"/>
      <c r="B288" s="264"/>
      <c r="C288" s="264"/>
      <c r="D288" s="264"/>
      <c r="E288" s="264"/>
      <c r="F288" s="264"/>
      <c r="G288" s="264"/>
      <c r="H288" s="320"/>
      <c r="I288" s="321"/>
      <c r="J288" s="264"/>
      <c r="K288" s="264"/>
      <c r="L288" s="322"/>
      <c r="M288" s="323"/>
      <c r="N288" s="264"/>
      <c r="O288" s="264"/>
      <c r="P288" s="323"/>
      <c r="Q288" s="264"/>
      <c r="R288" s="264"/>
      <c r="S288" s="264"/>
      <c r="T288" s="324"/>
      <c r="U288" s="324"/>
      <c r="V288" s="324"/>
      <c r="W288" s="324"/>
      <c r="X288" s="324"/>
      <c r="Y288" s="264"/>
      <c r="Z288" s="251"/>
      <c r="AA288" s="266"/>
      <c r="AB288" s="233"/>
      <c r="AC288" s="233"/>
      <c r="AD288" s="233"/>
      <c r="AE288" s="233"/>
      <c r="AF288" s="233"/>
      <c r="AG288" s="233"/>
      <c r="AH288" s="233"/>
      <c r="AI288" s="233"/>
      <c r="AJ288" s="233"/>
      <c r="AK288" s="233"/>
      <c r="AL288" s="233"/>
      <c r="AM288" s="233"/>
      <c r="AN288" s="233"/>
      <c r="AO288" s="233"/>
      <c r="AP288" s="233"/>
      <c r="AQ288" s="233"/>
      <c r="AR288" s="233"/>
      <c r="AS288" s="233"/>
      <c r="AT288" s="264"/>
    </row>
    <row r="289" ht="14.25" customHeight="1">
      <c r="A289" s="264"/>
      <c r="B289" s="264"/>
      <c r="C289" s="264"/>
      <c r="D289" s="264"/>
      <c r="E289" s="264"/>
      <c r="F289" s="264"/>
      <c r="G289" s="264"/>
      <c r="H289" s="320"/>
      <c r="I289" s="321"/>
      <c r="J289" s="264"/>
      <c r="K289" s="264"/>
      <c r="L289" s="322"/>
      <c r="M289" s="323"/>
      <c r="N289" s="264"/>
      <c r="O289" s="264"/>
      <c r="P289" s="323"/>
      <c r="Q289" s="264"/>
      <c r="R289" s="264"/>
      <c r="S289" s="264"/>
      <c r="T289" s="324"/>
      <c r="U289" s="324"/>
      <c r="V289" s="324"/>
      <c r="W289" s="324"/>
      <c r="X289" s="324"/>
      <c r="Y289" s="264"/>
      <c r="Z289" s="251"/>
      <c r="AA289" s="266"/>
      <c r="AB289" s="233"/>
      <c r="AC289" s="233"/>
      <c r="AD289" s="233"/>
      <c r="AE289" s="233"/>
      <c r="AF289" s="233"/>
      <c r="AG289" s="233"/>
      <c r="AH289" s="233"/>
      <c r="AI289" s="233"/>
      <c r="AJ289" s="233"/>
      <c r="AK289" s="233"/>
      <c r="AL289" s="233"/>
      <c r="AM289" s="233"/>
      <c r="AN289" s="233"/>
      <c r="AO289" s="233"/>
      <c r="AP289" s="233"/>
      <c r="AQ289" s="233"/>
      <c r="AR289" s="233"/>
      <c r="AS289" s="233"/>
      <c r="AT289" s="264"/>
    </row>
    <row r="290" ht="14.25" customHeight="1">
      <c r="A290" s="264"/>
      <c r="B290" s="264"/>
      <c r="C290" s="264"/>
      <c r="D290" s="264"/>
      <c r="E290" s="264"/>
      <c r="F290" s="264"/>
      <c r="G290" s="264"/>
      <c r="H290" s="320"/>
      <c r="I290" s="321"/>
      <c r="J290" s="264"/>
      <c r="K290" s="264"/>
      <c r="L290" s="322"/>
      <c r="M290" s="323"/>
      <c r="N290" s="264"/>
      <c r="O290" s="264"/>
      <c r="P290" s="323"/>
      <c r="Q290" s="264"/>
      <c r="R290" s="264"/>
      <c r="S290" s="264"/>
      <c r="T290" s="324"/>
      <c r="U290" s="324"/>
      <c r="V290" s="324"/>
      <c r="W290" s="324"/>
      <c r="X290" s="324"/>
      <c r="Y290" s="264"/>
      <c r="Z290" s="251"/>
      <c r="AA290" s="266"/>
      <c r="AB290" s="233"/>
      <c r="AC290" s="233"/>
      <c r="AD290" s="233"/>
      <c r="AE290" s="233"/>
      <c r="AF290" s="233"/>
      <c r="AG290" s="233"/>
      <c r="AH290" s="233"/>
      <c r="AI290" s="233"/>
      <c r="AJ290" s="233"/>
      <c r="AK290" s="233"/>
      <c r="AL290" s="233"/>
      <c r="AM290" s="233"/>
      <c r="AN290" s="233"/>
      <c r="AO290" s="233"/>
      <c r="AP290" s="233"/>
      <c r="AQ290" s="233"/>
      <c r="AR290" s="233"/>
      <c r="AS290" s="233"/>
      <c r="AT290" s="264"/>
    </row>
    <row r="291" ht="14.25" customHeight="1">
      <c r="A291" s="264"/>
      <c r="B291" s="264"/>
      <c r="C291" s="264"/>
      <c r="D291" s="264"/>
      <c r="E291" s="264"/>
      <c r="F291" s="264"/>
      <c r="G291" s="264"/>
      <c r="H291" s="320"/>
      <c r="I291" s="321"/>
      <c r="J291" s="264"/>
      <c r="K291" s="264"/>
      <c r="L291" s="322"/>
      <c r="M291" s="323"/>
      <c r="N291" s="264"/>
      <c r="O291" s="264"/>
      <c r="P291" s="323"/>
      <c r="Q291" s="264"/>
      <c r="R291" s="264"/>
      <c r="S291" s="264"/>
      <c r="T291" s="324"/>
      <c r="U291" s="324"/>
      <c r="V291" s="324"/>
      <c r="W291" s="324"/>
      <c r="X291" s="324"/>
      <c r="Y291" s="264"/>
      <c r="Z291" s="251"/>
      <c r="AA291" s="266"/>
      <c r="AB291" s="233"/>
      <c r="AC291" s="233"/>
      <c r="AD291" s="233"/>
      <c r="AE291" s="233"/>
      <c r="AF291" s="233"/>
      <c r="AG291" s="233"/>
      <c r="AH291" s="233"/>
      <c r="AI291" s="233"/>
      <c r="AJ291" s="233"/>
      <c r="AK291" s="233"/>
      <c r="AL291" s="233"/>
      <c r="AM291" s="233"/>
      <c r="AN291" s="233"/>
      <c r="AO291" s="233"/>
      <c r="AP291" s="233"/>
      <c r="AQ291" s="233"/>
      <c r="AR291" s="233"/>
      <c r="AS291" s="233"/>
      <c r="AT291" s="264"/>
    </row>
    <row r="292" ht="14.25" customHeight="1">
      <c r="A292" s="264"/>
      <c r="B292" s="264"/>
      <c r="C292" s="264"/>
      <c r="D292" s="264"/>
      <c r="E292" s="264"/>
      <c r="F292" s="264"/>
      <c r="G292" s="264"/>
      <c r="H292" s="320"/>
      <c r="I292" s="321"/>
      <c r="J292" s="264"/>
      <c r="K292" s="264"/>
      <c r="L292" s="322"/>
      <c r="M292" s="323"/>
      <c r="N292" s="264"/>
      <c r="O292" s="264"/>
      <c r="P292" s="323"/>
      <c r="Q292" s="264"/>
      <c r="R292" s="264"/>
      <c r="S292" s="264"/>
      <c r="T292" s="324"/>
      <c r="U292" s="324"/>
      <c r="V292" s="324"/>
      <c r="W292" s="324"/>
      <c r="X292" s="324"/>
      <c r="Y292" s="264"/>
      <c r="Z292" s="251"/>
      <c r="AA292" s="266"/>
      <c r="AB292" s="233"/>
      <c r="AC292" s="233"/>
      <c r="AD292" s="233"/>
      <c r="AE292" s="233"/>
      <c r="AF292" s="233"/>
      <c r="AG292" s="233"/>
      <c r="AH292" s="233"/>
      <c r="AI292" s="233"/>
      <c r="AJ292" s="233"/>
      <c r="AK292" s="233"/>
      <c r="AL292" s="233"/>
      <c r="AM292" s="233"/>
      <c r="AN292" s="233"/>
      <c r="AO292" s="233"/>
      <c r="AP292" s="233"/>
      <c r="AQ292" s="233"/>
      <c r="AR292" s="233"/>
      <c r="AS292" s="233"/>
      <c r="AT292" s="264"/>
    </row>
    <row r="293" ht="14.25" customHeight="1">
      <c r="A293" s="264"/>
      <c r="B293" s="264"/>
      <c r="C293" s="264"/>
      <c r="D293" s="264"/>
      <c r="E293" s="264"/>
      <c r="F293" s="264"/>
      <c r="G293" s="264"/>
      <c r="H293" s="320"/>
      <c r="I293" s="321"/>
      <c r="J293" s="264"/>
      <c r="K293" s="264"/>
      <c r="L293" s="322"/>
      <c r="M293" s="323"/>
      <c r="N293" s="264"/>
      <c r="O293" s="264"/>
      <c r="P293" s="323"/>
      <c r="Q293" s="264"/>
      <c r="R293" s="264"/>
      <c r="S293" s="264"/>
      <c r="T293" s="324"/>
      <c r="U293" s="324"/>
      <c r="V293" s="324"/>
      <c r="W293" s="324"/>
      <c r="X293" s="324"/>
      <c r="Y293" s="264"/>
      <c r="Z293" s="251"/>
      <c r="AA293" s="266"/>
      <c r="AB293" s="233"/>
      <c r="AC293" s="233"/>
      <c r="AD293" s="233"/>
      <c r="AE293" s="233"/>
      <c r="AF293" s="233"/>
      <c r="AG293" s="233"/>
      <c r="AH293" s="233"/>
      <c r="AI293" s="233"/>
      <c r="AJ293" s="233"/>
      <c r="AK293" s="233"/>
      <c r="AL293" s="233"/>
      <c r="AM293" s="233"/>
      <c r="AN293" s="233"/>
      <c r="AO293" s="233"/>
      <c r="AP293" s="233"/>
      <c r="AQ293" s="233"/>
      <c r="AR293" s="233"/>
      <c r="AS293" s="233"/>
      <c r="AT293" s="264"/>
    </row>
    <row r="294" ht="14.25" customHeight="1">
      <c r="A294" s="264"/>
      <c r="B294" s="264"/>
      <c r="C294" s="264"/>
      <c r="D294" s="264"/>
      <c r="E294" s="264"/>
      <c r="F294" s="264"/>
      <c r="G294" s="264"/>
      <c r="H294" s="320"/>
      <c r="I294" s="321"/>
      <c r="J294" s="264"/>
      <c r="K294" s="264"/>
      <c r="L294" s="322"/>
      <c r="M294" s="323"/>
      <c r="N294" s="264"/>
      <c r="O294" s="264"/>
      <c r="P294" s="323"/>
      <c r="Q294" s="264"/>
      <c r="R294" s="264"/>
      <c r="S294" s="264"/>
      <c r="T294" s="324"/>
      <c r="U294" s="324"/>
      <c r="V294" s="324"/>
      <c r="W294" s="324"/>
      <c r="X294" s="324"/>
      <c r="Y294" s="264"/>
      <c r="Z294" s="251"/>
      <c r="AA294" s="266"/>
      <c r="AB294" s="233"/>
      <c r="AC294" s="233"/>
      <c r="AD294" s="233"/>
      <c r="AE294" s="233"/>
      <c r="AF294" s="233"/>
      <c r="AG294" s="233"/>
      <c r="AH294" s="233"/>
      <c r="AI294" s="233"/>
      <c r="AJ294" s="233"/>
      <c r="AK294" s="233"/>
      <c r="AL294" s="233"/>
      <c r="AM294" s="233"/>
      <c r="AN294" s="233"/>
      <c r="AO294" s="233"/>
      <c r="AP294" s="233"/>
      <c r="AQ294" s="233"/>
      <c r="AR294" s="233"/>
      <c r="AS294" s="233"/>
      <c r="AT294" s="264"/>
    </row>
    <row r="295" ht="14.25" customHeight="1">
      <c r="A295" s="264"/>
      <c r="B295" s="264"/>
      <c r="C295" s="264"/>
      <c r="D295" s="264"/>
      <c r="E295" s="264"/>
      <c r="F295" s="264"/>
      <c r="G295" s="264"/>
      <c r="H295" s="320"/>
      <c r="I295" s="321"/>
      <c r="J295" s="264"/>
      <c r="K295" s="264"/>
      <c r="L295" s="322"/>
      <c r="M295" s="323"/>
      <c r="N295" s="264"/>
      <c r="O295" s="264"/>
      <c r="P295" s="323"/>
      <c r="Q295" s="264"/>
      <c r="R295" s="264"/>
      <c r="S295" s="264"/>
      <c r="T295" s="324"/>
      <c r="U295" s="324"/>
      <c r="V295" s="324"/>
      <c r="W295" s="324"/>
      <c r="X295" s="324"/>
      <c r="Y295" s="264"/>
      <c r="Z295" s="251"/>
      <c r="AA295" s="266"/>
      <c r="AB295" s="233"/>
      <c r="AC295" s="233"/>
      <c r="AD295" s="233"/>
      <c r="AE295" s="233"/>
      <c r="AF295" s="233"/>
      <c r="AG295" s="233"/>
      <c r="AH295" s="233"/>
      <c r="AI295" s="233"/>
      <c r="AJ295" s="233"/>
      <c r="AK295" s="233"/>
      <c r="AL295" s="233"/>
      <c r="AM295" s="233"/>
      <c r="AN295" s="233"/>
      <c r="AO295" s="233"/>
      <c r="AP295" s="233"/>
      <c r="AQ295" s="233"/>
      <c r="AR295" s="233"/>
      <c r="AS295" s="233"/>
      <c r="AT295" s="264"/>
    </row>
    <row r="296" ht="14.25" customHeight="1">
      <c r="A296" s="264"/>
      <c r="B296" s="264"/>
      <c r="C296" s="264"/>
      <c r="D296" s="264"/>
      <c r="E296" s="264"/>
      <c r="F296" s="264"/>
      <c r="G296" s="264"/>
      <c r="H296" s="320"/>
      <c r="I296" s="321"/>
      <c r="J296" s="264"/>
      <c r="K296" s="264"/>
      <c r="L296" s="322"/>
      <c r="M296" s="323"/>
      <c r="N296" s="264"/>
      <c r="O296" s="264"/>
      <c r="P296" s="323"/>
      <c r="Q296" s="264"/>
      <c r="R296" s="264"/>
      <c r="S296" s="264"/>
      <c r="T296" s="324"/>
      <c r="U296" s="324"/>
      <c r="V296" s="324"/>
      <c r="W296" s="324"/>
      <c r="X296" s="324"/>
      <c r="Y296" s="264"/>
      <c r="Z296" s="251"/>
      <c r="AA296" s="266"/>
      <c r="AB296" s="233"/>
      <c r="AC296" s="233"/>
      <c r="AD296" s="233"/>
      <c r="AE296" s="233"/>
      <c r="AF296" s="233"/>
      <c r="AG296" s="233"/>
      <c r="AH296" s="233"/>
      <c r="AI296" s="233"/>
      <c r="AJ296" s="233"/>
      <c r="AK296" s="233"/>
      <c r="AL296" s="233"/>
      <c r="AM296" s="233"/>
      <c r="AN296" s="233"/>
      <c r="AO296" s="233"/>
      <c r="AP296" s="233"/>
      <c r="AQ296" s="233"/>
      <c r="AR296" s="233"/>
      <c r="AS296" s="233"/>
      <c r="AT296" s="264"/>
    </row>
    <row r="297" ht="14.25" customHeight="1">
      <c r="A297" s="264"/>
      <c r="B297" s="264"/>
      <c r="C297" s="264"/>
      <c r="D297" s="264"/>
      <c r="E297" s="264"/>
      <c r="F297" s="264"/>
      <c r="G297" s="264"/>
      <c r="H297" s="320"/>
      <c r="I297" s="321"/>
      <c r="J297" s="264"/>
      <c r="K297" s="264"/>
      <c r="L297" s="322"/>
      <c r="M297" s="323"/>
      <c r="N297" s="264"/>
      <c r="O297" s="264"/>
      <c r="P297" s="323"/>
      <c r="Q297" s="264"/>
      <c r="R297" s="264"/>
      <c r="S297" s="264"/>
      <c r="T297" s="324"/>
      <c r="U297" s="324"/>
      <c r="V297" s="324"/>
      <c r="W297" s="324"/>
      <c r="X297" s="324"/>
      <c r="Y297" s="264"/>
      <c r="Z297" s="251"/>
      <c r="AA297" s="266"/>
      <c r="AB297" s="233"/>
      <c r="AC297" s="233"/>
      <c r="AD297" s="233"/>
      <c r="AE297" s="233"/>
      <c r="AF297" s="233"/>
      <c r="AG297" s="233"/>
      <c r="AH297" s="233"/>
      <c r="AI297" s="233"/>
      <c r="AJ297" s="233"/>
      <c r="AK297" s="233"/>
      <c r="AL297" s="233"/>
      <c r="AM297" s="233"/>
      <c r="AN297" s="233"/>
      <c r="AO297" s="233"/>
      <c r="AP297" s="233"/>
      <c r="AQ297" s="233"/>
      <c r="AR297" s="233"/>
      <c r="AS297" s="233"/>
      <c r="AT297" s="264"/>
    </row>
    <row r="298" ht="14.25" customHeight="1">
      <c r="A298" s="264"/>
      <c r="B298" s="264"/>
      <c r="C298" s="264"/>
      <c r="D298" s="264"/>
      <c r="E298" s="264"/>
      <c r="F298" s="264"/>
      <c r="G298" s="264"/>
      <c r="H298" s="320"/>
      <c r="I298" s="321"/>
      <c r="J298" s="264"/>
      <c r="K298" s="264"/>
      <c r="L298" s="322"/>
      <c r="M298" s="323"/>
      <c r="N298" s="264"/>
      <c r="O298" s="264"/>
      <c r="P298" s="323"/>
      <c r="Q298" s="264"/>
      <c r="R298" s="264"/>
      <c r="S298" s="264"/>
      <c r="T298" s="324"/>
      <c r="U298" s="324"/>
      <c r="V298" s="324"/>
      <c r="W298" s="324"/>
      <c r="X298" s="324"/>
      <c r="Y298" s="264"/>
      <c r="Z298" s="251"/>
      <c r="AA298" s="266"/>
      <c r="AB298" s="233"/>
      <c r="AC298" s="233"/>
      <c r="AD298" s="233"/>
      <c r="AE298" s="233"/>
      <c r="AF298" s="233"/>
      <c r="AG298" s="233"/>
      <c r="AH298" s="233"/>
      <c r="AI298" s="233"/>
      <c r="AJ298" s="233"/>
      <c r="AK298" s="233"/>
      <c r="AL298" s="233"/>
      <c r="AM298" s="233"/>
      <c r="AN298" s="233"/>
      <c r="AO298" s="233"/>
      <c r="AP298" s="233"/>
      <c r="AQ298" s="233"/>
      <c r="AR298" s="233"/>
      <c r="AS298" s="233"/>
      <c r="AT298" s="264"/>
    </row>
    <row r="299" ht="14.25" customHeight="1">
      <c r="A299" s="264"/>
      <c r="B299" s="264"/>
      <c r="C299" s="264"/>
      <c r="D299" s="264"/>
      <c r="E299" s="264"/>
      <c r="F299" s="264"/>
      <c r="G299" s="264"/>
      <c r="H299" s="320"/>
      <c r="I299" s="321"/>
      <c r="J299" s="264"/>
      <c r="K299" s="264"/>
      <c r="L299" s="322"/>
      <c r="M299" s="323"/>
      <c r="N299" s="264"/>
      <c r="O299" s="264"/>
      <c r="P299" s="323"/>
      <c r="Q299" s="264"/>
      <c r="R299" s="264"/>
      <c r="S299" s="264"/>
      <c r="T299" s="324"/>
      <c r="U299" s="324"/>
      <c r="V299" s="324"/>
      <c r="W299" s="324"/>
      <c r="X299" s="324"/>
      <c r="Y299" s="264"/>
      <c r="Z299" s="251"/>
      <c r="AA299" s="266"/>
      <c r="AB299" s="233"/>
      <c r="AC299" s="233"/>
      <c r="AD299" s="233"/>
      <c r="AE299" s="233"/>
      <c r="AF299" s="233"/>
      <c r="AG299" s="233"/>
      <c r="AH299" s="233"/>
      <c r="AI299" s="233"/>
      <c r="AJ299" s="233"/>
      <c r="AK299" s="233"/>
      <c r="AL299" s="233"/>
      <c r="AM299" s="233"/>
      <c r="AN299" s="233"/>
      <c r="AO299" s="233"/>
      <c r="AP299" s="233"/>
      <c r="AQ299" s="233"/>
      <c r="AR299" s="233"/>
      <c r="AS299" s="233"/>
      <c r="AT299" s="264"/>
    </row>
    <row r="300" ht="14.25" customHeight="1">
      <c r="A300" s="264"/>
      <c r="B300" s="264"/>
      <c r="C300" s="264"/>
      <c r="D300" s="264"/>
      <c r="E300" s="264"/>
      <c r="F300" s="264"/>
      <c r="G300" s="264"/>
      <c r="H300" s="320"/>
      <c r="I300" s="321"/>
      <c r="J300" s="264"/>
      <c r="K300" s="264"/>
      <c r="L300" s="322"/>
      <c r="M300" s="323"/>
      <c r="N300" s="264"/>
      <c r="O300" s="264"/>
      <c r="P300" s="323"/>
      <c r="Q300" s="264"/>
      <c r="R300" s="264"/>
      <c r="S300" s="264"/>
      <c r="T300" s="324"/>
      <c r="U300" s="324"/>
      <c r="V300" s="324"/>
      <c r="W300" s="324"/>
      <c r="X300" s="324"/>
      <c r="Y300" s="264"/>
      <c r="Z300" s="251"/>
      <c r="AA300" s="266"/>
      <c r="AB300" s="233"/>
      <c r="AC300" s="233"/>
      <c r="AD300" s="233"/>
      <c r="AE300" s="233"/>
      <c r="AF300" s="233"/>
      <c r="AG300" s="233"/>
      <c r="AH300" s="233"/>
      <c r="AI300" s="233"/>
      <c r="AJ300" s="233"/>
      <c r="AK300" s="233"/>
      <c r="AL300" s="233"/>
      <c r="AM300" s="233"/>
      <c r="AN300" s="233"/>
      <c r="AO300" s="233"/>
      <c r="AP300" s="233"/>
      <c r="AQ300" s="233"/>
      <c r="AR300" s="233"/>
      <c r="AS300" s="233"/>
      <c r="AT300" s="264"/>
    </row>
    <row r="301" ht="14.25" customHeight="1">
      <c r="A301" s="264"/>
      <c r="B301" s="264"/>
      <c r="C301" s="264"/>
      <c r="D301" s="264"/>
      <c r="E301" s="264"/>
      <c r="F301" s="264"/>
      <c r="G301" s="264"/>
      <c r="H301" s="320"/>
      <c r="I301" s="321"/>
      <c r="J301" s="264"/>
      <c r="K301" s="264"/>
      <c r="L301" s="322"/>
      <c r="M301" s="323"/>
      <c r="N301" s="264"/>
      <c r="O301" s="264"/>
      <c r="P301" s="323"/>
      <c r="Q301" s="264"/>
      <c r="R301" s="264"/>
      <c r="S301" s="264"/>
      <c r="T301" s="324"/>
      <c r="U301" s="324"/>
      <c r="V301" s="324"/>
      <c r="W301" s="324"/>
      <c r="X301" s="324"/>
      <c r="Y301" s="264"/>
      <c r="Z301" s="251"/>
      <c r="AA301" s="266"/>
      <c r="AB301" s="233"/>
      <c r="AC301" s="233"/>
      <c r="AD301" s="233"/>
      <c r="AE301" s="233"/>
      <c r="AF301" s="233"/>
      <c r="AG301" s="233"/>
      <c r="AH301" s="233"/>
      <c r="AI301" s="233"/>
      <c r="AJ301" s="233"/>
      <c r="AK301" s="233"/>
      <c r="AL301" s="233"/>
      <c r="AM301" s="233"/>
      <c r="AN301" s="233"/>
      <c r="AO301" s="233"/>
      <c r="AP301" s="233"/>
      <c r="AQ301" s="233"/>
      <c r="AR301" s="233"/>
      <c r="AS301" s="233"/>
      <c r="AT301" s="264"/>
    </row>
    <row r="302" ht="14.25" customHeight="1">
      <c r="A302" s="264"/>
      <c r="B302" s="264"/>
      <c r="C302" s="264"/>
      <c r="D302" s="264"/>
      <c r="E302" s="264"/>
      <c r="F302" s="264"/>
      <c r="G302" s="264"/>
      <c r="H302" s="320"/>
      <c r="I302" s="321"/>
      <c r="J302" s="264"/>
      <c r="K302" s="264"/>
      <c r="L302" s="322"/>
      <c r="M302" s="323"/>
      <c r="N302" s="264"/>
      <c r="O302" s="264"/>
      <c r="P302" s="323"/>
      <c r="Q302" s="264"/>
      <c r="R302" s="264"/>
      <c r="S302" s="264"/>
      <c r="T302" s="324"/>
      <c r="U302" s="324"/>
      <c r="V302" s="324"/>
      <c r="W302" s="324"/>
      <c r="X302" s="324"/>
      <c r="Y302" s="264"/>
      <c r="Z302" s="251"/>
      <c r="AA302" s="266"/>
      <c r="AB302" s="233"/>
      <c r="AC302" s="233"/>
      <c r="AD302" s="233"/>
      <c r="AE302" s="233"/>
      <c r="AF302" s="233"/>
      <c r="AG302" s="233"/>
      <c r="AH302" s="233"/>
      <c r="AI302" s="233"/>
      <c r="AJ302" s="233"/>
      <c r="AK302" s="233"/>
      <c r="AL302" s="233"/>
      <c r="AM302" s="233"/>
      <c r="AN302" s="233"/>
      <c r="AO302" s="233"/>
      <c r="AP302" s="233"/>
      <c r="AQ302" s="233"/>
      <c r="AR302" s="233"/>
      <c r="AS302" s="233"/>
      <c r="AT302" s="264"/>
    </row>
    <row r="303" ht="14.25" customHeight="1">
      <c r="A303" s="264"/>
      <c r="B303" s="264"/>
      <c r="C303" s="264"/>
      <c r="D303" s="264"/>
      <c r="E303" s="264"/>
      <c r="F303" s="264"/>
      <c r="G303" s="264"/>
      <c r="H303" s="320"/>
      <c r="I303" s="321"/>
      <c r="J303" s="264"/>
      <c r="K303" s="264"/>
      <c r="L303" s="322"/>
      <c r="M303" s="323"/>
      <c r="N303" s="264"/>
      <c r="O303" s="264"/>
      <c r="P303" s="323"/>
      <c r="Q303" s="264"/>
      <c r="R303" s="264"/>
      <c r="S303" s="264"/>
      <c r="T303" s="324"/>
      <c r="U303" s="324"/>
      <c r="V303" s="324"/>
      <c r="W303" s="324"/>
      <c r="X303" s="324"/>
      <c r="Y303" s="264"/>
      <c r="Z303" s="251"/>
      <c r="AA303" s="266"/>
      <c r="AB303" s="233"/>
      <c r="AC303" s="233"/>
      <c r="AD303" s="233"/>
      <c r="AE303" s="233"/>
      <c r="AF303" s="233"/>
      <c r="AG303" s="233"/>
      <c r="AH303" s="233"/>
      <c r="AI303" s="233"/>
      <c r="AJ303" s="233"/>
      <c r="AK303" s="233"/>
      <c r="AL303" s="233"/>
      <c r="AM303" s="233"/>
      <c r="AN303" s="233"/>
      <c r="AO303" s="233"/>
      <c r="AP303" s="233"/>
      <c r="AQ303" s="233"/>
      <c r="AR303" s="233"/>
      <c r="AS303" s="233"/>
      <c r="AT303" s="264"/>
    </row>
    <row r="304" ht="14.25" customHeight="1">
      <c r="A304" s="264"/>
      <c r="B304" s="264"/>
      <c r="C304" s="264"/>
      <c r="D304" s="264"/>
      <c r="E304" s="264"/>
      <c r="F304" s="264"/>
      <c r="G304" s="264"/>
      <c r="H304" s="320"/>
      <c r="I304" s="321"/>
      <c r="J304" s="264"/>
      <c r="K304" s="264"/>
      <c r="L304" s="322"/>
      <c r="M304" s="323"/>
      <c r="N304" s="264"/>
      <c r="O304" s="264"/>
      <c r="P304" s="323"/>
      <c r="Q304" s="264"/>
      <c r="R304" s="264"/>
      <c r="S304" s="264"/>
      <c r="T304" s="324"/>
      <c r="U304" s="324"/>
      <c r="V304" s="324"/>
      <c r="W304" s="324"/>
      <c r="X304" s="324"/>
      <c r="Y304" s="264"/>
      <c r="Z304" s="251"/>
      <c r="AA304" s="266"/>
      <c r="AB304" s="233"/>
      <c r="AC304" s="233"/>
      <c r="AD304" s="233"/>
      <c r="AE304" s="233"/>
      <c r="AF304" s="233"/>
      <c r="AG304" s="233"/>
      <c r="AH304" s="233"/>
      <c r="AI304" s="233"/>
      <c r="AJ304" s="233"/>
      <c r="AK304" s="233"/>
      <c r="AL304" s="233"/>
      <c r="AM304" s="233"/>
      <c r="AN304" s="233"/>
      <c r="AO304" s="233"/>
      <c r="AP304" s="233"/>
      <c r="AQ304" s="233"/>
      <c r="AR304" s="233"/>
      <c r="AS304" s="233"/>
      <c r="AT304" s="264"/>
    </row>
    <row r="305" ht="14.25" customHeight="1">
      <c r="A305" s="264"/>
      <c r="B305" s="264"/>
      <c r="C305" s="264"/>
      <c r="D305" s="264"/>
      <c r="E305" s="264"/>
      <c r="F305" s="264"/>
      <c r="G305" s="264"/>
      <c r="H305" s="320"/>
      <c r="I305" s="321"/>
      <c r="J305" s="264"/>
      <c r="K305" s="264"/>
      <c r="L305" s="322"/>
      <c r="M305" s="323"/>
      <c r="N305" s="264"/>
      <c r="O305" s="264"/>
      <c r="P305" s="323"/>
      <c r="Q305" s="264"/>
      <c r="R305" s="264"/>
      <c r="S305" s="264"/>
      <c r="T305" s="324"/>
      <c r="U305" s="324"/>
      <c r="V305" s="324"/>
      <c r="W305" s="324"/>
      <c r="X305" s="324"/>
      <c r="Y305" s="264"/>
      <c r="Z305" s="251"/>
      <c r="AA305" s="266"/>
      <c r="AB305" s="233"/>
      <c r="AC305" s="233"/>
      <c r="AD305" s="233"/>
      <c r="AE305" s="233"/>
      <c r="AF305" s="233"/>
      <c r="AG305" s="233"/>
      <c r="AH305" s="233"/>
      <c r="AI305" s="233"/>
      <c r="AJ305" s="233"/>
      <c r="AK305" s="233"/>
      <c r="AL305" s="233"/>
      <c r="AM305" s="233"/>
      <c r="AN305" s="233"/>
      <c r="AO305" s="233"/>
      <c r="AP305" s="233"/>
      <c r="AQ305" s="233"/>
      <c r="AR305" s="233"/>
      <c r="AS305" s="233"/>
      <c r="AT305" s="264"/>
    </row>
    <row r="306" ht="14.25" customHeight="1">
      <c r="A306" s="264"/>
      <c r="B306" s="264"/>
      <c r="C306" s="264"/>
      <c r="D306" s="264"/>
      <c r="E306" s="264"/>
      <c r="F306" s="264"/>
      <c r="G306" s="264"/>
      <c r="H306" s="320"/>
      <c r="I306" s="321"/>
      <c r="J306" s="264"/>
      <c r="K306" s="264"/>
      <c r="L306" s="322"/>
      <c r="M306" s="323"/>
      <c r="N306" s="264"/>
      <c r="O306" s="264"/>
      <c r="P306" s="323"/>
      <c r="Q306" s="264"/>
      <c r="R306" s="264"/>
      <c r="S306" s="264"/>
      <c r="T306" s="324"/>
      <c r="U306" s="324"/>
      <c r="V306" s="324"/>
      <c r="W306" s="324"/>
      <c r="X306" s="324"/>
      <c r="Y306" s="264"/>
      <c r="Z306" s="251"/>
      <c r="AA306" s="266"/>
      <c r="AB306" s="233"/>
      <c r="AC306" s="233"/>
      <c r="AD306" s="233"/>
      <c r="AE306" s="233"/>
      <c r="AF306" s="233"/>
      <c r="AG306" s="233"/>
      <c r="AH306" s="233"/>
      <c r="AI306" s="233"/>
      <c r="AJ306" s="233"/>
      <c r="AK306" s="233"/>
      <c r="AL306" s="233"/>
      <c r="AM306" s="233"/>
      <c r="AN306" s="233"/>
      <c r="AO306" s="233"/>
      <c r="AP306" s="233"/>
      <c r="AQ306" s="233"/>
      <c r="AR306" s="233"/>
      <c r="AS306" s="233"/>
      <c r="AT306" s="264"/>
    </row>
    <row r="307" ht="14.25" customHeight="1">
      <c r="A307" s="264"/>
      <c r="B307" s="264"/>
      <c r="C307" s="264"/>
      <c r="D307" s="264"/>
      <c r="E307" s="264"/>
      <c r="F307" s="264"/>
      <c r="G307" s="264"/>
      <c r="H307" s="320"/>
      <c r="I307" s="321"/>
      <c r="J307" s="264"/>
      <c r="K307" s="264"/>
      <c r="L307" s="322"/>
      <c r="M307" s="323"/>
      <c r="N307" s="264"/>
      <c r="O307" s="264"/>
      <c r="P307" s="323"/>
      <c r="Q307" s="264"/>
      <c r="R307" s="264"/>
      <c r="S307" s="264"/>
      <c r="T307" s="324"/>
      <c r="U307" s="324"/>
      <c r="V307" s="324"/>
      <c r="W307" s="324"/>
      <c r="X307" s="324"/>
      <c r="Y307" s="264"/>
      <c r="Z307" s="251"/>
      <c r="AA307" s="266"/>
      <c r="AB307" s="233"/>
      <c r="AC307" s="233"/>
      <c r="AD307" s="233"/>
      <c r="AE307" s="233"/>
      <c r="AF307" s="233"/>
      <c r="AG307" s="233"/>
      <c r="AH307" s="233"/>
      <c r="AI307" s="233"/>
      <c r="AJ307" s="233"/>
      <c r="AK307" s="233"/>
      <c r="AL307" s="233"/>
      <c r="AM307" s="233"/>
      <c r="AN307" s="233"/>
      <c r="AO307" s="233"/>
      <c r="AP307" s="233"/>
      <c r="AQ307" s="233"/>
      <c r="AR307" s="233"/>
      <c r="AS307" s="233"/>
      <c r="AT307" s="264"/>
    </row>
    <row r="308" ht="14.25" customHeight="1">
      <c r="A308" s="264"/>
      <c r="B308" s="264"/>
      <c r="C308" s="264"/>
      <c r="D308" s="264"/>
      <c r="E308" s="264"/>
      <c r="F308" s="264"/>
      <c r="G308" s="264"/>
      <c r="H308" s="320"/>
      <c r="I308" s="321"/>
      <c r="J308" s="264"/>
      <c r="K308" s="264"/>
      <c r="L308" s="322"/>
      <c r="M308" s="323"/>
      <c r="N308" s="264"/>
      <c r="O308" s="264"/>
      <c r="P308" s="323"/>
      <c r="Q308" s="264"/>
      <c r="R308" s="264"/>
      <c r="S308" s="264"/>
      <c r="T308" s="324"/>
      <c r="U308" s="324"/>
      <c r="V308" s="324"/>
      <c r="W308" s="324"/>
      <c r="X308" s="324"/>
      <c r="Y308" s="264"/>
      <c r="Z308" s="251"/>
      <c r="AA308" s="266"/>
      <c r="AB308" s="233"/>
      <c r="AC308" s="233"/>
      <c r="AD308" s="233"/>
      <c r="AE308" s="233"/>
      <c r="AF308" s="233"/>
      <c r="AG308" s="233"/>
      <c r="AH308" s="233"/>
      <c r="AI308" s="233"/>
      <c r="AJ308" s="233"/>
      <c r="AK308" s="233"/>
      <c r="AL308" s="233"/>
      <c r="AM308" s="233"/>
      <c r="AN308" s="233"/>
      <c r="AO308" s="233"/>
      <c r="AP308" s="233"/>
      <c r="AQ308" s="233"/>
      <c r="AR308" s="233"/>
      <c r="AS308" s="233"/>
      <c r="AT308" s="264"/>
    </row>
    <row r="309" ht="14.25" customHeight="1">
      <c r="A309" s="264"/>
      <c r="B309" s="264"/>
      <c r="C309" s="264"/>
      <c r="D309" s="264"/>
      <c r="E309" s="264"/>
      <c r="F309" s="264"/>
      <c r="G309" s="264"/>
      <c r="H309" s="320"/>
      <c r="I309" s="321"/>
      <c r="J309" s="264"/>
      <c r="K309" s="264"/>
      <c r="L309" s="322"/>
      <c r="M309" s="323"/>
      <c r="N309" s="264"/>
      <c r="O309" s="264"/>
      <c r="P309" s="323"/>
      <c r="Q309" s="264"/>
      <c r="R309" s="264"/>
      <c r="S309" s="264"/>
      <c r="T309" s="324"/>
      <c r="U309" s="324"/>
      <c r="V309" s="324"/>
      <c r="W309" s="324"/>
      <c r="X309" s="324"/>
      <c r="Y309" s="264"/>
      <c r="Z309" s="251"/>
      <c r="AA309" s="266"/>
      <c r="AB309" s="233"/>
      <c r="AC309" s="233"/>
      <c r="AD309" s="233"/>
      <c r="AE309" s="233"/>
      <c r="AF309" s="233"/>
      <c r="AG309" s="233"/>
      <c r="AH309" s="233"/>
      <c r="AI309" s="233"/>
      <c r="AJ309" s="233"/>
      <c r="AK309" s="233"/>
      <c r="AL309" s="233"/>
      <c r="AM309" s="233"/>
      <c r="AN309" s="233"/>
      <c r="AO309" s="233"/>
      <c r="AP309" s="233"/>
      <c r="AQ309" s="233"/>
      <c r="AR309" s="233"/>
      <c r="AS309" s="233"/>
      <c r="AT309" s="264"/>
    </row>
    <row r="310" ht="14.25" customHeight="1">
      <c r="A310" s="264"/>
      <c r="B310" s="264"/>
      <c r="C310" s="264"/>
      <c r="D310" s="264"/>
      <c r="E310" s="264"/>
      <c r="F310" s="264"/>
      <c r="G310" s="264"/>
      <c r="H310" s="320"/>
      <c r="I310" s="321"/>
      <c r="J310" s="264"/>
      <c r="K310" s="264"/>
      <c r="L310" s="322"/>
      <c r="M310" s="323"/>
      <c r="N310" s="264"/>
      <c r="O310" s="264"/>
      <c r="P310" s="323"/>
      <c r="Q310" s="264"/>
      <c r="R310" s="264"/>
      <c r="S310" s="264"/>
      <c r="T310" s="324"/>
      <c r="U310" s="324"/>
      <c r="V310" s="324"/>
      <c r="W310" s="324"/>
      <c r="X310" s="324"/>
      <c r="Y310" s="264"/>
      <c r="Z310" s="251"/>
      <c r="AA310" s="266"/>
      <c r="AB310" s="233"/>
      <c r="AC310" s="233"/>
      <c r="AD310" s="233"/>
      <c r="AE310" s="233"/>
      <c r="AF310" s="233"/>
      <c r="AG310" s="233"/>
      <c r="AH310" s="233"/>
      <c r="AI310" s="233"/>
      <c r="AJ310" s="233"/>
      <c r="AK310" s="233"/>
      <c r="AL310" s="233"/>
      <c r="AM310" s="233"/>
      <c r="AN310" s="233"/>
      <c r="AO310" s="233"/>
      <c r="AP310" s="233"/>
      <c r="AQ310" s="233"/>
      <c r="AR310" s="233"/>
      <c r="AS310" s="233"/>
      <c r="AT310" s="264"/>
    </row>
    <row r="311" ht="14.25" customHeight="1">
      <c r="A311" s="264"/>
      <c r="B311" s="264"/>
      <c r="C311" s="264"/>
      <c r="D311" s="264"/>
      <c r="E311" s="264"/>
      <c r="F311" s="264"/>
      <c r="G311" s="264"/>
      <c r="H311" s="320"/>
      <c r="I311" s="321"/>
      <c r="J311" s="264"/>
      <c r="K311" s="264"/>
      <c r="L311" s="322"/>
      <c r="M311" s="323"/>
      <c r="N311" s="264"/>
      <c r="O311" s="264"/>
      <c r="P311" s="323"/>
      <c r="Q311" s="264"/>
      <c r="R311" s="264"/>
      <c r="S311" s="264"/>
      <c r="T311" s="324"/>
      <c r="U311" s="324"/>
      <c r="V311" s="324"/>
      <c r="W311" s="324"/>
      <c r="X311" s="324"/>
      <c r="Y311" s="264"/>
      <c r="Z311" s="251"/>
      <c r="AA311" s="266"/>
      <c r="AB311" s="233"/>
      <c r="AC311" s="233"/>
      <c r="AD311" s="233"/>
      <c r="AE311" s="233"/>
      <c r="AF311" s="233"/>
      <c r="AG311" s="233"/>
      <c r="AH311" s="233"/>
      <c r="AI311" s="233"/>
      <c r="AJ311" s="233"/>
      <c r="AK311" s="233"/>
      <c r="AL311" s="233"/>
      <c r="AM311" s="233"/>
      <c r="AN311" s="233"/>
      <c r="AO311" s="233"/>
      <c r="AP311" s="233"/>
      <c r="AQ311" s="233"/>
      <c r="AR311" s="233"/>
      <c r="AS311" s="233"/>
      <c r="AT311" s="264"/>
    </row>
    <row r="312" ht="14.25" customHeight="1">
      <c r="A312" s="264"/>
      <c r="B312" s="264"/>
      <c r="C312" s="264"/>
      <c r="D312" s="264"/>
      <c r="E312" s="264"/>
      <c r="F312" s="264"/>
      <c r="G312" s="264"/>
      <c r="H312" s="320"/>
      <c r="I312" s="321"/>
      <c r="J312" s="264"/>
      <c r="K312" s="264"/>
      <c r="L312" s="322"/>
      <c r="M312" s="323"/>
      <c r="N312" s="264"/>
      <c r="O312" s="264"/>
      <c r="P312" s="323"/>
      <c r="Q312" s="264"/>
      <c r="R312" s="264"/>
      <c r="S312" s="264"/>
      <c r="T312" s="324"/>
      <c r="U312" s="324"/>
      <c r="V312" s="324"/>
      <c r="W312" s="324"/>
      <c r="X312" s="324"/>
      <c r="Y312" s="264"/>
      <c r="Z312" s="251"/>
      <c r="AA312" s="266"/>
      <c r="AB312" s="233"/>
      <c r="AC312" s="233"/>
      <c r="AD312" s="233"/>
      <c r="AE312" s="233"/>
      <c r="AF312" s="233"/>
      <c r="AG312" s="233"/>
      <c r="AH312" s="233"/>
      <c r="AI312" s="233"/>
      <c r="AJ312" s="233"/>
      <c r="AK312" s="233"/>
      <c r="AL312" s="233"/>
      <c r="AM312" s="233"/>
      <c r="AN312" s="233"/>
      <c r="AO312" s="233"/>
      <c r="AP312" s="233"/>
      <c r="AQ312" s="233"/>
      <c r="AR312" s="233"/>
      <c r="AS312" s="233"/>
      <c r="AT312" s="264"/>
    </row>
    <row r="313" ht="14.25" customHeight="1">
      <c r="A313" s="264"/>
      <c r="B313" s="264"/>
      <c r="C313" s="264"/>
      <c r="D313" s="264"/>
      <c r="E313" s="264"/>
      <c r="F313" s="264"/>
      <c r="G313" s="264"/>
      <c r="H313" s="320"/>
      <c r="I313" s="321"/>
      <c r="J313" s="264"/>
      <c r="K313" s="264"/>
      <c r="L313" s="322"/>
      <c r="M313" s="323"/>
      <c r="N313" s="264"/>
      <c r="O313" s="264"/>
      <c r="P313" s="323"/>
      <c r="Q313" s="264"/>
      <c r="R313" s="264"/>
      <c r="S313" s="264"/>
      <c r="T313" s="324"/>
      <c r="U313" s="324"/>
      <c r="V313" s="324"/>
      <c r="W313" s="324"/>
      <c r="X313" s="324"/>
      <c r="Y313" s="264"/>
      <c r="Z313" s="251"/>
      <c r="AA313" s="266"/>
      <c r="AB313" s="233"/>
      <c r="AC313" s="233"/>
      <c r="AD313" s="233"/>
      <c r="AE313" s="233"/>
      <c r="AF313" s="233"/>
      <c r="AG313" s="233"/>
      <c r="AH313" s="233"/>
      <c r="AI313" s="233"/>
      <c r="AJ313" s="233"/>
      <c r="AK313" s="233"/>
      <c r="AL313" s="233"/>
      <c r="AM313" s="233"/>
      <c r="AN313" s="233"/>
      <c r="AO313" s="233"/>
      <c r="AP313" s="233"/>
      <c r="AQ313" s="233"/>
      <c r="AR313" s="233"/>
      <c r="AS313" s="233"/>
      <c r="AT313" s="264"/>
    </row>
    <row r="314" ht="14.25" customHeight="1">
      <c r="A314" s="264"/>
      <c r="B314" s="264"/>
      <c r="C314" s="264"/>
      <c r="D314" s="264"/>
      <c r="E314" s="264"/>
      <c r="F314" s="264"/>
      <c r="G314" s="264"/>
      <c r="H314" s="320"/>
      <c r="I314" s="321"/>
      <c r="J314" s="264"/>
      <c r="K314" s="264"/>
      <c r="L314" s="322"/>
      <c r="M314" s="323"/>
      <c r="N314" s="264"/>
      <c r="O314" s="264"/>
      <c r="P314" s="323"/>
      <c r="Q314" s="264"/>
      <c r="R314" s="264"/>
      <c r="S314" s="264"/>
      <c r="T314" s="324"/>
      <c r="U314" s="324"/>
      <c r="V314" s="324"/>
      <c r="W314" s="324"/>
      <c r="X314" s="324"/>
      <c r="Y314" s="264"/>
      <c r="Z314" s="251"/>
      <c r="AA314" s="266"/>
      <c r="AB314" s="233"/>
      <c r="AC314" s="233"/>
      <c r="AD314" s="233"/>
      <c r="AE314" s="233"/>
      <c r="AF314" s="233"/>
      <c r="AG314" s="233"/>
      <c r="AH314" s="233"/>
      <c r="AI314" s="233"/>
      <c r="AJ314" s="233"/>
      <c r="AK314" s="233"/>
      <c r="AL314" s="233"/>
      <c r="AM314" s="233"/>
      <c r="AN314" s="233"/>
      <c r="AO314" s="233"/>
      <c r="AP314" s="233"/>
      <c r="AQ314" s="233"/>
      <c r="AR314" s="233"/>
      <c r="AS314" s="233"/>
      <c r="AT314" s="264"/>
    </row>
    <row r="315" ht="14.25" customHeight="1">
      <c r="A315" s="264"/>
      <c r="B315" s="264"/>
      <c r="C315" s="264"/>
      <c r="D315" s="264"/>
      <c r="E315" s="264"/>
      <c r="F315" s="264"/>
      <c r="G315" s="264"/>
      <c r="H315" s="320"/>
      <c r="I315" s="321"/>
      <c r="J315" s="264"/>
      <c r="K315" s="264"/>
      <c r="L315" s="322"/>
      <c r="M315" s="323"/>
      <c r="N315" s="264"/>
      <c r="O315" s="264"/>
      <c r="P315" s="323"/>
      <c r="Q315" s="264"/>
      <c r="R315" s="264"/>
      <c r="S315" s="264"/>
      <c r="T315" s="324"/>
      <c r="U315" s="324"/>
      <c r="V315" s="324"/>
      <c r="W315" s="324"/>
      <c r="X315" s="324"/>
      <c r="Y315" s="264"/>
      <c r="Z315" s="251"/>
      <c r="AA315" s="266"/>
      <c r="AB315" s="233"/>
      <c r="AC315" s="233"/>
      <c r="AD315" s="233"/>
      <c r="AE315" s="233"/>
      <c r="AF315" s="233"/>
      <c r="AG315" s="233"/>
      <c r="AH315" s="233"/>
      <c r="AI315" s="233"/>
      <c r="AJ315" s="233"/>
      <c r="AK315" s="233"/>
      <c r="AL315" s="233"/>
      <c r="AM315" s="233"/>
      <c r="AN315" s="233"/>
      <c r="AO315" s="233"/>
      <c r="AP315" s="233"/>
      <c r="AQ315" s="233"/>
      <c r="AR315" s="233"/>
      <c r="AS315" s="233"/>
      <c r="AT315" s="264"/>
    </row>
    <row r="316" ht="14.25" customHeight="1">
      <c r="A316" s="264"/>
      <c r="B316" s="264"/>
      <c r="C316" s="264"/>
      <c r="D316" s="264"/>
      <c r="E316" s="264"/>
      <c r="F316" s="264"/>
      <c r="G316" s="264"/>
      <c r="H316" s="320"/>
      <c r="I316" s="321"/>
      <c r="J316" s="264"/>
      <c r="K316" s="264"/>
      <c r="L316" s="322"/>
      <c r="M316" s="323"/>
      <c r="N316" s="264"/>
      <c r="O316" s="264"/>
      <c r="P316" s="323"/>
      <c r="Q316" s="264"/>
      <c r="R316" s="264"/>
      <c r="S316" s="264"/>
      <c r="T316" s="324"/>
      <c r="U316" s="324"/>
      <c r="V316" s="324"/>
      <c r="W316" s="324"/>
      <c r="X316" s="324"/>
      <c r="Y316" s="264"/>
      <c r="Z316" s="251"/>
      <c r="AA316" s="266"/>
      <c r="AB316" s="233"/>
      <c r="AC316" s="233"/>
      <c r="AD316" s="233"/>
      <c r="AE316" s="233"/>
      <c r="AF316" s="233"/>
      <c r="AG316" s="233"/>
      <c r="AH316" s="233"/>
      <c r="AI316" s="233"/>
      <c r="AJ316" s="233"/>
      <c r="AK316" s="233"/>
      <c r="AL316" s="233"/>
      <c r="AM316" s="233"/>
      <c r="AN316" s="233"/>
      <c r="AO316" s="233"/>
      <c r="AP316" s="233"/>
      <c r="AQ316" s="233"/>
      <c r="AR316" s="233"/>
      <c r="AS316" s="233"/>
      <c r="AT316" s="264"/>
    </row>
    <row r="317" ht="14.25" customHeight="1">
      <c r="A317" s="264"/>
      <c r="B317" s="264"/>
      <c r="C317" s="264"/>
      <c r="D317" s="264"/>
      <c r="E317" s="264"/>
      <c r="F317" s="264"/>
      <c r="G317" s="264"/>
      <c r="H317" s="320"/>
      <c r="I317" s="321"/>
      <c r="J317" s="264"/>
      <c r="K317" s="264"/>
      <c r="L317" s="322"/>
      <c r="M317" s="323"/>
      <c r="N317" s="264"/>
      <c r="O317" s="264"/>
      <c r="P317" s="323"/>
      <c r="Q317" s="264"/>
      <c r="R317" s="264"/>
      <c r="S317" s="264"/>
      <c r="T317" s="324"/>
      <c r="U317" s="324"/>
      <c r="V317" s="324"/>
      <c r="W317" s="324"/>
      <c r="X317" s="324"/>
      <c r="Y317" s="264"/>
      <c r="Z317" s="251"/>
      <c r="AA317" s="266"/>
      <c r="AB317" s="233"/>
      <c r="AC317" s="233"/>
      <c r="AD317" s="233"/>
      <c r="AE317" s="233"/>
      <c r="AF317" s="233"/>
      <c r="AG317" s="233"/>
      <c r="AH317" s="233"/>
      <c r="AI317" s="233"/>
      <c r="AJ317" s="233"/>
      <c r="AK317" s="233"/>
      <c r="AL317" s="233"/>
      <c r="AM317" s="233"/>
      <c r="AN317" s="233"/>
      <c r="AO317" s="233"/>
      <c r="AP317" s="233"/>
      <c r="AQ317" s="233"/>
      <c r="AR317" s="233"/>
      <c r="AS317" s="233"/>
      <c r="AT317" s="264"/>
    </row>
    <row r="318" ht="14.25" customHeight="1">
      <c r="A318" s="264"/>
      <c r="B318" s="264"/>
      <c r="C318" s="264"/>
      <c r="D318" s="264"/>
      <c r="E318" s="264"/>
      <c r="F318" s="264"/>
      <c r="G318" s="264"/>
      <c r="H318" s="320"/>
      <c r="I318" s="321"/>
      <c r="J318" s="264"/>
      <c r="K318" s="264"/>
      <c r="L318" s="322"/>
      <c r="M318" s="323"/>
      <c r="N318" s="264"/>
      <c r="O318" s="264"/>
      <c r="P318" s="323"/>
      <c r="Q318" s="264"/>
      <c r="R318" s="264"/>
      <c r="S318" s="264"/>
      <c r="T318" s="324"/>
      <c r="U318" s="324"/>
      <c r="V318" s="324"/>
      <c r="W318" s="324"/>
      <c r="X318" s="324"/>
      <c r="Y318" s="264"/>
      <c r="Z318" s="251"/>
      <c r="AA318" s="266"/>
      <c r="AB318" s="233"/>
      <c r="AC318" s="233"/>
      <c r="AD318" s="233"/>
      <c r="AE318" s="233"/>
      <c r="AF318" s="233"/>
      <c r="AG318" s="233"/>
      <c r="AH318" s="233"/>
      <c r="AI318" s="233"/>
      <c r="AJ318" s="233"/>
      <c r="AK318" s="233"/>
      <c r="AL318" s="233"/>
      <c r="AM318" s="233"/>
      <c r="AN318" s="233"/>
      <c r="AO318" s="233"/>
      <c r="AP318" s="233"/>
      <c r="AQ318" s="233"/>
      <c r="AR318" s="233"/>
      <c r="AS318" s="233"/>
      <c r="AT318" s="264"/>
    </row>
    <row r="319" ht="14.25" customHeight="1">
      <c r="A319" s="264"/>
      <c r="B319" s="264"/>
      <c r="C319" s="264"/>
      <c r="D319" s="264"/>
      <c r="E319" s="264"/>
      <c r="F319" s="264"/>
      <c r="G319" s="264"/>
      <c r="H319" s="320"/>
      <c r="I319" s="321"/>
      <c r="J319" s="264"/>
      <c r="K319" s="264"/>
      <c r="L319" s="322"/>
      <c r="M319" s="323"/>
      <c r="N319" s="264"/>
      <c r="O319" s="264"/>
      <c r="P319" s="323"/>
      <c r="Q319" s="264"/>
      <c r="R319" s="264"/>
      <c r="S319" s="264"/>
      <c r="T319" s="324"/>
      <c r="U319" s="324"/>
      <c r="V319" s="324"/>
      <c r="W319" s="324"/>
      <c r="X319" s="324"/>
      <c r="Y319" s="264"/>
      <c r="Z319" s="251"/>
      <c r="AA319" s="266"/>
      <c r="AB319" s="233"/>
      <c r="AC319" s="233"/>
      <c r="AD319" s="233"/>
      <c r="AE319" s="233"/>
      <c r="AF319" s="233"/>
      <c r="AG319" s="233"/>
      <c r="AH319" s="233"/>
      <c r="AI319" s="233"/>
      <c r="AJ319" s="233"/>
      <c r="AK319" s="233"/>
      <c r="AL319" s="233"/>
      <c r="AM319" s="233"/>
      <c r="AN319" s="233"/>
      <c r="AO319" s="233"/>
      <c r="AP319" s="233"/>
      <c r="AQ319" s="233"/>
      <c r="AR319" s="233"/>
      <c r="AS319" s="233"/>
      <c r="AT319" s="264"/>
    </row>
    <row r="320" ht="14.25" customHeight="1">
      <c r="A320" s="264"/>
      <c r="B320" s="264"/>
      <c r="C320" s="264"/>
      <c r="D320" s="264"/>
      <c r="E320" s="264"/>
      <c r="F320" s="264"/>
      <c r="G320" s="264"/>
      <c r="H320" s="320"/>
      <c r="I320" s="321"/>
      <c r="J320" s="264"/>
      <c r="K320" s="264"/>
      <c r="L320" s="322"/>
      <c r="M320" s="323"/>
      <c r="N320" s="264"/>
      <c r="O320" s="264"/>
      <c r="P320" s="323"/>
      <c r="Q320" s="264"/>
      <c r="R320" s="264"/>
      <c r="S320" s="264"/>
      <c r="T320" s="324"/>
      <c r="U320" s="324"/>
      <c r="V320" s="324"/>
      <c r="W320" s="324"/>
      <c r="X320" s="324"/>
      <c r="Y320" s="264"/>
      <c r="Z320" s="251"/>
      <c r="AA320" s="266"/>
      <c r="AB320" s="233"/>
      <c r="AC320" s="233"/>
      <c r="AD320" s="233"/>
      <c r="AE320" s="233"/>
      <c r="AF320" s="233"/>
      <c r="AG320" s="233"/>
      <c r="AH320" s="233"/>
      <c r="AI320" s="233"/>
      <c r="AJ320" s="233"/>
      <c r="AK320" s="233"/>
      <c r="AL320" s="233"/>
      <c r="AM320" s="233"/>
      <c r="AN320" s="233"/>
      <c r="AO320" s="233"/>
      <c r="AP320" s="233"/>
      <c r="AQ320" s="233"/>
      <c r="AR320" s="233"/>
      <c r="AS320" s="233"/>
      <c r="AT320" s="264"/>
    </row>
    <row r="321" ht="14.25" customHeight="1">
      <c r="A321" s="264"/>
      <c r="B321" s="264"/>
      <c r="C321" s="264"/>
      <c r="D321" s="264"/>
      <c r="E321" s="264"/>
      <c r="F321" s="264"/>
      <c r="G321" s="264"/>
      <c r="H321" s="320"/>
      <c r="I321" s="321"/>
      <c r="J321" s="264"/>
      <c r="K321" s="264"/>
      <c r="L321" s="322"/>
      <c r="M321" s="323"/>
      <c r="N321" s="264"/>
      <c r="O321" s="264"/>
      <c r="P321" s="323"/>
      <c r="Q321" s="264"/>
      <c r="R321" s="264"/>
      <c r="S321" s="264"/>
      <c r="T321" s="324"/>
      <c r="U321" s="324"/>
      <c r="V321" s="324"/>
      <c r="W321" s="324"/>
      <c r="X321" s="324"/>
      <c r="Y321" s="264"/>
      <c r="Z321" s="251"/>
      <c r="AA321" s="266"/>
      <c r="AB321" s="233"/>
      <c r="AC321" s="233"/>
      <c r="AD321" s="233"/>
      <c r="AE321" s="233"/>
      <c r="AF321" s="233"/>
      <c r="AG321" s="233"/>
      <c r="AH321" s="233"/>
      <c r="AI321" s="233"/>
      <c r="AJ321" s="233"/>
      <c r="AK321" s="233"/>
      <c r="AL321" s="233"/>
      <c r="AM321" s="233"/>
      <c r="AN321" s="233"/>
      <c r="AO321" s="233"/>
      <c r="AP321" s="233"/>
      <c r="AQ321" s="233"/>
      <c r="AR321" s="233"/>
      <c r="AS321" s="233"/>
      <c r="AT321" s="264"/>
    </row>
    <row r="322" ht="14.25" customHeight="1">
      <c r="A322" s="264"/>
      <c r="B322" s="264"/>
      <c r="C322" s="264"/>
      <c r="D322" s="264"/>
      <c r="E322" s="264"/>
      <c r="F322" s="264"/>
      <c r="G322" s="264"/>
      <c r="H322" s="320"/>
      <c r="I322" s="321"/>
      <c r="J322" s="264"/>
      <c r="K322" s="264"/>
      <c r="L322" s="322"/>
      <c r="M322" s="323"/>
      <c r="N322" s="264"/>
      <c r="O322" s="264"/>
      <c r="P322" s="323"/>
      <c r="Q322" s="264"/>
      <c r="R322" s="264"/>
      <c r="S322" s="264"/>
      <c r="T322" s="324"/>
      <c r="U322" s="324"/>
      <c r="V322" s="324"/>
      <c r="W322" s="324"/>
      <c r="X322" s="324"/>
      <c r="Y322" s="264"/>
      <c r="Z322" s="251"/>
      <c r="AA322" s="266"/>
      <c r="AB322" s="233"/>
      <c r="AC322" s="233"/>
      <c r="AD322" s="233"/>
      <c r="AE322" s="233"/>
      <c r="AF322" s="233"/>
      <c r="AG322" s="233"/>
      <c r="AH322" s="233"/>
      <c r="AI322" s="233"/>
      <c r="AJ322" s="233"/>
      <c r="AK322" s="233"/>
      <c r="AL322" s="233"/>
      <c r="AM322" s="233"/>
      <c r="AN322" s="233"/>
      <c r="AO322" s="233"/>
      <c r="AP322" s="233"/>
      <c r="AQ322" s="233"/>
      <c r="AR322" s="233"/>
      <c r="AS322" s="233"/>
      <c r="AT322" s="264"/>
    </row>
    <row r="323" ht="14.25" customHeight="1">
      <c r="A323" s="264"/>
      <c r="B323" s="264"/>
      <c r="C323" s="264"/>
      <c r="D323" s="264"/>
      <c r="E323" s="264"/>
      <c r="F323" s="264"/>
      <c r="G323" s="264"/>
      <c r="H323" s="320"/>
      <c r="I323" s="321"/>
      <c r="J323" s="264"/>
      <c r="K323" s="264"/>
      <c r="L323" s="322"/>
      <c r="M323" s="323"/>
      <c r="N323" s="264"/>
      <c r="O323" s="264"/>
      <c r="P323" s="323"/>
      <c r="Q323" s="264"/>
      <c r="R323" s="264"/>
      <c r="S323" s="264"/>
      <c r="T323" s="324"/>
      <c r="U323" s="324"/>
      <c r="V323" s="324"/>
      <c r="W323" s="324"/>
      <c r="X323" s="324"/>
      <c r="Y323" s="264"/>
      <c r="Z323" s="251"/>
      <c r="AA323" s="266"/>
      <c r="AB323" s="233"/>
      <c r="AC323" s="233"/>
      <c r="AD323" s="233"/>
      <c r="AE323" s="233"/>
      <c r="AF323" s="233"/>
      <c r="AG323" s="233"/>
      <c r="AH323" s="233"/>
      <c r="AI323" s="233"/>
      <c r="AJ323" s="233"/>
      <c r="AK323" s="233"/>
      <c r="AL323" s="233"/>
      <c r="AM323" s="233"/>
      <c r="AN323" s="233"/>
      <c r="AO323" s="233"/>
      <c r="AP323" s="233"/>
      <c r="AQ323" s="233"/>
      <c r="AR323" s="233"/>
      <c r="AS323" s="233"/>
      <c r="AT323" s="264"/>
    </row>
    <row r="324" ht="14.25" customHeight="1">
      <c r="A324" s="264"/>
      <c r="B324" s="264"/>
      <c r="C324" s="264"/>
      <c r="D324" s="264"/>
      <c r="E324" s="264"/>
      <c r="F324" s="264"/>
      <c r="G324" s="264"/>
      <c r="H324" s="320"/>
      <c r="I324" s="321"/>
      <c r="J324" s="264"/>
      <c r="K324" s="264"/>
      <c r="L324" s="322"/>
      <c r="M324" s="323"/>
      <c r="N324" s="264"/>
      <c r="O324" s="264"/>
      <c r="P324" s="323"/>
      <c r="Q324" s="264"/>
      <c r="R324" s="264"/>
      <c r="S324" s="264"/>
      <c r="T324" s="324"/>
      <c r="U324" s="324"/>
      <c r="V324" s="324"/>
      <c r="W324" s="324"/>
      <c r="X324" s="324"/>
      <c r="Y324" s="264"/>
      <c r="Z324" s="251"/>
      <c r="AA324" s="266"/>
      <c r="AB324" s="233"/>
      <c r="AC324" s="233"/>
      <c r="AD324" s="233"/>
      <c r="AE324" s="233"/>
      <c r="AF324" s="233"/>
      <c r="AG324" s="233"/>
      <c r="AH324" s="233"/>
      <c r="AI324" s="233"/>
      <c r="AJ324" s="233"/>
      <c r="AK324" s="233"/>
      <c r="AL324" s="233"/>
      <c r="AM324" s="233"/>
      <c r="AN324" s="233"/>
      <c r="AO324" s="233"/>
      <c r="AP324" s="233"/>
      <c r="AQ324" s="233"/>
      <c r="AR324" s="233"/>
      <c r="AS324" s="233"/>
      <c r="AT324" s="264"/>
    </row>
    <row r="325" ht="14.25" customHeight="1">
      <c r="A325" s="264"/>
      <c r="B325" s="264"/>
      <c r="C325" s="264"/>
      <c r="D325" s="264"/>
      <c r="E325" s="264"/>
      <c r="F325" s="264"/>
      <c r="G325" s="264"/>
      <c r="H325" s="320"/>
      <c r="I325" s="321"/>
      <c r="J325" s="264"/>
      <c r="K325" s="264"/>
      <c r="L325" s="322"/>
      <c r="M325" s="323"/>
      <c r="N325" s="264"/>
      <c r="O325" s="264"/>
      <c r="P325" s="323"/>
      <c r="Q325" s="264"/>
      <c r="R325" s="264"/>
      <c r="S325" s="264"/>
      <c r="T325" s="324"/>
      <c r="U325" s="324"/>
      <c r="V325" s="324"/>
      <c r="W325" s="324"/>
      <c r="X325" s="324"/>
      <c r="Y325" s="264"/>
      <c r="Z325" s="251"/>
      <c r="AA325" s="266"/>
      <c r="AB325" s="233"/>
      <c r="AC325" s="233"/>
      <c r="AD325" s="233"/>
      <c r="AE325" s="233"/>
      <c r="AF325" s="233"/>
      <c r="AG325" s="233"/>
      <c r="AH325" s="233"/>
      <c r="AI325" s="233"/>
      <c r="AJ325" s="233"/>
      <c r="AK325" s="233"/>
      <c r="AL325" s="233"/>
      <c r="AM325" s="233"/>
      <c r="AN325" s="233"/>
      <c r="AO325" s="233"/>
      <c r="AP325" s="233"/>
      <c r="AQ325" s="233"/>
      <c r="AR325" s="233"/>
      <c r="AS325" s="233"/>
      <c r="AT325" s="264"/>
    </row>
    <row r="326" ht="14.25" customHeight="1">
      <c r="A326" s="264"/>
      <c r="B326" s="264"/>
      <c r="C326" s="264"/>
      <c r="D326" s="264"/>
      <c r="E326" s="264"/>
      <c r="F326" s="264"/>
      <c r="G326" s="264"/>
      <c r="H326" s="320"/>
      <c r="I326" s="321"/>
      <c r="J326" s="264"/>
      <c r="K326" s="264"/>
      <c r="L326" s="322"/>
      <c r="M326" s="323"/>
      <c r="N326" s="264"/>
      <c r="O326" s="264"/>
      <c r="P326" s="323"/>
      <c r="Q326" s="264"/>
      <c r="R326" s="264"/>
      <c r="S326" s="264"/>
      <c r="T326" s="324"/>
      <c r="U326" s="324"/>
      <c r="V326" s="324"/>
      <c r="W326" s="324"/>
      <c r="X326" s="324"/>
      <c r="Y326" s="264"/>
      <c r="Z326" s="251"/>
      <c r="AA326" s="266"/>
      <c r="AB326" s="233"/>
      <c r="AC326" s="233"/>
      <c r="AD326" s="233"/>
      <c r="AE326" s="233"/>
      <c r="AF326" s="233"/>
      <c r="AG326" s="233"/>
      <c r="AH326" s="233"/>
      <c r="AI326" s="233"/>
      <c r="AJ326" s="233"/>
      <c r="AK326" s="233"/>
      <c r="AL326" s="233"/>
      <c r="AM326" s="233"/>
      <c r="AN326" s="233"/>
      <c r="AO326" s="233"/>
      <c r="AP326" s="233"/>
      <c r="AQ326" s="233"/>
      <c r="AR326" s="233"/>
      <c r="AS326" s="233"/>
      <c r="AT326" s="264"/>
    </row>
    <row r="327" ht="14.25" customHeight="1">
      <c r="A327" s="264"/>
      <c r="B327" s="264"/>
      <c r="C327" s="264"/>
      <c r="D327" s="264"/>
      <c r="E327" s="264"/>
      <c r="F327" s="264"/>
      <c r="G327" s="264"/>
      <c r="H327" s="320"/>
      <c r="I327" s="321"/>
      <c r="J327" s="264"/>
      <c r="K327" s="264"/>
      <c r="L327" s="322"/>
      <c r="M327" s="323"/>
      <c r="N327" s="264"/>
      <c r="O327" s="264"/>
      <c r="P327" s="323"/>
      <c r="Q327" s="264"/>
      <c r="R327" s="264"/>
      <c r="S327" s="264"/>
      <c r="T327" s="324"/>
      <c r="U327" s="324"/>
      <c r="V327" s="324"/>
      <c r="W327" s="324"/>
      <c r="X327" s="324"/>
      <c r="Y327" s="264"/>
      <c r="Z327" s="251"/>
      <c r="AA327" s="266"/>
      <c r="AB327" s="233"/>
      <c r="AC327" s="233"/>
      <c r="AD327" s="233"/>
      <c r="AE327" s="233"/>
      <c r="AF327" s="233"/>
      <c r="AG327" s="233"/>
      <c r="AH327" s="233"/>
      <c r="AI327" s="233"/>
      <c r="AJ327" s="233"/>
      <c r="AK327" s="233"/>
      <c r="AL327" s="233"/>
      <c r="AM327" s="233"/>
      <c r="AN327" s="233"/>
      <c r="AO327" s="233"/>
      <c r="AP327" s="233"/>
      <c r="AQ327" s="233"/>
      <c r="AR327" s="233"/>
      <c r="AS327" s="233"/>
      <c r="AT327" s="264"/>
    </row>
    <row r="328" ht="14.25" customHeight="1">
      <c r="A328" s="264"/>
      <c r="B328" s="264"/>
      <c r="C328" s="264"/>
      <c r="D328" s="264"/>
      <c r="E328" s="264"/>
      <c r="F328" s="264"/>
      <c r="G328" s="264"/>
      <c r="H328" s="320"/>
      <c r="I328" s="321"/>
      <c r="J328" s="264"/>
      <c r="K328" s="264"/>
      <c r="L328" s="322"/>
      <c r="M328" s="323"/>
      <c r="N328" s="264"/>
      <c r="O328" s="264"/>
      <c r="P328" s="323"/>
      <c r="Q328" s="264"/>
      <c r="R328" s="264"/>
      <c r="S328" s="264"/>
      <c r="T328" s="324"/>
      <c r="U328" s="324"/>
      <c r="V328" s="324"/>
      <c r="W328" s="324"/>
      <c r="X328" s="324"/>
      <c r="Y328" s="264"/>
      <c r="Z328" s="251"/>
      <c r="AA328" s="266"/>
      <c r="AB328" s="233"/>
      <c r="AC328" s="233"/>
      <c r="AD328" s="233"/>
      <c r="AE328" s="233"/>
      <c r="AF328" s="233"/>
      <c r="AG328" s="233"/>
      <c r="AH328" s="233"/>
      <c r="AI328" s="233"/>
      <c r="AJ328" s="233"/>
      <c r="AK328" s="233"/>
      <c r="AL328" s="233"/>
      <c r="AM328" s="233"/>
      <c r="AN328" s="233"/>
      <c r="AO328" s="233"/>
      <c r="AP328" s="233"/>
      <c r="AQ328" s="233"/>
      <c r="AR328" s="233"/>
      <c r="AS328" s="233"/>
      <c r="AT328" s="264"/>
    </row>
    <row r="329" ht="14.25" customHeight="1">
      <c r="A329" s="264"/>
      <c r="B329" s="264"/>
      <c r="C329" s="264"/>
      <c r="D329" s="264"/>
      <c r="E329" s="264"/>
      <c r="F329" s="264"/>
      <c r="G329" s="264"/>
      <c r="H329" s="320"/>
      <c r="I329" s="321"/>
      <c r="J329" s="264"/>
      <c r="K329" s="264"/>
      <c r="L329" s="322"/>
      <c r="M329" s="323"/>
      <c r="N329" s="264"/>
      <c r="O329" s="264"/>
      <c r="P329" s="323"/>
      <c r="Q329" s="264"/>
      <c r="R329" s="264"/>
      <c r="S329" s="264"/>
      <c r="T329" s="324"/>
      <c r="U329" s="324"/>
      <c r="V329" s="324"/>
      <c r="W329" s="324"/>
      <c r="X329" s="324"/>
      <c r="Y329" s="264"/>
      <c r="Z329" s="251"/>
      <c r="AA329" s="266"/>
      <c r="AB329" s="233"/>
      <c r="AC329" s="233"/>
      <c r="AD329" s="233"/>
      <c r="AE329" s="233"/>
      <c r="AF329" s="233"/>
      <c r="AG329" s="233"/>
      <c r="AH329" s="233"/>
      <c r="AI329" s="233"/>
      <c r="AJ329" s="233"/>
      <c r="AK329" s="233"/>
      <c r="AL329" s="233"/>
      <c r="AM329" s="233"/>
      <c r="AN329" s="233"/>
      <c r="AO329" s="233"/>
      <c r="AP329" s="233"/>
      <c r="AQ329" s="233"/>
      <c r="AR329" s="233"/>
      <c r="AS329" s="233"/>
      <c r="AT329" s="264"/>
    </row>
    <row r="330" ht="14.25" customHeight="1">
      <c r="A330" s="264"/>
      <c r="B330" s="264"/>
      <c r="C330" s="264"/>
      <c r="D330" s="264"/>
      <c r="E330" s="264"/>
      <c r="F330" s="264"/>
      <c r="G330" s="264"/>
      <c r="H330" s="320"/>
      <c r="I330" s="321"/>
      <c r="J330" s="264"/>
      <c r="K330" s="264"/>
      <c r="L330" s="322"/>
      <c r="M330" s="323"/>
      <c r="N330" s="264"/>
      <c r="O330" s="264"/>
      <c r="P330" s="323"/>
      <c r="Q330" s="264"/>
      <c r="R330" s="264"/>
      <c r="S330" s="264"/>
      <c r="T330" s="324"/>
      <c r="U330" s="324"/>
      <c r="V330" s="324"/>
      <c r="W330" s="324"/>
      <c r="X330" s="324"/>
      <c r="Y330" s="264"/>
      <c r="Z330" s="251"/>
      <c r="AA330" s="266"/>
      <c r="AB330" s="233"/>
      <c r="AC330" s="233"/>
      <c r="AD330" s="233"/>
      <c r="AE330" s="233"/>
      <c r="AF330" s="233"/>
      <c r="AG330" s="233"/>
      <c r="AH330" s="233"/>
      <c r="AI330" s="233"/>
      <c r="AJ330" s="233"/>
      <c r="AK330" s="233"/>
      <c r="AL330" s="233"/>
      <c r="AM330" s="233"/>
      <c r="AN330" s="233"/>
      <c r="AO330" s="233"/>
      <c r="AP330" s="233"/>
      <c r="AQ330" s="233"/>
      <c r="AR330" s="233"/>
      <c r="AS330" s="233"/>
      <c r="AT330" s="264"/>
    </row>
    <row r="331" ht="14.25" customHeight="1">
      <c r="A331" s="264"/>
      <c r="B331" s="264"/>
      <c r="C331" s="264"/>
      <c r="D331" s="264"/>
      <c r="E331" s="264"/>
      <c r="F331" s="264"/>
      <c r="G331" s="264"/>
      <c r="H331" s="320"/>
      <c r="I331" s="321"/>
      <c r="J331" s="264"/>
      <c r="K331" s="264"/>
      <c r="L331" s="322"/>
      <c r="M331" s="323"/>
      <c r="N331" s="264"/>
      <c r="O331" s="264"/>
      <c r="P331" s="323"/>
      <c r="Q331" s="264"/>
      <c r="R331" s="264"/>
      <c r="S331" s="264"/>
      <c r="T331" s="324"/>
      <c r="U331" s="324"/>
      <c r="V331" s="324"/>
      <c r="W331" s="324"/>
      <c r="X331" s="324"/>
      <c r="Y331" s="264"/>
      <c r="Z331" s="251"/>
      <c r="AA331" s="266"/>
      <c r="AB331" s="233"/>
      <c r="AC331" s="233"/>
      <c r="AD331" s="233"/>
      <c r="AE331" s="233"/>
      <c r="AF331" s="233"/>
      <c r="AG331" s="233"/>
      <c r="AH331" s="233"/>
      <c r="AI331" s="233"/>
      <c r="AJ331" s="233"/>
      <c r="AK331" s="233"/>
      <c r="AL331" s="233"/>
      <c r="AM331" s="233"/>
      <c r="AN331" s="233"/>
      <c r="AO331" s="233"/>
      <c r="AP331" s="233"/>
      <c r="AQ331" s="233"/>
      <c r="AR331" s="233"/>
      <c r="AS331" s="233"/>
      <c r="AT331" s="264"/>
    </row>
    <row r="332" ht="14.25" customHeight="1">
      <c r="A332" s="264"/>
      <c r="B332" s="264"/>
      <c r="C332" s="264"/>
      <c r="D332" s="264"/>
      <c r="E332" s="264"/>
      <c r="F332" s="264"/>
      <c r="G332" s="264"/>
      <c r="H332" s="320"/>
      <c r="I332" s="321"/>
      <c r="J332" s="264"/>
      <c r="K332" s="264"/>
      <c r="L332" s="322"/>
      <c r="M332" s="323"/>
      <c r="N332" s="264"/>
      <c r="O332" s="264"/>
      <c r="P332" s="323"/>
      <c r="Q332" s="264"/>
      <c r="R332" s="264"/>
      <c r="S332" s="264"/>
      <c r="T332" s="324"/>
      <c r="U332" s="324"/>
      <c r="V332" s="324"/>
      <c r="W332" s="324"/>
      <c r="X332" s="324"/>
      <c r="Y332" s="264"/>
      <c r="Z332" s="251"/>
      <c r="AA332" s="266"/>
      <c r="AB332" s="233"/>
      <c r="AC332" s="233"/>
      <c r="AD332" s="233"/>
      <c r="AE332" s="233"/>
      <c r="AF332" s="233"/>
      <c r="AG332" s="233"/>
      <c r="AH332" s="233"/>
      <c r="AI332" s="233"/>
      <c r="AJ332" s="233"/>
      <c r="AK332" s="233"/>
      <c r="AL332" s="233"/>
      <c r="AM332" s="233"/>
      <c r="AN332" s="233"/>
      <c r="AO332" s="233"/>
      <c r="AP332" s="233"/>
      <c r="AQ332" s="233"/>
      <c r="AR332" s="233"/>
      <c r="AS332" s="233"/>
      <c r="AT332" s="264"/>
    </row>
    <row r="333" ht="14.25" customHeight="1">
      <c r="A333" s="264"/>
      <c r="B333" s="264"/>
      <c r="C333" s="264"/>
      <c r="D333" s="264"/>
      <c r="E333" s="264"/>
      <c r="F333" s="264"/>
      <c r="G333" s="264"/>
      <c r="H333" s="320"/>
      <c r="I333" s="321"/>
      <c r="J333" s="264"/>
      <c r="K333" s="264"/>
      <c r="L333" s="322"/>
      <c r="M333" s="323"/>
      <c r="N333" s="264"/>
      <c r="O333" s="264"/>
      <c r="P333" s="323"/>
      <c r="Q333" s="264"/>
      <c r="R333" s="264"/>
      <c r="S333" s="264"/>
      <c r="T333" s="324"/>
      <c r="U333" s="324"/>
      <c r="V333" s="324"/>
      <c r="W333" s="324"/>
      <c r="X333" s="324"/>
      <c r="Y333" s="264"/>
      <c r="Z333" s="251"/>
      <c r="AA333" s="266"/>
      <c r="AB333" s="233"/>
      <c r="AC333" s="233"/>
      <c r="AD333" s="233"/>
      <c r="AE333" s="233"/>
      <c r="AF333" s="233"/>
      <c r="AG333" s="233"/>
      <c r="AH333" s="233"/>
      <c r="AI333" s="233"/>
      <c r="AJ333" s="233"/>
      <c r="AK333" s="233"/>
      <c r="AL333" s="233"/>
      <c r="AM333" s="233"/>
      <c r="AN333" s="233"/>
      <c r="AO333" s="233"/>
      <c r="AP333" s="233"/>
      <c r="AQ333" s="233"/>
      <c r="AR333" s="233"/>
      <c r="AS333" s="233"/>
      <c r="AT333" s="264"/>
    </row>
    <row r="334" ht="14.25" customHeight="1">
      <c r="A334" s="264"/>
      <c r="B334" s="264"/>
      <c r="C334" s="264"/>
      <c r="D334" s="264"/>
      <c r="E334" s="264"/>
      <c r="F334" s="264"/>
      <c r="G334" s="264"/>
      <c r="H334" s="320"/>
      <c r="I334" s="321"/>
      <c r="J334" s="264"/>
      <c r="K334" s="264"/>
      <c r="L334" s="322"/>
      <c r="M334" s="323"/>
      <c r="N334" s="264"/>
      <c r="O334" s="264"/>
      <c r="P334" s="323"/>
      <c r="Q334" s="264"/>
      <c r="R334" s="264"/>
      <c r="S334" s="264"/>
      <c r="T334" s="324"/>
      <c r="U334" s="324"/>
      <c r="V334" s="324"/>
      <c r="W334" s="324"/>
      <c r="X334" s="324"/>
      <c r="Y334" s="264"/>
      <c r="Z334" s="251"/>
      <c r="AA334" s="266"/>
      <c r="AB334" s="233"/>
      <c r="AC334" s="233"/>
      <c r="AD334" s="233"/>
      <c r="AE334" s="233"/>
      <c r="AF334" s="233"/>
      <c r="AG334" s="233"/>
      <c r="AH334" s="233"/>
      <c r="AI334" s="233"/>
      <c r="AJ334" s="233"/>
      <c r="AK334" s="233"/>
      <c r="AL334" s="233"/>
      <c r="AM334" s="233"/>
      <c r="AN334" s="233"/>
      <c r="AO334" s="233"/>
      <c r="AP334" s="233"/>
      <c r="AQ334" s="233"/>
      <c r="AR334" s="233"/>
      <c r="AS334" s="233"/>
      <c r="AT334" s="264"/>
    </row>
    <row r="335" ht="14.25" customHeight="1">
      <c r="A335" s="264"/>
      <c r="B335" s="264"/>
      <c r="C335" s="264"/>
      <c r="D335" s="264"/>
      <c r="E335" s="264"/>
      <c r="F335" s="264"/>
      <c r="G335" s="264"/>
      <c r="H335" s="320"/>
      <c r="I335" s="321"/>
      <c r="J335" s="264"/>
      <c r="K335" s="264"/>
      <c r="L335" s="322"/>
      <c r="M335" s="323"/>
      <c r="N335" s="264"/>
      <c r="O335" s="264"/>
      <c r="P335" s="323"/>
      <c r="Q335" s="264"/>
      <c r="R335" s="264"/>
      <c r="S335" s="264"/>
      <c r="T335" s="324"/>
      <c r="U335" s="324"/>
      <c r="V335" s="324"/>
      <c r="W335" s="324"/>
      <c r="X335" s="324"/>
      <c r="Y335" s="264"/>
      <c r="Z335" s="251"/>
      <c r="AA335" s="266"/>
      <c r="AB335" s="233"/>
      <c r="AC335" s="233"/>
      <c r="AD335" s="233"/>
      <c r="AE335" s="233"/>
      <c r="AF335" s="233"/>
      <c r="AG335" s="233"/>
      <c r="AH335" s="233"/>
      <c r="AI335" s="233"/>
      <c r="AJ335" s="233"/>
      <c r="AK335" s="233"/>
      <c r="AL335" s="233"/>
      <c r="AM335" s="233"/>
      <c r="AN335" s="233"/>
      <c r="AO335" s="233"/>
      <c r="AP335" s="233"/>
      <c r="AQ335" s="233"/>
      <c r="AR335" s="233"/>
      <c r="AS335" s="233"/>
      <c r="AT335" s="264"/>
    </row>
    <row r="336" ht="14.25" customHeight="1">
      <c r="A336" s="264"/>
      <c r="B336" s="264"/>
      <c r="C336" s="264"/>
      <c r="D336" s="264"/>
      <c r="E336" s="264"/>
      <c r="F336" s="264"/>
      <c r="G336" s="264"/>
      <c r="H336" s="320"/>
      <c r="I336" s="321"/>
      <c r="J336" s="264"/>
      <c r="K336" s="264"/>
      <c r="L336" s="322"/>
      <c r="M336" s="323"/>
      <c r="N336" s="264"/>
      <c r="O336" s="264"/>
      <c r="P336" s="323"/>
      <c r="Q336" s="264"/>
      <c r="R336" s="264"/>
      <c r="S336" s="264"/>
      <c r="T336" s="324"/>
      <c r="U336" s="324"/>
      <c r="V336" s="324"/>
      <c r="W336" s="324"/>
      <c r="X336" s="324"/>
      <c r="Y336" s="264"/>
      <c r="Z336" s="251"/>
      <c r="AA336" s="266"/>
      <c r="AB336" s="233"/>
      <c r="AC336" s="233"/>
      <c r="AD336" s="233"/>
      <c r="AE336" s="233"/>
      <c r="AF336" s="233"/>
      <c r="AG336" s="233"/>
      <c r="AH336" s="233"/>
      <c r="AI336" s="233"/>
      <c r="AJ336" s="233"/>
      <c r="AK336" s="233"/>
      <c r="AL336" s="233"/>
      <c r="AM336" s="233"/>
      <c r="AN336" s="233"/>
      <c r="AO336" s="233"/>
      <c r="AP336" s="233"/>
      <c r="AQ336" s="233"/>
      <c r="AR336" s="233"/>
      <c r="AS336" s="233"/>
      <c r="AT336" s="264"/>
    </row>
    <row r="337" ht="14.25" customHeight="1">
      <c r="A337" s="264"/>
      <c r="B337" s="264"/>
      <c r="C337" s="264"/>
      <c r="D337" s="264"/>
      <c r="E337" s="264"/>
      <c r="F337" s="264"/>
      <c r="G337" s="264"/>
      <c r="H337" s="320"/>
      <c r="I337" s="321"/>
      <c r="J337" s="264"/>
      <c r="K337" s="264"/>
      <c r="L337" s="322"/>
      <c r="M337" s="323"/>
      <c r="N337" s="264"/>
      <c r="O337" s="264"/>
      <c r="P337" s="323"/>
      <c r="Q337" s="264"/>
      <c r="R337" s="264"/>
      <c r="S337" s="264"/>
      <c r="T337" s="324"/>
      <c r="U337" s="324"/>
      <c r="V337" s="324"/>
      <c r="W337" s="324"/>
      <c r="X337" s="324"/>
      <c r="Y337" s="264"/>
      <c r="Z337" s="251"/>
      <c r="AA337" s="266"/>
      <c r="AB337" s="233"/>
      <c r="AC337" s="233"/>
      <c r="AD337" s="233"/>
      <c r="AE337" s="233"/>
      <c r="AF337" s="233"/>
      <c r="AG337" s="233"/>
      <c r="AH337" s="233"/>
      <c r="AI337" s="233"/>
      <c r="AJ337" s="233"/>
      <c r="AK337" s="233"/>
      <c r="AL337" s="233"/>
      <c r="AM337" s="233"/>
      <c r="AN337" s="233"/>
      <c r="AO337" s="233"/>
      <c r="AP337" s="233"/>
      <c r="AQ337" s="233"/>
      <c r="AR337" s="233"/>
      <c r="AS337" s="233"/>
      <c r="AT337" s="264"/>
    </row>
    <row r="338" ht="14.25" customHeight="1">
      <c r="A338" s="264"/>
      <c r="B338" s="264"/>
      <c r="C338" s="264"/>
      <c r="D338" s="264"/>
      <c r="E338" s="264"/>
      <c r="F338" s="264"/>
      <c r="G338" s="264"/>
      <c r="H338" s="320"/>
      <c r="I338" s="321"/>
      <c r="J338" s="264"/>
      <c r="K338" s="264"/>
      <c r="L338" s="322"/>
      <c r="M338" s="323"/>
      <c r="N338" s="264"/>
      <c r="O338" s="264"/>
      <c r="P338" s="323"/>
      <c r="Q338" s="264"/>
      <c r="R338" s="264"/>
      <c r="S338" s="264"/>
      <c r="T338" s="324"/>
      <c r="U338" s="324"/>
      <c r="V338" s="324"/>
      <c r="W338" s="324"/>
      <c r="X338" s="324"/>
      <c r="Y338" s="264"/>
      <c r="Z338" s="251"/>
      <c r="AA338" s="266"/>
      <c r="AB338" s="233"/>
      <c r="AC338" s="233"/>
      <c r="AD338" s="233"/>
      <c r="AE338" s="233"/>
      <c r="AF338" s="233"/>
      <c r="AG338" s="233"/>
      <c r="AH338" s="233"/>
      <c r="AI338" s="233"/>
      <c r="AJ338" s="233"/>
      <c r="AK338" s="233"/>
      <c r="AL338" s="233"/>
      <c r="AM338" s="233"/>
      <c r="AN338" s="233"/>
      <c r="AO338" s="233"/>
      <c r="AP338" s="233"/>
      <c r="AQ338" s="233"/>
      <c r="AR338" s="233"/>
      <c r="AS338" s="233"/>
      <c r="AT338" s="264"/>
    </row>
    <row r="339" ht="14.25" customHeight="1">
      <c r="A339" s="264"/>
      <c r="B339" s="264"/>
      <c r="C339" s="264"/>
      <c r="D339" s="264"/>
      <c r="E339" s="264"/>
      <c r="F339" s="264"/>
      <c r="G339" s="264"/>
      <c r="H339" s="320"/>
      <c r="I339" s="321"/>
      <c r="J339" s="264"/>
      <c r="K339" s="264"/>
      <c r="L339" s="322"/>
      <c r="M339" s="323"/>
      <c r="N339" s="264"/>
      <c r="O339" s="264"/>
      <c r="P339" s="323"/>
      <c r="Q339" s="264"/>
      <c r="R339" s="264"/>
      <c r="S339" s="264"/>
      <c r="T339" s="324"/>
      <c r="U339" s="324"/>
      <c r="V339" s="324"/>
      <c r="W339" s="324"/>
      <c r="X339" s="324"/>
      <c r="Y339" s="264"/>
      <c r="Z339" s="251"/>
      <c r="AA339" s="266"/>
      <c r="AB339" s="233"/>
      <c r="AC339" s="233"/>
      <c r="AD339" s="233"/>
      <c r="AE339" s="233"/>
      <c r="AF339" s="233"/>
      <c r="AG339" s="233"/>
      <c r="AH339" s="233"/>
      <c r="AI339" s="233"/>
      <c r="AJ339" s="233"/>
      <c r="AK339" s="233"/>
      <c r="AL339" s="233"/>
      <c r="AM339" s="233"/>
      <c r="AN339" s="233"/>
      <c r="AO339" s="233"/>
      <c r="AP339" s="233"/>
      <c r="AQ339" s="233"/>
      <c r="AR339" s="233"/>
      <c r="AS339" s="233"/>
      <c r="AT339" s="264"/>
    </row>
    <row r="340" ht="14.25" customHeight="1">
      <c r="A340" s="264"/>
      <c r="B340" s="264"/>
      <c r="C340" s="264"/>
      <c r="D340" s="264"/>
      <c r="E340" s="264"/>
      <c r="F340" s="264"/>
      <c r="G340" s="264"/>
      <c r="H340" s="320"/>
      <c r="I340" s="321"/>
      <c r="J340" s="264"/>
      <c r="K340" s="264"/>
      <c r="L340" s="322"/>
      <c r="M340" s="323"/>
      <c r="N340" s="264"/>
      <c r="O340" s="264"/>
      <c r="P340" s="323"/>
      <c r="Q340" s="264"/>
      <c r="R340" s="264"/>
      <c r="S340" s="264"/>
      <c r="T340" s="324"/>
      <c r="U340" s="324"/>
      <c r="V340" s="324"/>
      <c r="W340" s="324"/>
      <c r="X340" s="324"/>
      <c r="Y340" s="264"/>
      <c r="Z340" s="251"/>
      <c r="AA340" s="266"/>
      <c r="AB340" s="233"/>
      <c r="AC340" s="233"/>
      <c r="AD340" s="233"/>
      <c r="AE340" s="233"/>
      <c r="AF340" s="233"/>
      <c r="AG340" s="233"/>
      <c r="AH340" s="233"/>
      <c r="AI340" s="233"/>
      <c r="AJ340" s="233"/>
      <c r="AK340" s="233"/>
      <c r="AL340" s="233"/>
      <c r="AM340" s="233"/>
      <c r="AN340" s="233"/>
      <c r="AO340" s="233"/>
      <c r="AP340" s="233"/>
      <c r="AQ340" s="233"/>
      <c r="AR340" s="233"/>
      <c r="AS340" s="233"/>
      <c r="AT340" s="264"/>
    </row>
    <row r="341" ht="15.75" customHeight="1">
      <c r="D341" s="258"/>
      <c r="R341" s="258"/>
      <c r="T341" s="258"/>
    </row>
    <row r="342" ht="15.75" customHeight="1">
      <c r="D342" s="258"/>
      <c r="R342" s="258"/>
      <c r="T342" s="258"/>
    </row>
    <row r="343" ht="15.75" customHeight="1">
      <c r="D343" s="258"/>
      <c r="R343" s="258"/>
      <c r="T343" s="258"/>
    </row>
    <row r="344" ht="15.75" customHeight="1">
      <c r="D344" s="258"/>
      <c r="R344" s="258"/>
      <c r="T344" s="258"/>
    </row>
    <row r="345" ht="15.75" customHeight="1">
      <c r="D345" s="258"/>
      <c r="R345" s="258"/>
      <c r="T345" s="258"/>
    </row>
    <row r="346" ht="15.75" customHeight="1">
      <c r="D346" s="258"/>
      <c r="R346" s="258"/>
      <c r="T346" s="258"/>
    </row>
    <row r="347" ht="15.75" customHeight="1">
      <c r="D347" s="258"/>
      <c r="R347" s="258"/>
      <c r="T347" s="258"/>
    </row>
    <row r="348" ht="15.75" customHeight="1">
      <c r="D348" s="258"/>
      <c r="R348" s="258"/>
      <c r="T348" s="258"/>
    </row>
    <row r="349" ht="15.75" customHeight="1">
      <c r="D349" s="258"/>
      <c r="R349" s="258"/>
      <c r="T349" s="258"/>
    </row>
    <row r="350" ht="15.75" customHeight="1">
      <c r="D350" s="258"/>
      <c r="R350" s="258"/>
      <c r="T350" s="258"/>
    </row>
    <row r="351" ht="15.75" customHeight="1">
      <c r="D351" s="258"/>
      <c r="R351" s="258"/>
      <c r="T351" s="258"/>
    </row>
    <row r="352" ht="15.75" customHeight="1">
      <c r="D352" s="258"/>
      <c r="R352" s="258"/>
      <c r="T352" s="258"/>
    </row>
    <row r="353" ht="15.75" customHeight="1">
      <c r="D353" s="258"/>
      <c r="R353" s="258"/>
      <c r="T353" s="258"/>
    </row>
    <row r="354" ht="15.75" customHeight="1">
      <c r="D354" s="258"/>
      <c r="R354" s="258"/>
      <c r="T354" s="258"/>
    </row>
    <row r="355" ht="15.75" customHeight="1">
      <c r="D355" s="258"/>
      <c r="R355" s="258"/>
      <c r="T355" s="258"/>
    </row>
    <row r="356" ht="15.75" customHeight="1">
      <c r="D356" s="258"/>
      <c r="R356" s="258"/>
      <c r="T356" s="258"/>
    </row>
    <row r="357" ht="15.75" customHeight="1">
      <c r="D357" s="258"/>
      <c r="R357" s="258"/>
      <c r="T357" s="258"/>
    </row>
    <row r="358" ht="15.75" customHeight="1">
      <c r="D358" s="258"/>
      <c r="R358" s="258"/>
      <c r="T358" s="258"/>
    </row>
    <row r="359" ht="15.75" customHeight="1">
      <c r="D359" s="258"/>
      <c r="R359" s="258"/>
      <c r="T359" s="258"/>
    </row>
    <row r="360" ht="15.75" customHeight="1">
      <c r="D360" s="258"/>
      <c r="R360" s="258"/>
      <c r="T360" s="258"/>
    </row>
    <row r="361" ht="15.75" customHeight="1">
      <c r="D361" s="258"/>
      <c r="R361" s="258"/>
      <c r="T361" s="258"/>
    </row>
    <row r="362" ht="15.75" customHeight="1">
      <c r="D362" s="258"/>
      <c r="R362" s="258"/>
      <c r="T362" s="258"/>
    </row>
    <row r="363" ht="15.75" customHeight="1">
      <c r="D363" s="258"/>
      <c r="R363" s="258"/>
      <c r="T363" s="258"/>
    </row>
    <row r="364" ht="15.75" customHeight="1">
      <c r="D364" s="258"/>
      <c r="R364" s="258"/>
      <c r="T364" s="258"/>
    </row>
    <row r="365" ht="15.75" customHeight="1">
      <c r="D365" s="258"/>
      <c r="R365" s="258"/>
      <c r="T365" s="258"/>
    </row>
    <row r="366" ht="15.75" customHeight="1">
      <c r="D366" s="258"/>
      <c r="R366" s="258"/>
      <c r="T366" s="258"/>
    </row>
    <row r="367" ht="15.75" customHeight="1">
      <c r="D367" s="258"/>
      <c r="R367" s="258"/>
      <c r="T367" s="258"/>
    </row>
    <row r="368" ht="15.75" customHeight="1">
      <c r="D368" s="258"/>
      <c r="R368" s="258"/>
      <c r="T368" s="258"/>
    </row>
    <row r="369" ht="15.75" customHeight="1">
      <c r="D369" s="258"/>
      <c r="R369" s="258"/>
      <c r="T369" s="258"/>
    </row>
    <row r="370" ht="15.75" customHeight="1">
      <c r="D370" s="258"/>
      <c r="R370" s="258"/>
      <c r="T370" s="258"/>
    </row>
    <row r="371" ht="15.75" customHeight="1">
      <c r="D371" s="258"/>
      <c r="R371" s="258"/>
      <c r="T371" s="258"/>
    </row>
    <row r="372" ht="15.75" customHeight="1">
      <c r="D372" s="258"/>
      <c r="R372" s="258"/>
      <c r="T372" s="258"/>
    </row>
    <row r="373" ht="15.75" customHeight="1">
      <c r="D373" s="258"/>
      <c r="R373" s="258"/>
      <c r="T373" s="258"/>
    </row>
    <row r="374" ht="15.75" customHeight="1">
      <c r="D374" s="258"/>
      <c r="R374" s="258"/>
      <c r="T374" s="258"/>
    </row>
    <row r="375" ht="15.75" customHeight="1">
      <c r="D375" s="258"/>
      <c r="R375" s="258"/>
      <c r="T375" s="258"/>
    </row>
    <row r="376" ht="15.75" customHeight="1">
      <c r="D376" s="258"/>
      <c r="R376" s="258"/>
      <c r="T376" s="258"/>
    </row>
    <row r="377" ht="15.75" customHeight="1">
      <c r="D377" s="258"/>
      <c r="R377" s="258"/>
      <c r="T377" s="258"/>
    </row>
    <row r="378" ht="15.75" customHeight="1">
      <c r="D378" s="258"/>
      <c r="R378" s="258"/>
      <c r="T378" s="258"/>
    </row>
    <row r="379" ht="15.75" customHeight="1">
      <c r="D379" s="258"/>
      <c r="R379" s="258"/>
      <c r="T379" s="258"/>
    </row>
    <row r="380" ht="15.75" customHeight="1">
      <c r="D380" s="258"/>
      <c r="R380" s="258"/>
      <c r="T380" s="258"/>
    </row>
    <row r="381" ht="15.75" customHeight="1">
      <c r="D381" s="258"/>
      <c r="R381" s="258"/>
      <c r="T381" s="258"/>
    </row>
    <row r="382" ht="15.75" customHeight="1">
      <c r="D382" s="258"/>
      <c r="R382" s="258"/>
      <c r="T382" s="258"/>
    </row>
    <row r="383" ht="15.75" customHeight="1">
      <c r="D383" s="258"/>
      <c r="R383" s="258"/>
      <c r="T383" s="258"/>
    </row>
    <row r="384" ht="15.75" customHeight="1">
      <c r="D384" s="258"/>
      <c r="R384" s="258"/>
      <c r="T384" s="258"/>
    </row>
    <row r="385" ht="15.75" customHeight="1">
      <c r="D385" s="258"/>
      <c r="R385" s="258"/>
      <c r="T385" s="258"/>
    </row>
    <row r="386" ht="15.75" customHeight="1">
      <c r="D386" s="258"/>
      <c r="R386" s="258"/>
      <c r="T386" s="258"/>
    </row>
    <row r="387" ht="15.75" customHeight="1">
      <c r="D387" s="258"/>
      <c r="R387" s="258"/>
      <c r="T387" s="258"/>
    </row>
    <row r="388" ht="15.75" customHeight="1">
      <c r="D388" s="258"/>
      <c r="R388" s="258"/>
      <c r="T388" s="258"/>
    </row>
    <row r="389" ht="15.75" customHeight="1">
      <c r="D389" s="258"/>
      <c r="R389" s="258"/>
      <c r="T389" s="258"/>
    </row>
    <row r="390" ht="15.75" customHeight="1">
      <c r="D390" s="258"/>
      <c r="R390" s="258"/>
      <c r="T390" s="258"/>
    </row>
    <row r="391" ht="15.75" customHeight="1">
      <c r="D391" s="258"/>
      <c r="R391" s="258"/>
      <c r="T391" s="258"/>
    </row>
    <row r="392" ht="15.75" customHeight="1">
      <c r="D392" s="258"/>
      <c r="R392" s="258"/>
      <c r="T392" s="258"/>
    </row>
    <row r="393" ht="15.75" customHeight="1">
      <c r="D393" s="258"/>
      <c r="R393" s="258"/>
      <c r="T393" s="258"/>
    </row>
    <row r="394" ht="15.75" customHeight="1">
      <c r="D394" s="258"/>
      <c r="R394" s="258"/>
      <c r="T394" s="258"/>
    </row>
    <row r="395" ht="15.75" customHeight="1">
      <c r="D395" s="258"/>
      <c r="R395" s="258"/>
      <c r="T395" s="258"/>
    </row>
    <row r="396" ht="15.75" customHeight="1">
      <c r="D396" s="258"/>
      <c r="R396" s="258"/>
      <c r="T396" s="258"/>
    </row>
    <row r="397" ht="15.75" customHeight="1">
      <c r="D397" s="258"/>
      <c r="R397" s="258"/>
      <c r="T397" s="258"/>
    </row>
    <row r="398" ht="15.75" customHeight="1">
      <c r="D398" s="258"/>
      <c r="R398" s="258"/>
      <c r="T398" s="258"/>
    </row>
    <row r="399" ht="15.75" customHeight="1">
      <c r="D399" s="258"/>
      <c r="R399" s="258"/>
      <c r="T399" s="258"/>
    </row>
    <row r="400" ht="15.75" customHeight="1">
      <c r="D400" s="258"/>
      <c r="R400" s="258"/>
      <c r="T400" s="258"/>
    </row>
    <row r="401" ht="15.75" customHeight="1">
      <c r="D401" s="258"/>
      <c r="R401" s="258"/>
      <c r="T401" s="258"/>
    </row>
    <row r="402" ht="15.75" customHeight="1">
      <c r="D402" s="258"/>
      <c r="R402" s="258"/>
      <c r="T402" s="258"/>
    </row>
    <row r="403" ht="15.75" customHeight="1">
      <c r="D403" s="258"/>
      <c r="R403" s="258"/>
      <c r="T403" s="258"/>
    </row>
    <row r="404" ht="15.75" customHeight="1">
      <c r="D404" s="258"/>
      <c r="R404" s="258"/>
      <c r="T404" s="258"/>
    </row>
    <row r="405" ht="15.75" customHeight="1">
      <c r="D405" s="258"/>
      <c r="R405" s="258"/>
      <c r="T405" s="258"/>
    </row>
    <row r="406" ht="15.75" customHeight="1">
      <c r="D406" s="258"/>
      <c r="R406" s="258"/>
      <c r="T406" s="258"/>
    </row>
    <row r="407" ht="15.75" customHeight="1">
      <c r="D407" s="258"/>
      <c r="R407" s="258"/>
      <c r="T407" s="258"/>
    </row>
    <row r="408" ht="15.75" customHeight="1">
      <c r="D408" s="258"/>
      <c r="R408" s="258"/>
      <c r="T408" s="258"/>
    </row>
    <row r="409" ht="15.75" customHeight="1">
      <c r="D409" s="258"/>
      <c r="R409" s="258"/>
      <c r="T409" s="258"/>
    </row>
    <row r="410" ht="15.75" customHeight="1">
      <c r="D410" s="258"/>
      <c r="R410" s="258"/>
      <c r="T410" s="258"/>
    </row>
    <row r="411" ht="15.75" customHeight="1">
      <c r="D411" s="258"/>
      <c r="R411" s="258"/>
      <c r="T411" s="258"/>
    </row>
    <row r="412" ht="15.75" customHeight="1">
      <c r="D412" s="258"/>
      <c r="R412" s="258"/>
      <c r="T412" s="258"/>
    </row>
    <row r="413" ht="15.75" customHeight="1">
      <c r="D413" s="258"/>
      <c r="R413" s="258"/>
      <c r="T413" s="258"/>
    </row>
    <row r="414" ht="15.75" customHeight="1">
      <c r="D414" s="258"/>
      <c r="R414" s="258"/>
      <c r="T414" s="258"/>
    </row>
    <row r="415" ht="15.75" customHeight="1">
      <c r="D415" s="258"/>
      <c r="R415" s="258"/>
      <c r="T415" s="258"/>
    </row>
    <row r="416" ht="15.75" customHeight="1">
      <c r="D416" s="258"/>
      <c r="R416" s="258"/>
      <c r="T416" s="258"/>
    </row>
    <row r="417" ht="15.75" customHeight="1">
      <c r="D417" s="258"/>
      <c r="R417" s="258"/>
      <c r="T417" s="258"/>
    </row>
    <row r="418" ht="15.75" customHeight="1">
      <c r="D418" s="258"/>
      <c r="R418" s="258"/>
      <c r="T418" s="258"/>
    </row>
    <row r="419" ht="15.75" customHeight="1">
      <c r="D419" s="258"/>
      <c r="R419" s="258"/>
      <c r="T419" s="258"/>
    </row>
    <row r="420" ht="15.75" customHeight="1">
      <c r="D420" s="258"/>
      <c r="R420" s="258"/>
      <c r="T420" s="258"/>
    </row>
    <row r="421" ht="15.75" customHeight="1">
      <c r="D421" s="258"/>
      <c r="R421" s="258"/>
      <c r="T421" s="258"/>
    </row>
    <row r="422" ht="15.75" customHeight="1">
      <c r="D422" s="258"/>
      <c r="R422" s="258"/>
      <c r="T422" s="258"/>
    </row>
    <row r="423" ht="15.75" customHeight="1">
      <c r="D423" s="258"/>
      <c r="R423" s="258"/>
      <c r="T423" s="258"/>
    </row>
    <row r="424" ht="15.75" customHeight="1">
      <c r="D424" s="258"/>
      <c r="R424" s="258"/>
      <c r="T424" s="258"/>
    </row>
    <row r="425" ht="15.75" customHeight="1">
      <c r="D425" s="258"/>
      <c r="R425" s="258"/>
      <c r="T425" s="258"/>
    </row>
    <row r="426" ht="15.75" customHeight="1">
      <c r="D426" s="258"/>
      <c r="R426" s="258"/>
      <c r="T426" s="258"/>
    </row>
    <row r="427" ht="15.75" customHeight="1">
      <c r="D427" s="258"/>
      <c r="R427" s="258"/>
      <c r="T427" s="258"/>
    </row>
    <row r="428" ht="15.75" customHeight="1">
      <c r="D428" s="258"/>
      <c r="R428" s="258"/>
      <c r="T428" s="258"/>
    </row>
    <row r="429" ht="15.75" customHeight="1">
      <c r="D429" s="258"/>
      <c r="R429" s="258"/>
      <c r="T429" s="258"/>
    </row>
    <row r="430" ht="15.75" customHeight="1">
      <c r="D430" s="258"/>
      <c r="R430" s="258"/>
      <c r="T430" s="258"/>
    </row>
    <row r="431" ht="15.75" customHeight="1">
      <c r="D431" s="258"/>
      <c r="R431" s="258"/>
      <c r="T431" s="258"/>
    </row>
    <row r="432" ht="15.75" customHeight="1">
      <c r="D432" s="258"/>
      <c r="R432" s="258"/>
      <c r="T432" s="258"/>
    </row>
    <row r="433" ht="15.75" customHeight="1">
      <c r="D433" s="258"/>
      <c r="R433" s="258"/>
      <c r="T433" s="258"/>
    </row>
    <row r="434" ht="15.75" customHeight="1">
      <c r="D434" s="258"/>
      <c r="R434" s="258"/>
      <c r="T434" s="258"/>
    </row>
    <row r="435" ht="15.75" customHeight="1">
      <c r="D435" s="258"/>
      <c r="R435" s="258"/>
      <c r="T435" s="258"/>
    </row>
    <row r="436" ht="15.75" customHeight="1">
      <c r="D436" s="258"/>
      <c r="R436" s="258"/>
      <c r="T436" s="258"/>
    </row>
    <row r="437" ht="15.75" customHeight="1">
      <c r="D437" s="258"/>
      <c r="R437" s="258"/>
      <c r="T437" s="258"/>
    </row>
    <row r="438" ht="15.75" customHeight="1">
      <c r="D438" s="258"/>
      <c r="R438" s="258"/>
      <c r="T438" s="258"/>
    </row>
    <row r="439" ht="15.75" customHeight="1">
      <c r="D439" s="258"/>
      <c r="R439" s="258"/>
      <c r="T439" s="258"/>
    </row>
    <row r="440" ht="15.75" customHeight="1">
      <c r="D440" s="258"/>
      <c r="R440" s="258"/>
      <c r="T440" s="258"/>
    </row>
    <row r="441" ht="15.75" customHeight="1">
      <c r="D441" s="258"/>
      <c r="R441" s="258"/>
      <c r="T441" s="258"/>
    </row>
    <row r="442" ht="15.75" customHeight="1">
      <c r="D442" s="258"/>
      <c r="R442" s="258"/>
      <c r="T442" s="258"/>
    </row>
    <row r="443" ht="15.75" customHeight="1">
      <c r="D443" s="258"/>
      <c r="R443" s="258"/>
      <c r="T443" s="258"/>
    </row>
    <row r="444" ht="15.75" customHeight="1">
      <c r="D444" s="258"/>
      <c r="R444" s="258"/>
      <c r="T444" s="258"/>
    </row>
    <row r="445" ht="15.75" customHeight="1">
      <c r="D445" s="258"/>
      <c r="R445" s="258"/>
      <c r="T445" s="258"/>
    </row>
    <row r="446" ht="15.75" customHeight="1">
      <c r="D446" s="258"/>
      <c r="R446" s="258"/>
      <c r="T446" s="258"/>
    </row>
    <row r="447" ht="15.75" customHeight="1">
      <c r="D447" s="258"/>
      <c r="R447" s="258"/>
      <c r="T447" s="258"/>
    </row>
    <row r="448" ht="15.75" customHeight="1">
      <c r="D448" s="258"/>
      <c r="R448" s="258"/>
      <c r="T448" s="258"/>
    </row>
    <row r="449" ht="15.75" customHeight="1">
      <c r="D449" s="258"/>
      <c r="R449" s="258"/>
      <c r="T449" s="258"/>
    </row>
    <row r="450" ht="15.75" customHeight="1">
      <c r="D450" s="258"/>
      <c r="R450" s="258"/>
      <c r="T450" s="258"/>
    </row>
    <row r="451" ht="15.75" customHeight="1">
      <c r="D451" s="258"/>
      <c r="R451" s="258"/>
      <c r="T451" s="258"/>
    </row>
    <row r="452" ht="15.75" customHeight="1">
      <c r="D452" s="258"/>
      <c r="R452" s="258"/>
      <c r="T452" s="258"/>
    </row>
    <row r="453" ht="15.75" customHeight="1">
      <c r="D453" s="258"/>
      <c r="R453" s="258"/>
      <c r="T453" s="258"/>
    </row>
    <row r="454" ht="15.75" customHeight="1">
      <c r="D454" s="258"/>
      <c r="R454" s="258"/>
      <c r="T454" s="258"/>
    </row>
    <row r="455" ht="15.75" customHeight="1">
      <c r="D455" s="258"/>
      <c r="R455" s="258"/>
      <c r="T455" s="258"/>
    </row>
    <row r="456" ht="15.75" customHeight="1">
      <c r="D456" s="258"/>
      <c r="R456" s="258"/>
      <c r="T456" s="258"/>
    </row>
    <row r="457" ht="15.75" customHeight="1">
      <c r="D457" s="258"/>
      <c r="R457" s="258"/>
      <c r="T457" s="258"/>
    </row>
    <row r="458" ht="15.75" customHeight="1">
      <c r="D458" s="258"/>
      <c r="R458" s="258"/>
      <c r="T458" s="258"/>
    </row>
    <row r="459" ht="15.75" customHeight="1">
      <c r="D459" s="258"/>
      <c r="R459" s="258"/>
      <c r="T459" s="258"/>
    </row>
    <row r="460" ht="15.75" customHeight="1">
      <c r="D460" s="258"/>
      <c r="R460" s="258"/>
      <c r="T460" s="258"/>
    </row>
    <row r="461" ht="15.75" customHeight="1">
      <c r="D461" s="258"/>
      <c r="R461" s="258"/>
      <c r="T461" s="258"/>
    </row>
    <row r="462" ht="15.75" customHeight="1">
      <c r="D462" s="258"/>
      <c r="R462" s="258"/>
      <c r="T462" s="258"/>
    </row>
    <row r="463" ht="15.75" customHeight="1">
      <c r="D463" s="258"/>
      <c r="R463" s="258"/>
      <c r="T463" s="258"/>
    </row>
    <row r="464" ht="15.75" customHeight="1">
      <c r="D464" s="258"/>
      <c r="R464" s="258"/>
      <c r="T464" s="258"/>
    </row>
    <row r="465" ht="15.75" customHeight="1">
      <c r="D465" s="258"/>
      <c r="R465" s="258"/>
      <c r="T465" s="258"/>
    </row>
    <row r="466" ht="15.75" customHeight="1">
      <c r="D466" s="258"/>
      <c r="R466" s="258"/>
      <c r="T466" s="258"/>
    </row>
    <row r="467" ht="15.75" customHeight="1">
      <c r="D467" s="258"/>
      <c r="R467" s="258"/>
      <c r="T467" s="258"/>
    </row>
    <row r="468" ht="15.75" customHeight="1">
      <c r="D468" s="258"/>
      <c r="R468" s="258"/>
      <c r="T468" s="258"/>
    </row>
    <row r="469" ht="15.75" customHeight="1">
      <c r="D469" s="258"/>
      <c r="R469" s="258"/>
      <c r="T469" s="258"/>
    </row>
    <row r="470" ht="15.75" customHeight="1">
      <c r="D470" s="258"/>
      <c r="R470" s="258"/>
      <c r="T470" s="258"/>
    </row>
    <row r="471" ht="15.75" customHeight="1">
      <c r="D471" s="258"/>
      <c r="R471" s="258"/>
      <c r="T471" s="258"/>
    </row>
    <row r="472" ht="15.75" customHeight="1">
      <c r="D472" s="258"/>
      <c r="R472" s="258"/>
      <c r="T472" s="258"/>
    </row>
    <row r="473" ht="15.75" customHeight="1">
      <c r="D473" s="258"/>
      <c r="R473" s="258"/>
      <c r="T473" s="258"/>
    </row>
    <row r="474" ht="15.75" customHeight="1">
      <c r="D474" s="258"/>
      <c r="R474" s="258"/>
      <c r="T474" s="258"/>
    </row>
    <row r="475" ht="15.75" customHeight="1">
      <c r="D475" s="258"/>
      <c r="R475" s="258"/>
      <c r="T475" s="258"/>
    </row>
    <row r="476" ht="15.75" customHeight="1">
      <c r="D476" s="258"/>
      <c r="R476" s="258"/>
      <c r="T476" s="258"/>
    </row>
    <row r="477" ht="15.75" customHeight="1">
      <c r="D477" s="258"/>
      <c r="R477" s="258"/>
      <c r="T477" s="258"/>
    </row>
    <row r="478" ht="15.75" customHeight="1">
      <c r="D478" s="258"/>
      <c r="R478" s="258"/>
      <c r="T478" s="258"/>
    </row>
    <row r="479" ht="15.75" customHeight="1">
      <c r="D479" s="258"/>
      <c r="R479" s="258"/>
      <c r="T479" s="258"/>
    </row>
    <row r="480" ht="15.75" customHeight="1">
      <c r="D480" s="258"/>
      <c r="R480" s="258"/>
      <c r="T480" s="258"/>
    </row>
    <row r="481" ht="15.75" customHeight="1">
      <c r="D481" s="258"/>
      <c r="R481" s="258"/>
      <c r="T481" s="258"/>
    </row>
    <row r="482" ht="15.75" customHeight="1">
      <c r="D482" s="258"/>
      <c r="R482" s="258"/>
      <c r="T482" s="258"/>
    </row>
    <row r="483" ht="15.75" customHeight="1">
      <c r="D483" s="258"/>
      <c r="R483" s="258"/>
      <c r="T483" s="258"/>
    </row>
    <row r="484" ht="15.75" customHeight="1">
      <c r="D484" s="258"/>
      <c r="R484" s="258"/>
      <c r="T484" s="258"/>
    </row>
    <row r="485" ht="15.75" customHeight="1">
      <c r="D485" s="258"/>
      <c r="R485" s="258"/>
      <c r="T485" s="258"/>
    </row>
    <row r="486" ht="15.75" customHeight="1">
      <c r="D486" s="258"/>
      <c r="R486" s="258"/>
      <c r="T486" s="258"/>
    </row>
    <row r="487" ht="15.75" customHeight="1">
      <c r="D487" s="258"/>
      <c r="R487" s="258"/>
      <c r="T487" s="258"/>
    </row>
    <row r="488" ht="15.75" customHeight="1">
      <c r="D488" s="258"/>
      <c r="R488" s="258"/>
      <c r="T488" s="258"/>
    </row>
    <row r="489" ht="15.75" customHeight="1">
      <c r="D489" s="258"/>
      <c r="R489" s="258"/>
      <c r="T489" s="258"/>
    </row>
    <row r="490" ht="15.75" customHeight="1">
      <c r="D490" s="258"/>
      <c r="R490" s="258"/>
      <c r="T490" s="258"/>
    </row>
    <row r="491" ht="15.75" customHeight="1">
      <c r="D491" s="258"/>
      <c r="R491" s="258"/>
      <c r="T491" s="258"/>
    </row>
    <row r="492" ht="15.75" customHeight="1">
      <c r="D492" s="258"/>
      <c r="R492" s="258"/>
      <c r="T492" s="258"/>
    </row>
    <row r="493" ht="15.75" customHeight="1">
      <c r="D493" s="258"/>
      <c r="R493" s="258"/>
      <c r="T493" s="258"/>
    </row>
    <row r="494" ht="15.75" customHeight="1">
      <c r="D494" s="258"/>
      <c r="R494" s="258"/>
      <c r="T494" s="258"/>
    </row>
    <row r="495" ht="15.75" customHeight="1">
      <c r="D495" s="258"/>
      <c r="R495" s="258"/>
      <c r="T495" s="258"/>
    </row>
    <row r="496" ht="15.75" customHeight="1">
      <c r="D496" s="258"/>
      <c r="R496" s="258"/>
      <c r="T496" s="258"/>
    </row>
    <row r="497" ht="15.75" customHeight="1">
      <c r="D497" s="258"/>
      <c r="R497" s="258"/>
      <c r="T497" s="258"/>
    </row>
    <row r="498" ht="15.75" customHeight="1">
      <c r="D498" s="258"/>
      <c r="R498" s="258"/>
      <c r="T498" s="258"/>
    </row>
    <row r="499" ht="15.75" customHeight="1">
      <c r="D499" s="258"/>
      <c r="R499" s="258"/>
      <c r="T499" s="258"/>
    </row>
    <row r="500" ht="15.75" customHeight="1">
      <c r="D500" s="258"/>
      <c r="R500" s="258"/>
      <c r="T500" s="258"/>
    </row>
    <row r="501" ht="15.75" customHeight="1">
      <c r="D501" s="258"/>
      <c r="R501" s="258"/>
      <c r="T501" s="258"/>
    </row>
    <row r="502" ht="15.75" customHeight="1">
      <c r="D502" s="258"/>
      <c r="R502" s="258"/>
      <c r="T502" s="258"/>
    </row>
    <row r="503" ht="15.75" customHeight="1">
      <c r="D503" s="258"/>
      <c r="R503" s="258"/>
      <c r="T503" s="258"/>
    </row>
    <row r="504" ht="15.75" customHeight="1">
      <c r="D504" s="258"/>
      <c r="R504" s="258"/>
      <c r="T504" s="258"/>
    </row>
    <row r="505" ht="15.75" customHeight="1">
      <c r="D505" s="258"/>
      <c r="R505" s="258"/>
      <c r="T505" s="258"/>
    </row>
    <row r="506" ht="15.75" customHeight="1">
      <c r="D506" s="258"/>
      <c r="R506" s="258"/>
      <c r="T506" s="258"/>
    </row>
    <row r="507" ht="15.75" customHeight="1">
      <c r="D507" s="258"/>
      <c r="R507" s="258"/>
      <c r="T507" s="258"/>
    </row>
    <row r="508" ht="15.75" customHeight="1">
      <c r="D508" s="258"/>
      <c r="R508" s="258"/>
      <c r="T508" s="258"/>
    </row>
    <row r="509" ht="15.75" customHeight="1">
      <c r="D509" s="258"/>
      <c r="R509" s="258"/>
      <c r="T509" s="258"/>
    </row>
    <row r="510" ht="15.75" customHeight="1">
      <c r="D510" s="258"/>
      <c r="R510" s="258"/>
      <c r="T510" s="258"/>
    </row>
    <row r="511" ht="15.75" customHeight="1">
      <c r="D511" s="258"/>
      <c r="R511" s="258"/>
      <c r="T511" s="258"/>
    </row>
    <row r="512" ht="15.75" customHeight="1">
      <c r="D512" s="258"/>
      <c r="R512" s="258"/>
      <c r="T512" s="258"/>
    </row>
    <row r="513" ht="15.75" customHeight="1">
      <c r="D513" s="258"/>
      <c r="R513" s="258"/>
      <c r="T513" s="258"/>
    </row>
    <row r="514" ht="15.75" customHeight="1">
      <c r="D514" s="258"/>
      <c r="R514" s="258"/>
      <c r="T514" s="258"/>
    </row>
    <row r="515" ht="15.75" customHeight="1">
      <c r="D515" s="258"/>
      <c r="R515" s="258"/>
      <c r="T515" s="258"/>
    </row>
    <row r="516" ht="15.75" customHeight="1">
      <c r="D516" s="258"/>
      <c r="R516" s="258"/>
      <c r="T516" s="258"/>
    </row>
    <row r="517" ht="15.75" customHeight="1">
      <c r="D517" s="258"/>
      <c r="R517" s="258"/>
      <c r="T517" s="258"/>
    </row>
    <row r="518" ht="15.75" customHeight="1">
      <c r="D518" s="258"/>
      <c r="R518" s="258"/>
      <c r="T518" s="258"/>
    </row>
    <row r="519" ht="15.75" customHeight="1">
      <c r="D519" s="258"/>
      <c r="R519" s="258"/>
      <c r="T519" s="258"/>
    </row>
    <row r="520" ht="15.75" customHeight="1">
      <c r="D520" s="258"/>
      <c r="R520" s="258"/>
      <c r="T520" s="258"/>
    </row>
    <row r="521" ht="15.75" customHeight="1">
      <c r="D521" s="258"/>
      <c r="R521" s="258"/>
      <c r="T521" s="258"/>
    </row>
    <row r="522" ht="15.75" customHeight="1">
      <c r="D522" s="258"/>
      <c r="R522" s="258"/>
      <c r="T522" s="258"/>
    </row>
    <row r="523" ht="15.75" customHeight="1">
      <c r="D523" s="258"/>
      <c r="R523" s="258"/>
      <c r="T523" s="258"/>
    </row>
    <row r="524" ht="15.75" customHeight="1">
      <c r="D524" s="258"/>
      <c r="R524" s="258"/>
      <c r="T524" s="258"/>
    </row>
    <row r="525" ht="15.75" customHeight="1">
      <c r="D525" s="258"/>
      <c r="R525" s="258"/>
      <c r="T525" s="258"/>
    </row>
    <row r="526" ht="15.75" customHeight="1">
      <c r="D526" s="258"/>
      <c r="R526" s="258"/>
      <c r="T526" s="258"/>
    </row>
    <row r="527" ht="15.75" customHeight="1">
      <c r="D527" s="258"/>
      <c r="R527" s="258"/>
      <c r="T527" s="258"/>
    </row>
    <row r="528" ht="15.75" customHeight="1">
      <c r="D528" s="258"/>
      <c r="R528" s="258"/>
      <c r="T528" s="258"/>
    </row>
    <row r="529" ht="15.75" customHeight="1">
      <c r="D529" s="258"/>
      <c r="R529" s="258"/>
      <c r="T529" s="258"/>
    </row>
    <row r="530" ht="15.75" customHeight="1">
      <c r="D530" s="258"/>
      <c r="R530" s="258"/>
      <c r="T530" s="258"/>
    </row>
    <row r="531" ht="15.75" customHeight="1">
      <c r="D531" s="258"/>
      <c r="R531" s="258"/>
      <c r="T531" s="258"/>
    </row>
    <row r="532" ht="15.75" customHeight="1">
      <c r="D532" s="258"/>
      <c r="R532" s="258"/>
      <c r="T532" s="258"/>
    </row>
    <row r="533" ht="15.75" customHeight="1">
      <c r="D533" s="258"/>
      <c r="R533" s="258"/>
      <c r="T533" s="258"/>
    </row>
    <row r="534" ht="15.75" customHeight="1">
      <c r="D534" s="258"/>
      <c r="R534" s="258"/>
      <c r="T534" s="258"/>
    </row>
    <row r="535" ht="15.75" customHeight="1">
      <c r="D535" s="258"/>
      <c r="R535" s="258"/>
      <c r="T535" s="258"/>
    </row>
    <row r="536" ht="15.75" customHeight="1">
      <c r="D536" s="258"/>
      <c r="R536" s="258"/>
      <c r="T536" s="258"/>
    </row>
    <row r="537" ht="15.75" customHeight="1">
      <c r="D537" s="258"/>
      <c r="R537" s="258"/>
      <c r="T537" s="258"/>
    </row>
    <row r="538" ht="15.75" customHeight="1">
      <c r="D538" s="258"/>
      <c r="R538" s="258"/>
      <c r="T538" s="258"/>
    </row>
    <row r="539" ht="15.75" customHeight="1">
      <c r="D539" s="258"/>
      <c r="R539" s="258"/>
      <c r="T539" s="258"/>
    </row>
    <row r="540" ht="15.75" customHeight="1">
      <c r="D540" s="258"/>
      <c r="R540" s="258"/>
      <c r="T540" s="258"/>
    </row>
    <row r="541" ht="15.75" customHeight="1">
      <c r="D541" s="258"/>
      <c r="R541" s="258"/>
      <c r="T541" s="258"/>
    </row>
    <row r="542" ht="15.75" customHeight="1">
      <c r="D542" s="258"/>
      <c r="R542" s="258"/>
      <c r="T542" s="258"/>
    </row>
    <row r="543" ht="15.75" customHeight="1">
      <c r="D543" s="258"/>
      <c r="R543" s="258"/>
      <c r="T543" s="258"/>
    </row>
    <row r="544" ht="15.75" customHeight="1">
      <c r="D544" s="258"/>
      <c r="R544" s="258"/>
      <c r="T544" s="258"/>
    </row>
    <row r="545" ht="15.75" customHeight="1">
      <c r="D545" s="258"/>
      <c r="R545" s="258"/>
      <c r="T545" s="258"/>
    </row>
    <row r="546" ht="15.75" customHeight="1">
      <c r="D546" s="258"/>
      <c r="R546" s="258"/>
      <c r="T546" s="258"/>
    </row>
    <row r="547" ht="15.75" customHeight="1">
      <c r="D547" s="258"/>
      <c r="R547" s="258"/>
      <c r="T547" s="258"/>
    </row>
    <row r="548" ht="15.75" customHeight="1">
      <c r="D548" s="258"/>
      <c r="R548" s="258"/>
      <c r="T548" s="258"/>
    </row>
    <row r="549" ht="15.75" customHeight="1">
      <c r="D549" s="258"/>
      <c r="R549" s="258"/>
      <c r="T549" s="258"/>
    </row>
    <row r="550" ht="15.75" customHeight="1">
      <c r="D550" s="258"/>
      <c r="R550" s="258"/>
      <c r="T550" s="258"/>
    </row>
    <row r="551" ht="15.75" customHeight="1">
      <c r="D551" s="258"/>
      <c r="R551" s="258"/>
      <c r="T551" s="258"/>
    </row>
    <row r="552" ht="15.75" customHeight="1">
      <c r="D552" s="258"/>
      <c r="R552" s="258"/>
      <c r="T552" s="258"/>
    </row>
    <row r="553" ht="15.75" customHeight="1">
      <c r="D553" s="258"/>
      <c r="R553" s="258"/>
      <c r="T553" s="258"/>
    </row>
    <row r="554" ht="15.75" customHeight="1">
      <c r="D554" s="258"/>
      <c r="R554" s="258"/>
      <c r="T554" s="258"/>
    </row>
    <row r="555" ht="15.75" customHeight="1">
      <c r="D555" s="258"/>
      <c r="R555" s="258"/>
      <c r="T555" s="258"/>
    </row>
    <row r="556" ht="15.75" customHeight="1">
      <c r="D556" s="258"/>
      <c r="R556" s="258"/>
      <c r="T556" s="258"/>
    </row>
    <row r="557" ht="15.75" customHeight="1">
      <c r="D557" s="258"/>
      <c r="R557" s="258"/>
      <c r="T557" s="258"/>
    </row>
    <row r="558" ht="15.75" customHeight="1">
      <c r="D558" s="258"/>
      <c r="R558" s="258"/>
      <c r="T558" s="258"/>
    </row>
    <row r="559" ht="15.75" customHeight="1">
      <c r="D559" s="258"/>
      <c r="R559" s="258"/>
      <c r="T559" s="258"/>
    </row>
    <row r="560" ht="15.75" customHeight="1">
      <c r="D560" s="258"/>
      <c r="R560" s="258"/>
      <c r="T560" s="258"/>
    </row>
    <row r="561" ht="15.75" customHeight="1">
      <c r="D561" s="258"/>
      <c r="R561" s="258"/>
      <c r="T561" s="258"/>
    </row>
    <row r="562" ht="15.75" customHeight="1">
      <c r="D562" s="258"/>
      <c r="R562" s="258"/>
      <c r="T562" s="258"/>
    </row>
    <row r="563" ht="15.75" customHeight="1">
      <c r="D563" s="258"/>
      <c r="R563" s="258"/>
      <c r="T563" s="258"/>
    </row>
    <row r="564" ht="15.75" customHeight="1">
      <c r="D564" s="258"/>
      <c r="R564" s="258"/>
      <c r="T564" s="258"/>
    </row>
    <row r="565" ht="15.75" customHeight="1">
      <c r="D565" s="258"/>
      <c r="R565" s="258"/>
      <c r="T565" s="258"/>
    </row>
    <row r="566" ht="15.75" customHeight="1">
      <c r="D566" s="258"/>
      <c r="R566" s="258"/>
      <c r="T566" s="258"/>
    </row>
    <row r="567" ht="15.75" customHeight="1">
      <c r="D567" s="258"/>
      <c r="R567" s="258"/>
      <c r="T567" s="258"/>
    </row>
    <row r="568" ht="15.75" customHeight="1">
      <c r="D568" s="258"/>
      <c r="R568" s="258"/>
      <c r="T568" s="258"/>
    </row>
    <row r="569" ht="15.75" customHeight="1">
      <c r="D569" s="258"/>
      <c r="R569" s="258"/>
      <c r="T569" s="258"/>
    </row>
    <row r="570" ht="15.75" customHeight="1">
      <c r="D570" s="258"/>
      <c r="R570" s="258"/>
      <c r="T570" s="258"/>
    </row>
    <row r="571" ht="15.75" customHeight="1">
      <c r="D571" s="258"/>
      <c r="R571" s="258"/>
      <c r="T571" s="258"/>
    </row>
    <row r="572" ht="15.75" customHeight="1">
      <c r="D572" s="258"/>
      <c r="R572" s="258"/>
      <c r="T572" s="258"/>
    </row>
    <row r="573" ht="15.75" customHeight="1">
      <c r="D573" s="258"/>
      <c r="R573" s="258"/>
      <c r="T573" s="258"/>
    </row>
    <row r="574" ht="15.75" customHeight="1">
      <c r="D574" s="258"/>
      <c r="R574" s="258"/>
      <c r="T574" s="258"/>
    </row>
    <row r="575" ht="15.75" customHeight="1">
      <c r="D575" s="258"/>
      <c r="R575" s="258"/>
      <c r="T575" s="258"/>
    </row>
    <row r="576" ht="15.75" customHeight="1">
      <c r="D576" s="258"/>
      <c r="R576" s="258"/>
      <c r="T576" s="258"/>
    </row>
    <row r="577" ht="15.75" customHeight="1">
      <c r="D577" s="258"/>
      <c r="R577" s="258"/>
      <c r="T577" s="258"/>
    </row>
    <row r="578" ht="15.75" customHeight="1">
      <c r="D578" s="258"/>
      <c r="R578" s="258"/>
      <c r="T578" s="258"/>
    </row>
    <row r="579" ht="15.75" customHeight="1">
      <c r="D579" s="258"/>
      <c r="R579" s="258"/>
      <c r="T579" s="258"/>
    </row>
    <row r="580" ht="15.75" customHeight="1">
      <c r="D580" s="258"/>
      <c r="R580" s="258"/>
      <c r="T580" s="258"/>
    </row>
    <row r="581" ht="15.75" customHeight="1">
      <c r="D581" s="258"/>
      <c r="R581" s="258"/>
      <c r="T581" s="258"/>
    </row>
    <row r="582" ht="15.75" customHeight="1">
      <c r="D582" s="258"/>
      <c r="R582" s="258"/>
      <c r="T582" s="258"/>
    </row>
    <row r="583" ht="15.75" customHeight="1">
      <c r="D583" s="258"/>
      <c r="R583" s="258"/>
      <c r="T583" s="258"/>
    </row>
    <row r="584" ht="15.75" customHeight="1">
      <c r="D584" s="258"/>
      <c r="R584" s="258"/>
      <c r="T584" s="258"/>
    </row>
    <row r="585" ht="15.75" customHeight="1">
      <c r="D585" s="258"/>
      <c r="R585" s="258"/>
      <c r="T585" s="258"/>
    </row>
    <row r="586" ht="15.75" customHeight="1">
      <c r="D586" s="258"/>
      <c r="R586" s="258"/>
      <c r="T586" s="258"/>
    </row>
    <row r="587" ht="15.75" customHeight="1">
      <c r="D587" s="258"/>
      <c r="R587" s="258"/>
      <c r="T587" s="258"/>
    </row>
    <row r="588" ht="15.75" customHeight="1">
      <c r="D588" s="258"/>
      <c r="R588" s="258"/>
      <c r="T588" s="258"/>
    </row>
    <row r="589" ht="15.75" customHeight="1">
      <c r="D589" s="258"/>
      <c r="R589" s="258"/>
      <c r="T589" s="258"/>
    </row>
    <row r="590" ht="15.75" customHeight="1">
      <c r="D590" s="258"/>
      <c r="R590" s="258"/>
      <c r="T590" s="258"/>
    </row>
    <row r="591" ht="15.75" customHeight="1">
      <c r="D591" s="258"/>
      <c r="R591" s="258"/>
      <c r="T591" s="258"/>
    </row>
    <row r="592" ht="15.75" customHeight="1">
      <c r="D592" s="258"/>
      <c r="R592" s="258"/>
      <c r="T592" s="258"/>
    </row>
    <row r="593" ht="15.75" customHeight="1">
      <c r="D593" s="258"/>
      <c r="R593" s="258"/>
      <c r="T593" s="258"/>
    </row>
    <row r="594" ht="15.75" customHeight="1">
      <c r="D594" s="258"/>
      <c r="R594" s="258"/>
      <c r="T594" s="258"/>
    </row>
    <row r="595" ht="15.75" customHeight="1">
      <c r="D595" s="258"/>
      <c r="R595" s="258"/>
      <c r="T595" s="258"/>
    </row>
    <row r="596" ht="15.75" customHeight="1">
      <c r="D596" s="258"/>
      <c r="R596" s="258"/>
      <c r="T596" s="258"/>
    </row>
    <row r="597" ht="15.75" customHeight="1">
      <c r="D597" s="258"/>
      <c r="R597" s="258"/>
      <c r="T597" s="258"/>
    </row>
    <row r="598" ht="15.75" customHeight="1">
      <c r="D598" s="258"/>
      <c r="R598" s="258"/>
      <c r="T598" s="258"/>
    </row>
    <row r="599" ht="15.75" customHeight="1">
      <c r="D599" s="258"/>
      <c r="R599" s="258"/>
      <c r="T599" s="258"/>
    </row>
    <row r="600" ht="15.75" customHeight="1">
      <c r="D600" s="258"/>
      <c r="R600" s="258"/>
      <c r="T600" s="258"/>
    </row>
    <row r="601" ht="15.75" customHeight="1">
      <c r="D601" s="258"/>
      <c r="R601" s="258"/>
      <c r="T601" s="258"/>
    </row>
    <row r="602" ht="15.75" customHeight="1">
      <c r="D602" s="258"/>
      <c r="R602" s="258"/>
      <c r="T602" s="258"/>
    </row>
    <row r="603" ht="15.75" customHeight="1">
      <c r="D603" s="258"/>
      <c r="R603" s="258"/>
      <c r="T603" s="258"/>
    </row>
    <row r="604" ht="15.75" customHeight="1">
      <c r="D604" s="258"/>
      <c r="R604" s="258"/>
      <c r="T604" s="258"/>
    </row>
    <row r="605" ht="15.75" customHeight="1">
      <c r="D605" s="258"/>
      <c r="R605" s="258"/>
      <c r="T605" s="258"/>
    </row>
    <row r="606" ht="15.75" customHeight="1">
      <c r="D606" s="258"/>
      <c r="R606" s="258"/>
      <c r="T606" s="258"/>
    </row>
    <row r="607" ht="15.75" customHeight="1">
      <c r="D607" s="258"/>
      <c r="R607" s="258"/>
      <c r="T607" s="258"/>
    </row>
    <row r="608" ht="15.75" customHeight="1">
      <c r="D608" s="258"/>
      <c r="R608" s="258"/>
      <c r="T608" s="258"/>
    </row>
    <row r="609" ht="15.75" customHeight="1">
      <c r="D609" s="258"/>
      <c r="R609" s="258"/>
      <c r="T609" s="258"/>
    </row>
    <row r="610" ht="15.75" customHeight="1">
      <c r="D610" s="258"/>
      <c r="R610" s="258"/>
      <c r="T610" s="258"/>
    </row>
    <row r="611" ht="15.75" customHeight="1">
      <c r="D611" s="258"/>
      <c r="R611" s="258"/>
      <c r="T611" s="258"/>
    </row>
    <row r="612" ht="15.75" customHeight="1">
      <c r="D612" s="258"/>
      <c r="R612" s="258"/>
      <c r="T612" s="258"/>
    </row>
    <row r="613" ht="15.75" customHeight="1">
      <c r="D613" s="258"/>
      <c r="R613" s="258"/>
      <c r="T613" s="258"/>
    </row>
    <row r="614" ht="15.75" customHeight="1">
      <c r="D614" s="258"/>
      <c r="R614" s="258"/>
      <c r="T614" s="258"/>
    </row>
    <row r="615" ht="15.75" customHeight="1">
      <c r="D615" s="258"/>
      <c r="R615" s="258"/>
      <c r="T615" s="258"/>
    </row>
    <row r="616" ht="15.75" customHeight="1">
      <c r="D616" s="258"/>
      <c r="R616" s="258"/>
      <c r="T616" s="258"/>
    </row>
    <row r="617" ht="15.75" customHeight="1">
      <c r="D617" s="258"/>
      <c r="R617" s="258"/>
      <c r="T617" s="258"/>
    </row>
    <row r="618" ht="15.75" customHeight="1">
      <c r="D618" s="258"/>
      <c r="R618" s="258"/>
      <c r="T618" s="258"/>
    </row>
    <row r="619" ht="15.75" customHeight="1">
      <c r="D619" s="258"/>
      <c r="R619" s="258"/>
      <c r="T619" s="258"/>
    </row>
    <row r="620" ht="15.75" customHeight="1">
      <c r="D620" s="258"/>
      <c r="R620" s="258"/>
      <c r="T620" s="258"/>
    </row>
    <row r="621" ht="15.75" customHeight="1">
      <c r="D621" s="258"/>
      <c r="R621" s="258"/>
      <c r="T621" s="258"/>
    </row>
    <row r="622" ht="15.75" customHeight="1">
      <c r="D622" s="258"/>
      <c r="R622" s="258"/>
      <c r="T622" s="258"/>
    </row>
    <row r="623" ht="15.75" customHeight="1">
      <c r="D623" s="258"/>
      <c r="R623" s="258"/>
      <c r="T623" s="258"/>
    </row>
    <row r="624" ht="15.75" customHeight="1">
      <c r="D624" s="258"/>
      <c r="R624" s="258"/>
      <c r="T624" s="258"/>
    </row>
    <row r="625" ht="15.75" customHeight="1">
      <c r="D625" s="258"/>
      <c r="R625" s="258"/>
      <c r="T625" s="258"/>
    </row>
    <row r="626" ht="15.75" customHeight="1">
      <c r="D626" s="258"/>
      <c r="R626" s="258"/>
      <c r="T626" s="258"/>
    </row>
    <row r="627" ht="15.75" customHeight="1">
      <c r="D627" s="258"/>
      <c r="R627" s="258"/>
      <c r="T627" s="258"/>
    </row>
    <row r="628" ht="15.75" customHeight="1">
      <c r="D628" s="258"/>
      <c r="R628" s="258"/>
      <c r="T628" s="258"/>
    </row>
    <row r="629" ht="15.75" customHeight="1">
      <c r="D629" s="258"/>
      <c r="R629" s="258"/>
      <c r="T629" s="258"/>
    </row>
    <row r="630" ht="15.75" customHeight="1">
      <c r="D630" s="258"/>
      <c r="R630" s="258"/>
      <c r="T630" s="258"/>
    </row>
    <row r="631" ht="15.75" customHeight="1">
      <c r="D631" s="258"/>
      <c r="R631" s="258"/>
      <c r="T631" s="258"/>
    </row>
    <row r="632" ht="15.75" customHeight="1">
      <c r="D632" s="258"/>
      <c r="R632" s="258"/>
      <c r="T632" s="258"/>
    </row>
    <row r="633" ht="15.75" customHeight="1">
      <c r="D633" s="258"/>
      <c r="R633" s="258"/>
      <c r="T633" s="258"/>
    </row>
    <row r="634" ht="15.75" customHeight="1">
      <c r="D634" s="258"/>
      <c r="R634" s="258"/>
      <c r="T634" s="258"/>
    </row>
    <row r="635" ht="15.75" customHeight="1">
      <c r="D635" s="258"/>
      <c r="R635" s="258"/>
      <c r="T635" s="258"/>
    </row>
    <row r="636" ht="15.75" customHeight="1">
      <c r="D636" s="258"/>
      <c r="R636" s="258"/>
      <c r="T636" s="258"/>
    </row>
    <row r="637" ht="15.75" customHeight="1">
      <c r="D637" s="258"/>
      <c r="R637" s="258"/>
      <c r="T637" s="258"/>
    </row>
    <row r="638" ht="15.75" customHeight="1">
      <c r="D638" s="258"/>
      <c r="R638" s="258"/>
      <c r="T638" s="258"/>
    </row>
    <row r="639" ht="15.75" customHeight="1">
      <c r="D639" s="258"/>
      <c r="R639" s="258"/>
      <c r="T639" s="258"/>
    </row>
    <row r="640" ht="15.75" customHeight="1">
      <c r="D640" s="258"/>
      <c r="R640" s="258"/>
      <c r="T640" s="258"/>
    </row>
    <row r="641" ht="15.75" customHeight="1">
      <c r="D641" s="258"/>
      <c r="R641" s="258"/>
      <c r="T641" s="258"/>
    </row>
    <row r="642" ht="15.75" customHeight="1">
      <c r="D642" s="258"/>
      <c r="R642" s="258"/>
      <c r="T642" s="258"/>
    </row>
    <row r="643" ht="15.75" customHeight="1">
      <c r="D643" s="258"/>
      <c r="R643" s="258"/>
      <c r="T643" s="258"/>
    </row>
    <row r="644" ht="15.75" customHeight="1">
      <c r="D644" s="258"/>
      <c r="R644" s="258"/>
      <c r="T644" s="258"/>
    </row>
    <row r="645" ht="15.75" customHeight="1">
      <c r="D645" s="258"/>
      <c r="R645" s="258"/>
      <c r="T645" s="258"/>
    </row>
    <row r="646" ht="15.75" customHeight="1">
      <c r="D646" s="258"/>
      <c r="R646" s="258"/>
      <c r="T646" s="258"/>
    </row>
    <row r="647" ht="15.75" customHeight="1">
      <c r="D647" s="258"/>
      <c r="R647" s="258"/>
      <c r="T647" s="258"/>
    </row>
    <row r="648" ht="15.75" customHeight="1">
      <c r="D648" s="258"/>
      <c r="R648" s="258"/>
      <c r="T648" s="258"/>
    </row>
    <row r="649" ht="15.75" customHeight="1">
      <c r="D649" s="258"/>
      <c r="R649" s="258"/>
      <c r="T649" s="258"/>
    </row>
    <row r="650" ht="15.75" customHeight="1">
      <c r="D650" s="258"/>
      <c r="R650" s="258"/>
      <c r="T650" s="258"/>
    </row>
    <row r="651" ht="15.75" customHeight="1">
      <c r="D651" s="258"/>
      <c r="R651" s="258"/>
      <c r="T651" s="258"/>
    </row>
    <row r="652" ht="15.75" customHeight="1">
      <c r="D652" s="258"/>
      <c r="R652" s="258"/>
      <c r="T652" s="258"/>
    </row>
    <row r="653" ht="15.75" customHeight="1">
      <c r="D653" s="258"/>
      <c r="R653" s="258"/>
      <c r="T653" s="258"/>
    </row>
    <row r="654" ht="15.75" customHeight="1">
      <c r="D654" s="258"/>
      <c r="R654" s="258"/>
      <c r="T654" s="258"/>
    </row>
    <row r="655" ht="15.75" customHeight="1">
      <c r="D655" s="258"/>
      <c r="R655" s="258"/>
      <c r="T655" s="258"/>
    </row>
    <row r="656" ht="15.75" customHeight="1">
      <c r="D656" s="258"/>
      <c r="R656" s="258"/>
      <c r="T656" s="258"/>
    </row>
    <row r="657" ht="15.75" customHeight="1">
      <c r="D657" s="258"/>
      <c r="R657" s="258"/>
      <c r="T657" s="258"/>
    </row>
    <row r="658" ht="15.75" customHeight="1">
      <c r="D658" s="258"/>
      <c r="R658" s="258"/>
      <c r="T658" s="258"/>
    </row>
    <row r="659" ht="15.75" customHeight="1">
      <c r="D659" s="258"/>
      <c r="R659" s="258"/>
      <c r="T659" s="258"/>
    </row>
    <row r="660" ht="15.75" customHeight="1">
      <c r="D660" s="258"/>
      <c r="R660" s="258"/>
      <c r="T660" s="258"/>
    </row>
    <row r="661" ht="15.75" customHeight="1">
      <c r="D661" s="258"/>
      <c r="R661" s="258"/>
      <c r="T661" s="258"/>
    </row>
    <row r="662" ht="15.75" customHeight="1">
      <c r="D662" s="258"/>
      <c r="R662" s="258"/>
      <c r="T662" s="258"/>
    </row>
    <row r="663" ht="15.75" customHeight="1">
      <c r="D663" s="258"/>
      <c r="R663" s="258"/>
      <c r="T663" s="258"/>
    </row>
    <row r="664" ht="15.75" customHeight="1">
      <c r="D664" s="258"/>
      <c r="R664" s="258"/>
      <c r="T664" s="258"/>
    </row>
    <row r="665" ht="15.75" customHeight="1">
      <c r="D665" s="258"/>
      <c r="R665" s="258"/>
      <c r="T665" s="258"/>
    </row>
    <row r="666" ht="15.75" customHeight="1">
      <c r="D666" s="258"/>
      <c r="R666" s="258"/>
      <c r="T666" s="258"/>
    </row>
    <row r="667" ht="15.75" customHeight="1">
      <c r="D667" s="258"/>
      <c r="R667" s="258"/>
      <c r="T667" s="258"/>
    </row>
    <row r="668" ht="15.75" customHeight="1">
      <c r="D668" s="258"/>
      <c r="R668" s="258"/>
      <c r="T668" s="258"/>
    </row>
    <row r="669" ht="15.75" customHeight="1">
      <c r="D669" s="258"/>
      <c r="R669" s="258"/>
      <c r="T669" s="258"/>
    </row>
    <row r="670" ht="15.75" customHeight="1">
      <c r="D670" s="258"/>
      <c r="R670" s="258"/>
      <c r="T670" s="258"/>
    </row>
    <row r="671" ht="15.75" customHeight="1">
      <c r="D671" s="258"/>
      <c r="R671" s="258"/>
      <c r="T671" s="258"/>
    </row>
    <row r="672" ht="15.75" customHeight="1">
      <c r="D672" s="258"/>
      <c r="R672" s="258"/>
      <c r="T672" s="258"/>
    </row>
    <row r="673" ht="15.75" customHeight="1">
      <c r="D673" s="258"/>
      <c r="R673" s="258"/>
      <c r="T673" s="258"/>
    </row>
    <row r="674" ht="15.75" customHeight="1">
      <c r="D674" s="258"/>
      <c r="R674" s="258"/>
      <c r="T674" s="258"/>
    </row>
    <row r="675" ht="15.75" customHeight="1">
      <c r="D675" s="258"/>
      <c r="R675" s="258"/>
      <c r="T675" s="258"/>
    </row>
    <row r="676" ht="15.75" customHeight="1">
      <c r="D676" s="258"/>
      <c r="R676" s="258"/>
      <c r="T676" s="258"/>
    </row>
    <row r="677" ht="15.75" customHeight="1">
      <c r="D677" s="258"/>
      <c r="R677" s="258"/>
      <c r="T677" s="258"/>
    </row>
    <row r="678" ht="15.75" customHeight="1">
      <c r="D678" s="258"/>
      <c r="R678" s="258"/>
      <c r="T678" s="258"/>
    </row>
    <row r="679" ht="15.75" customHeight="1">
      <c r="D679" s="258"/>
      <c r="R679" s="258"/>
      <c r="T679" s="258"/>
    </row>
    <row r="680" ht="15.75" customHeight="1">
      <c r="D680" s="258"/>
      <c r="R680" s="258"/>
      <c r="T680" s="258"/>
    </row>
    <row r="681" ht="15.75" customHeight="1">
      <c r="D681" s="258"/>
      <c r="R681" s="258"/>
      <c r="T681" s="258"/>
    </row>
    <row r="682" ht="15.75" customHeight="1">
      <c r="D682" s="258"/>
      <c r="R682" s="258"/>
      <c r="T682" s="258"/>
    </row>
    <row r="683" ht="15.75" customHeight="1">
      <c r="D683" s="258"/>
      <c r="R683" s="258"/>
      <c r="T683" s="258"/>
    </row>
    <row r="684" ht="15.75" customHeight="1">
      <c r="D684" s="258"/>
      <c r="R684" s="258"/>
      <c r="T684" s="258"/>
    </row>
    <row r="685" ht="15.75" customHeight="1">
      <c r="D685" s="258"/>
      <c r="R685" s="258"/>
      <c r="T685" s="258"/>
    </row>
    <row r="686" ht="15.75" customHeight="1">
      <c r="D686" s="258"/>
      <c r="R686" s="258"/>
      <c r="T686" s="258"/>
    </row>
    <row r="687" ht="15.75" customHeight="1">
      <c r="D687" s="258"/>
      <c r="R687" s="258"/>
      <c r="T687" s="258"/>
    </row>
    <row r="688" ht="15.75" customHeight="1">
      <c r="D688" s="258"/>
      <c r="R688" s="258"/>
      <c r="T688" s="258"/>
    </row>
    <row r="689" ht="15.75" customHeight="1">
      <c r="D689" s="258"/>
      <c r="R689" s="258"/>
      <c r="T689" s="258"/>
    </row>
    <row r="690" ht="15.75" customHeight="1">
      <c r="D690" s="258"/>
      <c r="R690" s="258"/>
      <c r="T690" s="258"/>
    </row>
    <row r="691" ht="15.75" customHeight="1">
      <c r="D691" s="258"/>
      <c r="R691" s="258"/>
      <c r="T691" s="258"/>
    </row>
    <row r="692" ht="15.75" customHeight="1">
      <c r="D692" s="258"/>
      <c r="R692" s="258"/>
      <c r="T692" s="258"/>
    </row>
    <row r="693" ht="15.75" customHeight="1">
      <c r="D693" s="258"/>
      <c r="R693" s="258"/>
      <c r="T693" s="258"/>
    </row>
    <row r="694" ht="15.75" customHeight="1">
      <c r="D694" s="258"/>
      <c r="R694" s="258"/>
      <c r="T694" s="258"/>
    </row>
    <row r="695" ht="15.75" customHeight="1">
      <c r="D695" s="258"/>
      <c r="R695" s="258"/>
      <c r="T695" s="258"/>
    </row>
    <row r="696" ht="15.75" customHeight="1">
      <c r="D696" s="258"/>
      <c r="R696" s="258"/>
      <c r="T696" s="258"/>
    </row>
    <row r="697" ht="15.75" customHeight="1">
      <c r="D697" s="258"/>
      <c r="R697" s="258"/>
      <c r="T697" s="258"/>
    </row>
    <row r="698" ht="15.75" customHeight="1">
      <c r="D698" s="258"/>
      <c r="R698" s="258"/>
      <c r="T698" s="258"/>
    </row>
    <row r="699" ht="15.75" customHeight="1">
      <c r="D699" s="258"/>
      <c r="R699" s="258"/>
      <c r="T699" s="258"/>
    </row>
    <row r="700" ht="15.75" customHeight="1">
      <c r="D700" s="258"/>
      <c r="R700" s="258"/>
      <c r="T700" s="258"/>
    </row>
    <row r="701" ht="15.75" customHeight="1">
      <c r="D701" s="258"/>
      <c r="R701" s="258"/>
      <c r="T701" s="258"/>
    </row>
    <row r="702" ht="15.75" customHeight="1">
      <c r="D702" s="258"/>
      <c r="R702" s="258"/>
      <c r="T702" s="258"/>
    </row>
    <row r="703" ht="15.75" customHeight="1">
      <c r="D703" s="258"/>
      <c r="R703" s="258"/>
      <c r="T703" s="258"/>
    </row>
    <row r="704" ht="15.75" customHeight="1">
      <c r="D704" s="258"/>
      <c r="R704" s="258"/>
      <c r="T704" s="258"/>
    </row>
    <row r="705" ht="15.75" customHeight="1">
      <c r="D705" s="258"/>
      <c r="R705" s="258"/>
      <c r="T705" s="258"/>
    </row>
    <row r="706" ht="15.75" customHeight="1">
      <c r="D706" s="258"/>
      <c r="R706" s="258"/>
      <c r="T706" s="258"/>
    </row>
    <row r="707" ht="15.75" customHeight="1">
      <c r="D707" s="258"/>
      <c r="R707" s="258"/>
      <c r="T707" s="258"/>
    </row>
    <row r="708" ht="15.75" customHeight="1">
      <c r="D708" s="258"/>
      <c r="R708" s="258"/>
      <c r="T708" s="258"/>
    </row>
    <row r="709" ht="15.75" customHeight="1">
      <c r="D709" s="258"/>
      <c r="R709" s="258"/>
      <c r="T709" s="258"/>
    </row>
    <row r="710" ht="15.75" customHeight="1">
      <c r="D710" s="258"/>
      <c r="R710" s="258"/>
      <c r="T710" s="258"/>
    </row>
    <row r="711" ht="15.75" customHeight="1">
      <c r="D711" s="258"/>
      <c r="R711" s="258"/>
      <c r="T711" s="258"/>
    </row>
    <row r="712" ht="15.75" customHeight="1">
      <c r="D712" s="258"/>
      <c r="R712" s="258"/>
      <c r="T712" s="258"/>
    </row>
    <row r="713" ht="15.75" customHeight="1">
      <c r="D713" s="258"/>
      <c r="R713" s="258"/>
      <c r="T713" s="258"/>
    </row>
    <row r="714" ht="15.75" customHeight="1">
      <c r="D714" s="258"/>
      <c r="R714" s="258"/>
      <c r="T714" s="258"/>
    </row>
    <row r="715" ht="15.75" customHeight="1">
      <c r="D715" s="258"/>
      <c r="R715" s="258"/>
      <c r="T715" s="258"/>
    </row>
    <row r="716" ht="15.75" customHeight="1">
      <c r="D716" s="258"/>
      <c r="R716" s="258"/>
      <c r="T716" s="258"/>
    </row>
    <row r="717" ht="15.75" customHeight="1">
      <c r="D717" s="258"/>
      <c r="R717" s="258"/>
      <c r="T717" s="258"/>
    </row>
    <row r="718" ht="15.75" customHeight="1">
      <c r="D718" s="258"/>
      <c r="R718" s="258"/>
      <c r="T718" s="258"/>
    </row>
    <row r="719" ht="15.75" customHeight="1">
      <c r="D719" s="258"/>
      <c r="R719" s="258"/>
      <c r="T719" s="258"/>
    </row>
    <row r="720" ht="15.75" customHeight="1">
      <c r="D720" s="258"/>
      <c r="R720" s="258"/>
      <c r="T720" s="258"/>
    </row>
    <row r="721" ht="15.75" customHeight="1">
      <c r="D721" s="258"/>
      <c r="R721" s="258"/>
      <c r="T721" s="258"/>
    </row>
    <row r="722" ht="15.75" customHeight="1">
      <c r="D722" s="258"/>
      <c r="R722" s="258"/>
      <c r="T722" s="258"/>
    </row>
    <row r="723" ht="15.75" customHeight="1">
      <c r="D723" s="258"/>
      <c r="R723" s="258"/>
      <c r="T723" s="258"/>
    </row>
    <row r="724" ht="15.75" customHeight="1">
      <c r="D724" s="258"/>
      <c r="R724" s="258"/>
      <c r="T724" s="258"/>
    </row>
    <row r="725" ht="15.75" customHeight="1">
      <c r="D725" s="258"/>
      <c r="R725" s="258"/>
      <c r="T725" s="258"/>
    </row>
    <row r="726" ht="15.75" customHeight="1">
      <c r="D726" s="258"/>
      <c r="R726" s="258"/>
      <c r="T726" s="258"/>
    </row>
    <row r="727" ht="15.75" customHeight="1">
      <c r="D727" s="258"/>
      <c r="R727" s="258"/>
      <c r="T727" s="258"/>
    </row>
    <row r="728" ht="15.75" customHeight="1">
      <c r="D728" s="258"/>
      <c r="R728" s="258"/>
      <c r="T728" s="258"/>
    </row>
    <row r="729" ht="15.75" customHeight="1">
      <c r="D729" s="258"/>
      <c r="R729" s="258"/>
      <c r="T729" s="258"/>
    </row>
    <row r="730" ht="15.75" customHeight="1">
      <c r="D730" s="258"/>
      <c r="R730" s="258"/>
      <c r="T730" s="258"/>
    </row>
    <row r="731" ht="15.75" customHeight="1">
      <c r="D731" s="258"/>
      <c r="R731" s="258"/>
      <c r="T731" s="258"/>
    </row>
    <row r="732" ht="15.75" customHeight="1">
      <c r="D732" s="258"/>
      <c r="R732" s="258"/>
      <c r="T732" s="258"/>
    </row>
    <row r="733" ht="15.75" customHeight="1">
      <c r="D733" s="258"/>
      <c r="R733" s="258"/>
      <c r="T733" s="258"/>
    </row>
    <row r="734" ht="15.75" customHeight="1">
      <c r="D734" s="258"/>
      <c r="R734" s="258"/>
      <c r="T734" s="258"/>
    </row>
    <row r="735" ht="15.75" customHeight="1">
      <c r="D735" s="258"/>
      <c r="R735" s="258"/>
      <c r="T735" s="258"/>
    </row>
    <row r="736" ht="15.75" customHeight="1">
      <c r="D736" s="258"/>
      <c r="R736" s="258"/>
      <c r="T736" s="258"/>
    </row>
    <row r="737" ht="15.75" customHeight="1">
      <c r="D737" s="258"/>
      <c r="R737" s="258"/>
      <c r="T737" s="258"/>
    </row>
    <row r="738" ht="15.75" customHeight="1">
      <c r="D738" s="258"/>
      <c r="R738" s="258"/>
      <c r="T738" s="258"/>
    </row>
    <row r="739" ht="15.75" customHeight="1">
      <c r="D739" s="258"/>
      <c r="R739" s="258"/>
      <c r="T739" s="258"/>
    </row>
    <row r="740" ht="15.75" customHeight="1">
      <c r="D740" s="258"/>
      <c r="R740" s="258"/>
      <c r="T740" s="258"/>
    </row>
    <row r="741" ht="15.75" customHeight="1">
      <c r="D741" s="258"/>
      <c r="R741" s="258"/>
      <c r="T741" s="258"/>
    </row>
    <row r="742" ht="15.75" customHeight="1">
      <c r="D742" s="258"/>
      <c r="R742" s="258"/>
      <c r="T742" s="258"/>
    </row>
    <row r="743" ht="15.75" customHeight="1">
      <c r="D743" s="258"/>
      <c r="R743" s="258"/>
      <c r="T743" s="258"/>
    </row>
    <row r="744" ht="15.75" customHeight="1">
      <c r="D744" s="258"/>
      <c r="R744" s="258"/>
      <c r="T744" s="258"/>
    </row>
    <row r="745" ht="15.75" customHeight="1">
      <c r="D745" s="258"/>
      <c r="R745" s="258"/>
      <c r="T745" s="258"/>
    </row>
    <row r="746" ht="15.75" customHeight="1">
      <c r="D746" s="258"/>
      <c r="R746" s="258"/>
      <c r="T746" s="258"/>
    </row>
    <row r="747" ht="15.75" customHeight="1">
      <c r="D747" s="258"/>
      <c r="R747" s="258"/>
      <c r="T747" s="258"/>
    </row>
    <row r="748" ht="15.75" customHeight="1">
      <c r="D748" s="258"/>
      <c r="R748" s="258"/>
      <c r="T748" s="258"/>
    </row>
    <row r="749" ht="15.75" customHeight="1">
      <c r="D749" s="258"/>
      <c r="R749" s="258"/>
      <c r="T749" s="258"/>
    </row>
    <row r="750" ht="15.75" customHeight="1">
      <c r="D750" s="258"/>
      <c r="R750" s="258"/>
      <c r="T750" s="258"/>
    </row>
    <row r="751" ht="15.75" customHeight="1">
      <c r="D751" s="258"/>
      <c r="R751" s="258"/>
      <c r="T751" s="258"/>
    </row>
    <row r="752" ht="15.75" customHeight="1">
      <c r="D752" s="258"/>
      <c r="R752" s="258"/>
      <c r="T752" s="258"/>
    </row>
    <row r="753" ht="15.75" customHeight="1">
      <c r="D753" s="258"/>
      <c r="R753" s="258"/>
      <c r="T753" s="258"/>
    </row>
    <row r="754" ht="15.75" customHeight="1">
      <c r="D754" s="258"/>
      <c r="R754" s="258"/>
      <c r="T754" s="258"/>
    </row>
    <row r="755" ht="15.75" customHeight="1">
      <c r="D755" s="258"/>
      <c r="R755" s="258"/>
      <c r="T755" s="258"/>
    </row>
    <row r="756" ht="15.75" customHeight="1">
      <c r="D756" s="258"/>
      <c r="R756" s="258"/>
      <c r="T756" s="258"/>
    </row>
    <row r="757" ht="15.75" customHeight="1">
      <c r="D757" s="258"/>
      <c r="R757" s="258"/>
      <c r="T757" s="258"/>
    </row>
    <row r="758" ht="15.75" customHeight="1">
      <c r="D758" s="258"/>
      <c r="R758" s="258"/>
      <c r="T758" s="258"/>
    </row>
    <row r="759" ht="15.75" customHeight="1">
      <c r="D759" s="258"/>
      <c r="R759" s="258"/>
      <c r="T759" s="258"/>
    </row>
    <row r="760" ht="15.75" customHeight="1">
      <c r="D760" s="258"/>
      <c r="R760" s="258"/>
      <c r="T760" s="258"/>
    </row>
    <row r="761" ht="15.75" customHeight="1">
      <c r="D761" s="258"/>
      <c r="R761" s="258"/>
      <c r="T761" s="258"/>
    </row>
    <row r="762" ht="15.75" customHeight="1">
      <c r="D762" s="258"/>
      <c r="R762" s="258"/>
      <c r="T762" s="258"/>
    </row>
    <row r="763" ht="15.75" customHeight="1">
      <c r="D763" s="258"/>
      <c r="R763" s="258"/>
      <c r="T763" s="258"/>
    </row>
    <row r="764" ht="15.75" customHeight="1">
      <c r="D764" s="258"/>
      <c r="R764" s="258"/>
      <c r="T764" s="258"/>
    </row>
    <row r="765" ht="15.75" customHeight="1">
      <c r="D765" s="258"/>
      <c r="R765" s="258"/>
      <c r="T765" s="258"/>
    </row>
    <row r="766" ht="15.75" customHeight="1">
      <c r="D766" s="258"/>
      <c r="R766" s="258"/>
      <c r="T766" s="258"/>
    </row>
    <row r="767" ht="15.75" customHeight="1">
      <c r="D767" s="258"/>
      <c r="R767" s="258"/>
      <c r="T767" s="258"/>
    </row>
    <row r="768" ht="15.75" customHeight="1">
      <c r="D768" s="258"/>
      <c r="R768" s="258"/>
      <c r="T768" s="258"/>
    </row>
    <row r="769" ht="15.75" customHeight="1">
      <c r="D769" s="258"/>
      <c r="R769" s="258"/>
      <c r="T769" s="258"/>
    </row>
    <row r="770" ht="15.75" customHeight="1">
      <c r="D770" s="258"/>
      <c r="R770" s="258"/>
      <c r="T770" s="258"/>
    </row>
    <row r="771" ht="15.75" customHeight="1">
      <c r="D771" s="258"/>
      <c r="R771" s="258"/>
      <c r="T771" s="258"/>
    </row>
    <row r="772" ht="15.75" customHeight="1">
      <c r="D772" s="258"/>
      <c r="R772" s="258"/>
      <c r="T772" s="258"/>
    </row>
    <row r="773" ht="15.75" customHeight="1">
      <c r="D773" s="258"/>
      <c r="R773" s="258"/>
      <c r="T773" s="258"/>
    </row>
    <row r="774" ht="15.75" customHeight="1">
      <c r="D774" s="258"/>
      <c r="R774" s="258"/>
      <c r="T774" s="258"/>
    </row>
    <row r="775" ht="15.75" customHeight="1">
      <c r="D775" s="258"/>
      <c r="R775" s="258"/>
      <c r="T775" s="258"/>
    </row>
    <row r="776" ht="15.75" customHeight="1">
      <c r="D776" s="258"/>
      <c r="R776" s="258"/>
      <c r="T776" s="258"/>
    </row>
    <row r="777" ht="15.75" customHeight="1">
      <c r="D777" s="258"/>
      <c r="R777" s="258"/>
      <c r="T777" s="258"/>
    </row>
    <row r="778" ht="15.75" customHeight="1">
      <c r="D778" s="258"/>
      <c r="R778" s="258"/>
      <c r="T778" s="258"/>
    </row>
    <row r="779" ht="15.75" customHeight="1">
      <c r="D779" s="258"/>
      <c r="R779" s="258"/>
      <c r="T779" s="258"/>
    </row>
    <row r="780" ht="15.75" customHeight="1">
      <c r="D780" s="258"/>
      <c r="R780" s="258"/>
      <c r="T780" s="258"/>
    </row>
    <row r="781" ht="15.75" customHeight="1">
      <c r="D781" s="258"/>
      <c r="R781" s="258"/>
      <c r="T781" s="258"/>
    </row>
    <row r="782" ht="15.75" customHeight="1">
      <c r="D782" s="258"/>
      <c r="R782" s="258"/>
      <c r="T782" s="258"/>
    </row>
    <row r="783" ht="15.75" customHeight="1">
      <c r="D783" s="258"/>
      <c r="R783" s="258"/>
      <c r="T783" s="258"/>
    </row>
    <row r="784" ht="15.75" customHeight="1">
      <c r="D784" s="258"/>
      <c r="R784" s="258"/>
      <c r="T784" s="258"/>
    </row>
    <row r="785" ht="15.75" customHeight="1">
      <c r="D785" s="258"/>
      <c r="R785" s="258"/>
      <c r="T785" s="258"/>
    </row>
    <row r="786" ht="15.75" customHeight="1">
      <c r="D786" s="258"/>
      <c r="R786" s="258"/>
      <c r="T786" s="258"/>
    </row>
    <row r="787" ht="15.75" customHeight="1">
      <c r="D787" s="258"/>
      <c r="R787" s="258"/>
      <c r="T787" s="258"/>
    </row>
    <row r="788" ht="15.75" customHeight="1">
      <c r="D788" s="258"/>
      <c r="R788" s="258"/>
      <c r="T788" s="258"/>
    </row>
    <row r="789" ht="15.75" customHeight="1">
      <c r="D789" s="258"/>
      <c r="R789" s="258"/>
      <c r="T789" s="258"/>
    </row>
    <row r="790" ht="15.75" customHeight="1">
      <c r="D790" s="258"/>
      <c r="R790" s="258"/>
      <c r="T790" s="258"/>
    </row>
    <row r="791" ht="15.75" customHeight="1">
      <c r="D791" s="258"/>
      <c r="R791" s="258"/>
      <c r="T791" s="258"/>
    </row>
    <row r="792" ht="15.75" customHeight="1">
      <c r="D792" s="258"/>
      <c r="R792" s="258"/>
      <c r="T792" s="258"/>
    </row>
    <row r="793" ht="15.75" customHeight="1">
      <c r="D793" s="258"/>
      <c r="R793" s="258"/>
      <c r="T793" s="258"/>
    </row>
    <row r="794" ht="15.75" customHeight="1">
      <c r="D794" s="258"/>
      <c r="R794" s="258"/>
      <c r="T794" s="258"/>
    </row>
    <row r="795" ht="15.75" customHeight="1">
      <c r="D795" s="258"/>
      <c r="R795" s="258"/>
      <c r="T795" s="258"/>
    </row>
    <row r="796" ht="15.75" customHeight="1">
      <c r="D796" s="258"/>
      <c r="R796" s="258"/>
      <c r="T796" s="258"/>
    </row>
    <row r="797" ht="15.75" customHeight="1">
      <c r="D797" s="258"/>
      <c r="R797" s="258"/>
      <c r="T797" s="258"/>
    </row>
    <row r="798" ht="15.75" customHeight="1">
      <c r="D798" s="258"/>
      <c r="R798" s="258"/>
      <c r="T798" s="258"/>
    </row>
    <row r="799" ht="15.75" customHeight="1">
      <c r="D799" s="258"/>
      <c r="R799" s="258"/>
      <c r="T799" s="258"/>
    </row>
    <row r="800" ht="15.75" customHeight="1">
      <c r="D800" s="258"/>
      <c r="R800" s="258"/>
      <c r="T800" s="258"/>
    </row>
    <row r="801" ht="15.75" customHeight="1">
      <c r="D801" s="258"/>
      <c r="R801" s="258"/>
      <c r="T801" s="258"/>
    </row>
    <row r="802" ht="15.75" customHeight="1">
      <c r="D802" s="258"/>
      <c r="R802" s="258"/>
      <c r="T802" s="258"/>
    </row>
    <row r="803" ht="15.75" customHeight="1">
      <c r="D803" s="258"/>
      <c r="R803" s="258"/>
      <c r="T803" s="258"/>
    </row>
    <row r="804" ht="15.75" customHeight="1">
      <c r="D804" s="258"/>
      <c r="R804" s="258"/>
      <c r="T804" s="258"/>
    </row>
    <row r="805" ht="15.75" customHeight="1">
      <c r="D805" s="258"/>
      <c r="R805" s="258"/>
      <c r="T805" s="258"/>
    </row>
    <row r="806" ht="15.75" customHeight="1">
      <c r="D806" s="258"/>
      <c r="R806" s="258"/>
      <c r="T806" s="258"/>
    </row>
    <row r="807" ht="15.75" customHeight="1">
      <c r="D807" s="258"/>
      <c r="R807" s="258"/>
      <c r="T807" s="258"/>
    </row>
    <row r="808" ht="15.75" customHeight="1">
      <c r="D808" s="258"/>
      <c r="R808" s="258"/>
      <c r="T808" s="258"/>
    </row>
    <row r="809" ht="15.75" customHeight="1">
      <c r="D809" s="258"/>
      <c r="R809" s="258"/>
      <c r="T809" s="258"/>
    </row>
    <row r="810" ht="15.75" customHeight="1">
      <c r="D810" s="258"/>
      <c r="R810" s="258"/>
      <c r="T810" s="258"/>
    </row>
    <row r="811" ht="15.75" customHeight="1">
      <c r="D811" s="258"/>
      <c r="R811" s="258"/>
      <c r="T811" s="258"/>
    </row>
    <row r="812" ht="15.75" customHeight="1">
      <c r="D812" s="258"/>
      <c r="R812" s="258"/>
      <c r="T812" s="258"/>
    </row>
    <row r="813" ht="15.75" customHeight="1">
      <c r="D813" s="258"/>
      <c r="R813" s="258"/>
      <c r="T813" s="258"/>
    </row>
    <row r="814" ht="15.75" customHeight="1">
      <c r="D814" s="258"/>
      <c r="R814" s="258"/>
      <c r="T814" s="258"/>
    </row>
    <row r="815" ht="15.75" customHeight="1">
      <c r="D815" s="258"/>
      <c r="R815" s="258"/>
      <c r="T815" s="258"/>
    </row>
    <row r="816" ht="15.75" customHeight="1">
      <c r="D816" s="258"/>
      <c r="R816" s="258"/>
      <c r="T816" s="258"/>
    </row>
    <row r="817" ht="15.75" customHeight="1">
      <c r="D817" s="258"/>
      <c r="R817" s="258"/>
      <c r="T817" s="258"/>
    </row>
    <row r="818" ht="15.75" customHeight="1">
      <c r="D818" s="258"/>
      <c r="R818" s="258"/>
      <c r="T818" s="258"/>
    </row>
    <row r="819" ht="15.75" customHeight="1">
      <c r="D819" s="258"/>
      <c r="R819" s="258"/>
      <c r="T819" s="258"/>
    </row>
    <row r="820" ht="15.75" customHeight="1">
      <c r="D820" s="258"/>
      <c r="R820" s="258"/>
      <c r="T820" s="258"/>
    </row>
    <row r="821" ht="15.75" customHeight="1">
      <c r="D821" s="258"/>
      <c r="R821" s="258"/>
      <c r="T821" s="258"/>
    </row>
    <row r="822" ht="15.75" customHeight="1">
      <c r="D822" s="258"/>
      <c r="R822" s="258"/>
      <c r="T822" s="258"/>
    </row>
    <row r="823" ht="15.75" customHeight="1">
      <c r="D823" s="258"/>
      <c r="R823" s="258"/>
      <c r="T823" s="258"/>
    </row>
    <row r="824" ht="15.75" customHeight="1">
      <c r="D824" s="258"/>
      <c r="R824" s="258"/>
      <c r="T824" s="258"/>
    </row>
    <row r="825" ht="15.75" customHeight="1">
      <c r="D825" s="258"/>
      <c r="R825" s="258"/>
      <c r="T825" s="258"/>
    </row>
    <row r="826" ht="15.75" customHeight="1">
      <c r="D826" s="258"/>
      <c r="R826" s="258"/>
      <c r="T826" s="258"/>
    </row>
    <row r="827" ht="15.75" customHeight="1">
      <c r="D827" s="258"/>
      <c r="R827" s="258"/>
      <c r="T827" s="258"/>
    </row>
    <row r="828" ht="15.75" customHeight="1">
      <c r="D828" s="258"/>
      <c r="R828" s="258"/>
      <c r="T828" s="258"/>
    </row>
    <row r="829" ht="15.75" customHeight="1">
      <c r="D829" s="258"/>
      <c r="R829" s="258"/>
      <c r="T829" s="258"/>
    </row>
    <row r="830" ht="15.75" customHeight="1">
      <c r="D830" s="258"/>
      <c r="R830" s="258"/>
      <c r="T830" s="258"/>
    </row>
    <row r="831" ht="15.75" customHeight="1">
      <c r="D831" s="258"/>
      <c r="R831" s="258"/>
      <c r="T831" s="258"/>
    </row>
    <row r="832" ht="15.75" customHeight="1">
      <c r="D832" s="258"/>
      <c r="R832" s="258"/>
      <c r="T832" s="258"/>
    </row>
    <row r="833" ht="15.75" customHeight="1">
      <c r="D833" s="258"/>
      <c r="R833" s="258"/>
      <c r="T833" s="258"/>
    </row>
    <row r="834" ht="15.75" customHeight="1">
      <c r="D834" s="258"/>
      <c r="R834" s="258"/>
      <c r="T834" s="258"/>
    </row>
    <row r="835" ht="15.75" customHeight="1">
      <c r="D835" s="258"/>
      <c r="R835" s="258"/>
      <c r="T835" s="258"/>
    </row>
    <row r="836" ht="15.75" customHeight="1">
      <c r="D836" s="258"/>
      <c r="R836" s="258"/>
      <c r="T836" s="258"/>
    </row>
    <row r="837" ht="15.75" customHeight="1">
      <c r="D837" s="258"/>
      <c r="R837" s="258"/>
      <c r="T837" s="258"/>
    </row>
    <row r="838" ht="15.75" customHeight="1">
      <c r="D838" s="258"/>
      <c r="R838" s="258"/>
      <c r="T838" s="258"/>
    </row>
    <row r="839" ht="15.75" customHeight="1">
      <c r="D839" s="258"/>
      <c r="R839" s="258"/>
      <c r="T839" s="258"/>
    </row>
    <row r="840" ht="15.75" customHeight="1">
      <c r="D840" s="258"/>
      <c r="R840" s="258"/>
      <c r="T840" s="258"/>
    </row>
    <row r="841" ht="15.75" customHeight="1">
      <c r="D841" s="258"/>
      <c r="R841" s="258"/>
      <c r="T841" s="258"/>
    </row>
    <row r="842" ht="15.75" customHeight="1">
      <c r="D842" s="258"/>
      <c r="R842" s="258"/>
      <c r="T842" s="258"/>
    </row>
    <row r="843" ht="15.75" customHeight="1">
      <c r="D843" s="258"/>
      <c r="R843" s="258"/>
      <c r="T843" s="258"/>
    </row>
    <row r="844" ht="15.75" customHeight="1">
      <c r="D844" s="258"/>
      <c r="R844" s="258"/>
      <c r="T844" s="258"/>
    </row>
    <row r="845" ht="15.75" customHeight="1">
      <c r="D845" s="258"/>
      <c r="R845" s="258"/>
      <c r="T845" s="258"/>
    </row>
    <row r="846" ht="15.75" customHeight="1">
      <c r="D846" s="258"/>
      <c r="R846" s="258"/>
      <c r="T846" s="258"/>
    </row>
    <row r="847" ht="15.75" customHeight="1">
      <c r="D847" s="258"/>
      <c r="R847" s="258"/>
      <c r="T847" s="258"/>
    </row>
    <row r="848" ht="15.75" customHeight="1">
      <c r="D848" s="258"/>
      <c r="R848" s="258"/>
      <c r="T848" s="258"/>
    </row>
    <row r="849" ht="15.75" customHeight="1">
      <c r="D849" s="258"/>
      <c r="R849" s="258"/>
      <c r="T849" s="258"/>
    </row>
    <row r="850" ht="15.75" customHeight="1">
      <c r="D850" s="258"/>
      <c r="R850" s="258"/>
      <c r="T850" s="258"/>
    </row>
    <row r="851" ht="15.75" customHeight="1">
      <c r="D851" s="258"/>
      <c r="R851" s="258"/>
      <c r="T851" s="258"/>
    </row>
    <row r="852" ht="15.75" customHeight="1">
      <c r="D852" s="258"/>
      <c r="R852" s="258"/>
      <c r="T852" s="258"/>
    </row>
    <row r="853" ht="15.75" customHeight="1">
      <c r="D853" s="258"/>
      <c r="R853" s="258"/>
      <c r="T853" s="258"/>
    </row>
    <row r="854" ht="15.75" customHeight="1">
      <c r="D854" s="258"/>
      <c r="R854" s="258"/>
      <c r="T854" s="258"/>
    </row>
    <row r="855" ht="15.75" customHeight="1">
      <c r="D855" s="258"/>
      <c r="R855" s="258"/>
      <c r="T855" s="258"/>
    </row>
    <row r="856" ht="15.75" customHeight="1">
      <c r="D856" s="258"/>
      <c r="R856" s="258"/>
      <c r="T856" s="258"/>
    </row>
    <row r="857" ht="15.75" customHeight="1">
      <c r="D857" s="258"/>
      <c r="R857" s="258"/>
      <c r="T857" s="258"/>
    </row>
    <row r="858" ht="15.75" customHeight="1">
      <c r="D858" s="258"/>
      <c r="R858" s="258"/>
      <c r="T858" s="258"/>
    </row>
    <row r="859" ht="15.75" customHeight="1">
      <c r="D859" s="258"/>
      <c r="R859" s="258"/>
      <c r="T859" s="258"/>
    </row>
    <row r="860" ht="15.75" customHeight="1">
      <c r="D860" s="258"/>
      <c r="R860" s="258"/>
      <c r="T860" s="258"/>
    </row>
    <row r="861" ht="15.75" customHeight="1">
      <c r="D861" s="258"/>
      <c r="R861" s="258"/>
      <c r="T861" s="258"/>
    </row>
    <row r="862" ht="15.75" customHeight="1">
      <c r="D862" s="258"/>
      <c r="R862" s="258"/>
      <c r="T862" s="258"/>
    </row>
    <row r="863" ht="15.75" customHeight="1">
      <c r="D863" s="258"/>
      <c r="R863" s="258"/>
      <c r="T863" s="258"/>
    </row>
    <row r="864" ht="15.75" customHeight="1">
      <c r="D864" s="258"/>
      <c r="R864" s="258"/>
      <c r="T864" s="258"/>
    </row>
    <row r="865" ht="15.75" customHeight="1">
      <c r="D865" s="258"/>
      <c r="R865" s="258"/>
      <c r="T865" s="258"/>
    </row>
    <row r="866" ht="15.75" customHeight="1">
      <c r="D866" s="258"/>
      <c r="R866" s="258"/>
      <c r="T866" s="258"/>
    </row>
    <row r="867" ht="15.75" customHeight="1">
      <c r="D867" s="258"/>
      <c r="R867" s="258"/>
      <c r="T867" s="258"/>
    </row>
    <row r="868" ht="15.75" customHeight="1">
      <c r="D868" s="258"/>
      <c r="R868" s="258"/>
      <c r="T868" s="258"/>
    </row>
    <row r="869" ht="15.75" customHeight="1">
      <c r="D869" s="258"/>
      <c r="R869" s="258"/>
      <c r="T869" s="258"/>
    </row>
    <row r="870" ht="15.75" customHeight="1">
      <c r="D870" s="258"/>
      <c r="R870" s="258"/>
      <c r="T870" s="258"/>
    </row>
    <row r="871" ht="15.75" customHeight="1">
      <c r="D871" s="258"/>
      <c r="R871" s="258"/>
      <c r="T871" s="258"/>
    </row>
    <row r="872" ht="15.75" customHeight="1">
      <c r="D872" s="258"/>
      <c r="R872" s="258"/>
      <c r="T872" s="258"/>
    </row>
    <row r="873" ht="15.75" customHeight="1">
      <c r="D873" s="258"/>
      <c r="R873" s="258"/>
      <c r="T873" s="258"/>
    </row>
    <row r="874" ht="15.75" customHeight="1">
      <c r="D874" s="258"/>
      <c r="R874" s="258"/>
      <c r="T874" s="258"/>
    </row>
    <row r="875" ht="15.75" customHeight="1">
      <c r="D875" s="258"/>
      <c r="R875" s="258"/>
      <c r="T875" s="258"/>
    </row>
    <row r="876" ht="15.75" customHeight="1">
      <c r="D876" s="258"/>
      <c r="R876" s="258"/>
      <c r="T876" s="258"/>
    </row>
    <row r="877" ht="15.75" customHeight="1">
      <c r="D877" s="258"/>
      <c r="R877" s="258"/>
      <c r="T877" s="258"/>
    </row>
    <row r="878" ht="15.75" customHeight="1">
      <c r="D878" s="258"/>
      <c r="R878" s="258"/>
      <c r="T878" s="258"/>
    </row>
    <row r="879" ht="15.75" customHeight="1">
      <c r="D879" s="258"/>
      <c r="R879" s="258"/>
      <c r="T879" s="258"/>
    </row>
    <row r="880" ht="15.75" customHeight="1">
      <c r="D880" s="258"/>
      <c r="R880" s="258"/>
      <c r="T880" s="258"/>
    </row>
    <row r="881" ht="15.75" customHeight="1">
      <c r="D881" s="258"/>
      <c r="R881" s="258"/>
      <c r="T881" s="258"/>
    </row>
    <row r="882" ht="15.75" customHeight="1">
      <c r="D882" s="258"/>
      <c r="R882" s="258"/>
      <c r="T882" s="258"/>
    </row>
    <row r="883" ht="15.75" customHeight="1">
      <c r="D883" s="258"/>
      <c r="R883" s="258"/>
      <c r="T883" s="258"/>
    </row>
    <row r="884" ht="15.75" customHeight="1">
      <c r="D884" s="258"/>
      <c r="R884" s="258"/>
      <c r="T884" s="258"/>
    </row>
    <row r="885" ht="15.75" customHeight="1">
      <c r="D885" s="258"/>
      <c r="R885" s="258"/>
      <c r="T885" s="258"/>
    </row>
    <row r="886" ht="15.75" customHeight="1">
      <c r="D886" s="258"/>
      <c r="R886" s="258"/>
      <c r="T886" s="258"/>
    </row>
    <row r="887" ht="15.75" customHeight="1">
      <c r="D887" s="258"/>
      <c r="R887" s="258"/>
      <c r="T887" s="258"/>
    </row>
    <row r="888" ht="15.75" customHeight="1">
      <c r="D888" s="258"/>
      <c r="R888" s="258"/>
      <c r="T888" s="258"/>
    </row>
    <row r="889" ht="15.75" customHeight="1">
      <c r="D889" s="258"/>
      <c r="R889" s="258"/>
      <c r="T889" s="258"/>
    </row>
    <row r="890" ht="15.75" customHeight="1">
      <c r="D890" s="258"/>
      <c r="R890" s="258"/>
      <c r="T890" s="258"/>
    </row>
    <row r="891" ht="15.75" customHeight="1">
      <c r="D891" s="258"/>
      <c r="R891" s="258"/>
      <c r="T891" s="258"/>
    </row>
    <row r="892" ht="15.75" customHeight="1">
      <c r="D892" s="258"/>
      <c r="R892" s="258"/>
      <c r="T892" s="258"/>
    </row>
    <row r="893" ht="15.75" customHeight="1">
      <c r="D893" s="258"/>
      <c r="R893" s="258"/>
      <c r="T893" s="258"/>
    </row>
    <row r="894" ht="15.75" customHeight="1">
      <c r="D894" s="258"/>
      <c r="R894" s="258"/>
      <c r="T894" s="258"/>
    </row>
    <row r="895" ht="15.75" customHeight="1">
      <c r="D895" s="258"/>
      <c r="R895" s="258"/>
      <c r="T895" s="258"/>
    </row>
    <row r="896" ht="15.75" customHeight="1">
      <c r="D896" s="258"/>
      <c r="R896" s="258"/>
      <c r="T896" s="258"/>
    </row>
    <row r="897" ht="15.75" customHeight="1">
      <c r="D897" s="258"/>
      <c r="R897" s="258"/>
      <c r="T897" s="258"/>
    </row>
    <row r="898" ht="15.75" customHeight="1">
      <c r="D898" s="258"/>
      <c r="R898" s="258"/>
      <c r="T898" s="258"/>
    </row>
    <row r="899" ht="15.75" customHeight="1">
      <c r="D899" s="258"/>
      <c r="R899" s="258"/>
      <c r="T899" s="258"/>
    </row>
    <row r="900" ht="15.75" customHeight="1">
      <c r="D900" s="258"/>
      <c r="R900" s="258"/>
      <c r="T900" s="258"/>
    </row>
    <row r="901" ht="15.75" customHeight="1">
      <c r="D901" s="258"/>
      <c r="R901" s="258"/>
      <c r="T901" s="258"/>
    </row>
    <row r="902" ht="15.75" customHeight="1">
      <c r="D902" s="258"/>
      <c r="R902" s="258"/>
      <c r="T902" s="258"/>
    </row>
    <row r="903" ht="15.75" customHeight="1">
      <c r="D903" s="258"/>
      <c r="R903" s="258"/>
      <c r="T903" s="258"/>
    </row>
    <row r="904" ht="15.75" customHeight="1">
      <c r="D904" s="258"/>
      <c r="R904" s="258"/>
      <c r="T904" s="258"/>
    </row>
    <row r="905" ht="15.75" customHeight="1">
      <c r="D905" s="258"/>
      <c r="R905" s="258"/>
      <c r="T905" s="258"/>
    </row>
    <row r="906" ht="15.75" customHeight="1">
      <c r="D906" s="258"/>
      <c r="R906" s="258"/>
      <c r="T906" s="258"/>
    </row>
    <row r="907" ht="15.75" customHeight="1">
      <c r="D907" s="258"/>
      <c r="R907" s="258"/>
      <c r="T907" s="258"/>
    </row>
    <row r="908" ht="15.75" customHeight="1">
      <c r="D908" s="258"/>
      <c r="R908" s="258"/>
      <c r="T908" s="258"/>
    </row>
    <row r="909" ht="15.75" customHeight="1">
      <c r="D909" s="258"/>
      <c r="R909" s="258"/>
      <c r="T909" s="258"/>
    </row>
    <row r="910" ht="15.75" customHeight="1">
      <c r="D910" s="258"/>
      <c r="R910" s="258"/>
      <c r="T910" s="258"/>
    </row>
    <row r="911" ht="15.75" customHeight="1">
      <c r="D911" s="258"/>
      <c r="R911" s="258"/>
      <c r="T911" s="258"/>
    </row>
    <row r="912" ht="15.75" customHeight="1">
      <c r="D912" s="258"/>
      <c r="R912" s="258"/>
      <c r="T912" s="258"/>
    </row>
    <row r="913" ht="15.75" customHeight="1">
      <c r="D913" s="258"/>
      <c r="R913" s="258"/>
      <c r="T913" s="258"/>
    </row>
    <row r="914" ht="15.75" customHeight="1">
      <c r="D914" s="258"/>
      <c r="R914" s="258"/>
      <c r="T914" s="258"/>
    </row>
    <row r="915" ht="15.75" customHeight="1">
      <c r="D915" s="258"/>
      <c r="R915" s="258"/>
      <c r="T915" s="258"/>
    </row>
    <row r="916" ht="15.75" customHeight="1">
      <c r="D916" s="258"/>
      <c r="R916" s="258"/>
      <c r="T916" s="258"/>
    </row>
    <row r="917" ht="15.75" customHeight="1">
      <c r="D917" s="258"/>
      <c r="R917" s="258"/>
      <c r="T917" s="258"/>
    </row>
    <row r="918" ht="15.75" customHeight="1">
      <c r="D918" s="258"/>
      <c r="R918" s="258"/>
      <c r="T918" s="258"/>
    </row>
    <row r="919" ht="15.75" customHeight="1">
      <c r="D919" s="258"/>
      <c r="R919" s="258"/>
      <c r="T919" s="258"/>
    </row>
    <row r="920" ht="15.75" customHeight="1">
      <c r="D920" s="258"/>
      <c r="R920" s="258"/>
      <c r="T920" s="258"/>
    </row>
    <row r="921" ht="15.75" customHeight="1">
      <c r="D921" s="258"/>
      <c r="R921" s="258"/>
      <c r="T921" s="258"/>
    </row>
    <row r="922" ht="15.75" customHeight="1">
      <c r="D922" s="258"/>
      <c r="R922" s="258"/>
      <c r="T922" s="258"/>
    </row>
    <row r="923" ht="15.75" customHeight="1">
      <c r="D923" s="258"/>
      <c r="R923" s="258"/>
      <c r="T923" s="258"/>
    </row>
    <row r="924" ht="15.75" customHeight="1">
      <c r="D924" s="258"/>
      <c r="R924" s="258"/>
      <c r="T924" s="258"/>
    </row>
    <row r="925" ht="15.75" customHeight="1">
      <c r="D925" s="258"/>
      <c r="R925" s="258"/>
      <c r="T925" s="258"/>
    </row>
    <row r="926" ht="15.75" customHeight="1">
      <c r="D926" s="258"/>
      <c r="R926" s="258"/>
      <c r="T926" s="258"/>
    </row>
    <row r="927" ht="15.75" customHeight="1">
      <c r="D927" s="258"/>
      <c r="R927" s="258"/>
      <c r="T927" s="258"/>
    </row>
    <row r="928" ht="15.75" customHeight="1">
      <c r="D928" s="258"/>
      <c r="R928" s="258"/>
      <c r="T928" s="258"/>
    </row>
    <row r="929" ht="15.75" customHeight="1">
      <c r="D929" s="258"/>
      <c r="R929" s="258"/>
      <c r="T929" s="258"/>
    </row>
    <row r="930" ht="15.75" customHeight="1">
      <c r="D930" s="258"/>
      <c r="R930" s="258"/>
      <c r="T930" s="258"/>
    </row>
    <row r="931" ht="15.75" customHeight="1">
      <c r="D931" s="258"/>
      <c r="R931" s="258"/>
      <c r="T931" s="258"/>
    </row>
    <row r="932" ht="15.75" customHeight="1">
      <c r="D932" s="258"/>
      <c r="R932" s="258"/>
      <c r="T932" s="258"/>
    </row>
    <row r="933" ht="15.75" customHeight="1">
      <c r="D933" s="258"/>
      <c r="R933" s="258"/>
      <c r="T933" s="258"/>
    </row>
    <row r="934" ht="15.75" customHeight="1">
      <c r="D934" s="258"/>
      <c r="R934" s="258"/>
      <c r="T934" s="258"/>
    </row>
    <row r="935" ht="15.75" customHeight="1">
      <c r="D935" s="258"/>
      <c r="R935" s="258"/>
      <c r="T935" s="258"/>
    </row>
    <row r="936" ht="15.75" customHeight="1">
      <c r="D936" s="258"/>
      <c r="R936" s="258"/>
      <c r="T936" s="258"/>
    </row>
    <row r="937" ht="15.75" customHeight="1">
      <c r="D937" s="258"/>
      <c r="R937" s="258"/>
      <c r="T937" s="258"/>
    </row>
    <row r="938" ht="15.75" customHeight="1">
      <c r="D938" s="258"/>
      <c r="R938" s="258"/>
      <c r="T938" s="258"/>
    </row>
    <row r="939" ht="15.75" customHeight="1">
      <c r="D939" s="258"/>
      <c r="R939" s="258"/>
      <c r="T939" s="258"/>
    </row>
    <row r="940" ht="15.75" customHeight="1">
      <c r="D940" s="258"/>
      <c r="R940" s="258"/>
      <c r="T940" s="258"/>
    </row>
    <row r="941" ht="15.75" customHeight="1">
      <c r="D941" s="258"/>
      <c r="R941" s="258"/>
      <c r="T941" s="258"/>
    </row>
    <row r="942" ht="15.75" customHeight="1">
      <c r="D942" s="258"/>
      <c r="R942" s="258"/>
      <c r="T942" s="258"/>
    </row>
    <row r="943" ht="15.75" customHeight="1">
      <c r="D943" s="258"/>
      <c r="R943" s="258"/>
      <c r="T943" s="258"/>
    </row>
    <row r="944" ht="15.75" customHeight="1">
      <c r="D944" s="258"/>
      <c r="R944" s="258"/>
      <c r="T944" s="258"/>
    </row>
    <row r="945" ht="15.75" customHeight="1">
      <c r="D945" s="258"/>
      <c r="R945" s="258"/>
      <c r="T945" s="258"/>
    </row>
    <row r="946" ht="15.75" customHeight="1">
      <c r="D946" s="258"/>
      <c r="R946" s="258"/>
      <c r="T946" s="258"/>
    </row>
    <row r="947" ht="15.75" customHeight="1">
      <c r="D947" s="258"/>
      <c r="R947" s="258"/>
      <c r="T947" s="258"/>
    </row>
    <row r="948" ht="15.75" customHeight="1">
      <c r="D948" s="258"/>
      <c r="R948" s="258"/>
      <c r="T948" s="258"/>
    </row>
    <row r="949" ht="15.75" customHeight="1">
      <c r="D949" s="258"/>
      <c r="R949" s="258"/>
      <c r="T949" s="258"/>
    </row>
    <row r="950" ht="15.75" customHeight="1">
      <c r="D950" s="258"/>
      <c r="R950" s="258"/>
      <c r="T950" s="258"/>
    </row>
    <row r="951" ht="15.75" customHeight="1">
      <c r="D951" s="258"/>
      <c r="R951" s="258"/>
      <c r="T951" s="258"/>
    </row>
    <row r="952" ht="15.75" customHeight="1">
      <c r="D952" s="258"/>
      <c r="R952" s="258"/>
      <c r="T952" s="258"/>
    </row>
    <row r="953" ht="15.75" customHeight="1">
      <c r="D953" s="258"/>
      <c r="R953" s="258"/>
      <c r="T953" s="258"/>
    </row>
    <row r="954" ht="15.75" customHeight="1">
      <c r="D954" s="258"/>
      <c r="R954" s="258"/>
      <c r="T954" s="258"/>
    </row>
    <row r="955" ht="15.75" customHeight="1">
      <c r="D955" s="258"/>
      <c r="R955" s="258"/>
      <c r="T955" s="258"/>
    </row>
    <row r="956" ht="15.75" customHeight="1">
      <c r="D956" s="258"/>
      <c r="R956" s="258"/>
      <c r="T956" s="258"/>
    </row>
    <row r="957" ht="15.75" customHeight="1">
      <c r="D957" s="258"/>
      <c r="R957" s="258"/>
      <c r="T957" s="258"/>
    </row>
    <row r="958" ht="15.75" customHeight="1">
      <c r="D958" s="258"/>
      <c r="R958" s="258"/>
      <c r="T958" s="258"/>
    </row>
    <row r="959" ht="15.75" customHeight="1">
      <c r="D959" s="258"/>
      <c r="R959" s="258"/>
      <c r="T959" s="258"/>
    </row>
    <row r="960" ht="15.75" customHeight="1">
      <c r="D960" s="258"/>
      <c r="R960" s="258"/>
      <c r="T960" s="258"/>
    </row>
    <row r="961" ht="15.75" customHeight="1">
      <c r="D961" s="258"/>
      <c r="R961" s="258"/>
      <c r="T961" s="258"/>
    </row>
    <row r="962" ht="15.75" customHeight="1">
      <c r="D962" s="258"/>
      <c r="R962" s="258"/>
      <c r="T962" s="258"/>
    </row>
    <row r="963" ht="15.75" customHeight="1">
      <c r="D963" s="258"/>
      <c r="R963" s="258"/>
      <c r="T963" s="258"/>
    </row>
    <row r="964" ht="15.75" customHeight="1">
      <c r="D964" s="258"/>
      <c r="R964" s="258"/>
      <c r="T964" s="258"/>
    </row>
    <row r="965" ht="15.75" customHeight="1">
      <c r="D965" s="258"/>
      <c r="R965" s="258"/>
      <c r="T965" s="258"/>
    </row>
    <row r="966" ht="15.75" customHeight="1">
      <c r="D966" s="258"/>
      <c r="R966" s="258"/>
      <c r="T966" s="258"/>
    </row>
    <row r="967" ht="15.75" customHeight="1">
      <c r="D967" s="258"/>
      <c r="R967" s="258"/>
      <c r="T967" s="258"/>
    </row>
    <row r="968" ht="15.75" customHeight="1">
      <c r="D968" s="258"/>
      <c r="R968" s="258"/>
      <c r="T968" s="258"/>
    </row>
    <row r="969" ht="15.75" customHeight="1">
      <c r="D969" s="258"/>
      <c r="R969" s="258"/>
      <c r="T969" s="258"/>
    </row>
    <row r="970" ht="15.75" customHeight="1">
      <c r="D970" s="258"/>
      <c r="R970" s="258"/>
      <c r="T970" s="258"/>
    </row>
    <row r="971" ht="15.75" customHeight="1">
      <c r="D971" s="258"/>
      <c r="R971" s="258"/>
      <c r="T971" s="258"/>
    </row>
    <row r="972" ht="15.75" customHeight="1">
      <c r="D972" s="258"/>
      <c r="R972" s="258"/>
      <c r="T972" s="258"/>
    </row>
    <row r="973" ht="15.75" customHeight="1">
      <c r="D973" s="258"/>
      <c r="R973" s="258"/>
      <c r="T973" s="258"/>
    </row>
    <row r="974" ht="15.75" customHeight="1">
      <c r="D974" s="258"/>
      <c r="R974" s="258"/>
      <c r="T974" s="258"/>
    </row>
    <row r="975" ht="15.75" customHeight="1">
      <c r="D975" s="258"/>
      <c r="R975" s="258"/>
      <c r="T975" s="258"/>
    </row>
    <row r="976" ht="15.75" customHeight="1">
      <c r="D976" s="258"/>
      <c r="R976" s="258"/>
      <c r="T976" s="258"/>
    </row>
    <row r="977" ht="15.75" customHeight="1">
      <c r="D977" s="258"/>
      <c r="R977" s="258"/>
      <c r="T977" s="258"/>
    </row>
    <row r="978" ht="15.75" customHeight="1">
      <c r="D978" s="258"/>
      <c r="R978" s="258"/>
      <c r="T978" s="258"/>
    </row>
    <row r="979" ht="15.75" customHeight="1">
      <c r="D979" s="258"/>
      <c r="R979" s="258"/>
      <c r="T979" s="258"/>
    </row>
    <row r="980" ht="15.75" customHeight="1">
      <c r="D980" s="258"/>
      <c r="R980" s="258"/>
      <c r="T980" s="258"/>
    </row>
    <row r="981" ht="15.75" customHeight="1">
      <c r="D981" s="258"/>
      <c r="R981" s="258"/>
      <c r="T981" s="258"/>
    </row>
    <row r="982" ht="15.75" customHeight="1">
      <c r="D982" s="258"/>
      <c r="R982" s="258"/>
      <c r="T982" s="258"/>
    </row>
    <row r="983" ht="15.75" customHeight="1">
      <c r="D983" s="258"/>
      <c r="R983" s="258"/>
      <c r="T983" s="258"/>
    </row>
    <row r="984" ht="15.75" customHeight="1">
      <c r="D984" s="258"/>
      <c r="R984" s="258"/>
      <c r="T984" s="258"/>
    </row>
    <row r="985" ht="15.75" customHeight="1">
      <c r="D985" s="258"/>
      <c r="R985" s="258"/>
      <c r="T985" s="258"/>
    </row>
    <row r="986" ht="15.75" customHeight="1">
      <c r="D986" s="258"/>
      <c r="R986" s="258"/>
      <c r="T986" s="258"/>
    </row>
    <row r="987" ht="15.75" customHeight="1">
      <c r="D987" s="258"/>
      <c r="R987" s="258"/>
      <c r="T987" s="258"/>
    </row>
    <row r="988" ht="15.75" customHeight="1">
      <c r="D988" s="258"/>
      <c r="R988" s="258"/>
      <c r="T988" s="258"/>
    </row>
    <row r="989" ht="15.75" customHeight="1">
      <c r="D989" s="258"/>
      <c r="R989" s="258"/>
      <c r="T989" s="258"/>
    </row>
    <row r="990" ht="15.75" customHeight="1">
      <c r="D990" s="258"/>
      <c r="R990" s="258"/>
      <c r="T990" s="258"/>
    </row>
    <row r="991" ht="15.75" customHeight="1">
      <c r="D991" s="258"/>
      <c r="R991" s="258"/>
      <c r="T991" s="258"/>
    </row>
    <row r="992" ht="15.75" customHeight="1">
      <c r="D992" s="258"/>
      <c r="R992" s="258"/>
      <c r="T992" s="258"/>
    </row>
    <row r="993" ht="15.75" customHeight="1">
      <c r="D993" s="258"/>
      <c r="R993" s="258"/>
      <c r="T993" s="258"/>
    </row>
    <row r="994" ht="15.75" customHeight="1">
      <c r="D994" s="258"/>
      <c r="R994" s="258"/>
      <c r="T994" s="258"/>
    </row>
    <row r="995" ht="15.75" customHeight="1">
      <c r="D995" s="258"/>
      <c r="R995" s="258"/>
      <c r="T995" s="258"/>
    </row>
    <row r="996" ht="15.75" customHeight="1">
      <c r="D996" s="258"/>
      <c r="R996" s="258"/>
      <c r="T996" s="258"/>
    </row>
    <row r="997" ht="15.75" customHeight="1">
      <c r="D997" s="258"/>
      <c r="R997" s="258"/>
      <c r="T997" s="258"/>
    </row>
    <row r="998" ht="15.75" customHeight="1">
      <c r="D998" s="258"/>
      <c r="R998" s="258"/>
      <c r="T998" s="258"/>
    </row>
    <row r="999" ht="15.75" customHeight="1">
      <c r="D999" s="258"/>
      <c r="R999" s="258"/>
      <c r="T999" s="258"/>
    </row>
    <row r="1000" ht="15.75" customHeight="1">
      <c r="D1000" s="258"/>
      <c r="R1000" s="258"/>
      <c r="T1000" s="258"/>
    </row>
  </sheetData>
  <customSheetViews>
    <customSheetView guid="{6A156545-42B4-4BB6-A18D-11998D52ADA2}" filter="1" showAutoFilter="1">
      <autoFilter ref="$M$1:$M$340"/>
    </customSheetView>
  </customSheetViews>
  <mergeCells count="8">
    <mergeCell ref="A2:K2"/>
    <mergeCell ref="A23:K23"/>
    <mergeCell ref="A44:K44"/>
    <mergeCell ref="A65:K65"/>
    <mergeCell ref="A86:K86"/>
    <mergeCell ref="A107:K107"/>
    <mergeCell ref="A130:K130"/>
    <mergeCell ref="A140:K140"/>
  </mergeCells>
  <conditionalFormatting sqref="C104:C106">
    <cfRule type="expression" dxfId="0" priority="1">
      <formula>countif(H:H,C104)&gt;1</formula>
    </cfRule>
  </conditionalFormatting>
  <conditionalFormatting sqref="R144">
    <cfRule type="containsText" dxfId="4" priority="2" operator="containsText" text="Ftots">
      <formula>NOT(ISERROR(SEARCH(("Ftots"),(R144))))</formula>
    </cfRule>
  </conditionalFormatting>
  <conditionalFormatting sqref="I144">
    <cfRule type="notContainsBlanks" dxfId="4" priority="3">
      <formula>LEN(TRIM(I144))&gt;0</formula>
    </cfRule>
  </conditionalFormatting>
  <conditionalFormatting sqref="E5:F22 E24:F27 E33:F35 E43:F43 E46:F48 E53:F62 E64:F64 E66:F66 E75:F77 E82:F84 E87:F88 E96:F106 E109:F127 E131:F138 E141:F141 E143:F145">
    <cfRule type="containsText" dxfId="1" priority="4" operator="containsText" text="yes">
      <formula>NOT(ISERROR(SEARCH(("yes"),(E5))))</formula>
    </cfRule>
  </conditionalFormatting>
  <conditionalFormatting sqref="C52:C56 D52 E3:F11 E15:F22 E24:F32 E36:F43 E45:F52 E57:F64 E66:F74 E78:F85 E87:F95 E100:F106 E108:F109 E111:F116 E120:F127 E138:F138 E141:F145 H62 H78:H85">
    <cfRule type="containsText" dxfId="1" priority="5" operator="containsText" text="Yes">
      <formula>NOT(ISERROR(SEARCH(("Yes"),(C52))))</formula>
    </cfRule>
  </conditionalFormatting>
  <conditionalFormatting sqref="C52:C56 D52 E5:F6 E8:F11 E15:F22 E26:F32 E36:F42 E45:F52 E57:F59 E62:F64 E78:F82 E85:F85 E87:F95 E104:F106 E108:F109 E112:F116 E120:F127 E138:F138 E141:F144">
    <cfRule type="containsText" dxfId="1" priority="6" operator="containsText" text="Yes">
      <formula>NOT(ISERROR(SEARCH(("Yes"),(C52))))</formula>
    </cfRule>
  </conditionalFormatting>
  <conditionalFormatting sqref="E5:F6 E19:F19 E26:F32 E36:F42 E57:F64 E78:F83 E85:F85 E87:F95 E104:F106 E108:F108 E112:F116 E120:F127 E138:F138 E141:F142">
    <cfRule type="containsText" dxfId="1" priority="7" operator="containsText" text="Yes">
      <formula>NOT(ISERROR(SEARCH(("Yes"),(E5))))</formula>
    </cfRule>
  </conditionalFormatting>
  <conditionalFormatting sqref="C52:C56 D52 E3:F11 E15:F22 E26:F32 E36:F43 E45:F52 E57:F64 E66:F74 E78:F85 E87:F95 E100:F106 E108:F108 E110:F116 E120:F127 E138:F138 E141:F145 H62 H78:H85">
    <cfRule type="containsText" dxfId="1" priority="8" operator="containsText" text="Yes">
      <formula>NOT(ISERROR(SEARCH(("Yes"),(C52))))</formula>
    </cfRule>
  </conditionalFormatting>
  <conditionalFormatting sqref="B52:B56 C1:D1 C3:D22 C24:D43 C45:D64 C66:D85 C87:D106 C108:D1000 E52:F52 E54:F54 R86:R87">
    <cfRule type="containsText" dxfId="2" priority="9" operator="containsText" text="offered">
      <formula>NOT(ISERROR(SEARCH(("offered"),(B52))))</formula>
    </cfRule>
  </conditionalFormatting>
  <conditionalFormatting sqref="B52:B56 C1:D1 C3:D22 C24:D43 C45:D64 C66:D85 C87:D106 C108:D1000 E52:F52 E54:F54 R86:R87">
    <cfRule type="containsText" dxfId="3" priority="10" operator="containsText" text="Admitted">
      <formula>NOT(ISERROR(SEARCH(("Admitted"),(B52))))</formula>
    </cfRule>
  </conditionalFormatting>
  <conditionalFormatting sqref="Q113 R1:R43 R45:R1000 U85 U102:U106">
    <cfRule type="containsText" dxfId="4" priority="11" operator="containsText" text="Ftots">
      <formula>NOT(ISERROR(SEARCH(("Ftots"),(Q113))))</formula>
    </cfRule>
  </conditionalFormatting>
  <conditionalFormatting sqref="I3:I22 I24:I43 I45:I64 I66:I85 I87:I106 I108:I1000">
    <cfRule type="notContainsBlanks" dxfId="4" priority="12">
      <formula>LEN(TRIM(I3))&gt;0</formula>
    </cfRule>
  </conditionalFormatting>
  <conditionalFormatting sqref="H1:H1000">
    <cfRule type="expression" dxfId="0" priority="13">
      <formula>countif(H:H,H1)&gt;1</formula>
    </cfRule>
  </conditionalFormatting>
  <conditionalFormatting sqref="D3:D11 D15:D22 D57:D59 D141 D143:D144">
    <cfRule type="notContainsBlanks" dxfId="5" priority="14">
      <formula>LEN(TRIM(D3))&gt;0</formula>
    </cfRule>
  </conditionalFormatting>
  <conditionalFormatting sqref="D19 D24:D32 D36:D42 D63:D64 D138">
    <cfRule type="notContainsBlanks" dxfId="5" priority="15">
      <formula>LEN(TRIM(D19))&gt;0</formula>
    </cfRule>
  </conditionalFormatting>
  <conditionalFormatting sqref="D10 D45:D52 D57:D62 D64">
    <cfRule type="notContainsBlanks" dxfId="5" priority="16">
      <formula>LEN(TRIM(D10))&gt;0</formula>
    </cfRule>
  </conditionalFormatting>
  <conditionalFormatting sqref="D62 D66:D74 D78:D82 D85">
    <cfRule type="notContainsBlanks" dxfId="5" priority="17">
      <formula>LEN(TRIM(D62))&gt;0</formula>
    </cfRule>
  </conditionalFormatting>
  <conditionalFormatting sqref="D43 D83:D84 D87:D95 D100:D106 D145">
    <cfRule type="notContainsBlanks" dxfId="5" priority="18">
      <formula>LEN(TRIM(D43))&gt;0</formula>
    </cfRule>
  </conditionalFormatting>
  <conditionalFormatting sqref="D108:D116 D120:D127 D142">
    <cfRule type="notContainsBlanks" dxfId="5" priority="19">
      <formula>LEN(TRIM(D108))&gt;0</formula>
    </cfRule>
  </conditionalFormatting>
  <conditionalFormatting sqref="V3:V135 V137:V1000">
    <cfRule type="notContainsBlanks" dxfId="5" priority="20">
      <formula>LEN(TRIM(V3))&gt;0</formula>
    </cfRule>
  </conditionalFormatting>
  <dataValidations>
    <dataValidation type="list" allowBlank="1" showErrorMessage="1" sqref="Z3 Z5:Z22 Z25:Z43 Z45:Z64 Z66 Z68:Z69 Z72:Z73 Z75:Z82 Z84:Z85 Z87:Z88 Z90:Z103 Z108:Z109 Z111:Z113 Z116:Z127 Z131:Z138 Z141:Z145">
      <formula1>"A,B"</formula1>
    </dataValidation>
    <dataValidation type="list" allowBlank="1" sqref="S2:S43 S45:S127 S131:S138 S141:S145">
      <formula1>'Drop down list'!$K$2:$K$28</formula1>
    </dataValidation>
    <dataValidation type="list" allowBlank="1" showErrorMessage="1" sqref="G3:G22 G24:G43 G45:G64 G66:G85 G87:G106 G108:G127 G131:G138 G142:G145">
      <formula1>"0.5,1"</formula1>
    </dataValidation>
    <dataValidation type="list" allowBlank="1" showErrorMessage="1" sqref="N2:N43 N45:N127 N131:N138 N141:N145">
      <formula1>"M,F"</formula1>
    </dataValidation>
    <dataValidation type="list" allowBlank="1" showErrorMessage="1" sqref="E3:F22 E24:F43 E45:F64 E66:F85 E87:F106 E108:F127 E131:F138 E141:F145">
      <formula1>"Yes"</formula1>
    </dataValidation>
    <dataValidation type="list" allowBlank="1" showErrorMessage="1" sqref="D3:D22 D24:D43 D45:D64 D66:D85 D87:D103 D108:D129 D131:D139 D141:D1000">
      <formula1>"Yes,No"</formula1>
    </dataValidation>
    <dataValidation type="list" allowBlank="1" showErrorMessage="1" sqref="O2:O43 O45:O127 O131:O138 O141:O145">
      <formula1>"Dalat,Hanoi,Hue,Saigon"</formula1>
    </dataValidation>
    <dataValidation type="list" allowBlank="1" sqref="Q2:Q43 Q45:Q127 Q131:Q138 Q141:Q145">
      <formula1>'Drop down list'!$C$2:$C$102</formula1>
    </dataValidation>
    <dataValidation type="list" allowBlank="1" sqref="R2:R43 R45:R127 R131:R138 R141:R1000">
      <formula1>"F1B,F1I,F1S,F1V,F1N,New,Ftots"</formula1>
    </dataValidation>
    <dataValidation type="list" allowBlank="1" sqref="T2:T43 T45:T64 T65:U66 T67:T103 T107:T1000">
      <formula1>"Yes,No"</formula1>
    </dataValidation>
    <dataValidation type="list" allowBlank="1" sqref="C131:C138">
      <formula1>'Drop down list'!$N$2:$N$3</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5.29"/>
    <col customWidth="1" min="2" max="2" width="7.14"/>
    <col customWidth="1" min="3" max="3" width="9.29"/>
    <col customWidth="1" min="4" max="4" width="10.0"/>
    <col customWidth="1" min="5" max="6" width="9.71"/>
    <col customWidth="1" min="7" max="7" width="7.29"/>
    <col customWidth="1" min="8" max="8" width="13.71"/>
    <col customWidth="1" min="9" max="9" width="11.57"/>
    <col customWidth="1" min="10" max="10" width="20.71"/>
    <col customWidth="1" min="11" max="11" width="27.14"/>
    <col customWidth="1" min="12" max="13" width="11.0"/>
    <col customWidth="1" min="14" max="14" width="10.29"/>
    <col customWidth="1" min="15" max="15" width="9.29"/>
    <col customWidth="1" min="16" max="16" width="14.29"/>
    <col customWidth="1" min="17" max="17" width="16.14"/>
    <col customWidth="1" min="18" max="18" width="12.71"/>
    <col customWidth="1" min="19" max="19" width="12.29"/>
    <col customWidth="1" min="20" max="20" width="28.86"/>
    <col customWidth="1" min="21" max="21" width="23.57"/>
    <col customWidth="1" min="22" max="24" width="48.86"/>
    <col customWidth="1" min="25" max="25" width="15.0"/>
    <col customWidth="1" min="26" max="26" width="8.86"/>
    <col customWidth="1" min="27" max="27" width="13.29"/>
    <col customWidth="1" min="28" max="29" width="7.0"/>
    <col customWidth="1" min="30" max="45" width="8.86"/>
  </cols>
  <sheetData>
    <row r="1" ht="14.25" customHeight="1">
      <c r="A1" s="143" t="s">
        <v>3</v>
      </c>
      <c r="B1" s="143" t="s">
        <v>304</v>
      </c>
      <c r="C1" s="143" t="s">
        <v>141</v>
      </c>
      <c r="D1" s="143" t="s">
        <v>824</v>
      </c>
      <c r="E1" s="143" t="s">
        <v>306</v>
      </c>
      <c r="F1" s="143" t="s">
        <v>521</v>
      </c>
      <c r="G1" s="143" t="s">
        <v>308</v>
      </c>
      <c r="H1" s="325" t="s">
        <v>309</v>
      </c>
      <c r="I1" s="325" t="s">
        <v>310</v>
      </c>
      <c r="J1" s="143" t="s">
        <v>311</v>
      </c>
      <c r="K1" s="143" t="s">
        <v>312</v>
      </c>
      <c r="L1" s="143" t="s">
        <v>313</v>
      </c>
      <c r="M1" s="326" t="s">
        <v>314</v>
      </c>
      <c r="N1" s="143" t="s">
        <v>315</v>
      </c>
      <c r="O1" s="143" t="s">
        <v>316</v>
      </c>
      <c r="P1" s="326" t="s">
        <v>522</v>
      </c>
      <c r="Q1" s="143" t="s">
        <v>318</v>
      </c>
      <c r="R1" s="143" t="s">
        <v>523</v>
      </c>
      <c r="S1" s="145" t="s">
        <v>825</v>
      </c>
      <c r="T1" s="327" t="s">
        <v>322</v>
      </c>
      <c r="U1" s="327" t="s">
        <v>826</v>
      </c>
      <c r="V1" s="145" t="s">
        <v>324</v>
      </c>
      <c r="W1" s="145" t="s">
        <v>325</v>
      </c>
      <c r="X1" s="145" t="s">
        <v>525</v>
      </c>
      <c r="Y1" s="143" t="s">
        <v>326</v>
      </c>
      <c r="Z1" s="328"/>
      <c r="AA1" s="329"/>
      <c r="AB1" s="329"/>
      <c r="AC1" s="329"/>
      <c r="AD1" s="330"/>
      <c r="AE1" s="330"/>
      <c r="AF1" s="330"/>
      <c r="AG1" s="330"/>
      <c r="AH1" s="330"/>
      <c r="AI1" s="330"/>
      <c r="AJ1" s="330"/>
      <c r="AK1" s="330"/>
      <c r="AL1" s="330"/>
      <c r="AM1" s="330"/>
      <c r="AN1" s="330"/>
      <c r="AO1" s="330"/>
      <c r="AP1" s="330"/>
      <c r="AQ1" s="330"/>
      <c r="AR1" s="330"/>
      <c r="AS1" s="330"/>
    </row>
    <row r="2" ht="22.5" customHeight="1">
      <c r="A2" s="164" t="s">
        <v>827</v>
      </c>
      <c r="B2" s="25"/>
      <c r="C2" s="25"/>
      <c r="D2" s="25"/>
      <c r="E2" s="25"/>
      <c r="F2" s="25"/>
      <c r="G2" s="25"/>
      <c r="H2" s="25"/>
      <c r="I2" s="25"/>
      <c r="J2" s="25"/>
      <c r="K2" s="26"/>
      <c r="L2" s="165"/>
      <c r="M2" s="166"/>
      <c r="N2" s="167"/>
      <c r="O2" s="167"/>
      <c r="P2" s="166"/>
      <c r="Q2" s="167"/>
      <c r="R2" s="331"/>
      <c r="S2" s="262"/>
      <c r="T2" s="332"/>
      <c r="U2" s="333"/>
      <c r="V2" s="167"/>
      <c r="W2" s="167"/>
      <c r="X2" s="167"/>
      <c r="Y2" s="167"/>
      <c r="Z2" s="334"/>
      <c r="AA2" s="334"/>
      <c r="AB2" s="334"/>
      <c r="AC2" s="334"/>
      <c r="AD2" s="335"/>
      <c r="AE2" s="335"/>
      <c r="AF2" s="335"/>
      <c r="AG2" s="335"/>
      <c r="AH2" s="335"/>
      <c r="AI2" s="335"/>
      <c r="AJ2" s="335"/>
      <c r="AK2" s="335"/>
      <c r="AL2" s="335"/>
      <c r="AM2" s="335"/>
      <c r="AN2" s="335"/>
      <c r="AO2" s="335"/>
      <c r="AP2" s="335"/>
      <c r="AQ2" s="336"/>
      <c r="AR2" s="336"/>
      <c r="AS2" s="336"/>
    </row>
    <row r="3" ht="22.5" customHeight="1">
      <c r="A3" s="268">
        <v>1.0</v>
      </c>
      <c r="B3" s="268">
        <v>3.0</v>
      </c>
      <c r="C3" s="268" t="s">
        <v>188</v>
      </c>
      <c r="D3" s="268"/>
      <c r="E3" s="268"/>
      <c r="F3" s="268" t="s">
        <v>334</v>
      </c>
      <c r="G3" s="268">
        <v>1.0</v>
      </c>
      <c r="H3" s="267" t="s">
        <v>828</v>
      </c>
      <c r="I3" s="267" t="s">
        <v>829</v>
      </c>
      <c r="J3" s="268" t="s">
        <v>399</v>
      </c>
      <c r="K3" s="268" t="s">
        <v>830</v>
      </c>
      <c r="L3" s="176">
        <v>4.6</v>
      </c>
      <c r="M3" s="269">
        <v>44131.0</v>
      </c>
      <c r="N3" s="268" t="s">
        <v>338</v>
      </c>
      <c r="O3" s="268" t="s">
        <v>152</v>
      </c>
      <c r="P3" s="269">
        <v>44930.0</v>
      </c>
      <c r="Q3" s="268" t="s">
        <v>37</v>
      </c>
      <c r="R3" s="268" t="s">
        <v>179</v>
      </c>
      <c r="S3" s="173" t="s">
        <v>11</v>
      </c>
      <c r="T3" s="337" t="s">
        <v>831</v>
      </c>
      <c r="U3" s="295"/>
      <c r="V3" s="178" t="s">
        <v>832</v>
      </c>
      <c r="W3" s="178" t="s">
        <v>833</v>
      </c>
      <c r="X3" s="178"/>
      <c r="Y3" s="178"/>
      <c r="Z3" s="178"/>
      <c r="AA3" s="178"/>
      <c r="AB3" s="178"/>
      <c r="AC3" s="178"/>
      <c r="AD3" s="338"/>
      <c r="AE3" s="338"/>
      <c r="AF3" s="338"/>
      <c r="AG3" s="338"/>
      <c r="AH3" s="338"/>
      <c r="AI3" s="338"/>
      <c r="AJ3" s="338"/>
      <c r="AK3" s="338"/>
      <c r="AL3" s="338"/>
      <c r="AM3" s="338"/>
      <c r="AN3" s="338"/>
      <c r="AO3" s="338"/>
      <c r="AP3" s="338"/>
      <c r="AQ3" s="338"/>
      <c r="AR3" s="338"/>
      <c r="AS3" s="338"/>
    </row>
    <row r="4" ht="22.5" customHeight="1">
      <c r="A4" s="268">
        <v>2.0</v>
      </c>
      <c r="B4" s="268">
        <v>3.0</v>
      </c>
      <c r="C4" s="268" t="s">
        <v>188</v>
      </c>
      <c r="D4" s="268"/>
      <c r="E4" s="268"/>
      <c r="F4" s="268"/>
      <c r="G4" s="268">
        <v>1.0</v>
      </c>
      <c r="H4" s="267" t="s">
        <v>834</v>
      </c>
      <c r="I4" s="267" t="s">
        <v>835</v>
      </c>
      <c r="J4" s="268" t="s">
        <v>836</v>
      </c>
      <c r="K4" s="268" t="s">
        <v>837</v>
      </c>
      <c r="L4" s="176">
        <v>4.4</v>
      </c>
      <c r="M4" s="269">
        <v>44220.0</v>
      </c>
      <c r="N4" s="268" t="s">
        <v>350</v>
      </c>
      <c r="O4" s="268" t="s">
        <v>153</v>
      </c>
      <c r="P4" s="269">
        <v>45155.0</v>
      </c>
      <c r="Q4" s="268" t="s">
        <v>42</v>
      </c>
      <c r="R4" s="268" t="s">
        <v>179</v>
      </c>
      <c r="S4" s="173" t="s">
        <v>838</v>
      </c>
      <c r="T4" s="337"/>
      <c r="U4" s="295"/>
      <c r="V4" s="178" t="s">
        <v>839</v>
      </c>
      <c r="W4" s="178" t="s">
        <v>840</v>
      </c>
      <c r="X4" s="178"/>
      <c r="Y4" s="178"/>
      <c r="Z4" s="178"/>
      <c r="AA4" s="178"/>
      <c r="AB4" s="178"/>
      <c r="AC4" s="178"/>
      <c r="AD4" s="338"/>
      <c r="AE4" s="338"/>
      <c r="AF4" s="338"/>
      <c r="AG4" s="338"/>
      <c r="AH4" s="338"/>
      <c r="AI4" s="338"/>
      <c r="AJ4" s="338"/>
      <c r="AK4" s="338"/>
      <c r="AL4" s="338"/>
      <c r="AM4" s="338"/>
      <c r="AN4" s="338"/>
      <c r="AO4" s="338"/>
      <c r="AP4" s="338"/>
      <c r="AQ4" s="338"/>
      <c r="AR4" s="338"/>
      <c r="AS4" s="338"/>
    </row>
    <row r="5" ht="22.5" customHeight="1">
      <c r="A5" s="268">
        <v>3.0</v>
      </c>
      <c r="B5" s="268">
        <v>3.0</v>
      </c>
      <c r="C5" s="268" t="s">
        <v>188</v>
      </c>
      <c r="D5" s="268"/>
      <c r="E5" s="268"/>
      <c r="F5" s="268"/>
      <c r="G5" s="268">
        <v>1.0</v>
      </c>
      <c r="H5" s="267" t="s">
        <v>841</v>
      </c>
      <c r="I5" s="267" t="s">
        <v>842</v>
      </c>
      <c r="J5" s="268" t="s">
        <v>361</v>
      </c>
      <c r="K5" s="268" t="s">
        <v>843</v>
      </c>
      <c r="L5" s="176">
        <v>3.8</v>
      </c>
      <c r="M5" s="269">
        <v>44411.0</v>
      </c>
      <c r="N5" s="268" t="s">
        <v>350</v>
      </c>
      <c r="O5" s="268" t="s">
        <v>153</v>
      </c>
      <c r="P5" s="269">
        <v>45222.0</v>
      </c>
      <c r="Q5" s="268" t="s">
        <v>133</v>
      </c>
      <c r="R5" s="268" t="s">
        <v>179</v>
      </c>
      <c r="S5" s="173" t="s">
        <v>31</v>
      </c>
      <c r="T5" s="337" t="s">
        <v>844</v>
      </c>
      <c r="U5" s="295"/>
      <c r="V5" s="178" t="s">
        <v>845</v>
      </c>
      <c r="W5" s="178" t="s">
        <v>846</v>
      </c>
      <c r="X5" s="178"/>
      <c r="Y5" s="178"/>
      <c r="Z5" s="178"/>
      <c r="AA5" s="178"/>
      <c r="AB5" s="178"/>
      <c r="AC5" s="178"/>
      <c r="AD5" s="338"/>
      <c r="AE5" s="338"/>
      <c r="AF5" s="338"/>
      <c r="AG5" s="338"/>
      <c r="AH5" s="338"/>
      <c r="AI5" s="338"/>
      <c r="AJ5" s="338"/>
      <c r="AK5" s="338"/>
      <c r="AL5" s="338"/>
      <c r="AM5" s="338"/>
      <c r="AN5" s="338"/>
      <c r="AO5" s="338"/>
      <c r="AP5" s="338"/>
      <c r="AQ5" s="338"/>
      <c r="AR5" s="338"/>
      <c r="AS5" s="338"/>
    </row>
    <row r="6" ht="22.5" customHeight="1">
      <c r="A6" s="268">
        <v>4.0</v>
      </c>
      <c r="B6" s="268">
        <v>3.0</v>
      </c>
      <c r="C6" s="268" t="s">
        <v>188</v>
      </c>
      <c r="D6" s="268"/>
      <c r="E6" s="268"/>
      <c r="F6" s="268"/>
      <c r="G6" s="268">
        <v>1.0</v>
      </c>
      <c r="H6" s="267" t="s">
        <v>847</v>
      </c>
      <c r="I6" s="267" t="s">
        <v>848</v>
      </c>
      <c r="J6" s="268" t="s">
        <v>559</v>
      </c>
      <c r="K6" s="268" t="s">
        <v>849</v>
      </c>
      <c r="L6" s="176">
        <v>4.6</v>
      </c>
      <c r="M6" s="269">
        <v>44139.0</v>
      </c>
      <c r="N6" s="268" t="s">
        <v>350</v>
      </c>
      <c r="O6" s="268" t="s">
        <v>151</v>
      </c>
      <c r="P6" s="269">
        <v>45155.0</v>
      </c>
      <c r="Q6" s="268" t="s">
        <v>121</v>
      </c>
      <c r="R6" s="268" t="s">
        <v>179</v>
      </c>
      <c r="S6" s="173" t="s">
        <v>11</v>
      </c>
      <c r="T6" s="337" t="s">
        <v>850</v>
      </c>
      <c r="U6" s="295"/>
      <c r="V6" s="339" t="s">
        <v>851</v>
      </c>
      <c r="W6" s="339" t="s">
        <v>852</v>
      </c>
      <c r="X6" s="340"/>
      <c r="Y6" s="178"/>
      <c r="Z6" s="178"/>
      <c r="AA6" s="178"/>
      <c r="AB6" s="178"/>
      <c r="AC6" s="178"/>
      <c r="AD6" s="338"/>
      <c r="AE6" s="338"/>
      <c r="AF6" s="338"/>
      <c r="AG6" s="338"/>
      <c r="AH6" s="338"/>
      <c r="AI6" s="338"/>
      <c r="AJ6" s="338"/>
      <c r="AK6" s="338"/>
      <c r="AL6" s="338"/>
      <c r="AM6" s="338"/>
      <c r="AN6" s="338"/>
      <c r="AO6" s="338"/>
      <c r="AP6" s="338"/>
      <c r="AQ6" s="338"/>
      <c r="AR6" s="338"/>
      <c r="AS6" s="338"/>
    </row>
    <row r="7" ht="22.5" customHeight="1">
      <c r="A7" s="268">
        <v>5.0</v>
      </c>
      <c r="B7" s="268">
        <v>3.0</v>
      </c>
      <c r="C7" s="268" t="s">
        <v>188</v>
      </c>
      <c r="D7" s="268"/>
      <c r="E7" s="268"/>
      <c r="F7" s="268"/>
      <c r="G7" s="268">
        <v>1.0</v>
      </c>
      <c r="H7" s="267" t="s">
        <v>853</v>
      </c>
      <c r="I7" s="267" t="s">
        <v>854</v>
      </c>
      <c r="J7" s="268" t="s">
        <v>855</v>
      </c>
      <c r="K7" s="268" t="s">
        <v>856</v>
      </c>
      <c r="L7" s="176">
        <v>4.4</v>
      </c>
      <c r="M7" s="269">
        <v>44207.0</v>
      </c>
      <c r="N7" s="268" t="s">
        <v>338</v>
      </c>
      <c r="O7" s="268" t="s">
        <v>154</v>
      </c>
      <c r="P7" s="269">
        <v>45665.0</v>
      </c>
      <c r="Q7" s="268" t="s">
        <v>115</v>
      </c>
      <c r="R7" s="268" t="s">
        <v>179</v>
      </c>
      <c r="S7" s="173" t="s">
        <v>31</v>
      </c>
      <c r="T7" s="337"/>
      <c r="U7" s="295"/>
      <c r="V7" s="178" t="s">
        <v>857</v>
      </c>
      <c r="W7" s="178"/>
      <c r="X7" s="178"/>
      <c r="Y7" s="178"/>
      <c r="Z7" s="178"/>
      <c r="AA7" s="178"/>
      <c r="AB7" s="178"/>
      <c r="AC7" s="178"/>
      <c r="AD7" s="338"/>
      <c r="AE7" s="338"/>
      <c r="AF7" s="338"/>
      <c r="AG7" s="338"/>
      <c r="AH7" s="338"/>
      <c r="AI7" s="338"/>
      <c r="AJ7" s="338"/>
      <c r="AK7" s="338"/>
      <c r="AL7" s="338"/>
      <c r="AM7" s="338"/>
      <c r="AN7" s="338"/>
      <c r="AO7" s="338"/>
      <c r="AP7" s="338"/>
      <c r="AQ7" s="338"/>
      <c r="AR7" s="338"/>
      <c r="AS7" s="338"/>
    </row>
    <row r="8" ht="22.5" customHeight="1">
      <c r="A8" s="268">
        <v>6.0</v>
      </c>
      <c r="B8" s="268">
        <v>3.0</v>
      </c>
      <c r="C8" s="268" t="s">
        <v>188</v>
      </c>
      <c r="D8" s="268"/>
      <c r="E8" s="268"/>
      <c r="F8" s="268"/>
      <c r="G8" s="268">
        <v>1.0</v>
      </c>
      <c r="H8" s="267" t="s">
        <v>858</v>
      </c>
      <c r="I8" s="267" t="s">
        <v>859</v>
      </c>
      <c r="J8" s="268" t="s">
        <v>457</v>
      </c>
      <c r="K8" s="268" t="s">
        <v>860</v>
      </c>
      <c r="L8" s="176">
        <v>4.0</v>
      </c>
      <c r="M8" s="269">
        <v>44359.0</v>
      </c>
      <c r="N8" s="268" t="s">
        <v>338</v>
      </c>
      <c r="O8" s="268" t="s">
        <v>153</v>
      </c>
      <c r="P8" s="269">
        <v>45155.0</v>
      </c>
      <c r="Q8" s="268" t="s">
        <v>133</v>
      </c>
      <c r="R8" s="268" t="s">
        <v>181</v>
      </c>
      <c r="S8" s="173" t="s">
        <v>31</v>
      </c>
      <c r="T8" s="337" t="s">
        <v>861</v>
      </c>
      <c r="U8" s="295"/>
      <c r="V8" s="178" t="s">
        <v>862</v>
      </c>
      <c r="W8" s="178" t="s">
        <v>863</v>
      </c>
      <c r="X8" s="178"/>
      <c r="Y8" s="178"/>
      <c r="Z8" s="178"/>
      <c r="AA8" s="178"/>
      <c r="AB8" s="178"/>
      <c r="AC8" s="178"/>
      <c r="AD8" s="338"/>
      <c r="AE8" s="338"/>
      <c r="AF8" s="338"/>
      <c r="AG8" s="338"/>
      <c r="AH8" s="338"/>
      <c r="AI8" s="338"/>
      <c r="AJ8" s="338"/>
      <c r="AK8" s="338"/>
      <c r="AL8" s="338"/>
      <c r="AM8" s="338"/>
      <c r="AN8" s="338"/>
      <c r="AO8" s="338"/>
      <c r="AP8" s="338"/>
      <c r="AQ8" s="338"/>
      <c r="AR8" s="338"/>
      <c r="AS8" s="338"/>
    </row>
    <row r="9" ht="22.5" customHeight="1">
      <c r="A9" s="268">
        <v>7.0</v>
      </c>
      <c r="B9" s="268">
        <v>3.0</v>
      </c>
      <c r="C9" s="268" t="s">
        <v>188</v>
      </c>
      <c r="D9" s="268"/>
      <c r="E9" s="268"/>
      <c r="F9" s="268"/>
      <c r="G9" s="268">
        <v>1.0</v>
      </c>
      <c r="H9" s="267" t="s">
        <v>864</v>
      </c>
      <c r="I9" s="267" t="s">
        <v>865</v>
      </c>
      <c r="J9" s="172" t="s">
        <v>866</v>
      </c>
      <c r="K9" s="268" t="s">
        <v>867</v>
      </c>
      <c r="L9" s="176">
        <v>4.2</v>
      </c>
      <c r="M9" s="269">
        <v>44270.0</v>
      </c>
      <c r="N9" s="268" t="s">
        <v>350</v>
      </c>
      <c r="O9" s="268" t="s">
        <v>151</v>
      </c>
      <c r="P9" s="269">
        <v>45414.0</v>
      </c>
      <c r="Q9" s="268" t="s">
        <v>66</v>
      </c>
      <c r="R9" s="268" t="s">
        <v>181</v>
      </c>
      <c r="S9" s="173" t="s">
        <v>31</v>
      </c>
      <c r="T9" s="337"/>
      <c r="U9" s="295"/>
      <c r="V9" s="178" t="s">
        <v>868</v>
      </c>
      <c r="W9" s="178" t="s">
        <v>869</v>
      </c>
      <c r="X9" s="178"/>
      <c r="Y9" s="178"/>
      <c r="Z9" s="178"/>
      <c r="AA9" s="178"/>
      <c r="AB9" s="178"/>
      <c r="AC9" s="178"/>
      <c r="AD9" s="338"/>
      <c r="AE9" s="338"/>
      <c r="AF9" s="338"/>
      <c r="AG9" s="338"/>
      <c r="AH9" s="338"/>
      <c r="AI9" s="338"/>
      <c r="AJ9" s="338"/>
      <c r="AK9" s="338"/>
      <c r="AL9" s="338"/>
      <c r="AM9" s="338"/>
      <c r="AN9" s="338"/>
      <c r="AO9" s="338"/>
      <c r="AP9" s="338"/>
      <c r="AQ9" s="338"/>
      <c r="AR9" s="338"/>
      <c r="AS9" s="338"/>
    </row>
    <row r="10" ht="22.5" customHeight="1">
      <c r="A10" s="268">
        <v>8.0</v>
      </c>
      <c r="B10" s="268">
        <v>3.0</v>
      </c>
      <c r="C10" s="268" t="s">
        <v>188</v>
      </c>
      <c r="D10" s="268"/>
      <c r="E10" s="268"/>
      <c r="F10" s="268"/>
      <c r="G10" s="268">
        <v>0.5</v>
      </c>
      <c r="H10" s="267" t="s">
        <v>870</v>
      </c>
      <c r="I10" s="267" t="s">
        <v>871</v>
      </c>
      <c r="J10" s="172" t="s">
        <v>872</v>
      </c>
      <c r="K10" s="268" t="s">
        <v>873</v>
      </c>
      <c r="L10" s="176">
        <v>3.9</v>
      </c>
      <c r="M10" s="269">
        <v>44407.0</v>
      </c>
      <c r="N10" s="268" t="s">
        <v>350</v>
      </c>
      <c r="O10" s="268" t="s">
        <v>154</v>
      </c>
      <c r="P10" s="269">
        <v>45301.0</v>
      </c>
      <c r="Q10" s="268" t="s">
        <v>25</v>
      </c>
      <c r="R10" s="268" t="s">
        <v>181</v>
      </c>
      <c r="S10" s="173" t="s">
        <v>838</v>
      </c>
      <c r="T10" s="337"/>
      <c r="U10" s="295"/>
      <c r="V10" s="178" t="s">
        <v>874</v>
      </c>
      <c r="W10" s="178" t="s">
        <v>875</v>
      </c>
      <c r="X10" s="178"/>
      <c r="Y10" s="178"/>
      <c r="Z10" s="178"/>
      <c r="AA10" s="178"/>
      <c r="AB10" s="178"/>
      <c r="AC10" s="178"/>
      <c r="AD10" s="338"/>
      <c r="AE10" s="338"/>
      <c r="AF10" s="338"/>
      <c r="AG10" s="338"/>
      <c r="AH10" s="338"/>
      <c r="AI10" s="338"/>
      <c r="AJ10" s="338"/>
      <c r="AK10" s="338"/>
      <c r="AL10" s="338"/>
      <c r="AM10" s="338"/>
      <c r="AN10" s="338"/>
      <c r="AO10" s="338"/>
      <c r="AP10" s="338"/>
      <c r="AQ10" s="338"/>
      <c r="AR10" s="338"/>
      <c r="AS10" s="338"/>
    </row>
    <row r="11" ht="22.5" customHeight="1">
      <c r="A11" s="268">
        <v>9.0</v>
      </c>
      <c r="B11" s="268">
        <v>3.0</v>
      </c>
      <c r="C11" s="268" t="s">
        <v>188</v>
      </c>
      <c r="D11" s="268"/>
      <c r="E11" s="268"/>
      <c r="F11" s="268"/>
      <c r="G11" s="268">
        <v>1.0</v>
      </c>
      <c r="H11" s="267" t="s">
        <v>876</v>
      </c>
      <c r="I11" s="267" t="s">
        <v>877</v>
      </c>
      <c r="J11" s="268" t="s">
        <v>878</v>
      </c>
      <c r="K11" s="268" t="s">
        <v>879</v>
      </c>
      <c r="L11" s="176">
        <v>4.8</v>
      </c>
      <c r="M11" s="269">
        <v>44078.0</v>
      </c>
      <c r="N11" s="268" t="s">
        <v>350</v>
      </c>
      <c r="O11" s="268" t="s">
        <v>151</v>
      </c>
      <c r="P11" s="269">
        <v>45519.0</v>
      </c>
      <c r="Q11" s="268" t="s">
        <v>37</v>
      </c>
      <c r="R11" s="268" t="s">
        <v>181</v>
      </c>
      <c r="S11" s="173" t="s">
        <v>11</v>
      </c>
      <c r="T11" s="337" t="s">
        <v>880</v>
      </c>
      <c r="U11" s="295"/>
      <c r="V11" s="178" t="s">
        <v>881</v>
      </c>
      <c r="W11" s="178"/>
      <c r="X11" s="178"/>
      <c r="Y11" s="178"/>
      <c r="Z11" s="178"/>
      <c r="AA11" s="178"/>
      <c r="AB11" s="178"/>
      <c r="AC11" s="178"/>
      <c r="AD11" s="338"/>
      <c r="AE11" s="338"/>
      <c r="AF11" s="338"/>
      <c r="AG11" s="338"/>
      <c r="AH11" s="338"/>
      <c r="AI11" s="338"/>
      <c r="AJ11" s="338"/>
      <c r="AK11" s="338"/>
      <c r="AL11" s="338"/>
      <c r="AM11" s="338"/>
      <c r="AN11" s="338"/>
      <c r="AO11" s="338"/>
      <c r="AP11" s="338"/>
      <c r="AQ11" s="338"/>
      <c r="AR11" s="338"/>
      <c r="AS11" s="338"/>
    </row>
    <row r="12" ht="22.5" customHeight="1">
      <c r="A12" s="268">
        <v>10.0</v>
      </c>
      <c r="B12" s="268">
        <v>3.0</v>
      </c>
      <c r="C12" s="268" t="s">
        <v>188</v>
      </c>
      <c r="D12" s="268"/>
      <c r="E12" s="268"/>
      <c r="F12" s="268"/>
      <c r="G12" s="268">
        <v>1.0</v>
      </c>
      <c r="H12" s="267" t="s">
        <v>882</v>
      </c>
      <c r="I12" s="267" t="s">
        <v>883</v>
      </c>
      <c r="J12" s="268" t="s">
        <v>884</v>
      </c>
      <c r="K12" s="268" t="s">
        <v>885</v>
      </c>
      <c r="L12" s="176">
        <v>4.1</v>
      </c>
      <c r="M12" s="269">
        <v>44334.0</v>
      </c>
      <c r="N12" s="268" t="s">
        <v>338</v>
      </c>
      <c r="O12" s="268" t="s">
        <v>152</v>
      </c>
      <c r="P12" s="269">
        <v>45155.0</v>
      </c>
      <c r="Q12" s="268" t="s">
        <v>133</v>
      </c>
      <c r="R12" s="268" t="s">
        <v>183</v>
      </c>
      <c r="S12" s="173" t="s">
        <v>838</v>
      </c>
      <c r="T12" s="337" t="s">
        <v>886</v>
      </c>
      <c r="U12" s="295"/>
      <c r="V12" s="339" t="s">
        <v>887</v>
      </c>
      <c r="W12" s="339" t="s">
        <v>888</v>
      </c>
      <c r="X12" s="340"/>
      <c r="Y12" s="178"/>
      <c r="Z12" s="178"/>
      <c r="AA12" s="178"/>
      <c r="AB12" s="178"/>
      <c r="AC12" s="178"/>
      <c r="AD12" s="338"/>
      <c r="AE12" s="338"/>
      <c r="AF12" s="338"/>
      <c r="AG12" s="338"/>
      <c r="AH12" s="338"/>
      <c r="AI12" s="338"/>
      <c r="AJ12" s="338"/>
      <c r="AK12" s="338"/>
      <c r="AL12" s="338"/>
      <c r="AM12" s="338"/>
      <c r="AN12" s="338"/>
      <c r="AO12" s="338"/>
      <c r="AP12" s="338"/>
      <c r="AQ12" s="338"/>
      <c r="AR12" s="338"/>
      <c r="AS12" s="338"/>
    </row>
    <row r="13" ht="22.5" customHeight="1">
      <c r="A13" s="268">
        <v>11.0</v>
      </c>
      <c r="B13" s="268">
        <v>3.0</v>
      </c>
      <c r="C13" s="268" t="s">
        <v>188</v>
      </c>
      <c r="D13" s="268"/>
      <c r="E13" s="268"/>
      <c r="F13" s="268"/>
      <c r="G13" s="268">
        <v>1.0</v>
      </c>
      <c r="H13" s="267" t="s">
        <v>889</v>
      </c>
      <c r="I13" s="267" t="s">
        <v>890</v>
      </c>
      <c r="J13" s="268" t="s">
        <v>891</v>
      </c>
      <c r="K13" s="268" t="s">
        <v>892</v>
      </c>
      <c r="L13" s="176">
        <v>4.5</v>
      </c>
      <c r="M13" s="269">
        <v>44180.0</v>
      </c>
      <c r="N13" s="268" t="s">
        <v>338</v>
      </c>
      <c r="O13" s="268" t="s">
        <v>153</v>
      </c>
      <c r="P13" s="269">
        <v>45155.0</v>
      </c>
      <c r="Q13" s="268" t="s">
        <v>133</v>
      </c>
      <c r="R13" s="268" t="s">
        <v>183</v>
      </c>
      <c r="S13" s="173" t="s">
        <v>838</v>
      </c>
      <c r="T13" s="337" t="s">
        <v>893</v>
      </c>
      <c r="U13" s="295"/>
      <c r="V13" s="178" t="s">
        <v>894</v>
      </c>
      <c r="W13" s="178" t="s">
        <v>895</v>
      </c>
      <c r="X13" s="178"/>
      <c r="Y13" s="178"/>
      <c r="Z13" s="178"/>
      <c r="AA13" s="178"/>
      <c r="AB13" s="178"/>
      <c r="AC13" s="178"/>
      <c r="AD13" s="338"/>
      <c r="AE13" s="338"/>
      <c r="AF13" s="338"/>
      <c r="AG13" s="338"/>
      <c r="AH13" s="338"/>
      <c r="AI13" s="338"/>
      <c r="AJ13" s="338"/>
      <c r="AK13" s="338"/>
      <c r="AL13" s="338"/>
      <c r="AM13" s="338"/>
      <c r="AN13" s="338"/>
      <c r="AO13" s="338"/>
      <c r="AP13" s="338"/>
      <c r="AQ13" s="338"/>
      <c r="AR13" s="338"/>
      <c r="AS13" s="338"/>
    </row>
    <row r="14" ht="22.5" customHeight="1">
      <c r="A14" s="268">
        <v>12.0</v>
      </c>
      <c r="B14" s="268">
        <v>3.0</v>
      </c>
      <c r="C14" s="268" t="s">
        <v>188</v>
      </c>
      <c r="D14" s="268"/>
      <c r="E14" s="268"/>
      <c r="F14" s="268"/>
      <c r="G14" s="268">
        <v>1.0</v>
      </c>
      <c r="H14" s="267" t="s">
        <v>896</v>
      </c>
      <c r="I14" s="267" t="s">
        <v>897</v>
      </c>
      <c r="J14" s="268" t="s">
        <v>470</v>
      </c>
      <c r="K14" s="268" t="s">
        <v>898</v>
      </c>
      <c r="L14" s="176">
        <v>4.2</v>
      </c>
      <c r="M14" s="269">
        <v>44298.0</v>
      </c>
      <c r="N14" s="268" t="s">
        <v>350</v>
      </c>
      <c r="O14" s="268" t="s">
        <v>154</v>
      </c>
      <c r="P14" s="269">
        <v>45155.0</v>
      </c>
      <c r="Q14" s="268" t="s">
        <v>25</v>
      </c>
      <c r="R14" s="268" t="s">
        <v>183</v>
      </c>
      <c r="S14" s="173" t="s">
        <v>11</v>
      </c>
      <c r="T14" s="337" t="s">
        <v>899</v>
      </c>
      <c r="U14" s="295"/>
      <c r="V14" s="339" t="s">
        <v>900</v>
      </c>
      <c r="W14" s="339" t="s">
        <v>901</v>
      </c>
      <c r="X14" s="178"/>
      <c r="Y14" s="178"/>
      <c r="Z14" s="178"/>
      <c r="AA14" s="178"/>
      <c r="AB14" s="178"/>
      <c r="AC14" s="178"/>
      <c r="AD14" s="338"/>
      <c r="AE14" s="338"/>
      <c r="AF14" s="338"/>
      <c r="AG14" s="338"/>
      <c r="AH14" s="338"/>
      <c r="AI14" s="338"/>
      <c r="AJ14" s="338"/>
      <c r="AK14" s="338"/>
      <c r="AL14" s="338"/>
      <c r="AM14" s="338"/>
      <c r="AN14" s="338"/>
      <c r="AO14" s="338"/>
      <c r="AP14" s="338"/>
      <c r="AQ14" s="338"/>
      <c r="AR14" s="338"/>
      <c r="AS14" s="338"/>
    </row>
    <row r="15" ht="22.5" customHeight="1">
      <c r="A15" s="268">
        <v>13.0</v>
      </c>
      <c r="B15" s="268">
        <v>3.0</v>
      </c>
      <c r="C15" s="268" t="s">
        <v>188</v>
      </c>
      <c r="D15" s="268"/>
      <c r="E15" s="268"/>
      <c r="F15" s="268"/>
      <c r="G15" s="268">
        <v>1.0</v>
      </c>
      <c r="H15" s="267" t="s">
        <v>902</v>
      </c>
      <c r="I15" s="267" t="s">
        <v>903</v>
      </c>
      <c r="J15" s="268" t="s">
        <v>904</v>
      </c>
      <c r="K15" s="268" t="s">
        <v>905</v>
      </c>
      <c r="L15" s="176">
        <v>4.5</v>
      </c>
      <c r="M15" s="269">
        <v>44159.0</v>
      </c>
      <c r="N15" s="268" t="s">
        <v>350</v>
      </c>
      <c r="O15" s="268" t="s">
        <v>152</v>
      </c>
      <c r="P15" s="177">
        <v>45155.0</v>
      </c>
      <c r="Q15" s="268" t="s">
        <v>76</v>
      </c>
      <c r="R15" s="268" t="s">
        <v>183</v>
      </c>
      <c r="S15" s="173" t="s">
        <v>838</v>
      </c>
      <c r="T15" s="337" t="s">
        <v>906</v>
      </c>
      <c r="U15" s="295"/>
      <c r="V15" s="178" t="s">
        <v>907</v>
      </c>
      <c r="W15" s="178" t="s">
        <v>908</v>
      </c>
      <c r="X15" s="178"/>
      <c r="Y15" s="178"/>
      <c r="Z15" s="178"/>
      <c r="AA15" s="178"/>
      <c r="AB15" s="178"/>
      <c r="AC15" s="178"/>
      <c r="AD15" s="338"/>
      <c r="AE15" s="338"/>
      <c r="AF15" s="338"/>
      <c r="AG15" s="338"/>
      <c r="AH15" s="338"/>
      <c r="AI15" s="338"/>
      <c r="AJ15" s="338"/>
      <c r="AK15" s="338"/>
      <c r="AL15" s="338"/>
      <c r="AM15" s="338"/>
      <c r="AN15" s="338"/>
      <c r="AO15" s="338"/>
      <c r="AP15" s="338"/>
      <c r="AQ15" s="338"/>
      <c r="AR15" s="338"/>
      <c r="AS15" s="338"/>
    </row>
    <row r="16" ht="22.5" customHeight="1">
      <c r="A16" s="268">
        <v>14.0</v>
      </c>
      <c r="B16" s="268">
        <v>3.0</v>
      </c>
      <c r="C16" s="268" t="s">
        <v>188</v>
      </c>
      <c r="D16" s="268"/>
      <c r="E16" s="268"/>
      <c r="F16" s="268"/>
      <c r="G16" s="268">
        <v>1.0</v>
      </c>
      <c r="H16" s="267" t="s">
        <v>909</v>
      </c>
      <c r="I16" s="174" t="s">
        <v>910</v>
      </c>
      <c r="J16" s="172" t="s">
        <v>836</v>
      </c>
      <c r="K16" s="172" t="s">
        <v>911</v>
      </c>
      <c r="L16" s="176">
        <v>4.0</v>
      </c>
      <c r="M16" s="177">
        <v>44349.0</v>
      </c>
      <c r="N16" s="172" t="s">
        <v>350</v>
      </c>
      <c r="O16" s="172" t="s">
        <v>154</v>
      </c>
      <c r="P16" s="269">
        <v>45519.0</v>
      </c>
      <c r="Q16" s="172" t="s">
        <v>42</v>
      </c>
      <c r="R16" s="172" t="s">
        <v>183</v>
      </c>
      <c r="S16" s="173" t="s">
        <v>838</v>
      </c>
      <c r="T16" s="337" t="s">
        <v>912</v>
      </c>
      <c r="U16" s="295"/>
      <c r="V16" s="178" t="s">
        <v>913</v>
      </c>
      <c r="W16" s="178"/>
      <c r="X16" s="178"/>
      <c r="Y16" s="178"/>
      <c r="Z16" s="178"/>
      <c r="AA16" s="178"/>
      <c r="AB16" s="178"/>
      <c r="AC16" s="178"/>
      <c r="AD16" s="338"/>
      <c r="AE16" s="338"/>
      <c r="AF16" s="338"/>
      <c r="AG16" s="338"/>
      <c r="AH16" s="338"/>
      <c r="AI16" s="338"/>
      <c r="AJ16" s="338"/>
      <c r="AK16" s="338"/>
      <c r="AL16" s="338"/>
      <c r="AM16" s="338"/>
      <c r="AN16" s="338"/>
      <c r="AO16" s="338"/>
      <c r="AP16" s="338"/>
      <c r="AQ16" s="338"/>
      <c r="AR16" s="338"/>
      <c r="AS16" s="338"/>
    </row>
    <row r="17" ht="22.5" customHeight="1">
      <c r="A17" s="268">
        <v>15.0</v>
      </c>
      <c r="B17" s="268">
        <v>3.0</v>
      </c>
      <c r="C17" s="268" t="s">
        <v>188</v>
      </c>
      <c r="D17" s="268"/>
      <c r="E17" s="268"/>
      <c r="F17" s="268"/>
      <c r="G17" s="268">
        <v>1.0</v>
      </c>
      <c r="H17" s="267" t="s">
        <v>914</v>
      </c>
      <c r="I17" s="267" t="s">
        <v>915</v>
      </c>
      <c r="J17" s="172" t="s">
        <v>916</v>
      </c>
      <c r="K17" s="172" t="s">
        <v>917</v>
      </c>
      <c r="L17" s="176">
        <v>4.2</v>
      </c>
      <c r="M17" s="177">
        <v>44286.0</v>
      </c>
      <c r="N17" s="172" t="s">
        <v>338</v>
      </c>
      <c r="O17" s="172" t="s">
        <v>152</v>
      </c>
      <c r="P17" s="177">
        <v>45155.0</v>
      </c>
      <c r="Q17" s="172" t="s">
        <v>9</v>
      </c>
      <c r="R17" s="172" t="s">
        <v>185</v>
      </c>
      <c r="S17" s="173" t="s">
        <v>11</v>
      </c>
      <c r="T17" s="337" t="s">
        <v>918</v>
      </c>
      <c r="U17" s="295"/>
      <c r="V17" s="178" t="s">
        <v>919</v>
      </c>
      <c r="W17" s="178" t="s">
        <v>920</v>
      </c>
      <c r="X17" s="178"/>
      <c r="Y17" s="178"/>
      <c r="Z17" s="178"/>
      <c r="AA17" s="178"/>
      <c r="AB17" s="178"/>
      <c r="AC17" s="178"/>
      <c r="AD17" s="338"/>
      <c r="AE17" s="338"/>
      <c r="AF17" s="338"/>
      <c r="AG17" s="338"/>
      <c r="AH17" s="338"/>
      <c r="AI17" s="338"/>
      <c r="AJ17" s="338"/>
      <c r="AK17" s="338"/>
      <c r="AL17" s="338"/>
      <c r="AM17" s="338"/>
      <c r="AN17" s="338"/>
      <c r="AO17" s="338"/>
      <c r="AP17" s="338"/>
      <c r="AQ17" s="338"/>
      <c r="AR17" s="338"/>
      <c r="AS17" s="338"/>
    </row>
    <row r="18" ht="22.5" customHeight="1">
      <c r="A18" s="268">
        <v>16.0</v>
      </c>
      <c r="B18" s="268">
        <v>3.0</v>
      </c>
      <c r="C18" s="268" t="s">
        <v>188</v>
      </c>
      <c r="D18" s="268" t="s">
        <v>334</v>
      </c>
      <c r="E18" s="268"/>
      <c r="F18" s="268"/>
      <c r="G18" s="268">
        <v>1.0</v>
      </c>
      <c r="H18" s="267" t="s">
        <v>921</v>
      </c>
      <c r="I18" s="174" t="s">
        <v>922</v>
      </c>
      <c r="J18" s="172" t="s">
        <v>923</v>
      </c>
      <c r="K18" s="172" t="s">
        <v>924</v>
      </c>
      <c r="L18" s="176">
        <v>4.0</v>
      </c>
      <c r="M18" s="177">
        <v>44371.0</v>
      </c>
      <c r="N18" s="172" t="s">
        <v>338</v>
      </c>
      <c r="O18" s="172" t="s">
        <v>153</v>
      </c>
      <c r="P18" s="177">
        <v>45155.0</v>
      </c>
      <c r="Q18" s="172" t="s">
        <v>39</v>
      </c>
      <c r="R18" s="172" t="s">
        <v>185</v>
      </c>
      <c r="S18" s="173" t="s">
        <v>11</v>
      </c>
      <c r="T18" s="337" t="s">
        <v>925</v>
      </c>
      <c r="U18" s="295"/>
      <c r="V18" s="178" t="s">
        <v>926</v>
      </c>
      <c r="W18" s="178" t="s">
        <v>927</v>
      </c>
      <c r="X18" s="178"/>
      <c r="Y18" s="340"/>
      <c r="Z18" s="340"/>
      <c r="AA18" s="339"/>
      <c r="AB18" s="178"/>
      <c r="AC18" s="178"/>
      <c r="AD18" s="181"/>
      <c r="AE18" s="181"/>
      <c r="AF18" s="180"/>
      <c r="AG18" s="180"/>
      <c r="AH18" s="180"/>
      <c r="AI18" s="180"/>
      <c r="AJ18" s="180"/>
      <c r="AK18" s="180"/>
      <c r="AL18" s="180"/>
      <c r="AM18" s="180"/>
      <c r="AN18" s="338"/>
      <c r="AO18" s="338"/>
      <c r="AP18" s="338"/>
      <c r="AQ18" s="338"/>
      <c r="AR18" s="338"/>
      <c r="AS18" s="338"/>
    </row>
    <row r="19" ht="22.5" customHeight="1">
      <c r="A19" s="268">
        <v>17.0</v>
      </c>
      <c r="B19" s="268">
        <v>3.0</v>
      </c>
      <c r="C19" s="268" t="s">
        <v>188</v>
      </c>
      <c r="D19" s="268"/>
      <c r="E19" s="268"/>
      <c r="F19" s="268"/>
      <c r="G19" s="268">
        <v>1.0</v>
      </c>
      <c r="H19" s="267" t="s">
        <v>928</v>
      </c>
      <c r="I19" s="174" t="s">
        <v>929</v>
      </c>
      <c r="J19" s="172" t="s">
        <v>930</v>
      </c>
      <c r="K19" s="172" t="s">
        <v>931</v>
      </c>
      <c r="L19" s="176">
        <v>4.5</v>
      </c>
      <c r="M19" s="177">
        <v>44166.0</v>
      </c>
      <c r="N19" s="172" t="s">
        <v>338</v>
      </c>
      <c r="O19" s="172" t="s">
        <v>154</v>
      </c>
      <c r="P19" s="177">
        <v>45519.0</v>
      </c>
      <c r="Q19" s="172" t="s">
        <v>133</v>
      </c>
      <c r="R19" s="172" t="s">
        <v>185</v>
      </c>
      <c r="S19" s="173" t="s">
        <v>11</v>
      </c>
      <c r="T19" s="337" t="s">
        <v>932</v>
      </c>
      <c r="U19" s="295"/>
      <c r="V19" s="178" t="s">
        <v>933</v>
      </c>
      <c r="W19" s="178"/>
      <c r="X19" s="178"/>
      <c r="Y19" s="340"/>
      <c r="Z19" s="340"/>
      <c r="AA19" s="178"/>
      <c r="AB19" s="178"/>
      <c r="AC19" s="178"/>
      <c r="AD19" s="338"/>
      <c r="AE19" s="338"/>
      <c r="AF19" s="338"/>
      <c r="AG19" s="338"/>
      <c r="AH19" s="338"/>
      <c r="AI19" s="338"/>
      <c r="AJ19" s="338"/>
      <c r="AK19" s="338"/>
      <c r="AL19" s="338"/>
      <c r="AM19" s="338"/>
      <c r="AN19" s="338"/>
      <c r="AO19" s="338"/>
      <c r="AP19" s="338"/>
      <c r="AQ19" s="338"/>
      <c r="AR19" s="338"/>
      <c r="AS19" s="338"/>
    </row>
    <row r="20" ht="22.5" customHeight="1">
      <c r="A20" s="341">
        <v>18.0</v>
      </c>
      <c r="B20" s="341">
        <v>3.0</v>
      </c>
      <c r="C20" s="341" t="s">
        <v>188</v>
      </c>
      <c r="D20" s="341"/>
      <c r="E20" s="341"/>
      <c r="F20" s="341"/>
      <c r="G20" s="341">
        <v>1.0</v>
      </c>
      <c r="H20" s="342" t="s">
        <v>934</v>
      </c>
      <c r="I20" s="342" t="s">
        <v>935</v>
      </c>
      <c r="J20" s="343" t="s">
        <v>361</v>
      </c>
      <c r="K20" s="343" t="s">
        <v>936</v>
      </c>
      <c r="L20" s="344">
        <v>3.8</v>
      </c>
      <c r="M20" s="345">
        <v>44410.0</v>
      </c>
      <c r="N20" s="343" t="s">
        <v>350</v>
      </c>
      <c r="O20" s="343" t="s">
        <v>153</v>
      </c>
      <c r="P20" s="345">
        <v>45519.0</v>
      </c>
      <c r="Q20" s="343" t="s">
        <v>133</v>
      </c>
      <c r="R20" s="343" t="s">
        <v>185</v>
      </c>
      <c r="S20" s="346" t="s">
        <v>31</v>
      </c>
      <c r="T20" s="347"/>
      <c r="U20" s="348"/>
      <c r="V20" s="349" t="s">
        <v>937</v>
      </c>
      <c r="W20" s="349"/>
      <c r="X20" s="349"/>
      <c r="Y20" s="350"/>
      <c r="Z20" s="350"/>
      <c r="AA20" s="349"/>
      <c r="AB20" s="349"/>
      <c r="AC20" s="349"/>
      <c r="AD20" s="351"/>
      <c r="AE20" s="351"/>
      <c r="AF20" s="351"/>
      <c r="AG20" s="351"/>
      <c r="AH20" s="351"/>
      <c r="AI20" s="351"/>
      <c r="AJ20" s="351"/>
      <c r="AK20" s="351"/>
      <c r="AL20" s="351"/>
      <c r="AM20" s="351"/>
      <c r="AN20" s="351"/>
      <c r="AO20" s="351"/>
      <c r="AP20" s="351"/>
      <c r="AQ20" s="351"/>
      <c r="AR20" s="351"/>
      <c r="AS20" s="351"/>
    </row>
    <row r="21" ht="22.5" customHeight="1">
      <c r="A21" s="182">
        <v>19.0</v>
      </c>
      <c r="B21" s="182">
        <v>3.0</v>
      </c>
      <c r="C21" s="352" t="s">
        <v>188</v>
      </c>
      <c r="D21" s="182"/>
      <c r="E21" s="182"/>
      <c r="F21" s="182"/>
      <c r="G21" s="182">
        <v>1.0</v>
      </c>
      <c r="H21" s="184" t="s">
        <v>938</v>
      </c>
      <c r="I21" s="184" t="s">
        <v>939</v>
      </c>
      <c r="J21" s="182" t="s">
        <v>407</v>
      </c>
      <c r="K21" s="182" t="s">
        <v>940</v>
      </c>
      <c r="L21" s="186">
        <v>4.7</v>
      </c>
      <c r="M21" s="187">
        <v>44118.0</v>
      </c>
      <c r="N21" s="182" t="s">
        <v>338</v>
      </c>
      <c r="O21" s="182"/>
      <c r="P21" s="187">
        <v>45883.0</v>
      </c>
      <c r="Q21" s="182" t="s">
        <v>115</v>
      </c>
      <c r="R21" s="182" t="s">
        <v>345</v>
      </c>
      <c r="S21" s="183" t="s">
        <v>31</v>
      </c>
      <c r="T21" s="353" t="s">
        <v>941</v>
      </c>
      <c r="U21" s="204"/>
      <c r="V21" s="182"/>
      <c r="W21" s="182"/>
      <c r="X21" s="183"/>
      <c r="Y21" s="354"/>
      <c r="Z21" s="355"/>
      <c r="AA21" s="356"/>
      <c r="AB21" s="357"/>
      <c r="AC21" s="357"/>
      <c r="AD21" s="192"/>
      <c r="AE21" s="192"/>
      <c r="AF21" s="191"/>
      <c r="AG21" s="191"/>
      <c r="AH21" s="191"/>
      <c r="AI21" s="191"/>
      <c r="AJ21" s="191"/>
      <c r="AK21" s="191"/>
      <c r="AL21" s="191"/>
      <c r="AM21" s="191"/>
      <c r="AN21" s="191"/>
      <c r="AO21" s="191"/>
      <c r="AP21" s="191"/>
      <c r="AQ21" s="191"/>
      <c r="AR21" s="191"/>
      <c r="AS21" s="191"/>
    </row>
    <row r="22" ht="22.5" customHeight="1">
      <c r="A22" s="182">
        <v>20.0</v>
      </c>
      <c r="B22" s="182">
        <v>3.0</v>
      </c>
      <c r="C22" s="352" t="s">
        <v>188</v>
      </c>
      <c r="D22" s="182" t="s">
        <v>334</v>
      </c>
      <c r="E22" s="182"/>
      <c r="F22" s="182"/>
      <c r="G22" s="182">
        <v>1.0</v>
      </c>
      <c r="H22" s="184" t="s">
        <v>942</v>
      </c>
      <c r="I22" s="184" t="s">
        <v>943</v>
      </c>
      <c r="J22" s="182" t="s">
        <v>944</v>
      </c>
      <c r="K22" s="182" t="s">
        <v>945</v>
      </c>
      <c r="L22" s="186">
        <v>4.7</v>
      </c>
      <c r="M22" s="187">
        <v>44098.0</v>
      </c>
      <c r="N22" s="182" t="s">
        <v>338</v>
      </c>
      <c r="O22" s="182"/>
      <c r="P22" s="187">
        <v>45883.0</v>
      </c>
      <c r="Q22" s="182" t="s">
        <v>33</v>
      </c>
      <c r="R22" s="182" t="s">
        <v>345</v>
      </c>
      <c r="S22" s="183" t="s">
        <v>11</v>
      </c>
      <c r="T22" s="353" t="s">
        <v>946</v>
      </c>
      <c r="U22" s="204"/>
      <c r="V22" s="182"/>
      <c r="W22" s="182"/>
      <c r="X22" s="183"/>
      <c r="Y22" s="354"/>
      <c r="Z22" s="355"/>
      <c r="AA22" s="356"/>
      <c r="AB22" s="357"/>
      <c r="AC22" s="357"/>
      <c r="AD22" s="192"/>
      <c r="AE22" s="192"/>
      <c r="AF22" s="191"/>
      <c r="AG22" s="191"/>
      <c r="AH22" s="191"/>
      <c r="AI22" s="191"/>
      <c r="AJ22" s="191"/>
      <c r="AK22" s="191"/>
      <c r="AL22" s="191"/>
      <c r="AM22" s="191"/>
      <c r="AN22" s="191"/>
      <c r="AO22" s="191"/>
      <c r="AP22" s="191"/>
      <c r="AQ22" s="191"/>
      <c r="AR22" s="191"/>
      <c r="AS22" s="191"/>
    </row>
    <row r="23" ht="22.5" customHeight="1">
      <c r="A23" s="268">
        <v>21.0</v>
      </c>
      <c r="B23" s="268"/>
      <c r="C23" s="268"/>
      <c r="D23" s="268"/>
      <c r="E23" s="268"/>
      <c r="F23" s="268"/>
      <c r="G23" s="268"/>
      <c r="H23" s="267"/>
      <c r="I23" s="174"/>
      <c r="J23" s="172"/>
      <c r="K23" s="172"/>
      <c r="L23" s="176"/>
      <c r="M23" s="177"/>
      <c r="N23" s="172"/>
      <c r="O23" s="172"/>
      <c r="P23" s="269"/>
      <c r="Q23" s="172"/>
      <c r="R23" s="172"/>
      <c r="S23" s="358"/>
      <c r="T23" s="337"/>
      <c r="U23" s="295"/>
      <c r="V23" s="178"/>
      <c r="W23" s="178"/>
      <c r="X23" s="178"/>
      <c r="Y23" s="178"/>
      <c r="Z23" s="178"/>
      <c r="AA23" s="178"/>
      <c r="AB23" s="178"/>
      <c r="AC23" s="178"/>
      <c r="AD23" s="359"/>
      <c r="AE23" s="359"/>
      <c r="AF23" s="359"/>
      <c r="AG23" s="359"/>
      <c r="AH23" s="359"/>
      <c r="AI23" s="359"/>
      <c r="AJ23" s="359"/>
      <c r="AK23" s="359"/>
      <c r="AL23" s="359"/>
      <c r="AM23" s="359"/>
      <c r="AN23" s="359"/>
      <c r="AO23" s="359"/>
      <c r="AP23" s="359"/>
      <c r="AQ23" s="359"/>
      <c r="AR23" s="359"/>
      <c r="AS23" s="359"/>
    </row>
    <row r="24" ht="22.5" customHeight="1">
      <c r="A24" s="268">
        <v>22.0</v>
      </c>
      <c r="B24" s="268"/>
      <c r="C24" s="268"/>
      <c r="D24" s="268"/>
      <c r="E24" s="268"/>
      <c r="F24" s="268"/>
      <c r="G24" s="268"/>
      <c r="H24" s="267"/>
      <c r="I24" s="174"/>
      <c r="J24" s="172"/>
      <c r="K24" s="172"/>
      <c r="L24" s="360"/>
      <c r="M24" s="177"/>
      <c r="N24" s="172"/>
      <c r="O24" s="172"/>
      <c r="P24" s="269"/>
      <c r="Q24" s="172"/>
      <c r="R24" s="172"/>
      <c r="S24" s="358"/>
      <c r="T24" s="337"/>
      <c r="U24" s="295"/>
      <c r="V24" s="178"/>
      <c r="W24" s="178"/>
      <c r="X24" s="178"/>
      <c r="Y24" s="178"/>
      <c r="Z24" s="178"/>
      <c r="AA24" s="178"/>
      <c r="AB24" s="178"/>
      <c r="AC24" s="178"/>
      <c r="AD24" s="359"/>
      <c r="AE24" s="359"/>
      <c r="AF24" s="359"/>
      <c r="AG24" s="359"/>
      <c r="AH24" s="359"/>
      <c r="AI24" s="359"/>
      <c r="AJ24" s="359"/>
      <c r="AK24" s="359"/>
      <c r="AL24" s="359"/>
      <c r="AM24" s="359"/>
      <c r="AN24" s="359"/>
      <c r="AO24" s="359"/>
      <c r="AP24" s="359"/>
      <c r="AQ24" s="359"/>
      <c r="AR24" s="359"/>
      <c r="AS24" s="359"/>
    </row>
    <row r="25" ht="22.5" customHeight="1">
      <c r="A25" s="268">
        <v>23.0</v>
      </c>
      <c r="B25" s="268"/>
      <c r="C25" s="268"/>
      <c r="D25" s="268"/>
      <c r="E25" s="268"/>
      <c r="F25" s="268"/>
      <c r="G25" s="268"/>
      <c r="H25" s="267"/>
      <c r="I25" s="174"/>
      <c r="J25" s="172"/>
      <c r="K25" s="172"/>
      <c r="L25" s="360"/>
      <c r="M25" s="177"/>
      <c r="N25" s="172"/>
      <c r="O25" s="172"/>
      <c r="P25" s="269"/>
      <c r="Q25" s="172"/>
      <c r="R25" s="172"/>
      <c r="S25" s="358"/>
      <c r="T25" s="337"/>
      <c r="U25" s="295"/>
      <c r="V25" s="178"/>
      <c r="W25" s="178"/>
      <c r="X25" s="178"/>
      <c r="Y25" s="178"/>
      <c r="Z25" s="178"/>
      <c r="AA25" s="178"/>
      <c r="AB25" s="178"/>
      <c r="AC25" s="178"/>
      <c r="AD25" s="338"/>
      <c r="AE25" s="338"/>
      <c r="AF25" s="338"/>
      <c r="AG25" s="338"/>
      <c r="AH25" s="338"/>
      <c r="AI25" s="338"/>
      <c r="AJ25" s="338"/>
      <c r="AK25" s="338"/>
      <c r="AL25" s="338"/>
      <c r="AM25" s="338"/>
      <c r="AN25" s="338"/>
      <c r="AO25" s="338"/>
      <c r="AP25" s="338"/>
      <c r="AQ25" s="338"/>
      <c r="AR25" s="338"/>
      <c r="AS25" s="338"/>
    </row>
    <row r="26" ht="22.5" customHeight="1">
      <c r="A26" s="268">
        <v>24.0</v>
      </c>
      <c r="B26" s="268"/>
      <c r="C26" s="268"/>
      <c r="D26" s="268"/>
      <c r="E26" s="268"/>
      <c r="F26" s="268"/>
      <c r="G26" s="268"/>
      <c r="H26" s="267"/>
      <c r="I26" s="174"/>
      <c r="J26" s="172"/>
      <c r="K26" s="172"/>
      <c r="L26" s="360"/>
      <c r="M26" s="177"/>
      <c r="N26" s="172"/>
      <c r="O26" s="172"/>
      <c r="P26" s="269"/>
      <c r="Q26" s="172"/>
      <c r="R26" s="172"/>
      <c r="S26" s="358"/>
      <c r="T26" s="337"/>
      <c r="U26" s="295"/>
      <c r="V26" s="178"/>
      <c r="W26" s="178"/>
      <c r="X26" s="178"/>
      <c r="Y26" s="178"/>
      <c r="Z26" s="178"/>
      <c r="AA26" s="178"/>
      <c r="AB26" s="178"/>
      <c r="AC26" s="178"/>
      <c r="AD26" s="338"/>
      <c r="AE26" s="338"/>
      <c r="AF26" s="338"/>
      <c r="AG26" s="338"/>
      <c r="AH26" s="338"/>
      <c r="AI26" s="338"/>
      <c r="AJ26" s="338"/>
      <c r="AK26" s="338"/>
      <c r="AL26" s="338"/>
      <c r="AM26" s="338"/>
      <c r="AN26" s="338"/>
      <c r="AO26" s="338"/>
      <c r="AP26" s="338"/>
      <c r="AQ26" s="338"/>
      <c r="AR26" s="338"/>
      <c r="AS26" s="338"/>
    </row>
    <row r="27" ht="22.5" customHeight="1">
      <c r="A27" s="164" t="s">
        <v>947</v>
      </c>
      <c r="B27" s="25"/>
      <c r="C27" s="25"/>
      <c r="D27" s="25"/>
      <c r="E27" s="25"/>
      <c r="F27" s="25"/>
      <c r="G27" s="25"/>
      <c r="H27" s="25"/>
      <c r="I27" s="25"/>
      <c r="J27" s="25"/>
      <c r="K27" s="26"/>
      <c r="L27" s="165"/>
      <c r="M27" s="166"/>
      <c r="N27" s="167"/>
      <c r="O27" s="167"/>
      <c r="P27" s="166"/>
      <c r="Q27" s="167"/>
      <c r="R27" s="331"/>
      <c r="S27" s="262"/>
      <c r="T27" s="332"/>
      <c r="U27" s="333"/>
      <c r="V27" s="361"/>
      <c r="W27" s="362"/>
      <c r="X27" s="25"/>
      <c r="Y27" s="25"/>
      <c r="Z27" s="25"/>
      <c r="AA27" s="25"/>
      <c r="AB27" s="25"/>
      <c r="AC27" s="26"/>
      <c r="AD27" s="335"/>
      <c r="AE27" s="335"/>
      <c r="AF27" s="335"/>
      <c r="AG27" s="335"/>
      <c r="AH27" s="335"/>
      <c r="AI27" s="335"/>
      <c r="AJ27" s="335"/>
      <c r="AK27" s="335"/>
      <c r="AL27" s="335"/>
      <c r="AM27" s="335"/>
      <c r="AN27" s="335"/>
      <c r="AO27" s="335"/>
      <c r="AP27" s="335"/>
      <c r="AQ27" s="336"/>
      <c r="AR27" s="336"/>
      <c r="AS27" s="336"/>
    </row>
    <row r="28" ht="22.5" customHeight="1">
      <c r="A28" s="268">
        <v>1.0</v>
      </c>
      <c r="B28" s="268">
        <v>4.0</v>
      </c>
      <c r="C28" s="268" t="s">
        <v>190</v>
      </c>
      <c r="D28" s="268"/>
      <c r="E28" s="268"/>
      <c r="F28" s="268"/>
      <c r="G28" s="268">
        <v>1.0</v>
      </c>
      <c r="H28" s="267" t="s">
        <v>948</v>
      </c>
      <c r="I28" s="267" t="s">
        <v>949</v>
      </c>
      <c r="J28" s="268" t="s">
        <v>950</v>
      </c>
      <c r="K28" s="268" t="s">
        <v>951</v>
      </c>
      <c r="L28" s="176">
        <v>4.5</v>
      </c>
      <c r="M28" s="269">
        <v>44185.0</v>
      </c>
      <c r="N28" s="268" t="s">
        <v>350</v>
      </c>
      <c r="O28" s="268" t="s">
        <v>153</v>
      </c>
      <c r="P28" s="269">
        <v>45208.0</v>
      </c>
      <c r="Q28" s="268" t="s">
        <v>91</v>
      </c>
      <c r="R28" s="268" t="s">
        <v>175</v>
      </c>
      <c r="S28" s="173" t="s">
        <v>11</v>
      </c>
      <c r="T28" s="337" t="s">
        <v>952</v>
      </c>
      <c r="U28" s="295"/>
      <c r="V28" s="178" t="s">
        <v>953</v>
      </c>
      <c r="W28" s="178" t="s">
        <v>954</v>
      </c>
      <c r="X28" s="178"/>
      <c r="Y28" s="178"/>
      <c r="Z28" s="178"/>
      <c r="AA28" s="178"/>
      <c r="AB28" s="178"/>
      <c r="AC28" s="178"/>
      <c r="AD28" s="338"/>
      <c r="AE28" s="338"/>
      <c r="AF28" s="338"/>
      <c r="AG28" s="338"/>
      <c r="AH28" s="338"/>
      <c r="AI28" s="338"/>
      <c r="AJ28" s="338"/>
      <c r="AK28" s="338"/>
      <c r="AL28" s="338"/>
      <c r="AM28" s="338"/>
      <c r="AN28" s="338"/>
      <c r="AO28" s="338"/>
      <c r="AP28" s="338"/>
      <c r="AQ28" s="338"/>
      <c r="AR28" s="338"/>
      <c r="AS28" s="338"/>
    </row>
    <row r="29" ht="22.5" customHeight="1">
      <c r="A29" s="268">
        <v>2.0</v>
      </c>
      <c r="B29" s="268">
        <v>4.0</v>
      </c>
      <c r="C29" s="268" t="s">
        <v>190</v>
      </c>
      <c r="D29" s="268"/>
      <c r="E29" s="268"/>
      <c r="F29" s="268"/>
      <c r="G29" s="268">
        <v>1.0</v>
      </c>
      <c r="H29" s="267" t="s">
        <v>955</v>
      </c>
      <c r="I29" s="267" t="s">
        <v>956</v>
      </c>
      <c r="J29" s="268" t="s">
        <v>475</v>
      </c>
      <c r="K29" s="268" t="s">
        <v>957</v>
      </c>
      <c r="L29" s="176">
        <v>4.5</v>
      </c>
      <c r="M29" s="269">
        <v>44171.0</v>
      </c>
      <c r="N29" s="268" t="s">
        <v>338</v>
      </c>
      <c r="O29" s="268" t="s">
        <v>153</v>
      </c>
      <c r="P29" s="269">
        <v>45519.0</v>
      </c>
      <c r="Q29" s="268" t="s">
        <v>133</v>
      </c>
      <c r="R29" s="268" t="s">
        <v>175</v>
      </c>
      <c r="S29" s="173" t="s">
        <v>838</v>
      </c>
      <c r="T29" s="337" t="s">
        <v>958</v>
      </c>
      <c r="U29" s="295"/>
      <c r="V29" s="178" t="s">
        <v>959</v>
      </c>
      <c r="W29" s="178"/>
      <c r="X29" s="178"/>
      <c r="Y29" s="178"/>
      <c r="Z29" s="178"/>
      <c r="AA29" s="178"/>
      <c r="AB29" s="178"/>
      <c r="AC29" s="178"/>
      <c r="AD29" s="338"/>
      <c r="AE29" s="338"/>
      <c r="AF29" s="338"/>
      <c r="AG29" s="338"/>
      <c r="AH29" s="338"/>
      <c r="AI29" s="338"/>
      <c r="AJ29" s="338"/>
      <c r="AK29" s="338"/>
      <c r="AL29" s="338"/>
      <c r="AM29" s="338"/>
      <c r="AN29" s="338"/>
      <c r="AO29" s="338"/>
      <c r="AP29" s="338"/>
      <c r="AQ29" s="338"/>
      <c r="AR29" s="338"/>
      <c r="AS29" s="338"/>
    </row>
    <row r="30" ht="22.5" customHeight="1">
      <c r="A30" s="268">
        <v>3.0</v>
      </c>
      <c r="B30" s="268">
        <v>4.0</v>
      </c>
      <c r="C30" s="268" t="s">
        <v>190</v>
      </c>
      <c r="D30" s="268"/>
      <c r="E30" s="268"/>
      <c r="F30" s="268"/>
      <c r="G30" s="268">
        <v>1.0</v>
      </c>
      <c r="H30" s="267" t="s">
        <v>960</v>
      </c>
      <c r="I30" s="267" t="s">
        <v>961</v>
      </c>
      <c r="J30" s="268" t="s">
        <v>962</v>
      </c>
      <c r="K30" s="268" t="s">
        <v>963</v>
      </c>
      <c r="L30" s="176">
        <v>3.9</v>
      </c>
      <c r="M30" s="269">
        <v>44392.0</v>
      </c>
      <c r="N30" s="268" t="s">
        <v>338</v>
      </c>
      <c r="O30" s="268" t="s">
        <v>154</v>
      </c>
      <c r="P30" s="269">
        <v>45665.0</v>
      </c>
      <c r="Q30" s="268" t="s">
        <v>115</v>
      </c>
      <c r="R30" s="268" t="s">
        <v>175</v>
      </c>
      <c r="S30" s="173" t="s">
        <v>31</v>
      </c>
      <c r="T30" s="337" t="s">
        <v>964</v>
      </c>
      <c r="U30" s="295"/>
      <c r="V30" s="339" t="s">
        <v>965</v>
      </c>
      <c r="W30" s="339"/>
      <c r="X30" s="340"/>
      <c r="Y30" s="178"/>
      <c r="Z30" s="178"/>
      <c r="AA30" s="178"/>
      <c r="AB30" s="178"/>
      <c r="AC30" s="178"/>
      <c r="AD30" s="338"/>
      <c r="AE30" s="338"/>
      <c r="AF30" s="338"/>
      <c r="AG30" s="338"/>
      <c r="AH30" s="338"/>
      <c r="AI30" s="338"/>
      <c r="AJ30" s="338"/>
      <c r="AK30" s="338"/>
      <c r="AL30" s="338"/>
      <c r="AM30" s="338"/>
      <c r="AN30" s="338"/>
      <c r="AO30" s="338"/>
      <c r="AP30" s="338"/>
      <c r="AQ30" s="338"/>
      <c r="AR30" s="338"/>
      <c r="AS30" s="338"/>
    </row>
    <row r="31" ht="22.5" customHeight="1">
      <c r="A31" s="268">
        <v>4.0</v>
      </c>
      <c r="B31" s="268">
        <v>4.0</v>
      </c>
      <c r="C31" s="268" t="s">
        <v>190</v>
      </c>
      <c r="D31" s="268" t="s">
        <v>334</v>
      </c>
      <c r="E31" s="268"/>
      <c r="F31" s="268"/>
      <c r="G31" s="268">
        <v>1.0</v>
      </c>
      <c r="H31" s="267" t="s">
        <v>966</v>
      </c>
      <c r="I31" s="267" t="s">
        <v>967</v>
      </c>
      <c r="J31" s="268" t="s">
        <v>968</v>
      </c>
      <c r="K31" s="268" t="s">
        <v>969</v>
      </c>
      <c r="L31" s="176">
        <v>4.3</v>
      </c>
      <c r="M31" s="269">
        <v>44243.0</v>
      </c>
      <c r="N31" s="268" t="s">
        <v>350</v>
      </c>
      <c r="O31" s="268" t="s">
        <v>152</v>
      </c>
      <c r="P31" s="269">
        <v>45700.0</v>
      </c>
      <c r="Q31" s="268" t="s">
        <v>37</v>
      </c>
      <c r="R31" s="268" t="s">
        <v>175</v>
      </c>
      <c r="S31" s="173" t="s">
        <v>11</v>
      </c>
      <c r="T31" s="337" t="s">
        <v>970</v>
      </c>
      <c r="U31" s="295" t="s">
        <v>970</v>
      </c>
      <c r="V31" s="339" t="s">
        <v>971</v>
      </c>
      <c r="W31" s="339"/>
      <c r="X31" s="340"/>
      <c r="Y31" s="178"/>
      <c r="Z31" s="178"/>
      <c r="AA31" s="178"/>
      <c r="AB31" s="178"/>
      <c r="AC31" s="178"/>
      <c r="AD31" s="338"/>
      <c r="AE31" s="338"/>
      <c r="AF31" s="338"/>
      <c r="AG31" s="338"/>
      <c r="AH31" s="338"/>
      <c r="AI31" s="338"/>
      <c r="AJ31" s="338"/>
      <c r="AK31" s="338"/>
      <c r="AL31" s="338"/>
      <c r="AM31" s="338"/>
      <c r="AN31" s="338"/>
      <c r="AO31" s="338"/>
      <c r="AP31" s="338"/>
      <c r="AQ31" s="338"/>
      <c r="AR31" s="338"/>
      <c r="AS31" s="338"/>
    </row>
    <row r="32" ht="22.5" customHeight="1">
      <c r="A32" s="268">
        <v>5.0</v>
      </c>
      <c r="B32" s="268">
        <v>4.0</v>
      </c>
      <c r="C32" s="268" t="s">
        <v>190</v>
      </c>
      <c r="D32" s="268"/>
      <c r="E32" s="268"/>
      <c r="F32" s="268"/>
      <c r="G32" s="268">
        <v>1.0</v>
      </c>
      <c r="H32" s="267" t="s">
        <v>972</v>
      </c>
      <c r="I32" s="267" t="s">
        <v>973</v>
      </c>
      <c r="J32" s="268" t="s">
        <v>336</v>
      </c>
      <c r="K32" s="268" t="s">
        <v>974</v>
      </c>
      <c r="L32" s="176">
        <v>4.5</v>
      </c>
      <c r="M32" s="269">
        <v>44155.0</v>
      </c>
      <c r="N32" s="268" t="s">
        <v>338</v>
      </c>
      <c r="O32" s="268" t="s">
        <v>151</v>
      </c>
      <c r="P32" s="269">
        <v>45155.0</v>
      </c>
      <c r="Q32" s="268" t="s">
        <v>133</v>
      </c>
      <c r="R32" s="268" t="s">
        <v>177</v>
      </c>
      <c r="S32" s="173" t="s">
        <v>31</v>
      </c>
      <c r="T32" s="337" t="s">
        <v>975</v>
      </c>
      <c r="U32" s="295"/>
      <c r="V32" s="178" t="s">
        <v>976</v>
      </c>
      <c r="W32" s="178" t="s">
        <v>977</v>
      </c>
      <c r="X32" s="178"/>
      <c r="Y32" s="178"/>
      <c r="Z32" s="178"/>
      <c r="AA32" s="178"/>
      <c r="AB32" s="178"/>
      <c r="AC32" s="178"/>
      <c r="AD32" s="338"/>
      <c r="AE32" s="338"/>
      <c r="AF32" s="338"/>
      <c r="AG32" s="338"/>
      <c r="AH32" s="338"/>
      <c r="AI32" s="338"/>
      <c r="AJ32" s="338"/>
      <c r="AK32" s="338"/>
      <c r="AL32" s="338"/>
      <c r="AM32" s="338"/>
      <c r="AN32" s="338"/>
      <c r="AO32" s="338"/>
      <c r="AP32" s="338"/>
      <c r="AQ32" s="338"/>
      <c r="AR32" s="338"/>
      <c r="AS32" s="338"/>
    </row>
    <row r="33" ht="22.5" customHeight="1">
      <c r="A33" s="268">
        <v>6.0</v>
      </c>
      <c r="B33" s="268">
        <v>4.0</v>
      </c>
      <c r="C33" s="268" t="s">
        <v>190</v>
      </c>
      <c r="D33" s="268"/>
      <c r="E33" s="268"/>
      <c r="F33" s="268" t="s">
        <v>334</v>
      </c>
      <c r="G33" s="268">
        <v>1.0</v>
      </c>
      <c r="H33" s="267" t="s">
        <v>978</v>
      </c>
      <c r="I33" s="267" t="s">
        <v>979</v>
      </c>
      <c r="J33" s="268" t="s">
        <v>980</v>
      </c>
      <c r="K33" s="268" t="s">
        <v>981</v>
      </c>
      <c r="L33" s="176">
        <v>3.9</v>
      </c>
      <c r="M33" s="269">
        <v>44409.0</v>
      </c>
      <c r="N33" s="268" t="s">
        <v>350</v>
      </c>
      <c r="O33" s="268" t="s">
        <v>154</v>
      </c>
      <c r="P33" s="269">
        <v>45155.0</v>
      </c>
      <c r="Q33" s="268" t="s">
        <v>37</v>
      </c>
      <c r="R33" s="268" t="s">
        <v>177</v>
      </c>
      <c r="S33" s="173" t="s">
        <v>11</v>
      </c>
      <c r="T33" s="337" t="s">
        <v>982</v>
      </c>
      <c r="U33" s="295"/>
      <c r="V33" s="178" t="s">
        <v>983</v>
      </c>
      <c r="W33" s="178" t="s">
        <v>984</v>
      </c>
      <c r="X33" s="178"/>
      <c r="Y33" s="178"/>
      <c r="Z33" s="178"/>
      <c r="AA33" s="178"/>
      <c r="AB33" s="178"/>
      <c r="AC33" s="178"/>
      <c r="AD33" s="338"/>
      <c r="AE33" s="338"/>
      <c r="AF33" s="338"/>
      <c r="AG33" s="338"/>
      <c r="AH33" s="338"/>
      <c r="AI33" s="338"/>
      <c r="AJ33" s="338"/>
      <c r="AK33" s="338"/>
      <c r="AL33" s="338"/>
      <c r="AM33" s="338"/>
      <c r="AN33" s="338"/>
      <c r="AO33" s="338"/>
      <c r="AP33" s="338"/>
      <c r="AQ33" s="338"/>
      <c r="AR33" s="338"/>
      <c r="AS33" s="338"/>
    </row>
    <row r="34" ht="22.5" customHeight="1">
      <c r="A34" s="268">
        <v>7.0</v>
      </c>
      <c r="B34" s="268">
        <v>4.0</v>
      </c>
      <c r="C34" s="268" t="s">
        <v>190</v>
      </c>
      <c r="D34" s="268"/>
      <c r="E34" s="268"/>
      <c r="F34" s="268"/>
      <c r="G34" s="268">
        <v>1.0</v>
      </c>
      <c r="H34" s="267" t="s">
        <v>985</v>
      </c>
      <c r="I34" s="267" t="s">
        <v>986</v>
      </c>
      <c r="J34" s="268" t="s">
        <v>987</v>
      </c>
      <c r="K34" s="268" t="s">
        <v>988</v>
      </c>
      <c r="L34" s="176">
        <v>4.6</v>
      </c>
      <c r="M34" s="269">
        <v>44139.0</v>
      </c>
      <c r="N34" s="268" t="s">
        <v>350</v>
      </c>
      <c r="O34" s="268" t="s">
        <v>154</v>
      </c>
      <c r="P34" s="269">
        <v>45519.0</v>
      </c>
      <c r="Q34" s="268" t="s">
        <v>109</v>
      </c>
      <c r="R34" s="268" t="s">
        <v>177</v>
      </c>
      <c r="S34" s="173" t="s">
        <v>11</v>
      </c>
      <c r="T34" s="337" t="s">
        <v>989</v>
      </c>
      <c r="U34" s="295"/>
      <c r="V34" s="178" t="s">
        <v>990</v>
      </c>
      <c r="W34" s="178"/>
      <c r="X34" s="178"/>
      <c r="Y34" s="178"/>
      <c r="Z34" s="178"/>
      <c r="AA34" s="178"/>
      <c r="AB34" s="178"/>
      <c r="AC34" s="178"/>
      <c r="AD34" s="338"/>
      <c r="AE34" s="338"/>
      <c r="AF34" s="338"/>
      <c r="AG34" s="338"/>
      <c r="AH34" s="338"/>
      <c r="AI34" s="338"/>
      <c r="AJ34" s="338"/>
      <c r="AK34" s="338"/>
      <c r="AL34" s="338"/>
      <c r="AM34" s="338"/>
      <c r="AN34" s="338"/>
      <c r="AO34" s="338"/>
      <c r="AP34" s="338"/>
      <c r="AQ34" s="338"/>
      <c r="AR34" s="338"/>
      <c r="AS34" s="338"/>
    </row>
    <row r="35" ht="22.5" customHeight="1">
      <c r="A35" s="268">
        <v>8.0</v>
      </c>
      <c r="B35" s="268">
        <v>4.0</v>
      </c>
      <c r="C35" s="268" t="s">
        <v>190</v>
      </c>
      <c r="D35" s="268"/>
      <c r="E35" s="268"/>
      <c r="F35" s="268"/>
      <c r="G35" s="268">
        <v>1.0</v>
      </c>
      <c r="H35" s="267" t="s">
        <v>991</v>
      </c>
      <c r="I35" s="267" t="s">
        <v>992</v>
      </c>
      <c r="J35" s="268" t="s">
        <v>470</v>
      </c>
      <c r="K35" s="268" t="s">
        <v>993</v>
      </c>
      <c r="L35" s="176">
        <v>4.6</v>
      </c>
      <c r="M35" s="269">
        <v>44140.0</v>
      </c>
      <c r="N35" s="268" t="s">
        <v>350</v>
      </c>
      <c r="O35" s="268" t="s">
        <v>152</v>
      </c>
      <c r="P35" s="269">
        <v>45155.0</v>
      </c>
      <c r="Q35" s="268" t="s">
        <v>133</v>
      </c>
      <c r="R35" s="268" t="s">
        <v>179</v>
      </c>
      <c r="S35" s="173" t="s">
        <v>11</v>
      </c>
      <c r="T35" s="337" t="s">
        <v>994</v>
      </c>
      <c r="U35" s="295"/>
      <c r="V35" s="178" t="s">
        <v>995</v>
      </c>
      <c r="W35" s="178" t="s">
        <v>996</v>
      </c>
      <c r="X35" s="178"/>
      <c r="Y35" s="178"/>
      <c r="Z35" s="178"/>
      <c r="AA35" s="178"/>
      <c r="AB35" s="178"/>
      <c r="AC35" s="178"/>
      <c r="AD35" s="338"/>
      <c r="AE35" s="338"/>
      <c r="AF35" s="338"/>
      <c r="AG35" s="338"/>
      <c r="AH35" s="338"/>
      <c r="AI35" s="338"/>
      <c r="AJ35" s="338"/>
      <c r="AK35" s="338"/>
      <c r="AL35" s="338"/>
      <c r="AM35" s="338"/>
      <c r="AN35" s="338"/>
      <c r="AO35" s="338"/>
      <c r="AP35" s="338"/>
      <c r="AQ35" s="338"/>
      <c r="AR35" s="338"/>
      <c r="AS35" s="338"/>
    </row>
    <row r="36" ht="22.5" customHeight="1">
      <c r="A36" s="268">
        <v>9.0</v>
      </c>
      <c r="B36" s="268">
        <v>4.0</v>
      </c>
      <c r="C36" s="268" t="s">
        <v>190</v>
      </c>
      <c r="D36" s="268"/>
      <c r="E36" s="268"/>
      <c r="F36" s="268"/>
      <c r="G36" s="268">
        <v>1.0</v>
      </c>
      <c r="H36" s="267" t="s">
        <v>997</v>
      </c>
      <c r="I36" s="267" t="s">
        <v>998</v>
      </c>
      <c r="J36" s="268" t="s">
        <v>999</v>
      </c>
      <c r="K36" s="268" t="s">
        <v>1000</v>
      </c>
      <c r="L36" s="176">
        <v>4.3</v>
      </c>
      <c r="M36" s="269">
        <v>44235.0</v>
      </c>
      <c r="N36" s="268" t="s">
        <v>338</v>
      </c>
      <c r="O36" s="268" t="s">
        <v>151</v>
      </c>
      <c r="P36" s="269">
        <v>45222.0</v>
      </c>
      <c r="Q36" s="268" t="s">
        <v>133</v>
      </c>
      <c r="R36" s="268" t="s">
        <v>179</v>
      </c>
      <c r="S36" s="173" t="s">
        <v>11</v>
      </c>
      <c r="T36" s="337" t="s">
        <v>1001</v>
      </c>
      <c r="U36" s="295"/>
      <c r="V36" s="178" t="s">
        <v>1002</v>
      </c>
      <c r="W36" s="178" t="s">
        <v>1003</v>
      </c>
      <c r="X36" s="178"/>
      <c r="Y36" s="178"/>
      <c r="Z36" s="178"/>
      <c r="AA36" s="178"/>
      <c r="AB36" s="178"/>
      <c r="AC36" s="178"/>
      <c r="AD36" s="338"/>
      <c r="AE36" s="338"/>
      <c r="AF36" s="338"/>
      <c r="AG36" s="338"/>
      <c r="AH36" s="338"/>
      <c r="AI36" s="338"/>
      <c r="AJ36" s="338"/>
      <c r="AK36" s="338"/>
      <c r="AL36" s="338"/>
      <c r="AM36" s="338"/>
      <c r="AN36" s="338"/>
      <c r="AO36" s="338"/>
      <c r="AP36" s="338"/>
      <c r="AQ36" s="338"/>
      <c r="AR36" s="338"/>
      <c r="AS36" s="338"/>
    </row>
    <row r="37" ht="22.5" customHeight="1">
      <c r="A37" s="268">
        <v>10.0</v>
      </c>
      <c r="B37" s="268">
        <v>4.0</v>
      </c>
      <c r="C37" s="268" t="s">
        <v>190</v>
      </c>
      <c r="D37" s="268"/>
      <c r="E37" s="268"/>
      <c r="F37" s="268"/>
      <c r="G37" s="268">
        <v>1.0</v>
      </c>
      <c r="H37" s="267" t="s">
        <v>1004</v>
      </c>
      <c r="I37" s="267" t="s">
        <v>1005</v>
      </c>
      <c r="J37" s="268" t="s">
        <v>460</v>
      </c>
      <c r="K37" s="268" t="s">
        <v>1006</v>
      </c>
      <c r="L37" s="176">
        <v>4.3</v>
      </c>
      <c r="M37" s="269">
        <v>44236.0</v>
      </c>
      <c r="N37" s="268" t="s">
        <v>338</v>
      </c>
      <c r="O37" s="268" t="s">
        <v>152</v>
      </c>
      <c r="P37" s="269">
        <v>45155.0</v>
      </c>
      <c r="Q37" s="268" t="s">
        <v>42</v>
      </c>
      <c r="R37" s="268" t="s">
        <v>179</v>
      </c>
      <c r="S37" s="173" t="s">
        <v>11</v>
      </c>
      <c r="T37" s="337" t="s">
        <v>1007</v>
      </c>
      <c r="U37" s="295"/>
      <c r="V37" s="178" t="s">
        <v>1008</v>
      </c>
      <c r="W37" s="178" t="s">
        <v>1009</v>
      </c>
      <c r="X37" s="178"/>
      <c r="Y37" s="178"/>
      <c r="Z37" s="178"/>
      <c r="AA37" s="178"/>
      <c r="AB37" s="178"/>
      <c r="AC37" s="178"/>
      <c r="AD37" s="338"/>
      <c r="AE37" s="338"/>
      <c r="AF37" s="338"/>
      <c r="AG37" s="338"/>
      <c r="AH37" s="338"/>
      <c r="AI37" s="338"/>
      <c r="AJ37" s="338"/>
      <c r="AK37" s="338"/>
      <c r="AL37" s="338"/>
      <c r="AM37" s="338"/>
      <c r="AN37" s="338"/>
      <c r="AO37" s="338"/>
      <c r="AP37" s="338"/>
      <c r="AQ37" s="338"/>
      <c r="AR37" s="338"/>
      <c r="AS37" s="338"/>
    </row>
    <row r="38" ht="22.5" customHeight="1">
      <c r="A38" s="268">
        <v>11.0</v>
      </c>
      <c r="B38" s="268">
        <v>4.0</v>
      </c>
      <c r="C38" s="268" t="s">
        <v>190</v>
      </c>
      <c r="D38" s="268"/>
      <c r="E38" s="268"/>
      <c r="F38" s="268"/>
      <c r="G38" s="268">
        <v>1.0</v>
      </c>
      <c r="H38" s="267" t="s">
        <v>1010</v>
      </c>
      <c r="I38" s="267" t="s">
        <v>1011</v>
      </c>
      <c r="J38" s="268" t="s">
        <v>884</v>
      </c>
      <c r="K38" s="268" t="s">
        <v>1012</v>
      </c>
      <c r="L38" s="176">
        <v>4.7</v>
      </c>
      <c r="M38" s="269">
        <v>44102.0</v>
      </c>
      <c r="N38" s="268" t="s">
        <v>350</v>
      </c>
      <c r="O38" s="268" t="s">
        <v>154</v>
      </c>
      <c r="P38" s="269">
        <v>45519.0</v>
      </c>
      <c r="Q38" s="268" t="s">
        <v>133</v>
      </c>
      <c r="R38" s="268" t="s">
        <v>179</v>
      </c>
      <c r="S38" s="173" t="s">
        <v>11</v>
      </c>
      <c r="T38" s="337" t="s">
        <v>647</v>
      </c>
      <c r="U38" s="295"/>
      <c r="V38" s="178" t="s">
        <v>1013</v>
      </c>
      <c r="W38" s="178"/>
      <c r="X38" s="178"/>
      <c r="Y38" s="178"/>
      <c r="Z38" s="178"/>
      <c r="AA38" s="178"/>
      <c r="AB38" s="178"/>
      <c r="AC38" s="178"/>
      <c r="AD38" s="338"/>
      <c r="AE38" s="338"/>
      <c r="AF38" s="338"/>
      <c r="AG38" s="338"/>
      <c r="AH38" s="338"/>
      <c r="AI38" s="338"/>
      <c r="AJ38" s="338"/>
      <c r="AK38" s="338"/>
      <c r="AL38" s="338"/>
      <c r="AM38" s="338"/>
      <c r="AN38" s="338"/>
      <c r="AO38" s="338"/>
      <c r="AP38" s="338"/>
      <c r="AQ38" s="338"/>
      <c r="AR38" s="338"/>
      <c r="AS38" s="338"/>
    </row>
    <row r="39" ht="22.5" customHeight="1">
      <c r="A39" s="268">
        <v>12.0</v>
      </c>
      <c r="B39" s="268">
        <v>4.0</v>
      </c>
      <c r="C39" s="268" t="s">
        <v>190</v>
      </c>
      <c r="D39" s="268"/>
      <c r="E39" s="268"/>
      <c r="F39" s="268"/>
      <c r="G39" s="268">
        <v>1.0</v>
      </c>
      <c r="H39" s="267" t="s">
        <v>1014</v>
      </c>
      <c r="I39" s="267" t="s">
        <v>1015</v>
      </c>
      <c r="J39" s="268" t="s">
        <v>916</v>
      </c>
      <c r="K39" s="268" t="s">
        <v>1016</v>
      </c>
      <c r="L39" s="176">
        <v>4.7</v>
      </c>
      <c r="M39" s="269">
        <v>44100.0</v>
      </c>
      <c r="N39" s="268" t="s">
        <v>338</v>
      </c>
      <c r="O39" s="268" t="s">
        <v>152</v>
      </c>
      <c r="P39" s="177">
        <v>45222.0</v>
      </c>
      <c r="Q39" s="268" t="s">
        <v>133</v>
      </c>
      <c r="R39" s="268" t="s">
        <v>181</v>
      </c>
      <c r="S39" s="173" t="s">
        <v>11</v>
      </c>
      <c r="T39" s="337" t="s">
        <v>1017</v>
      </c>
      <c r="U39" s="295" t="s">
        <v>1018</v>
      </c>
      <c r="V39" s="178" t="s">
        <v>1019</v>
      </c>
      <c r="W39" s="178" t="s">
        <v>1020</v>
      </c>
      <c r="X39" s="178"/>
      <c r="Y39" s="178"/>
      <c r="Z39" s="178"/>
      <c r="AA39" s="178"/>
      <c r="AB39" s="178"/>
      <c r="AC39" s="178"/>
      <c r="AD39" s="338"/>
      <c r="AE39" s="338"/>
      <c r="AF39" s="338"/>
      <c r="AG39" s="338"/>
      <c r="AH39" s="338"/>
      <c r="AI39" s="338"/>
      <c r="AJ39" s="338"/>
      <c r="AK39" s="338"/>
      <c r="AL39" s="338"/>
      <c r="AM39" s="338"/>
      <c r="AN39" s="338"/>
      <c r="AO39" s="338"/>
      <c r="AP39" s="338"/>
      <c r="AQ39" s="338"/>
      <c r="AR39" s="338"/>
      <c r="AS39" s="338"/>
    </row>
    <row r="40" ht="22.5" customHeight="1">
      <c r="A40" s="268">
        <v>13.0</v>
      </c>
      <c r="B40" s="268">
        <v>4.0</v>
      </c>
      <c r="C40" s="268" t="s">
        <v>190</v>
      </c>
      <c r="D40" s="268"/>
      <c r="E40" s="268"/>
      <c r="F40" s="268"/>
      <c r="G40" s="268">
        <v>1.0</v>
      </c>
      <c r="H40" s="283" t="s">
        <v>1021</v>
      </c>
      <c r="I40" s="267" t="s">
        <v>1022</v>
      </c>
      <c r="J40" s="172" t="s">
        <v>1023</v>
      </c>
      <c r="K40" s="172" t="s">
        <v>1024</v>
      </c>
      <c r="L40" s="176">
        <v>4.1</v>
      </c>
      <c r="M40" s="177">
        <v>44334.0</v>
      </c>
      <c r="N40" s="172" t="s">
        <v>338</v>
      </c>
      <c r="O40" s="172" t="s">
        <v>154</v>
      </c>
      <c r="P40" s="177">
        <v>45155.0</v>
      </c>
      <c r="Q40" s="172" t="s">
        <v>125</v>
      </c>
      <c r="R40" s="172" t="s">
        <v>181</v>
      </c>
      <c r="S40" s="173" t="s">
        <v>838</v>
      </c>
      <c r="T40" s="337" t="s">
        <v>1025</v>
      </c>
      <c r="U40" s="295"/>
      <c r="V40" s="178" t="s">
        <v>1026</v>
      </c>
      <c r="W40" s="178" t="s">
        <v>1027</v>
      </c>
      <c r="X40" s="178"/>
      <c r="Y40" s="178"/>
      <c r="Z40" s="178"/>
      <c r="AA40" s="178"/>
      <c r="AB40" s="178"/>
      <c r="AC40" s="178"/>
      <c r="AD40" s="338"/>
      <c r="AE40" s="338"/>
      <c r="AF40" s="338"/>
      <c r="AG40" s="338"/>
      <c r="AH40" s="338"/>
      <c r="AI40" s="338"/>
      <c r="AJ40" s="338"/>
      <c r="AK40" s="338"/>
      <c r="AL40" s="338"/>
      <c r="AM40" s="338"/>
      <c r="AN40" s="338"/>
      <c r="AO40" s="338"/>
      <c r="AP40" s="338"/>
      <c r="AQ40" s="338"/>
      <c r="AR40" s="338"/>
      <c r="AS40" s="338"/>
    </row>
    <row r="41" ht="22.5" customHeight="1">
      <c r="A41" s="268">
        <v>14.0</v>
      </c>
      <c r="B41" s="268">
        <v>4.0</v>
      </c>
      <c r="C41" s="268" t="s">
        <v>190</v>
      </c>
      <c r="D41" s="268"/>
      <c r="E41" s="363"/>
      <c r="F41" s="194"/>
      <c r="G41" s="268">
        <v>1.0</v>
      </c>
      <c r="H41" s="195" t="s">
        <v>1028</v>
      </c>
      <c r="I41" s="195" t="s">
        <v>1029</v>
      </c>
      <c r="J41" s="268" t="s">
        <v>1030</v>
      </c>
      <c r="K41" s="268" t="s">
        <v>1031</v>
      </c>
      <c r="L41" s="176">
        <v>4.7</v>
      </c>
      <c r="M41" s="269">
        <v>44089.0</v>
      </c>
      <c r="N41" s="268" t="s">
        <v>350</v>
      </c>
      <c r="O41" s="268" t="s">
        <v>154</v>
      </c>
      <c r="P41" s="269">
        <v>45155.0</v>
      </c>
      <c r="Q41" s="268" t="s">
        <v>125</v>
      </c>
      <c r="R41" s="268" t="s">
        <v>181</v>
      </c>
      <c r="S41" s="173" t="s">
        <v>11</v>
      </c>
      <c r="T41" s="364" t="s">
        <v>1032</v>
      </c>
      <c r="U41" s="365"/>
      <c r="V41" s="339" t="s">
        <v>1033</v>
      </c>
      <c r="W41" s="339" t="s">
        <v>1034</v>
      </c>
      <c r="X41" s="339"/>
      <c r="Y41" s="178"/>
      <c r="Z41" s="339"/>
      <c r="AA41" s="339"/>
      <c r="AB41" s="339"/>
      <c r="AC41" s="339"/>
      <c r="AD41" s="366"/>
      <c r="AE41" s="366"/>
      <c r="AF41" s="366"/>
      <c r="AG41" s="366"/>
      <c r="AH41" s="366"/>
      <c r="AI41" s="366"/>
      <c r="AJ41" s="366"/>
      <c r="AK41" s="366"/>
      <c r="AL41" s="366"/>
      <c r="AM41" s="366"/>
      <c r="AN41" s="366"/>
      <c r="AO41" s="366"/>
      <c r="AP41" s="366"/>
      <c r="AQ41" s="366"/>
      <c r="AR41" s="366"/>
      <c r="AS41" s="366"/>
    </row>
    <row r="42" ht="22.5" customHeight="1">
      <c r="A42" s="268">
        <v>15.0</v>
      </c>
      <c r="B42" s="268">
        <v>4.0</v>
      </c>
      <c r="C42" s="268" t="s">
        <v>190</v>
      </c>
      <c r="D42" s="268"/>
      <c r="E42" s="363"/>
      <c r="F42" s="194"/>
      <c r="G42" s="268">
        <v>1.0</v>
      </c>
      <c r="H42" s="195" t="s">
        <v>1035</v>
      </c>
      <c r="I42" s="195" t="s">
        <v>1036</v>
      </c>
      <c r="J42" s="268" t="s">
        <v>457</v>
      </c>
      <c r="K42" s="268" t="s">
        <v>1037</v>
      </c>
      <c r="L42" s="176">
        <v>4.3</v>
      </c>
      <c r="M42" s="269">
        <v>44242.0</v>
      </c>
      <c r="N42" s="268" t="s">
        <v>350</v>
      </c>
      <c r="O42" s="268" t="s">
        <v>154</v>
      </c>
      <c r="P42" s="269">
        <v>45155.0</v>
      </c>
      <c r="Q42" s="268" t="s">
        <v>133</v>
      </c>
      <c r="R42" s="268" t="s">
        <v>181</v>
      </c>
      <c r="S42" s="173" t="s">
        <v>11</v>
      </c>
      <c r="T42" s="364" t="s">
        <v>1038</v>
      </c>
      <c r="U42" s="367"/>
      <c r="V42" s="339" t="s">
        <v>1039</v>
      </c>
      <c r="W42" s="339" t="s">
        <v>1040</v>
      </c>
      <c r="X42" s="339"/>
      <c r="Y42" s="178"/>
      <c r="Z42" s="339"/>
      <c r="AA42" s="339"/>
      <c r="AB42" s="339"/>
      <c r="AC42" s="339"/>
      <c r="AD42" s="366"/>
      <c r="AE42" s="366"/>
      <c r="AF42" s="366"/>
      <c r="AG42" s="366"/>
      <c r="AH42" s="366"/>
      <c r="AI42" s="366"/>
      <c r="AJ42" s="366"/>
      <c r="AK42" s="366"/>
      <c r="AL42" s="366"/>
      <c r="AM42" s="366"/>
      <c r="AN42" s="366"/>
      <c r="AO42" s="366"/>
      <c r="AP42" s="366"/>
      <c r="AQ42" s="366"/>
      <c r="AR42" s="366"/>
      <c r="AS42" s="366"/>
    </row>
    <row r="43" ht="22.5" customHeight="1">
      <c r="A43" s="268">
        <v>16.0</v>
      </c>
      <c r="B43" s="268">
        <v>4.0</v>
      </c>
      <c r="C43" s="268" t="s">
        <v>190</v>
      </c>
      <c r="D43" s="268"/>
      <c r="E43" s="268"/>
      <c r="F43" s="268"/>
      <c r="G43" s="268">
        <v>1.0</v>
      </c>
      <c r="H43" s="174" t="s">
        <v>1041</v>
      </c>
      <c r="I43" s="174" t="s">
        <v>1042</v>
      </c>
      <c r="J43" s="172" t="s">
        <v>559</v>
      </c>
      <c r="K43" s="172" t="s">
        <v>1043</v>
      </c>
      <c r="L43" s="176">
        <v>4.3</v>
      </c>
      <c r="M43" s="177">
        <v>44254.0</v>
      </c>
      <c r="N43" s="172" t="s">
        <v>338</v>
      </c>
      <c r="O43" s="172" t="s">
        <v>152</v>
      </c>
      <c r="P43" s="177">
        <v>45155.0</v>
      </c>
      <c r="Q43" s="172" t="s">
        <v>25</v>
      </c>
      <c r="R43" s="172" t="s">
        <v>185</v>
      </c>
      <c r="S43" s="173" t="s">
        <v>11</v>
      </c>
      <c r="T43" s="337" t="s">
        <v>1044</v>
      </c>
      <c r="U43" s="295"/>
      <c r="V43" s="178" t="s">
        <v>1045</v>
      </c>
      <c r="W43" s="178" t="s">
        <v>1046</v>
      </c>
      <c r="X43" s="178"/>
      <c r="Y43" s="340"/>
      <c r="Z43" s="340"/>
      <c r="AA43" s="339"/>
      <c r="AB43" s="178"/>
      <c r="AC43" s="178"/>
      <c r="AD43" s="338"/>
      <c r="AE43" s="338"/>
      <c r="AF43" s="338"/>
      <c r="AG43" s="338"/>
      <c r="AH43" s="338"/>
      <c r="AI43" s="338"/>
      <c r="AJ43" s="338"/>
      <c r="AK43" s="338"/>
      <c r="AL43" s="338"/>
      <c r="AM43" s="338"/>
      <c r="AN43" s="338"/>
      <c r="AO43" s="338"/>
      <c r="AP43" s="338"/>
      <c r="AQ43" s="338"/>
      <c r="AR43" s="338"/>
      <c r="AS43" s="338"/>
    </row>
    <row r="44" ht="22.5" customHeight="1">
      <c r="A44" s="268">
        <v>17.0</v>
      </c>
      <c r="B44" s="268">
        <v>4.0</v>
      </c>
      <c r="C44" s="268" t="s">
        <v>190</v>
      </c>
      <c r="D44" s="268"/>
      <c r="E44" s="268"/>
      <c r="F44" s="268"/>
      <c r="G44" s="268">
        <v>1.0</v>
      </c>
      <c r="H44" s="174" t="s">
        <v>1047</v>
      </c>
      <c r="I44" s="174" t="s">
        <v>1048</v>
      </c>
      <c r="J44" s="172" t="s">
        <v>1049</v>
      </c>
      <c r="K44" s="172" t="s">
        <v>1050</v>
      </c>
      <c r="L44" s="176">
        <v>4.4</v>
      </c>
      <c r="M44" s="177">
        <v>44193.0</v>
      </c>
      <c r="N44" s="172" t="s">
        <v>338</v>
      </c>
      <c r="O44" s="172" t="s">
        <v>151</v>
      </c>
      <c r="P44" s="177">
        <v>45155.0</v>
      </c>
      <c r="Q44" s="172" t="s">
        <v>37</v>
      </c>
      <c r="R44" s="172" t="s">
        <v>185</v>
      </c>
      <c r="S44" s="173" t="s">
        <v>11</v>
      </c>
      <c r="T44" s="337" t="s">
        <v>1051</v>
      </c>
      <c r="U44" s="295"/>
      <c r="V44" s="178" t="s">
        <v>1052</v>
      </c>
      <c r="W44" s="178" t="s">
        <v>1053</v>
      </c>
      <c r="X44" s="178"/>
      <c r="Y44" s="178"/>
      <c r="Z44" s="178"/>
      <c r="AA44" s="178"/>
      <c r="AB44" s="178"/>
      <c r="AC44" s="178"/>
      <c r="AD44" s="338"/>
      <c r="AE44" s="338"/>
      <c r="AF44" s="338"/>
      <c r="AG44" s="338"/>
      <c r="AH44" s="338"/>
      <c r="AI44" s="338"/>
      <c r="AJ44" s="338"/>
      <c r="AK44" s="338"/>
      <c r="AL44" s="338"/>
      <c r="AM44" s="338"/>
      <c r="AN44" s="338"/>
      <c r="AO44" s="338"/>
      <c r="AP44" s="338"/>
      <c r="AQ44" s="338"/>
      <c r="AR44" s="338"/>
      <c r="AS44" s="338"/>
    </row>
    <row r="45" ht="22.5" customHeight="1">
      <c r="A45" s="268">
        <v>18.0</v>
      </c>
      <c r="B45" s="268">
        <v>4.0</v>
      </c>
      <c r="C45" s="268" t="s">
        <v>190</v>
      </c>
      <c r="D45" s="268"/>
      <c r="E45" s="268"/>
      <c r="F45" s="268"/>
      <c r="G45" s="268">
        <v>1.0</v>
      </c>
      <c r="H45" s="174" t="s">
        <v>1054</v>
      </c>
      <c r="I45" s="174" t="s">
        <v>1055</v>
      </c>
      <c r="J45" s="172" t="s">
        <v>463</v>
      </c>
      <c r="K45" s="172" t="s">
        <v>1056</v>
      </c>
      <c r="L45" s="176">
        <v>4.3</v>
      </c>
      <c r="M45" s="177">
        <v>44236.0</v>
      </c>
      <c r="N45" s="172" t="s">
        <v>350</v>
      </c>
      <c r="O45" s="172" t="s">
        <v>152</v>
      </c>
      <c r="P45" s="177">
        <v>45155.0</v>
      </c>
      <c r="Q45" s="172" t="s">
        <v>133</v>
      </c>
      <c r="R45" s="172" t="s">
        <v>185</v>
      </c>
      <c r="S45" s="173" t="s">
        <v>11</v>
      </c>
      <c r="T45" s="337" t="s">
        <v>1057</v>
      </c>
      <c r="U45" s="295"/>
      <c r="V45" s="178" t="s">
        <v>1058</v>
      </c>
      <c r="W45" s="178" t="s">
        <v>1059</v>
      </c>
      <c r="X45" s="178"/>
      <c r="Y45" s="340"/>
      <c r="Z45" s="340"/>
      <c r="AA45" s="339"/>
      <c r="AB45" s="178"/>
      <c r="AC45" s="178"/>
      <c r="AD45" s="338"/>
      <c r="AE45" s="338"/>
      <c r="AF45" s="338"/>
      <c r="AG45" s="338"/>
      <c r="AH45" s="338"/>
      <c r="AI45" s="338"/>
      <c r="AJ45" s="338"/>
      <c r="AK45" s="338"/>
      <c r="AL45" s="338"/>
      <c r="AM45" s="338"/>
      <c r="AN45" s="338"/>
      <c r="AO45" s="338"/>
      <c r="AP45" s="338"/>
      <c r="AQ45" s="338"/>
      <c r="AR45" s="338"/>
      <c r="AS45" s="338"/>
    </row>
    <row r="46" ht="22.5" customHeight="1">
      <c r="A46" s="268">
        <v>19.0</v>
      </c>
      <c r="B46" s="182">
        <v>4.0</v>
      </c>
      <c r="C46" s="352" t="s">
        <v>190</v>
      </c>
      <c r="D46" s="182"/>
      <c r="E46" s="182"/>
      <c r="F46" s="182"/>
      <c r="G46" s="182">
        <v>1.0</v>
      </c>
      <c r="H46" s="184" t="s">
        <v>1060</v>
      </c>
      <c r="I46" s="184" t="s">
        <v>1061</v>
      </c>
      <c r="J46" s="182" t="s">
        <v>407</v>
      </c>
      <c r="K46" s="182" t="s">
        <v>1062</v>
      </c>
      <c r="L46" s="186">
        <v>4.5</v>
      </c>
      <c r="M46" s="187">
        <v>44174.0</v>
      </c>
      <c r="N46" s="182" t="s">
        <v>338</v>
      </c>
      <c r="O46" s="182"/>
      <c r="P46" s="187">
        <v>45883.0</v>
      </c>
      <c r="Q46" s="182" t="s">
        <v>115</v>
      </c>
      <c r="R46" s="182" t="s">
        <v>345</v>
      </c>
      <c r="S46" s="183" t="s">
        <v>31</v>
      </c>
      <c r="T46" s="353" t="s">
        <v>1063</v>
      </c>
      <c r="U46" s="204"/>
      <c r="V46" s="182"/>
      <c r="W46" s="182"/>
      <c r="X46" s="183"/>
      <c r="Y46" s="354"/>
      <c r="Z46" s="355"/>
      <c r="AA46" s="356"/>
      <c r="AB46" s="357"/>
      <c r="AC46" s="357"/>
      <c r="AD46" s="192"/>
      <c r="AE46" s="192"/>
      <c r="AF46" s="191"/>
      <c r="AG46" s="191"/>
      <c r="AH46" s="191"/>
      <c r="AI46" s="191"/>
      <c r="AJ46" s="191"/>
      <c r="AK46" s="191"/>
      <c r="AL46" s="191"/>
      <c r="AM46" s="191"/>
      <c r="AN46" s="191"/>
      <c r="AO46" s="191"/>
      <c r="AP46" s="191"/>
      <c r="AQ46" s="191"/>
      <c r="AR46" s="191"/>
      <c r="AS46" s="191"/>
    </row>
    <row r="47" ht="22.5" customHeight="1">
      <c r="A47" s="268">
        <v>20.0</v>
      </c>
      <c r="B47" s="182">
        <v>4.0</v>
      </c>
      <c r="C47" s="352" t="s">
        <v>190</v>
      </c>
      <c r="D47" s="182"/>
      <c r="E47" s="182"/>
      <c r="F47" s="182"/>
      <c r="G47" s="182">
        <v>1.0</v>
      </c>
      <c r="H47" s="184" t="s">
        <v>1064</v>
      </c>
      <c r="I47" s="184"/>
      <c r="J47" s="182" t="s">
        <v>1065</v>
      </c>
      <c r="K47" s="182" t="s">
        <v>1066</v>
      </c>
      <c r="L47" s="186">
        <v>4.4</v>
      </c>
      <c r="M47" s="187">
        <v>44207.0</v>
      </c>
      <c r="N47" s="182" t="s">
        <v>350</v>
      </c>
      <c r="O47" s="182"/>
      <c r="P47" s="187">
        <v>45883.0</v>
      </c>
      <c r="Q47" s="182" t="s">
        <v>127</v>
      </c>
      <c r="R47" s="182" t="s">
        <v>345</v>
      </c>
      <c r="S47" s="183" t="s">
        <v>31</v>
      </c>
      <c r="T47" s="353" t="s">
        <v>1067</v>
      </c>
      <c r="U47" s="204"/>
      <c r="V47" s="182"/>
      <c r="W47" s="182"/>
      <c r="X47" s="183"/>
      <c r="Y47" s="354"/>
      <c r="Z47" s="355"/>
      <c r="AA47" s="356"/>
      <c r="AB47" s="357"/>
      <c r="AC47" s="357"/>
      <c r="AD47" s="192"/>
      <c r="AE47" s="192"/>
      <c r="AF47" s="191"/>
      <c r="AG47" s="191"/>
      <c r="AH47" s="191"/>
      <c r="AI47" s="191"/>
      <c r="AJ47" s="191"/>
      <c r="AK47" s="191"/>
      <c r="AL47" s="191"/>
      <c r="AM47" s="191"/>
      <c r="AN47" s="191"/>
      <c r="AO47" s="191"/>
      <c r="AP47" s="191"/>
      <c r="AQ47" s="191"/>
      <c r="AR47" s="191"/>
      <c r="AS47" s="191"/>
    </row>
    <row r="48" ht="22.5" customHeight="1">
      <c r="A48" s="268">
        <v>21.0</v>
      </c>
      <c r="B48" s="268"/>
      <c r="C48" s="268"/>
      <c r="D48" s="268"/>
      <c r="E48" s="268"/>
      <c r="F48" s="268"/>
      <c r="G48" s="268"/>
      <c r="H48" s="267"/>
      <c r="I48" s="174"/>
      <c r="J48" s="268"/>
      <c r="K48" s="268"/>
      <c r="L48" s="176"/>
      <c r="M48" s="269"/>
      <c r="N48" s="268"/>
      <c r="O48" s="268"/>
      <c r="P48" s="269"/>
      <c r="Q48" s="268"/>
      <c r="R48" s="268"/>
      <c r="S48" s="173"/>
      <c r="T48" s="337"/>
      <c r="U48" s="295"/>
      <c r="V48" s="178"/>
      <c r="W48" s="178"/>
      <c r="X48" s="178"/>
      <c r="Y48" s="178"/>
      <c r="Z48" s="178"/>
      <c r="AA48" s="178"/>
      <c r="AB48" s="178"/>
      <c r="AC48" s="178"/>
      <c r="AD48" s="338"/>
      <c r="AE48" s="338"/>
      <c r="AF48" s="338"/>
      <c r="AG48" s="338"/>
      <c r="AH48" s="338"/>
      <c r="AI48" s="338"/>
      <c r="AJ48" s="338"/>
      <c r="AK48" s="338"/>
      <c r="AL48" s="338"/>
      <c r="AM48" s="338"/>
      <c r="AN48" s="338"/>
      <c r="AO48" s="338"/>
      <c r="AP48" s="338"/>
      <c r="AQ48" s="338"/>
      <c r="AR48" s="338"/>
      <c r="AS48" s="338"/>
    </row>
    <row r="49" ht="22.5" customHeight="1">
      <c r="A49" s="268">
        <v>22.0</v>
      </c>
      <c r="B49" s="268"/>
      <c r="C49" s="268"/>
      <c r="D49" s="268"/>
      <c r="E49" s="268"/>
      <c r="F49" s="268"/>
      <c r="G49" s="268"/>
      <c r="H49" s="267"/>
      <c r="I49" s="174"/>
      <c r="J49" s="268"/>
      <c r="K49" s="268"/>
      <c r="L49" s="176"/>
      <c r="M49" s="269"/>
      <c r="N49" s="268"/>
      <c r="O49" s="268"/>
      <c r="P49" s="269"/>
      <c r="Q49" s="268"/>
      <c r="R49" s="268"/>
      <c r="S49" s="173"/>
      <c r="T49" s="337"/>
      <c r="U49" s="295"/>
      <c r="V49" s="178"/>
      <c r="W49" s="178"/>
      <c r="X49" s="178"/>
      <c r="Y49" s="178"/>
      <c r="Z49" s="178"/>
      <c r="AA49" s="178"/>
      <c r="AB49" s="178"/>
      <c r="AC49" s="178"/>
      <c r="AD49" s="338"/>
      <c r="AE49" s="338"/>
      <c r="AF49" s="338"/>
      <c r="AG49" s="338"/>
      <c r="AH49" s="338"/>
      <c r="AI49" s="338"/>
      <c r="AJ49" s="338"/>
      <c r="AK49" s="338"/>
      <c r="AL49" s="338"/>
      <c r="AM49" s="338"/>
      <c r="AN49" s="338"/>
      <c r="AO49" s="338"/>
      <c r="AP49" s="338"/>
      <c r="AQ49" s="338"/>
      <c r="AR49" s="338"/>
      <c r="AS49" s="338"/>
    </row>
    <row r="50" ht="22.5" customHeight="1">
      <c r="A50" s="268">
        <v>23.0</v>
      </c>
      <c r="B50" s="268"/>
      <c r="C50" s="268"/>
      <c r="D50" s="268"/>
      <c r="E50" s="268"/>
      <c r="F50" s="268"/>
      <c r="G50" s="268"/>
      <c r="H50" s="267"/>
      <c r="I50" s="174"/>
      <c r="J50" s="268"/>
      <c r="K50" s="268"/>
      <c r="L50" s="176"/>
      <c r="M50" s="269"/>
      <c r="N50" s="268"/>
      <c r="O50" s="268"/>
      <c r="P50" s="269"/>
      <c r="Q50" s="268"/>
      <c r="R50" s="268"/>
      <c r="S50" s="173"/>
      <c r="T50" s="337"/>
      <c r="U50" s="295"/>
      <c r="V50" s="178"/>
      <c r="W50" s="178"/>
      <c r="X50" s="178"/>
      <c r="Y50" s="178"/>
      <c r="Z50" s="178"/>
      <c r="AA50" s="178"/>
      <c r="AB50" s="178"/>
      <c r="AC50" s="178"/>
      <c r="AD50" s="338"/>
      <c r="AE50" s="338"/>
      <c r="AF50" s="338"/>
      <c r="AG50" s="338"/>
      <c r="AH50" s="338"/>
      <c r="AI50" s="338"/>
      <c r="AJ50" s="338"/>
      <c r="AK50" s="338"/>
      <c r="AL50" s="338"/>
      <c r="AM50" s="338"/>
      <c r="AN50" s="338"/>
      <c r="AO50" s="338"/>
      <c r="AP50" s="338"/>
      <c r="AQ50" s="338"/>
      <c r="AR50" s="338"/>
      <c r="AS50" s="338"/>
    </row>
    <row r="51" ht="22.5" customHeight="1">
      <c r="A51" s="268">
        <v>24.0</v>
      </c>
      <c r="B51" s="268"/>
      <c r="C51" s="268"/>
      <c r="D51" s="268"/>
      <c r="E51" s="268"/>
      <c r="F51" s="268"/>
      <c r="G51" s="268"/>
      <c r="H51" s="267"/>
      <c r="I51" s="174"/>
      <c r="J51" s="268"/>
      <c r="K51" s="268"/>
      <c r="L51" s="176"/>
      <c r="M51" s="269"/>
      <c r="N51" s="268"/>
      <c r="O51" s="268"/>
      <c r="P51" s="269"/>
      <c r="Q51" s="268"/>
      <c r="R51" s="268"/>
      <c r="S51" s="173"/>
      <c r="T51" s="337"/>
      <c r="U51" s="295"/>
      <c r="V51" s="178"/>
      <c r="W51" s="178"/>
      <c r="X51" s="178"/>
      <c r="Y51" s="178"/>
      <c r="Z51" s="178"/>
      <c r="AA51" s="178"/>
      <c r="AB51" s="178"/>
      <c r="AC51" s="178"/>
      <c r="AD51" s="338"/>
      <c r="AE51" s="338"/>
      <c r="AF51" s="338"/>
      <c r="AG51" s="338"/>
      <c r="AH51" s="338"/>
      <c r="AI51" s="338"/>
      <c r="AJ51" s="338"/>
      <c r="AK51" s="338"/>
      <c r="AL51" s="338"/>
      <c r="AM51" s="338"/>
      <c r="AN51" s="338"/>
      <c r="AO51" s="338"/>
      <c r="AP51" s="338"/>
      <c r="AQ51" s="338"/>
      <c r="AR51" s="338"/>
      <c r="AS51" s="338"/>
    </row>
    <row r="52" ht="22.5" customHeight="1">
      <c r="A52" s="164" t="s">
        <v>1068</v>
      </c>
      <c r="B52" s="25"/>
      <c r="C52" s="25"/>
      <c r="D52" s="25"/>
      <c r="E52" s="25"/>
      <c r="F52" s="25"/>
      <c r="G52" s="25"/>
      <c r="H52" s="25"/>
      <c r="I52" s="25"/>
      <c r="J52" s="25"/>
      <c r="K52" s="26"/>
      <c r="L52" s="165"/>
      <c r="M52" s="166"/>
      <c r="N52" s="167"/>
      <c r="O52" s="167"/>
      <c r="P52" s="166"/>
      <c r="Q52" s="167"/>
      <c r="R52" s="331"/>
      <c r="S52" s="262"/>
      <c r="T52" s="332"/>
      <c r="U52" s="333"/>
      <c r="V52" s="368"/>
      <c r="W52" s="368"/>
      <c r="X52" s="368"/>
      <c r="Y52" s="368"/>
      <c r="Z52" s="369"/>
      <c r="AA52" s="369"/>
      <c r="AB52" s="369"/>
      <c r="AC52" s="369"/>
      <c r="AD52" s="335"/>
      <c r="AE52" s="335"/>
      <c r="AF52" s="335"/>
      <c r="AG52" s="335"/>
      <c r="AH52" s="335"/>
      <c r="AI52" s="335"/>
      <c r="AJ52" s="335"/>
      <c r="AK52" s="335"/>
      <c r="AL52" s="335"/>
      <c r="AM52" s="335"/>
      <c r="AN52" s="335"/>
      <c r="AO52" s="335"/>
      <c r="AP52" s="335"/>
      <c r="AQ52" s="336"/>
      <c r="AR52" s="336"/>
      <c r="AS52" s="336"/>
    </row>
    <row r="53" ht="22.5" customHeight="1">
      <c r="A53" s="268">
        <v>1.0</v>
      </c>
      <c r="B53" s="268">
        <v>5.0</v>
      </c>
      <c r="C53" s="268" t="s">
        <v>192</v>
      </c>
      <c r="D53" s="268"/>
      <c r="E53" s="268"/>
      <c r="F53" s="268"/>
      <c r="G53" s="268">
        <v>1.0</v>
      </c>
      <c r="H53" s="267" t="s">
        <v>1069</v>
      </c>
      <c r="I53" s="174" t="s">
        <v>1070</v>
      </c>
      <c r="J53" s="268" t="s">
        <v>454</v>
      </c>
      <c r="K53" s="268" t="s">
        <v>1071</v>
      </c>
      <c r="L53" s="176">
        <v>4.7</v>
      </c>
      <c r="M53" s="269">
        <v>44092.0</v>
      </c>
      <c r="N53" s="268" t="s">
        <v>338</v>
      </c>
      <c r="O53" s="268" t="s">
        <v>152</v>
      </c>
      <c r="P53" s="269">
        <v>45155.0</v>
      </c>
      <c r="Q53" s="268" t="s">
        <v>25</v>
      </c>
      <c r="R53" s="268" t="s">
        <v>175</v>
      </c>
      <c r="S53" s="173" t="s">
        <v>11</v>
      </c>
      <c r="T53" s="337" t="s">
        <v>1072</v>
      </c>
      <c r="U53" s="295"/>
      <c r="V53" s="178" t="s">
        <v>1073</v>
      </c>
      <c r="W53" s="178" t="s">
        <v>1074</v>
      </c>
      <c r="X53" s="178"/>
      <c r="Y53" s="178"/>
      <c r="Z53" s="178"/>
      <c r="AA53" s="178"/>
      <c r="AB53" s="178"/>
      <c r="AC53" s="178"/>
      <c r="AD53" s="338"/>
      <c r="AE53" s="338"/>
      <c r="AF53" s="338"/>
      <c r="AG53" s="338"/>
      <c r="AH53" s="338"/>
      <c r="AI53" s="338"/>
      <c r="AJ53" s="338"/>
      <c r="AK53" s="338"/>
      <c r="AL53" s="338"/>
      <c r="AM53" s="338"/>
      <c r="AN53" s="338"/>
      <c r="AO53" s="338"/>
      <c r="AP53" s="338"/>
      <c r="AQ53" s="338"/>
      <c r="AR53" s="338"/>
      <c r="AS53" s="338"/>
    </row>
    <row r="54" ht="22.5" customHeight="1">
      <c r="A54" s="268">
        <v>2.0</v>
      </c>
      <c r="B54" s="268">
        <v>5.0</v>
      </c>
      <c r="C54" s="268" t="s">
        <v>192</v>
      </c>
      <c r="D54" s="268"/>
      <c r="E54" s="268"/>
      <c r="F54" s="268"/>
      <c r="G54" s="268">
        <v>1.0</v>
      </c>
      <c r="H54" s="267" t="s">
        <v>1075</v>
      </c>
      <c r="I54" s="267" t="s">
        <v>1076</v>
      </c>
      <c r="J54" s="268" t="s">
        <v>343</v>
      </c>
      <c r="K54" s="268" t="s">
        <v>1077</v>
      </c>
      <c r="L54" s="176">
        <v>4.7</v>
      </c>
      <c r="M54" s="269">
        <v>44102.0</v>
      </c>
      <c r="N54" s="268" t="s">
        <v>338</v>
      </c>
      <c r="O54" s="268" t="s">
        <v>154</v>
      </c>
      <c r="P54" s="269">
        <v>45586.0</v>
      </c>
      <c r="Q54" s="268" t="s">
        <v>133</v>
      </c>
      <c r="R54" s="268" t="s">
        <v>175</v>
      </c>
      <c r="S54" s="173" t="s">
        <v>31</v>
      </c>
      <c r="T54" s="337" t="s">
        <v>1078</v>
      </c>
      <c r="U54" s="295"/>
      <c r="V54" s="178" t="s">
        <v>1079</v>
      </c>
      <c r="W54" s="178"/>
      <c r="X54" s="178"/>
      <c r="Y54" s="178"/>
      <c r="Z54" s="178"/>
      <c r="AA54" s="178"/>
      <c r="AB54" s="178"/>
      <c r="AC54" s="178"/>
      <c r="AD54" s="338"/>
      <c r="AE54" s="338"/>
      <c r="AF54" s="338"/>
      <c r="AG54" s="338"/>
      <c r="AH54" s="338"/>
      <c r="AI54" s="338"/>
      <c r="AJ54" s="338"/>
      <c r="AK54" s="338"/>
      <c r="AL54" s="338"/>
      <c r="AM54" s="338"/>
      <c r="AN54" s="338"/>
      <c r="AO54" s="338"/>
      <c r="AP54" s="338"/>
      <c r="AQ54" s="338"/>
      <c r="AR54" s="338"/>
      <c r="AS54" s="338"/>
    </row>
    <row r="55" ht="22.5" customHeight="1">
      <c r="A55" s="268">
        <v>3.0</v>
      </c>
      <c r="B55" s="268">
        <v>5.0</v>
      </c>
      <c r="C55" s="268" t="s">
        <v>192</v>
      </c>
      <c r="D55" s="268"/>
      <c r="E55" s="268"/>
      <c r="F55" s="268"/>
      <c r="G55" s="268">
        <v>1.0</v>
      </c>
      <c r="H55" s="267" t="s">
        <v>1080</v>
      </c>
      <c r="I55" s="267" t="s">
        <v>1081</v>
      </c>
      <c r="J55" s="268" t="s">
        <v>361</v>
      </c>
      <c r="K55" s="268" t="s">
        <v>1082</v>
      </c>
      <c r="L55" s="176">
        <v>4.1</v>
      </c>
      <c r="M55" s="269">
        <v>44327.0</v>
      </c>
      <c r="N55" s="268" t="s">
        <v>350</v>
      </c>
      <c r="O55" s="268" t="s">
        <v>154</v>
      </c>
      <c r="P55" s="269">
        <v>45719.0</v>
      </c>
      <c r="Q55" s="268" t="s">
        <v>133</v>
      </c>
      <c r="R55" s="268" t="s">
        <v>175</v>
      </c>
      <c r="S55" s="173" t="s">
        <v>31</v>
      </c>
      <c r="T55" s="337"/>
      <c r="U55" s="295"/>
      <c r="V55" s="178" t="s">
        <v>1083</v>
      </c>
      <c r="W55" s="178"/>
      <c r="X55" s="178"/>
      <c r="Y55" s="178"/>
      <c r="Z55" s="178"/>
      <c r="AA55" s="178"/>
      <c r="AB55" s="178"/>
      <c r="AC55" s="178"/>
      <c r="AD55" s="338"/>
      <c r="AE55" s="338"/>
      <c r="AF55" s="338"/>
      <c r="AG55" s="338"/>
      <c r="AH55" s="338"/>
      <c r="AI55" s="338"/>
      <c r="AJ55" s="338"/>
      <c r="AK55" s="338"/>
      <c r="AL55" s="338"/>
      <c r="AM55" s="338"/>
      <c r="AN55" s="338"/>
      <c r="AO55" s="338"/>
      <c r="AP55" s="338"/>
      <c r="AQ55" s="338"/>
      <c r="AR55" s="338"/>
      <c r="AS55" s="338"/>
    </row>
    <row r="56" ht="22.5" customHeight="1">
      <c r="A56" s="268">
        <v>4.0</v>
      </c>
      <c r="B56" s="268">
        <v>5.0</v>
      </c>
      <c r="C56" s="268" t="s">
        <v>192</v>
      </c>
      <c r="D56" s="268"/>
      <c r="E56" s="268"/>
      <c r="F56" s="268" t="s">
        <v>334</v>
      </c>
      <c r="G56" s="268">
        <v>1.0</v>
      </c>
      <c r="H56" s="267" t="s">
        <v>1084</v>
      </c>
      <c r="I56" s="267" t="s">
        <v>1085</v>
      </c>
      <c r="J56" s="268" t="s">
        <v>1086</v>
      </c>
      <c r="K56" s="268" t="s">
        <v>1087</v>
      </c>
      <c r="L56" s="176">
        <v>3.9</v>
      </c>
      <c r="M56" s="269">
        <v>44400.0</v>
      </c>
      <c r="N56" s="268" t="s">
        <v>350</v>
      </c>
      <c r="O56" s="268" t="s">
        <v>151</v>
      </c>
      <c r="P56" s="269">
        <v>45155.0</v>
      </c>
      <c r="Q56" s="268" t="s">
        <v>37</v>
      </c>
      <c r="R56" s="268" t="s">
        <v>177</v>
      </c>
      <c r="S56" s="173" t="s">
        <v>11</v>
      </c>
      <c r="T56" s="337" t="s">
        <v>1088</v>
      </c>
      <c r="U56" s="295"/>
      <c r="V56" s="339" t="s">
        <v>1089</v>
      </c>
      <c r="W56" s="339" t="s">
        <v>1090</v>
      </c>
      <c r="X56" s="340"/>
      <c r="Y56" s="178"/>
      <c r="Z56" s="178"/>
      <c r="AA56" s="178"/>
      <c r="AB56" s="178"/>
      <c r="AC56" s="178"/>
      <c r="AD56" s="338"/>
      <c r="AE56" s="338"/>
      <c r="AF56" s="338"/>
      <c r="AG56" s="338"/>
      <c r="AH56" s="338"/>
      <c r="AI56" s="338"/>
      <c r="AJ56" s="338"/>
      <c r="AK56" s="338"/>
      <c r="AL56" s="338"/>
      <c r="AM56" s="338"/>
      <c r="AN56" s="338"/>
      <c r="AO56" s="338"/>
      <c r="AP56" s="338"/>
      <c r="AQ56" s="338"/>
      <c r="AR56" s="338"/>
      <c r="AS56" s="338"/>
    </row>
    <row r="57" ht="22.5" customHeight="1">
      <c r="A57" s="268">
        <v>5.0</v>
      </c>
      <c r="B57" s="268">
        <v>5.0</v>
      </c>
      <c r="C57" s="268" t="s">
        <v>192</v>
      </c>
      <c r="D57" s="268"/>
      <c r="E57" s="268"/>
      <c r="F57" s="268"/>
      <c r="G57" s="268">
        <v>1.0</v>
      </c>
      <c r="H57" s="267" t="s">
        <v>1091</v>
      </c>
      <c r="I57" s="267" t="s">
        <v>1092</v>
      </c>
      <c r="J57" s="268" t="s">
        <v>343</v>
      </c>
      <c r="K57" s="268" t="s">
        <v>1093</v>
      </c>
      <c r="L57" s="176">
        <v>4.6</v>
      </c>
      <c r="M57" s="269">
        <v>44144.0</v>
      </c>
      <c r="N57" s="268" t="s">
        <v>350</v>
      </c>
      <c r="O57" s="268" t="s">
        <v>152</v>
      </c>
      <c r="P57" s="177">
        <v>45155.0</v>
      </c>
      <c r="Q57" s="268" t="s">
        <v>133</v>
      </c>
      <c r="R57" s="268" t="s">
        <v>177</v>
      </c>
      <c r="S57" s="173" t="s">
        <v>11</v>
      </c>
      <c r="T57" s="337" t="s">
        <v>1094</v>
      </c>
      <c r="U57" s="295"/>
      <c r="V57" s="339" t="s">
        <v>1095</v>
      </c>
      <c r="W57" s="339" t="s">
        <v>1096</v>
      </c>
      <c r="X57" s="340"/>
      <c r="Y57" s="178"/>
      <c r="Z57" s="178"/>
      <c r="AA57" s="178"/>
      <c r="AB57" s="178"/>
      <c r="AC57" s="178"/>
      <c r="AD57" s="338"/>
      <c r="AE57" s="338"/>
      <c r="AF57" s="338"/>
      <c r="AG57" s="338"/>
      <c r="AH57" s="338"/>
      <c r="AI57" s="338"/>
      <c r="AJ57" s="338"/>
      <c r="AK57" s="338"/>
      <c r="AL57" s="338"/>
      <c r="AM57" s="338"/>
      <c r="AN57" s="338"/>
      <c r="AO57" s="338"/>
      <c r="AP57" s="338"/>
      <c r="AQ57" s="338"/>
      <c r="AR57" s="338"/>
      <c r="AS57" s="338"/>
    </row>
    <row r="58" ht="22.5" customHeight="1">
      <c r="A58" s="268">
        <v>6.0</v>
      </c>
      <c r="B58" s="268">
        <v>5.0</v>
      </c>
      <c r="C58" s="268" t="s">
        <v>192</v>
      </c>
      <c r="D58" s="268"/>
      <c r="E58" s="268"/>
      <c r="F58" s="268"/>
      <c r="G58" s="268">
        <v>1.0</v>
      </c>
      <c r="H58" s="267" t="s">
        <v>1097</v>
      </c>
      <c r="I58" s="267" t="s">
        <v>1098</v>
      </c>
      <c r="J58" s="268" t="s">
        <v>1099</v>
      </c>
      <c r="K58" s="268" t="s">
        <v>1100</v>
      </c>
      <c r="L58" s="176">
        <v>4.5</v>
      </c>
      <c r="M58" s="269">
        <v>44176.0</v>
      </c>
      <c r="N58" s="268" t="s">
        <v>350</v>
      </c>
      <c r="O58" s="268" t="s">
        <v>153</v>
      </c>
      <c r="P58" s="177">
        <v>45519.0</v>
      </c>
      <c r="Q58" s="268" t="s">
        <v>115</v>
      </c>
      <c r="R58" s="268" t="s">
        <v>177</v>
      </c>
      <c r="S58" s="173" t="s">
        <v>31</v>
      </c>
      <c r="T58" s="337"/>
      <c r="U58" s="295"/>
      <c r="V58" s="339" t="s">
        <v>1101</v>
      </c>
      <c r="W58" s="339"/>
      <c r="X58" s="340"/>
      <c r="Y58" s="178"/>
      <c r="Z58" s="178"/>
      <c r="AA58" s="178"/>
      <c r="AB58" s="178"/>
      <c r="AC58" s="178"/>
      <c r="AD58" s="338"/>
      <c r="AE58" s="338"/>
      <c r="AF58" s="338"/>
      <c r="AG58" s="338"/>
      <c r="AH58" s="338"/>
      <c r="AI58" s="338"/>
      <c r="AJ58" s="338"/>
      <c r="AK58" s="338"/>
      <c r="AL58" s="338"/>
      <c r="AM58" s="338"/>
      <c r="AN58" s="338"/>
      <c r="AO58" s="338"/>
      <c r="AP58" s="338"/>
      <c r="AQ58" s="338"/>
      <c r="AR58" s="338"/>
      <c r="AS58" s="338"/>
    </row>
    <row r="59" ht="22.5" customHeight="1">
      <c r="A59" s="268">
        <v>7.0</v>
      </c>
      <c r="B59" s="268">
        <v>5.0</v>
      </c>
      <c r="C59" s="268" t="s">
        <v>192</v>
      </c>
      <c r="D59" s="268"/>
      <c r="E59" s="268"/>
      <c r="F59" s="268"/>
      <c r="G59" s="268">
        <v>1.0</v>
      </c>
      <c r="H59" s="267" t="s">
        <v>1102</v>
      </c>
      <c r="I59" s="267" t="s">
        <v>1103</v>
      </c>
      <c r="J59" s="268" t="s">
        <v>1104</v>
      </c>
      <c r="K59" s="268" t="s">
        <v>1105</v>
      </c>
      <c r="L59" s="176">
        <v>4.7</v>
      </c>
      <c r="M59" s="269">
        <v>44091.0</v>
      </c>
      <c r="N59" s="268" t="s">
        <v>350</v>
      </c>
      <c r="O59" s="268" t="s">
        <v>154</v>
      </c>
      <c r="P59" s="177">
        <v>44930.0</v>
      </c>
      <c r="Q59" s="268" t="s">
        <v>42</v>
      </c>
      <c r="R59" s="268" t="s">
        <v>181</v>
      </c>
      <c r="S59" s="173" t="s">
        <v>11</v>
      </c>
      <c r="T59" s="337"/>
      <c r="U59" s="295"/>
      <c r="V59" s="339" t="s">
        <v>1106</v>
      </c>
      <c r="W59" s="339" t="s">
        <v>1107</v>
      </c>
      <c r="X59" s="340"/>
      <c r="Y59" s="178"/>
      <c r="Z59" s="178"/>
      <c r="AA59" s="178"/>
      <c r="AB59" s="178"/>
      <c r="AC59" s="178"/>
      <c r="AD59" s="338"/>
      <c r="AE59" s="338"/>
      <c r="AF59" s="338"/>
      <c r="AG59" s="338"/>
      <c r="AH59" s="338"/>
      <c r="AI59" s="338"/>
      <c r="AJ59" s="338"/>
      <c r="AK59" s="338"/>
      <c r="AL59" s="338"/>
      <c r="AM59" s="338"/>
      <c r="AN59" s="338"/>
      <c r="AO59" s="338"/>
      <c r="AP59" s="338"/>
      <c r="AQ59" s="338"/>
      <c r="AR59" s="338"/>
      <c r="AS59" s="338"/>
    </row>
    <row r="60" ht="22.5" customHeight="1">
      <c r="A60" s="268">
        <v>8.0</v>
      </c>
      <c r="B60" s="268">
        <v>5.0</v>
      </c>
      <c r="C60" s="268" t="s">
        <v>192</v>
      </c>
      <c r="D60" s="268"/>
      <c r="E60" s="268"/>
      <c r="F60" s="268"/>
      <c r="G60" s="268">
        <v>1.0</v>
      </c>
      <c r="H60" s="267" t="s">
        <v>1108</v>
      </c>
      <c r="I60" s="267" t="s">
        <v>1109</v>
      </c>
      <c r="J60" s="268" t="s">
        <v>621</v>
      </c>
      <c r="K60" s="268" t="s">
        <v>1110</v>
      </c>
      <c r="L60" s="176">
        <v>3.8</v>
      </c>
      <c r="M60" s="269">
        <v>44412.0</v>
      </c>
      <c r="N60" s="268" t="s">
        <v>350</v>
      </c>
      <c r="O60" s="268" t="s">
        <v>151</v>
      </c>
      <c r="P60" s="177">
        <v>45155.0</v>
      </c>
      <c r="Q60" s="268" t="s">
        <v>133</v>
      </c>
      <c r="R60" s="268" t="s">
        <v>181</v>
      </c>
      <c r="S60" s="173" t="s">
        <v>11</v>
      </c>
      <c r="T60" s="337" t="s">
        <v>1111</v>
      </c>
      <c r="U60" s="295"/>
      <c r="V60" s="339" t="s">
        <v>1112</v>
      </c>
      <c r="W60" s="339" t="s">
        <v>1113</v>
      </c>
      <c r="X60" s="340"/>
      <c r="Y60" s="178"/>
      <c r="Z60" s="178"/>
      <c r="AA60" s="178"/>
      <c r="AB60" s="178"/>
      <c r="AC60" s="178"/>
      <c r="AD60" s="338"/>
      <c r="AE60" s="338"/>
      <c r="AF60" s="338"/>
      <c r="AG60" s="338"/>
      <c r="AH60" s="338"/>
      <c r="AI60" s="338"/>
      <c r="AJ60" s="338"/>
      <c r="AK60" s="338"/>
      <c r="AL60" s="338"/>
      <c r="AM60" s="338"/>
      <c r="AN60" s="338"/>
      <c r="AO60" s="338"/>
      <c r="AP60" s="338"/>
      <c r="AQ60" s="338"/>
      <c r="AR60" s="338"/>
      <c r="AS60" s="338"/>
    </row>
    <row r="61" ht="22.5" customHeight="1">
      <c r="A61" s="268">
        <v>9.0</v>
      </c>
      <c r="B61" s="268">
        <v>5.0</v>
      </c>
      <c r="C61" s="268" t="s">
        <v>192</v>
      </c>
      <c r="D61" s="268"/>
      <c r="E61" s="268"/>
      <c r="F61" s="268"/>
      <c r="G61" s="268">
        <v>1.0</v>
      </c>
      <c r="H61" s="267" t="s">
        <v>1114</v>
      </c>
      <c r="I61" s="267" t="s">
        <v>1115</v>
      </c>
      <c r="J61" s="268" t="s">
        <v>1049</v>
      </c>
      <c r="K61" s="268" t="s">
        <v>1116</v>
      </c>
      <c r="L61" s="176">
        <v>4.4</v>
      </c>
      <c r="M61" s="269">
        <v>44193.0</v>
      </c>
      <c r="N61" s="268" t="s">
        <v>338</v>
      </c>
      <c r="O61" s="268" t="s">
        <v>154</v>
      </c>
      <c r="P61" s="269">
        <v>45155.0</v>
      </c>
      <c r="Q61" s="268" t="s">
        <v>37</v>
      </c>
      <c r="R61" s="268" t="s">
        <v>181</v>
      </c>
      <c r="S61" s="173" t="s">
        <v>11</v>
      </c>
      <c r="T61" s="337" t="s">
        <v>1051</v>
      </c>
      <c r="U61" s="295"/>
      <c r="V61" s="178" t="s">
        <v>1117</v>
      </c>
      <c r="W61" s="178" t="s">
        <v>1118</v>
      </c>
      <c r="X61" s="178"/>
      <c r="Y61" s="178"/>
      <c r="Z61" s="178"/>
      <c r="AA61" s="178"/>
      <c r="AB61" s="178"/>
      <c r="AC61" s="178"/>
      <c r="AD61" s="338"/>
      <c r="AE61" s="338"/>
      <c r="AF61" s="338"/>
      <c r="AG61" s="338"/>
      <c r="AH61" s="338"/>
      <c r="AI61" s="338"/>
      <c r="AJ61" s="338"/>
      <c r="AK61" s="338"/>
      <c r="AL61" s="338"/>
      <c r="AM61" s="338"/>
      <c r="AN61" s="338"/>
      <c r="AO61" s="338"/>
      <c r="AP61" s="338"/>
      <c r="AQ61" s="338"/>
      <c r="AR61" s="338"/>
      <c r="AS61" s="338"/>
    </row>
    <row r="62" ht="22.5" customHeight="1">
      <c r="A62" s="268">
        <v>10.0</v>
      </c>
      <c r="B62" s="268">
        <v>5.0</v>
      </c>
      <c r="C62" s="268" t="s">
        <v>192</v>
      </c>
      <c r="D62" s="268"/>
      <c r="E62" s="268"/>
      <c r="F62" s="268"/>
      <c r="G62" s="268">
        <v>1.0</v>
      </c>
      <c r="H62" s="267" t="s">
        <v>1119</v>
      </c>
      <c r="I62" s="267" t="s">
        <v>1120</v>
      </c>
      <c r="J62" s="268" t="s">
        <v>407</v>
      </c>
      <c r="K62" s="268" t="s">
        <v>1121</v>
      </c>
      <c r="L62" s="176">
        <v>4.4</v>
      </c>
      <c r="M62" s="269">
        <v>44201.0</v>
      </c>
      <c r="N62" s="268" t="s">
        <v>338</v>
      </c>
      <c r="O62" s="268" t="s">
        <v>153</v>
      </c>
      <c r="P62" s="269">
        <v>45665.0</v>
      </c>
      <c r="Q62" s="268" t="s">
        <v>115</v>
      </c>
      <c r="R62" s="268" t="s">
        <v>181</v>
      </c>
      <c r="S62" s="173" t="s">
        <v>31</v>
      </c>
      <c r="T62" s="337" t="s">
        <v>1122</v>
      </c>
      <c r="U62" s="295"/>
      <c r="V62" s="178" t="s">
        <v>1123</v>
      </c>
      <c r="W62" s="178"/>
      <c r="X62" s="178"/>
      <c r="Y62" s="178"/>
      <c r="Z62" s="178"/>
      <c r="AA62" s="178"/>
      <c r="AB62" s="178"/>
      <c r="AC62" s="178"/>
      <c r="AD62" s="338"/>
      <c r="AE62" s="338"/>
      <c r="AF62" s="338"/>
      <c r="AG62" s="338"/>
      <c r="AH62" s="338"/>
      <c r="AI62" s="338"/>
      <c r="AJ62" s="338"/>
      <c r="AK62" s="338"/>
      <c r="AL62" s="338"/>
      <c r="AM62" s="338"/>
      <c r="AN62" s="338"/>
      <c r="AO62" s="338"/>
      <c r="AP62" s="338"/>
      <c r="AQ62" s="338"/>
      <c r="AR62" s="338"/>
      <c r="AS62" s="338"/>
    </row>
    <row r="63" ht="22.5" customHeight="1">
      <c r="A63" s="268">
        <v>11.0</v>
      </c>
      <c r="B63" s="268">
        <v>5.0</v>
      </c>
      <c r="C63" s="268" t="s">
        <v>192</v>
      </c>
      <c r="D63" s="268"/>
      <c r="E63" s="268"/>
      <c r="F63" s="268"/>
      <c r="G63" s="268">
        <v>1.0</v>
      </c>
      <c r="H63" s="267" t="s">
        <v>1124</v>
      </c>
      <c r="I63" s="267" t="s">
        <v>1125</v>
      </c>
      <c r="J63" s="268" t="s">
        <v>369</v>
      </c>
      <c r="K63" s="268" t="s">
        <v>1126</v>
      </c>
      <c r="L63" s="176">
        <v>4.5</v>
      </c>
      <c r="M63" s="269">
        <v>44155.0</v>
      </c>
      <c r="N63" s="268" t="s">
        <v>350</v>
      </c>
      <c r="O63" s="268" t="s">
        <v>151</v>
      </c>
      <c r="P63" s="269">
        <v>45155.0</v>
      </c>
      <c r="Q63" s="268" t="s">
        <v>133</v>
      </c>
      <c r="R63" s="268" t="s">
        <v>183</v>
      </c>
      <c r="S63" s="173" t="s">
        <v>11</v>
      </c>
      <c r="T63" s="337" t="s">
        <v>1032</v>
      </c>
      <c r="U63" s="295"/>
      <c r="V63" s="178" t="s">
        <v>1127</v>
      </c>
      <c r="W63" s="178" t="s">
        <v>1128</v>
      </c>
      <c r="X63" s="178"/>
      <c r="Y63" s="178"/>
      <c r="Z63" s="178"/>
      <c r="AA63" s="178"/>
      <c r="AB63" s="178"/>
      <c r="AC63" s="178"/>
      <c r="AD63" s="338"/>
      <c r="AE63" s="338"/>
      <c r="AF63" s="338"/>
      <c r="AG63" s="338"/>
      <c r="AH63" s="338"/>
      <c r="AI63" s="338"/>
      <c r="AJ63" s="338"/>
      <c r="AK63" s="338"/>
      <c r="AL63" s="338"/>
      <c r="AM63" s="338"/>
      <c r="AN63" s="338"/>
      <c r="AO63" s="338"/>
      <c r="AP63" s="338"/>
      <c r="AQ63" s="338"/>
      <c r="AR63" s="338"/>
      <c r="AS63" s="338"/>
    </row>
    <row r="64" ht="22.5" customHeight="1">
      <c r="A64" s="268">
        <v>12.0</v>
      </c>
      <c r="B64" s="268">
        <v>5.0</v>
      </c>
      <c r="C64" s="268" t="s">
        <v>192</v>
      </c>
      <c r="D64" s="268"/>
      <c r="E64" s="268"/>
      <c r="F64" s="268" t="s">
        <v>334</v>
      </c>
      <c r="G64" s="268">
        <v>1.0</v>
      </c>
      <c r="H64" s="267" t="s">
        <v>1129</v>
      </c>
      <c r="I64" s="267" t="s">
        <v>1130</v>
      </c>
      <c r="J64" s="268" t="s">
        <v>1131</v>
      </c>
      <c r="K64" s="268" t="s">
        <v>1132</v>
      </c>
      <c r="L64" s="176">
        <v>3.8</v>
      </c>
      <c r="M64" s="269">
        <v>44422.0</v>
      </c>
      <c r="N64" s="268" t="s">
        <v>338</v>
      </c>
      <c r="O64" s="268" t="s">
        <v>153</v>
      </c>
      <c r="P64" s="269">
        <v>45155.0</v>
      </c>
      <c r="Q64" s="268" t="s">
        <v>37</v>
      </c>
      <c r="R64" s="268" t="s">
        <v>183</v>
      </c>
      <c r="S64" s="173" t="s">
        <v>838</v>
      </c>
      <c r="T64" s="337" t="s">
        <v>1088</v>
      </c>
      <c r="U64" s="295"/>
      <c r="V64" s="178" t="s">
        <v>1133</v>
      </c>
      <c r="W64" s="178" t="s">
        <v>1134</v>
      </c>
      <c r="X64" s="178"/>
      <c r="Y64" s="178"/>
      <c r="Z64" s="178"/>
      <c r="AA64" s="178"/>
      <c r="AB64" s="178"/>
      <c r="AC64" s="178"/>
      <c r="AD64" s="338"/>
      <c r="AE64" s="338"/>
      <c r="AF64" s="338"/>
      <c r="AG64" s="338"/>
      <c r="AH64" s="338"/>
      <c r="AI64" s="338"/>
      <c r="AJ64" s="338"/>
      <c r="AK64" s="338"/>
      <c r="AL64" s="338"/>
      <c r="AM64" s="338"/>
      <c r="AN64" s="338"/>
      <c r="AO64" s="338"/>
      <c r="AP64" s="338"/>
      <c r="AQ64" s="338"/>
      <c r="AR64" s="338"/>
      <c r="AS64" s="338"/>
    </row>
    <row r="65" ht="22.5" customHeight="1">
      <c r="A65" s="268">
        <v>13.0</v>
      </c>
      <c r="B65" s="268">
        <v>5.0</v>
      </c>
      <c r="C65" s="268" t="s">
        <v>192</v>
      </c>
      <c r="D65" s="268"/>
      <c r="E65" s="268"/>
      <c r="F65" s="268"/>
      <c r="G65" s="268">
        <v>1.0</v>
      </c>
      <c r="H65" s="267" t="s">
        <v>1135</v>
      </c>
      <c r="I65" s="267" t="s">
        <v>1136</v>
      </c>
      <c r="J65" s="268" t="s">
        <v>569</v>
      </c>
      <c r="K65" s="268" t="s">
        <v>1137</v>
      </c>
      <c r="L65" s="176">
        <v>4.4</v>
      </c>
      <c r="M65" s="269">
        <v>44198.0</v>
      </c>
      <c r="N65" s="268" t="s">
        <v>338</v>
      </c>
      <c r="O65" s="268" t="s">
        <v>153</v>
      </c>
      <c r="P65" s="269">
        <v>45301.0</v>
      </c>
      <c r="Q65" s="268" t="s">
        <v>115</v>
      </c>
      <c r="R65" s="268" t="s">
        <v>183</v>
      </c>
      <c r="S65" s="173" t="s">
        <v>11</v>
      </c>
      <c r="T65" s="337"/>
      <c r="U65" s="295"/>
      <c r="V65" s="178" t="s">
        <v>1138</v>
      </c>
      <c r="W65" s="178" t="s">
        <v>1139</v>
      </c>
      <c r="X65" s="178"/>
      <c r="Y65" s="178"/>
      <c r="Z65" s="178"/>
      <c r="AA65" s="178"/>
      <c r="AB65" s="178"/>
      <c r="AC65" s="178"/>
      <c r="AD65" s="338"/>
      <c r="AE65" s="338"/>
      <c r="AF65" s="338"/>
      <c r="AG65" s="338"/>
      <c r="AH65" s="338"/>
      <c r="AI65" s="338"/>
      <c r="AJ65" s="338"/>
      <c r="AK65" s="338"/>
      <c r="AL65" s="338"/>
      <c r="AM65" s="338"/>
      <c r="AN65" s="338"/>
      <c r="AO65" s="338"/>
      <c r="AP65" s="338"/>
      <c r="AQ65" s="338"/>
      <c r="AR65" s="338"/>
      <c r="AS65" s="338"/>
    </row>
    <row r="66" ht="22.5" customHeight="1">
      <c r="A66" s="268">
        <v>14.0</v>
      </c>
      <c r="B66" s="268">
        <v>5.0</v>
      </c>
      <c r="C66" s="268" t="s">
        <v>192</v>
      </c>
      <c r="D66" s="268"/>
      <c r="E66" s="268"/>
      <c r="F66" s="268"/>
      <c r="G66" s="268">
        <v>1.0</v>
      </c>
      <c r="H66" s="267" t="s">
        <v>1140</v>
      </c>
      <c r="I66" s="267" t="s">
        <v>1141</v>
      </c>
      <c r="J66" s="268" t="s">
        <v>1142</v>
      </c>
      <c r="K66" s="268" t="s">
        <v>1143</v>
      </c>
      <c r="L66" s="176">
        <v>4.1</v>
      </c>
      <c r="M66" s="269">
        <v>44319.0</v>
      </c>
      <c r="N66" s="268" t="s">
        <v>338</v>
      </c>
      <c r="O66" s="268" t="s">
        <v>151</v>
      </c>
      <c r="P66" s="269">
        <v>45519.0</v>
      </c>
      <c r="Q66" s="268" t="s">
        <v>121</v>
      </c>
      <c r="R66" s="268" t="s">
        <v>183</v>
      </c>
      <c r="S66" s="173" t="s">
        <v>11</v>
      </c>
      <c r="T66" s="337" t="s">
        <v>1144</v>
      </c>
      <c r="U66" s="295"/>
      <c r="V66" s="178" t="s">
        <v>1145</v>
      </c>
      <c r="W66" s="178"/>
      <c r="X66" s="178"/>
      <c r="Y66" s="178"/>
      <c r="Z66" s="178"/>
      <c r="AA66" s="178"/>
      <c r="AB66" s="178"/>
      <c r="AC66" s="178"/>
      <c r="AD66" s="338"/>
      <c r="AE66" s="338"/>
      <c r="AF66" s="338"/>
      <c r="AG66" s="338"/>
      <c r="AH66" s="338"/>
      <c r="AI66" s="338"/>
      <c r="AJ66" s="338"/>
      <c r="AK66" s="338"/>
      <c r="AL66" s="338"/>
      <c r="AM66" s="338"/>
      <c r="AN66" s="338"/>
      <c r="AO66" s="338"/>
      <c r="AP66" s="338"/>
      <c r="AQ66" s="338"/>
      <c r="AR66" s="338"/>
      <c r="AS66" s="338"/>
    </row>
    <row r="67" ht="22.5" customHeight="1">
      <c r="A67" s="268">
        <v>15.0</v>
      </c>
      <c r="B67" s="268">
        <v>5.0</v>
      </c>
      <c r="C67" s="268" t="s">
        <v>192</v>
      </c>
      <c r="D67" s="268"/>
      <c r="E67" s="268"/>
      <c r="F67" s="268"/>
      <c r="G67" s="268">
        <v>1.0</v>
      </c>
      <c r="H67" s="267" t="s">
        <v>1146</v>
      </c>
      <c r="I67" s="267" t="s">
        <v>1147</v>
      </c>
      <c r="J67" s="172" t="s">
        <v>336</v>
      </c>
      <c r="K67" s="172" t="s">
        <v>1148</v>
      </c>
      <c r="L67" s="176">
        <v>4.2</v>
      </c>
      <c r="M67" s="177">
        <v>44270.0</v>
      </c>
      <c r="N67" s="172" t="s">
        <v>350</v>
      </c>
      <c r="O67" s="172" t="s">
        <v>153</v>
      </c>
      <c r="P67" s="177">
        <v>45670.0</v>
      </c>
      <c r="Q67" s="172" t="s">
        <v>133</v>
      </c>
      <c r="R67" s="172" t="s">
        <v>183</v>
      </c>
      <c r="S67" s="173" t="s">
        <v>838</v>
      </c>
      <c r="T67" s="337" t="s">
        <v>1149</v>
      </c>
      <c r="U67" s="295"/>
      <c r="V67" s="178" t="s">
        <v>1150</v>
      </c>
      <c r="W67" s="178"/>
      <c r="X67" s="178"/>
      <c r="Y67" s="178"/>
      <c r="Z67" s="178"/>
      <c r="AA67" s="178"/>
      <c r="AB67" s="178"/>
      <c r="AC67" s="178"/>
      <c r="AD67" s="338"/>
      <c r="AE67" s="338"/>
      <c r="AF67" s="338"/>
      <c r="AG67" s="338"/>
      <c r="AH67" s="338"/>
      <c r="AI67" s="338"/>
      <c r="AJ67" s="338"/>
      <c r="AK67" s="338"/>
      <c r="AL67" s="338"/>
      <c r="AM67" s="338"/>
      <c r="AN67" s="338"/>
      <c r="AO67" s="338"/>
      <c r="AP67" s="338"/>
      <c r="AQ67" s="338"/>
      <c r="AR67" s="338"/>
      <c r="AS67" s="338"/>
    </row>
    <row r="68" ht="22.5" customHeight="1">
      <c r="A68" s="370">
        <v>16.0</v>
      </c>
      <c r="B68" s="370">
        <v>5.0</v>
      </c>
      <c r="C68" s="370" t="s">
        <v>192</v>
      </c>
      <c r="D68" s="370"/>
      <c r="E68" s="370"/>
      <c r="F68" s="370"/>
      <c r="G68" s="370">
        <v>1.0</v>
      </c>
      <c r="H68" s="371" t="s">
        <v>1151</v>
      </c>
      <c r="I68" s="371" t="s">
        <v>1152</v>
      </c>
      <c r="J68" s="370" t="s">
        <v>390</v>
      </c>
      <c r="K68" s="370" t="s">
        <v>1153</v>
      </c>
      <c r="L68" s="372">
        <v>4.7</v>
      </c>
      <c r="M68" s="373">
        <v>44090.0</v>
      </c>
      <c r="N68" s="370" t="s">
        <v>338</v>
      </c>
      <c r="O68" s="370" t="s">
        <v>153</v>
      </c>
      <c r="P68" s="373">
        <v>45155.0</v>
      </c>
      <c r="Q68" s="370" t="s">
        <v>42</v>
      </c>
      <c r="R68" s="370" t="s">
        <v>185</v>
      </c>
      <c r="S68" s="374" t="s">
        <v>31</v>
      </c>
      <c r="T68" s="375" t="s">
        <v>1154</v>
      </c>
      <c r="U68" s="376"/>
      <c r="V68" s="369" t="s">
        <v>1155</v>
      </c>
      <c r="W68" s="369" t="s">
        <v>1156</v>
      </c>
      <c r="X68" s="369"/>
      <c r="Y68" s="369"/>
      <c r="Z68" s="369"/>
      <c r="AA68" s="369"/>
      <c r="AB68" s="369"/>
      <c r="AC68" s="369"/>
      <c r="AD68" s="377"/>
      <c r="AE68" s="377"/>
      <c r="AF68" s="377"/>
      <c r="AG68" s="377"/>
      <c r="AH68" s="377"/>
      <c r="AI68" s="377"/>
      <c r="AJ68" s="377"/>
      <c r="AK68" s="377"/>
      <c r="AL68" s="377"/>
      <c r="AM68" s="377"/>
      <c r="AN68" s="377"/>
      <c r="AO68" s="377"/>
      <c r="AP68" s="377"/>
      <c r="AQ68" s="377"/>
      <c r="AR68" s="377"/>
      <c r="AS68" s="377"/>
    </row>
    <row r="69" ht="22.5" customHeight="1">
      <c r="A69" s="370">
        <v>17.0</v>
      </c>
      <c r="B69" s="370">
        <v>5.0</v>
      </c>
      <c r="C69" s="370" t="s">
        <v>192</v>
      </c>
      <c r="D69" s="370"/>
      <c r="E69" s="370"/>
      <c r="F69" s="370"/>
      <c r="G69" s="370">
        <v>1.0</v>
      </c>
      <c r="H69" s="371" t="s">
        <v>1157</v>
      </c>
      <c r="I69" s="371" t="s">
        <v>1158</v>
      </c>
      <c r="J69" s="370" t="s">
        <v>418</v>
      </c>
      <c r="K69" s="370" t="s">
        <v>1159</v>
      </c>
      <c r="L69" s="372">
        <v>4.4</v>
      </c>
      <c r="M69" s="373">
        <v>44209.0</v>
      </c>
      <c r="N69" s="370" t="s">
        <v>350</v>
      </c>
      <c r="O69" s="370" t="s">
        <v>153</v>
      </c>
      <c r="P69" s="378">
        <v>45519.0</v>
      </c>
      <c r="Q69" s="370" t="s">
        <v>133</v>
      </c>
      <c r="R69" s="370" t="s">
        <v>185</v>
      </c>
      <c r="S69" s="374" t="s">
        <v>11</v>
      </c>
      <c r="T69" s="375" t="s">
        <v>1160</v>
      </c>
      <c r="U69" s="376"/>
      <c r="V69" s="369" t="s">
        <v>1161</v>
      </c>
      <c r="W69" s="369"/>
      <c r="X69" s="369"/>
      <c r="Y69" s="369"/>
      <c r="Z69" s="369"/>
      <c r="AA69" s="369"/>
      <c r="AB69" s="369"/>
      <c r="AC69" s="369"/>
      <c r="AD69" s="377"/>
      <c r="AE69" s="377"/>
      <c r="AF69" s="377"/>
      <c r="AG69" s="377"/>
      <c r="AH69" s="377"/>
      <c r="AI69" s="377"/>
      <c r="AJ69" s="377"/>
      <c r="AK69" s="377"/>
      <c r="AL69" s="377"/>
      <c r="AM69" s="377"/>
      <c r="AN69" s="377"/>
      <c r="AO69" s="377"/>
      <c r="AP69" s="377"/>
      <c r="AQ69" s="377"/>
      <c r="AR69" s="377"/>
      <c r="AS69" s="377"/>
    </row>
    <row r="70" ht="22.5" customHeight="1">
      <c r="A70" s="370">
        <v>18.0</v>
      </c>
      <c r="B70" s="370">
        <v>5.0</v>
      </c>
      <c r="C70" s="370" t="s">
        <v>192</v>
      </c>
      <c r="D70" s="370"/>
      <c r="E70" s="370"/>
      <c r="F70" s="370"/>
      <c r="G70" s="370">
        <v>1.0</v>
      </c>
      <c r="H70" s="371" t="s">
        <v>1162</v>
      </c>
      <c r="I70" s="371" t="s">
        <v>1163</v>
      </c>
      <c r="J70" s="370" t="s">
        <v>1164</v>
      </c>
      <c r="K70" s="370" t="s">
        <v>1165</v>
      </c>
      <c r="L70" s="372">
        <v>4.6</v>
      </c>
      <c r="M70" s="373">
        <v>44122.0</v>
      </c>
      <c r="N70" s="370" t="s">
        <v>350</v>
      </c>
      <c r="O70" s="370" t="s">
        <v>152</v>
      </c>
      <c r="P70" s="378">
        <v>45519.0</v>
      </c>
      <c r="Q70" s="370" t="s">
        <v>66</v>
      </c>
      <c r="R70" s="370" t="s">
        <v>185</v>
      </c>
      <c r="S70" s="374" t="s">
        <v>11</v>
      </c>
      <c r="T70" s="375" t="s">
        <v>1166</v>
      </c>
      <c r="U70" s="376" t="s">
        <v>1166</v>
      </c>
      <c r="V70" s="369" t="s">
        <v>1167</v>
      </c>
      <c r="W70" s="369"/>
      <c r="X70" s="369"/>
      <c r="Y70" s="369"/>
      <c r="Z70" s="369"/>
      <c r="AA70" s="369"/>
      <c r="AB70" s="369"/>
      <c r="AC70" s="369"/>
      <c r="AD70" s="377"/>
      <c r="AE70" s="377"/>
      <c r="AF70" s="377"/>
      <c r="AG70" s="377"/>
      <c r="AH70" s="377"/>
      <c r="AI70" s="377"/>
      <c r="AJ70" s="377"/>
      <c r="AK70" s="377"/>
      <c r="AL70" s="377"/>
      <c r="AM70" s="377"/>
      <c r="AN70" s="377"/>
      <c r="AO70" s="377"/>
      <c r="AP70" s="377"/>
      <c r="AQ70" s="377"/>
      <c r="AR70" s="377"/>
      <c r="AS70" s="377"/>
    </row>
    <row r="71" ht="22.5" customHeight="1">
      <c r="A71" s="182">
        <v>19.0</v>
      </c>
      <c r="B71" s="182">
        <v>5.0</v>
      </c>
      <c r="C71" s="352" t="s">
        <v>192</v>
      </c>
      <c r="D71" s="182"/>
      <c r="E71" s="182"/>
      <c r="F71" s="182"/>
      <c r="G71" s="182">
        <v>1.0</v>
      </c>
      <c r="H71" s="184" t="s">
        <v>1168</v>
      </c>
      <c r="I71" s="184" t="s">
        <v>1169</v>
      </c>
      <c r="J71" s="182" t="s">
        <v>336</v>
      </c>
      <c r="K71" s="182" t="s">
        <v>1170</v>
      </c>
      <c r="L71" s="186">
        <v>4.6</v>
      </c>
      <c r="M71" s="187">
        <v>44138.0</v>
      </c>
      <c r="N71" s="182" t="s">
        <v>338</v>
      </c>
      <c r="O71" s="182"/>
      <c r="P71" s="187">
        <v>45883.0</v>
      </c>
      <c r="Q71" s="182" t="s">
        <v>9</v>
      </c>
      <c r="R71" s="182" t="s">
        <v>345</v>
      </c>
      <c r="S71" s="183" t="s">
        <v>31</v>
      </c>
      <c r="T71" s="353"/>
      <c r="U71" s="204"/>
      <c r="V71" s="182"/>
      <c r="W71" s="182"/>
      <c r="X71" s="183"/>
      <c r="Y71" s="354"/>
      <c r="Z71" s="355"/>
      <c r="AA71" s="356"/>
      <c r="AB71" s="357"/>
      <c r="AC71" s="357"/>
      <c r="AD71" s="192"/>
      <c r="AE71" s="192"/>
      <c r="AF71" s="191"/>
      <c r="AG71" s="191"/>
      <c r="AH71" s="191"/>
      <c r="AI71" s="191"/>
      <c r="AJ71" s="191"/>
      <c r="AK71" s="191"/>
      <c r="AL71" s="191"/>
      <c r="AM71" s="191"/>
      <c r="AN71" s="191"/>
      <c r="AO71" s="191"/>
      <c r="AP71" s="191"/>
      <c r="AQ71" s="191"/>
      <c r="AR71" s="191"/>
      <c r="AS71" s="191"/>
    </row>
    <row r="72" ht="22.5" customHeight="1">
      <c r="A72" s="268">
        <v>20.0</v>
      </c>
      <c r="B72" s="268">
        <v>5.0</v>
      </c>
      <c r="C72" s="268" t="s">
        <v>192</v>
      </c>
      <c r="D72" s="268"/>
      <c r="E72" s="268"/>
      <c r="F72" s="268"/>
      <c r="G72" s="268"/>
      <c r="H72" s="267"/>
      <c r="I72" s="174"/>
      <c r="J72" s="268"/>
      <c r="K72" s="268"/>
      <c r="L72" s="176"/>
      <c r="M72" s="269"/>
      <c r="N72" s="268"/>
      <c r="O72" s="268"/>
      <c r="P72" s="177"/>
      <c r="Q72" s="268"/>
      <c r="R72" s="268"/>
      <c r="S72" s="173"/>
      <c r="T72" s="337"/>
      <c r="U72" s="295"/>
      <c r="V72" s="178"/>
      <c r="W72" s="178"/>
      <c r="X72" s="178"/>
      <c r="Y72" s="178"/>
      <c r="Z72" s="178"/>
      <c r="AA72" s="178"/>
      <c r="AB72" s="178"/>
      <c r="AC72" s="178"/>
      <c r="AD72" s="338"/>
      <c r="AE72" s="338"/>
      <c r="AF72" s="338"/>
      <c r="AG72" s="338"/>
      <c r="AH72" s="338"/>
      <c r="AI72" s="338"/>
      <c r="AJ72" s="338"/>
      <c r="AK72" s="338"/>
      <c r="AL72" s="338"/>
      <c r="AM72" s="338"/>
      <c r="AN72" s="338"/>
      <c r="AO72" s="338"/>
      <c r="AP72" s="338"/>
      <c r="AQ72" s="338"/>
      <c r="AR72" s="338"/>
      <c r="AS72" s="338"/>
    </row>
    <row r="73" ht="22.5" customHeight="1">
      <c r="A73" s="268">
        <v>21.0</v>
      </c>
      <c r="B73" s="268">
        <v>5.0</v>
      </c>
      <c r="C73" s="268" t="s">
        <v>192</v>
      </c>
      <c r="D73" s="268"/>
      <c r="E73" s="268"/>
      <c r="F73" s="268"/>
      <c r="G73" s="268"/>
      <c r="H73" s="267"/>
      <c r="I73" s="174"/>
      <c r="J73" s="268"/>
      <c r="K73" s="268"/>
      <c r="L73" s="176"/>
      <c r="M73" s="269"/>
      <c r="N73" s="268"/>
      <c r="O73" s="268"/>
      <c r="P73" s="177"/>
      <c r="Q73" s="268"/>
      <c r="R73" s="268"/>
      <c r="S73" s="173"/>
      <c r="T73" s="337"/>
      <c r="U73" s="295"/>
      <c r="V73" s="178"/>
      <c r="W73" s="178"/>
      <c r="X73" s="178"/>
      <c r="Y73" s="178"/>
      <c r="Z73" s="178"/>
      <c r="AA73" s="178"/>
      <c r="AB73" s="178"/>
      <c r="AC73" s="178"/>
      <c r="AD73" s="338"/>
      <c r="AE73" s="338"/>
      <c r="AF73" s="338"/>
      <c r="AG73" s="338"/>
      <c r="AH73" s="338"/>
      <c r="AI73" s="338"/>
      <c r="AJ73" s="338"/>
      <c r="AK73" s="338"/>
      <c r="AL73" s="338"/>
      <c r="AM73" s="338"/>
      <c r="AN73" s="338"/>
      <c r="AO73" s="338"/>
      <c r="AP73" s="338"/>
      <c r="AQ73" s="338"/>
      <c r="AR73" s="338"/>
      <c r="AS73" s="338"/>
    </row>
    <row r="74" ht="22.5" customHeight="1">
      <c r="A74" s="268">
        <v>22.0</v>
      </c>
      <c r="B74" s="268">
        <v>5.0</v>
      </c>
      <c r="C74" s="268" t="s">
        <v>192</v>
      </c>
      <c r="D74" s="268"/>
      <c r="E74" s="268"/>
      <c r="F74" s="268"/>
      <c r="G74" s="268"/>
      <c r="H74" s="267"/>
      <c r="I74" s="174"/>
      <c r="J74" s="268"/>
      <c r="K74" s="268"/>
      <c r="L74" s="176"/>
      <c r="M74" s="269"/>
      <c r="N74" s="268"/>
      <c r="O74" s="268"/>
      <c r="P74" s="177"/>
      <c r="Q74" s="268"/>
      <c r="R74" s="268"/>
      <c r="S74" s="173"/>
      <c r="T74" s="337"/>
      <c r="U74" s="295"/>
      <c r="V74" s="178"/>
      <c r="W74" s="178"/>
      <c r="X74" s="178"/>
      <c r="Y74" s="178"/>
      <c r="Z74" s="178"/>
      <c r="AA74" s="178"/>
      <c r="AB74" s="178"/>
      <c r="AC74" s="178"/>
      <c r="AD74" s="359"/>
      <c r="AE74" s="359"/>
      <c r="AF74" s="359"/>
      <c r="AG74" s="359"/>
      <c r="AH74" s="359"/>
      <c r="AI74" s="359"/>
      <c r="AJ74" s="359"/>
      <c r="AK74" s="359"/>
      <c r="AL74" s="359"/>
      <c r="AM74" s="359"/>
      <c r="AN74" s="359"/>
      <c r="AO74" s="359"/>
      <c r="AP74" s="359"/>
      <c r="AQ74" s="359"/>
      <c r="AR74" s="359"/>
      <c r="AS74" s="359"/>
    </row>
    <row r="75" ht="22.5" customHeight="1">
      <c r="A75" s="268">
        <v>23.0</v>
      </c>
      <c r="B75" s="268"/>
      <c r="C75" s="268"/>
      <c r="D75" s="268"/>
      <c r="E75" s="268"/>
      <c r="F75" s="268"/>
      <c r="G75" s="268"/>
      <c r="H75" s="267"/>
      <c r="I75" s="174"/>
      <c r="J75" s="268"/>
      <c r="K75" s="268"/>
      <c r="L75" s="176"/>
      <c r="M75" s="269"/>
      <c r="N75" s="268"/>
      <c r="O75" s="268"/>
      <c r="P75" s="177"/>
      <c r="Q75" s="268"/>
      <c r="R75" s="268"/>
      <c r="S75" s="173"/>
      <c r="T75" s="337"/>
      <c r="U75" s="295"/>
      <c r="V75" s="178"/>
      <c r="W75" s="178"/>
      <c r="X75" s="178"/>
      <c r="Y75" s="178"/>
      <c r="Z75" s="178"/>
      <c r="AA75" s="178"/>
      <c r="AB75" s="178"/>
      <c r="AC75" s="178"/>
      <c r="AD75" s="338"/>
      <c r="AE75" s="338"/>
      <c r="AF75" s="338"/>
      <c r="AG75" s="338"/>
      <c r="AH75" s="338"/>
      <c r="AI75" s="338"/>
      <c r="AJ75" s="338"/>
      <c r="AK75" s="338"/>
      <c r="AL75" s="338"/>
      <c r="AM75" s="338"/>
      <c r="AN75" s="338"/>
      <c r="AO75" s="338"/>
      <c r="AP75" s="338"/>
      <c r="AQ75" s="338"/>
      <c r="AR75" s="338"/>
      <c r="AS75" s="338"/>
    </row>
    <row r="76" ht="22.5" customHeight="1">
      <c r="A76" s="268">
        <v>24.0</v>
      </c>
      <c r="B76" s="268"/>
      <c r="C76" s="268"/>
      <c r="D76" s="268"/>
      <c r="E76" s="268"/>
      <c r="F76" s="268"/>
      <c r="G76" s="268"/>
      <c r="H76" s="267"/>
      <c r="I76" s="174"/>
      <c r="J76" s="268"/>
      <c r="K76" s="268"/>
      <c r="L76" s="176"/>
      <c r="M76" s="269"/>
      <c r="N76" s="268"/>
      <c r="O76" s="268"/>
      <c r="P76" s="177"/>
      <c r="Q76" s="268"/>
      <c r="R76" s="268"/>
      <c r="S76" s="173"/>
      <c r="T76" s="337"/>
      <c r="U76" s="295"/>
      <c r="V76" s="178"/>
      <c r="W76" s="178"/>
      <c r="X76" s="178"/>
      <c r="Y76" s="178"/>
      <c r="Z76" s="178"/>
      <c r="AA76" s="178"/>
      <c r="AB76" s="178"/>
      <c r="AC76" s="178"/>
      <c r="AD76" s="338"/>
      <c r="AE76" s="338"/>
      <c r="AF76" s="338"/>
      <c r="AG76" s="338"/>
      <c r="AH76" s="338"/>
      <c r="AI76" s="338"/>
      <c r="AJ76" s="338"/>
      <c r="AK76" s="338"/>
      <c r="AL76" s="338"/>
      <c r="AM76" s="338"/>
      <c r="AN76" s="338"/>
      <c r="AO76" s="338"/>
      <c r="AP76" s="338"/>
      <c r="AQ76" s="338"/>
      <c r="AR76" s="338"/>
      <c r="AS76" s="338"/>
    </row>
    <row r="77" ht="22.5" customHeight="1">
      <c r="A77" s="164" t="s">
        <v>1171</v>
      </c>
      <c r="B77" s="25"/>
      <c r="C77" s="25"/>
      <c r="D77" s="25"/>
      <c r="E77" s="25"/>
      <c r="F77" s="25"/>
      <c r="G77" s="25"/>
      <c r="H77" s="25"/>
      <c r="I77" s="25"/>
      <c r="J77" s="25"/>
      <c r="K77" s="26"/>
      <c r="L77" s="165"/>
      <c r="M77" s="166"/>
      <c r="N77" s="167"/>
      <c r="O77" s="167"/>
      <c r="P77" s="166"/>
      <c r="Q77" s="167"/>
      <c r="R77" s="331"/>
      <c r="S77" s="262"/>
      <c r="T77" s="332"/>
      <c r="U77" s="333"/>
      <c r="V77" s="368"/>
      <c r="W77" s="368"/>
      <c r="X77" s="368"/>
      <c r="Y77" s="368"/>
      <c r="Z77" s="369"/>
      <c r="AA77" s="369"/>
      <c r="AB77" s="369"/>
      <c r="AC77" s="369"/>
      <c r="AD77" s="335"/>
      <c r="AE77" s="335"/>
      <c r="AF77" s="335"/>
      <c r="AG77" s="335"/>
      <c r="AH77" s="335"/>
      <c r="AI77" s="335"/>
      <c r="AJ77" s="335"/>
      <c r="AK77" s="335"/>
      <c r="AL77" s="335"/>
      <c r="AM77" s="335"/>
      <c r="AN77" s="335"/>
      <c r="AO77" s="335"/>
      <c r="AP77" s="335"/>
      <c r="AQ77" s="336"/>
      <c r="AR77" s="336"/>
      <c r="AS77" s="336"/>
    </row>
    <row r="78" ht="22.5" customHeight="1">
      <c r="A78" s="268">
        <v>1.0</v>
      </c>
      <c r="B78" s="268">
        <v>6.0</v>
      </c>
      <c r="C78" s="268" t="s">
        <v>194</v>
      </c>
      <c r="D78" s="268"/>
      <c r="E78" s="268"/>
      <c r="F78" s="268"/>
      <c r="G78" s="268">
        <v>1.0</v>
      </c>
      <c r="H78" s="267" t="s">
        <v>1172</v>
      </c>
      <c r="I78" s="267" t="s">
        <v>1173</v>
      </c>
      <c r="J78" s="268" t="s">
        <v>336</v>
      </c>
      <c r="K78" s="268" t="s">
        <v>1174</v>
      </c>
      <c r="L78" s="176">
        <v>4.0</v>
      </c>
      <c r="M78" s="269">
        <v>44342.0</v>
      </c>
      <c r="N78" s="268" t="s">
        <v>338</v>
      </c>
      <c r="O78" s="268" t="s">
        <v>151</v>
      </c>
      <c r="P78" s="269">
        <v>45155.0</v>
      </c>
      <c r="Q78" s="268" t="s">
        <v>25</v>
      </c>
      <c r="R78" s="268" t="s">
        <v>177</v>
      </c>
      <c r="S78" s="173" t="s">
        <v>11</v>
      </c>
      <c r="T78" s="337" t="s">
        <v>1175</v>
      </c>
      <c r="U78" s="295"/>
      <c r="V78" s="339" t="s">
        <v>1176</v>
      </c>
      <c r="W78" s="339" t="s">
        <v>1177</v>
      </c>
      <c r="X78" s="340"/>
      <c r="Y78" s="178"/>
      <c r="Z78" s="178"/>
      <c r="AA78" s="178"/>
      <c r="AB78" s="178"/>
      <c r="AC78" s="178"/>
      <c r="AD78" s="338"/>
      <c r="AE78" s="338"/>
      <c r="AF78" s="338"/>
      <c r="AG78" s="338"/>
      <c r="AH78" s="338"/>
      <c r="AI78" s="338"/>
      <c r="AJ78" s="338"/>
      <c r="AK78" s="338"/>
      <c r="AL78" s="338"/>
      <c r="AM78" s="338"/>
      <c r="AN78" s="338"/>
      <c r="AO78" s="338"/>
      <c r="AP78" s="338"/>
      <c r="AQ78" s="338"/>
      <c r="AR78" s="338"/>
      <c r="AS78" s="338"/>
    </row>
    <row r="79" ht="22.5" customHeight="1">
      <c r="A79" s="268">
        <v>2.0</v>
      </c>
      <c r="B79" s="268">
        <v>6.0</v>
      </c>
      <c r="C79" s="268" t="s">
        <v>194</v>
      </c>
      <c r="D79" s="268"/>
      <c r="E79" s="268"/>
      <c r="F79" s="268"/>
      <c r="G79" s="268">
        <v>1.0</v>
      </c>
      <c r="H79" s="267" t="s">
        <v>1178</v>
      </c>
      <c r="I79" s="267" t="s">
        <v>1179</v>
      </c>
      <c r="J79" s="268" t="s">
        <v>1180</v>
      </c>
      <c r="K79" s="268" t="s">
        <v>1181</v>
      </c>
      <c r="L79" s="176">
        <v>4.0</v>
      </c>
      <c r="M79" s="269">
        <v>44369.0</v>
      </c>
      <c r="N79" s="268" t="s">
        <v>338</v>
      </c>
      <c r="O79" s="268" t="s">
        <v>153</v>
      </c>
      <c r="P79" s="269">
        <v>45155.0</v>
      </c>
      <c r="Q79" s="268" t="s">
        <v>133</v>
      </c>
      <c r="R79" s="268" t="s">
        <v>177</v>
      </c>
      <c r="S79" s="173" t="s">
        <v>31</v>
      </c>
      <c r="T79" s="337" t="s">
        <v>1182</v>
      </c>
      <c r="U79" s="295"/>
      <c r="V79" s="178" t="s">
        <v>1183</v>
      </c>
      <c r="W79" s="178" t="s">
        <v>1184</v>
      </c>
      <c r="X79" s="178"/>
      <c r="Y79" s="178"/>
      <c r="Z79" s="178"/>
      <c r="AA79" s="178"/>
      <c r="AB79" s="178"/>
      <c r="AC79" s="178"/>
      <c r="AD79" s="338"/>
      <c r="AE79" s="338"/>
      <c r="AF79" s="338"/>
      <c r="AG79" s="338"/>
      <c r="AH79" s="338"/>
      <c r="AI79" s="338"/>
      <c r="AJ79" s="338"/>
      <c r="AK79" s="338"/>
      <c r="AL79" s="338"/>
      <c r="AM79" s="338"/>
      <c r="AN79" s="338"/>
      <c r="AO79" s="338"/>
      <c r="AP79" s="338"/>
      <c r="AQ79" s="338"/>
      <c r="AR79" s="338"/>
      <c r="AS79" s="338"/>
    </row>
    <row r="80" ht="22.5" customHeight="1">
      <c r="A80" s="268">
        <v>3.0</v>
      </c>
      <c r="B80" s="268">
        <v>6.0</v>
      </c>
      <c r="C80" s="268" t="s">
        <v>194</v>
      </c>
      <c r="D80" s="268"/>
      <c r="E80" s="268"/>
      <c r="F80" s="268"/>
      <c r="G80" s="268">
        <v>1.0</v>
      </c>
      <c r="H80" s="267" t="s">
        <v>1185</v>
      </c>
      <c r="I80" s="267" t="s">
        <v>1186</v>
      </c>
      <c r="J80" s="268" t="s">
        <v>569</v>
      </c>
      <c r="K80" s="268" t="s">
        <v>1187</v>
      </c>
      <c r="L80" s="176">
        <v>4.3</v>
      </c>
      <c r="M80" s="269">
        <v>44233.0</v>
      </c>
      <c r="N80" s="268" t="s">
        <v>350</v>
      </c>
      <c r="O80" s="268" t="s">
        <v>153</v>
      </c>
      <c r="P80" s="269">
        <v>45519.0</v>
      </c>
      <c r="Q80" s="268" t="s">
        <v>115</v>
      </c>
      <c r="R80" s="268" t="s">
        <v>177</v>
      </c>
      <c r="S80" s="173" t="s">
        <v>31</v>
      </c>
      <c r="T80" s="337"/>
      <c r="U80" s="295"/>
      <c r="V80" s="178" t="s">
        <v>1188</v>
      </c>
      <c r="W80" s="178"/>
      <c r="X80" s="178"/>
      <c r="Y80" s="178"/>
      <c r="Z80" s="178"/>
      <c r="AA80" s="178"/>
      <c r="AB80" s="178"/>
      <c r="AC80" s="178"/>
      <c r="AD80" s="338"/>
      <c r="AE80" s="338"/>
      <c r="AF80" s="338"/>
      <c r="AG80" s="338"/>
      <c r="AH80" s="338"/>
      <c r="AI80" s="338"/>
      <c r="AJ80" s="338"/>
      <c r="AK80" s="338"/>
      <c r="AL80" s="338"/>
      <c r="AM80" s="338"/>
      <c r="AN80" s="338"/>
      <c r="AO80" s="338"/>
      <c r="AP80" s="338"/>
      <c r="AQ80" s="338"/>
      <c r="AR80" s="338"/>
      <c r="AS80" s="338"/>
    </row>
    <row r="81" ht="22.5" customHeight="1">
      <c r="A81" s="268">
        <v>4.0</v>
      </c>
      <c r="B81" s="268">
        <v>6.0</v>
      </c>
      <c r="C81" s="268" t="s">
        <v>194</v>
      </c>
      <c r="D81" s="268"/>
      <c r="E81" s="268"/>
      <c r="F81" s="268"/>
      <c r="G81" s="268">
        <v>1.0</v>
      </c>
      <c r="H81" s="267" t="s">
        <v>1189</v>
      </c>
      <c r="I81" s="267" t="s">
        <v>1190</v>
      </c>
      <c r="J81" s="268" t="s">
        <v>336</v>
      </c>
      <c r="K81" s="268" t="s">
        <v>1191</v>
      </c>
      <c r="L81" s="176">
        <v>4.5</v>
      </c>
      <c r="M81" s="269">
        <v>44181.0</v>
      </c>
      <c r="N81" s="268" t="s">
        <v>350</v>
      </c>
      <c r="O81" s="268" t="s">
        <v>152</v>
      </c>
      <c r="P81" s="269">
        <v>45665.0</v>
      </c>
      <c r="Q81" s="268" t="s">
        <v>133</v>
      </c>
      <c r="R81" s="268" t="s">
        <v>177</v>
      </c>
      <c r="S81" s="173" t="s">
        <v>31</v>
      </c>
      <c r="T81" s="337" t="s">
        <v>1192</v>
      </c>
      <c r="U81" s="295"/>
      <c r="V81" s="178" t="s">
        <v>1193</v>
      </c>
      <c r="W81" s="178"/>
      <c r="X81" s="178"/>
      <c r="Y81" s="178"/>
      <c r="Z81" s="178"/>
      <c r="AA81" s="178"/>
      <c r="AB81" s="178"/>
      <c r="AC81" s="178"/>
      <c r="AD81" s="338"/>
      <c r="AE81" s="338"/>
      <c r="AF81" s="338"/>
      <c r="AG81" s="338"/>
      <c r="AH81" s="338"/>
      <c r="AI81" s="338"/>
      <c r="AJ81" s="338"/>
      <c r="AK81" s="338"/>
      <c r="AL81" s="338"/>
      <c r="AM81" s="338"/>
      <c r="AN81" s="338"/>
      <c r="AO81" s="338"/>
      <c r="AP81" s="338"/>
      <c r="AQ81" s="338"/>
      <c r="AR81" s="338"/>
      <c r="AS81" s="338"/>
    </row>
    <row r="82" ht="22.5" customHeight="1">
      <c r="A82" s="268">
        <v>5.0</v>
      </c>
      <c r="B82" s="274">
        <v>6.0</v>
      </c>
      <c r="C82" s="268" t="s">
        <v>194</v>
      </c>
      <c r="D82" s="268"/>
      <c r="E82" s="268"/>
      <c r="F82" s="268" t="s">
        <v>334</v>
      </c>
      <c r="G82" s="268">
        <v>1.0</v>
      </c>
      <c r="H82" s="267" t="s">
        <v>1194</v>
      </c>
      <c r="I82" s="267" t="s">
        <v>1195</v>
      </c>
      <c r="J82" s="268" t="s">
        <v>1196</v>
      </c>
      <c r="K82" s="268" t="s">
        <v>1197</v>
      </c>
      <c r="L82" s="176">
        <v>4.3</v>
      </c>
      <c r="M82" s="269">
        <v>44263.0</v>
      </c>
      <c r="N82" s="268" t="s">
        <v>338</v>
      </c>
      <c r="O82" s="268" t="s">
        <v>151</v>
      </c>
      <c r="P82" s="269">
        <v>45026.0</v>
      </c>
      <c r="Q82" s="268" t="s">
        <v>56</v>
      </c>
      <c r="R82" s="172" t="s">
        <v>179</v>
      </c>
      <c r="S82" s="173" t="s">
        <v>11</v>
      </c>
      <c r="T82" s="337" t="s">
        <v>1198</v>
      </c>
      <c r="U82" s="295"/>
      <c r="V82" s="178" t="s">
        <v>1199</v>
      </c>
      <c r="W82" s="178" t="s">
        <v>1200</v>
      </c>
      <c r="X82" s="340"/>
      <c r="Y82" s="178"/>
      <c r="Z82" s="178"/>
      <c r="AA82" s="178"/>
      <c r="AB82" s="178"/>
      <c r="AC82" s="178"/>
      <c r="AD82" s="338"/>
      <c r="AE82" s="338"/>
      <c r="AF82" s="338"/>
      <c r="AG82" s="338"/>
      <c r="AH82" s="338"/>
      <c r="AI82" s="338"/>
      <c r="AJ82" s="338"/>
      <c r="AK82" s="338"/>
      <c r="AL82" s="338"/>
      <c r="AM82" s="338"/>
      <c r="AN82" s="338"/>
      <c r="AO82" s="338"/>
      <c r="AP82" s="338"/>
      <c r="AQ82" s="338"/>
      <c r="AR82" s="338"/>
      <c r="AS82" s="338"/>
    </row>
    <row r="83" ht="22.5" customHeight="1">
      <c r="A83" s="268">
        <v>6.0</v>
      </c>
      <c r="B83" s="274">
        <v>6.0</v>
      </c>
      <c r="C83" s="268" t="s">
        <v>194</v>
      </c>
      <c r="D83" s="268"/>
      <c r="E83" s="268"/>
      <c r="F83" s="268"/>
      <c r="G83" s="268">
        <v>1.0</v>
      </c>
      <c r="H83" s="267" t="s">
        <v>1201</v>
      </c>
      <c r="I83" s="267" t="s">
        <v>1202</v>
      </c>
      <c r="J83" s="268" t="s">
        <v>1203</v>
      </c>
      <c r="K83" s="268" t="s">
        <v>1204</v>
      </c>
      <c r="L83" s="176">
        <v>4.2</v>
      </c>
      <c r="M83" s="269">
        <v>44274.0</v>
      </c>
      <c r="N83" s="268" t="s">
        <v>338</v>
      </c>
      <c r="O83" s="268" t="s">
        <v>152</v>
      </c>
      <c r="P83" s="269">
        <v>45301.0</v>
      </c>
      <c r="Q83" s="268" t="s">
        <v>37</v>
      </c>
      <c r="R83" s="268" t="s">
        <v>179</v>
      </c>
      <c r="S83" s="173" t="s">
        <v>11</v>
      </c>
      <c r="T83" s="337" t="s">
        <v>1205</v>
      </c>
      <c r="U83" s="295" t="s">
        <v>1206</v>
      </c>
      <c r="V83" s="178" t="s">
        <v>1207</v>
      </c>
      <c r="W83" s="178" t="s">
        <v>1208</v>
      </c>
      <c r="X83" s="178"/>
      <c r="Y83" s="178"/>
      <c r="Z83" s="178"/>
      <c r="AA83" s="178"/>
      <c r="AB83" s="178"/>
      <c r="AC83" s="178"/>
      <c r="AD83" s="338"/>
      <c r="AE83" s="338"/>
      <c r="AF83" s="338"/>
      <c r="AG83" s="338"/>
      <c r="AH83" s="338"/>
      <c r="AI83" s="338"/>
      <c r="AJ83" s="338"/>
      <c r="AK83" s="338"/>
      <c r="AL83" s="338"/>
      <c r="AM83" s="338"/>
      <c r="AN83" s="338"/>
      <c r="AO83" s="338"/>
      <c r="AP83" s="338"/>
      <c r="AQ83" s="338"/>
      <c r="AR83" s="338"/>
      <c r="AS83" s="338"/>
    </row>
    <row r="84" ht="22.5" customHeight="1">
      <c r="A84" s="268">
        <v>7.0</v>
      </c>
      <c r="B84" s="274">
        <v>6.0</v>
      </c>
      <c r="C84" s="268" t="s">
        <v>194</v>
      </c>
      <c r="D84" s="268"/>
      <c r="E84" s="268"/>
      <c r="F84" s="268"/>
      <c r="G84" s="268">
        <v>1.0</v>
      </c>
      <c r="H84" s="267" t="s">
        <v>1209</v>
      </c>
      <c r="I84" s="267" t="s">
        <v>1210</v>
      </c>
      <c r="J84" s="268" t="s">
        <v>621</v>
      </c>
      <c r="K84" s="268" t="s">
        <v>1211</v>
      </c>
      <c r="L84" s="176">
        <v>4.7</v>
      </c>
      <c r="M84" s="269">
        <v>44096.0</v>
      </c>
      <c r="N84" s="172" t="s">
        <v>350</v>
      </c>
      <c r="O84" s="268" t="s">
        <v>151</v>
      </c>
      <c r="P84" s="269">
        <v>45155.0</v>
      </c>
      <c r="Q84" s="268" t="s">
        <v>133</v>
      </c>
      <c r="R84" s="172" t="s">
        <v>179</v>
      </c>
      <c r="S84" s="173" t="s">
        <v>11</v>
      </c>
      <c r="T84" s="337" t="s">
        <v>1212</v>
      </c>
      <c r="U84" s="295"/>
      <c r="V84" s="178" t="s">
        <v>1213</v>
      </c>
      <c r="W84" s="178" t="s">
        <v>1214</v>
      </c>
      <c r="X84" s="178"/>
      <c r="Y84" s="178"/>
      <c r="Z84" s="178"/>
      <c r="AA84" s="178"/>
      <c r="AB84" s="178"/>
      <c r="AC84" s="178"/>
      <c r="AD84" s="338"/>
      <c r="AE84" s="338"/>
      <c r="AF84" s="338"/>
      <c r="AG84" s="338"/>
      <c r="AH84" s="338"/>
      <c r="AI84" s="338"/>
      <c r="AJ84" s="338"/>
      <c r="AK84" s="338"/>
      <c r="AL84" s="338"/>
      <c r="AM84" s="338"/>
      <c r="AN84" s="338"/>
      <c r="AO84" s="338"/>
      <c r="AP84" s="338"/>
      <c r="AQ84" s="338"/>
      <c r="AR84" s="338"/>
      <c r="AS84" s="338"/>
    </row>
    <row r="85" ht="22.5" customHeight="1">
      <c r="A85" s="268">
        <v>8.0</v>
      </c>
      <c r="B85" s="274">
        <v>6.0</v>
      </c>
      <c r="C85" s="268" t="s">
        <v>194</v>
      </c>
      <c r="D85" s="268"/>
      <c r="E85" s="268"/>
      <c r="F85" s="268"/>
      <c r="G85" s="268">
        <v>1.0</v>
      </c>
      <c r="H85" s="267" t="s">
        <v>1215</v>
      </c>
      <c r="I85" s="267" t="s">
        <v>1216</v>
      </c>
      <c r="J85" s="268" t="s">
        <v>418</v>
      </c>
      <c r="K85" s="268" t="s">
        <v>1217</v>
      </c>
      <c r="L85" s="176">
        <v>3.9</v>
      </c>
      <c r="M85" s="269">
        <v>44382.0</v>
      </c>
      <c r="N85" s="268" t="s">
        <v>350</v>
      </c>
      <c r="O85" s="268" t="s">
        <v>154</v>
      </c>
      <c r="P85" s="269">
        <v>45519.0</v>
      </c>
      <c r="Q85" s="268" t="s">
        <v>133</v>
      </c>
      <c r="R85" s="268" t="s">
        <v>179</v>
      </c>
      <c r="S85" s="173" t="s">
        <v>31</v>
      </c>
      <c r="T85" s="337"/>
      <c r="U85" s="295"/>
      <c r="V85" s="178" t="s">
        <v>1218</v>
      </c>
      <c r="W85" s="178"/>
      <c r="X85" s="178"/>
      <c r="Y85" s="178"/>
      <c r="Z85" s="178"/>
      <c r="AA85" s="178"/>
      <c r="AB85" s="178"/>
      <c r="AC85" s="178"/>
      <c r="AD85" s="338"/>
      <c r="AE85" s="338"/>
      <c r="AF85" s="338"/>
      <c r="AG85" s="338"/>
      <c r="AH85" s="338"/>
      <c r="AI85" s="338"/>
      <c r="AJ85" s="338"/>
      <c r="AK85" s="338"/>
      <c r="AL85" s="338"/>
      <c r="AM85" s="338"/>
      <c r="AN85" s="338"/>
      <c r="AO85" s="338"/>
      <c r="AP85" s="338"/>
      <c r="AQ85" s="338"/>
      <c r="AR85" s="338"/>
      <c r="AS85" s="338"/>
    </row>
    <row r="86" ht="22.5" customHeight="1">
      <c r="A86" s="268">
        <v>9.0</v>
      </c>
      <c r="B86" s="274">
        <v>6.0</v>
      </c>
      <c r="C86" s="268" t="s">
        <v>194</v>
      </c>
      <c r="D86" s="268"/>
      <c r="E86" s="268"/>
      <c r="F86" s="268"/>
      <c r="G86" s="268">
        <v>1.0</v>
      </c>
      <c r="H86" s="267" t="s">
        <v>1219</v>
      </c>
      <c r="I86" s="267" t="s">
        <v>1220</v>
      </c>
      <c r="J86" s="268" t="s">
        <v>1221</v>
      </c>
      <c r="K86" s="268" t="s">
        <v>1222</v>
      </c>
      <c r="L86" s="176">
        <v>4.0</v>
      </c>
      <c r="M86" s="269">
        <v>44358.0</v>
      </c>
      <c r="N86" s="268" t="s">
        <v>338</v>
      </c>
      <c r="O86" s="268" t="s">
        <v>152</v>
      </c>
      <c r="P86" s="269">
        <v>45789.0</v>
      </c>
      <c r="Q86" s="268" t="s">
        <v>66</v>
      </c>
      <c r="R86" s="268" t="s">
        <v>179</v>
      </c>
      <c r="S86" s="173" t="s">
        <v>11</v>
      </c>
      <c r="T86" s="337"/>
      <c r="U86" s="295"/>
      <c r="V86" s="178" t="s">
        <v>1223</v>
      </c>
      <c r="W86" s="178"/>
      <c r="X86" s="178"/>
      <c r="Y86" s="178"/>
      <c r="Z86" s="178"/>
      <c r="AA86" s="178"/>
      <c r="AB86" s="178"/>
      <c r="AC86" s="178"/>
      <c r="AD86" s="338"/>
      <c r="AE86" s="338"/>
      <c r="AF86" s="338"/>
      <c r="AG86" s="338"/>
      <c r="AH86" s="338"/>
      <c r="AI86" s="338"/>
      <c r="AJ86" s="338"/>
      <c r="AK86" s="338"/>
      <c r="AL86" s="338"/>
      <c r="AM86" s="338"/>
      <c r="AN86" s="338"/>
      <c r="AO86" s="338"/>
      <c r="AP86" s="338"/>
      <c r="AQ86" s="338"/>
      <c r="AR86" s="338"/>
      <c r="AS86" s="338"/>
    </row>
    <row r="87" ht="22.5" customHeight="1">
      <c r="A87" s="268">
        <v>10.0</v>
      </c>
      <c r="B87" s="274">
        <v>6.0</v>
      </c>
      <c r="C87" s="268" t="s">
        <v>194</v>
      </c>
      <c r="D87" s="268"/>
      <c r="E87" s="268"/>
      <c r="F87" s="268"/>
      <c r="G87" s="268">
        <v>1.0</v>
      </c>
      <c r="H87" s="267" t="s">
        <v>1224</v>
      </c>
      <c r="I87" s="267" t="s">
        <v>1225</v>
      </c>
      <c r="J87" s="268" t="s">
        <v>463</v>
      </c>
      <c r="K87" s="268" t="s">
        <v>1226</v>
      </c>
      <c r="L87" s="176">
        <v>4.7</v>
      </c>
      <c r="M87" s="269">
        <v>44091.0</v>
      </c>
      <c r="N87" s="268" t="s">
        <v>350</v>
      </c>
      <c r="O87" s="268" t="s">
        <v>154</v>
      </c>
      <c r="P87" s="269">
        <v>45026.0</v>
      </c>
      <c r="Q87" s="268" t="s">
        <v>133</v>
      </c>
      <c r="R87" s="268" t="s">
        <v>183</v>
      </c>
      <c r="S87" s="173" t="s">
        <v>11</v>
      </c>
      <c r="T87" s="337" t="s">
        <v>1227</v>
      </c>
      <c r="U87" s="295"/>
      <c r="V87" s="178" t="s">
        <v>1228</v>
      </c>
      <c r="W87" s="178" t="s">
        <v>1229</v>
      </c>
      <c r="X87" s="178" t="s">
        <v>413</v>
      </c>
      <c r="Y87" s="178"/>
      <c r="Z87" s="178"/>
      <c r="AA87" s="178"/>
      <c r="AB87" s="178"/>
      <c r="AC87" s="178"/>
      <c r="AD87" s="338"/>
      <c r="AE87" s="338"/>
      <c r="AF87" s="338"/>
      <c r="AG87" s="338"/>
      <c r="AH87" s="338"/>
      <c r="AI87" s="338"/>
      <c r="AJ87" s="338"/>
      <c r="AK87" s="338"/>
      <c r="AL87" s="338"/>
      <c r="AM87" s="338"/>
      <c r="AN87" s="338"/>
      <c r="AO87" s="338"/>
      <c r="AP87" s="338"/>
      <c r="AQ87" s="338"/>
      <c r="AR87" s="338"/>
      <c r="AS87" s="338"/>
    </row>
    <row r="88" ht="22.5" customHeight="1">
      <c r="A88" s="268">
        <v>11.0</v>
      </c>
      <c r="B88" s="274">
        <v>6.0</v>
      </c>
      <c r="C88" s="268" t="s">
        <v>194</v>
      </c>
      <c r="D88" s="268"/>
      <c r="E88" s="268"/>
      <c r="F88" s="268"/>
      <c r="G88" s="268">
        <v>1.0</v>
      </c>
      <c r="H88" s="267" t="s">
        <v>1230</v>
      </c>
      <c r="I88" s="267" t="s">
        <v>1231</v>
      </c>
      <c r="J88" s="268" t="s">
        <v>559</v>
      </c>
      <c r="K88" s="268" t="s">
        <v>1232</v>
      </c>
      <c r="L88" s="176">
        <v>4.1</v>
      </c>
      <c r="M88" s="269">
        <v>44305.0</v>
      </c>
      <c r="N88" s="268" t="s">
        <v>338</v>
      </c>
      <c r="O88" s="268" t="s">
        <v>153</v>
      </c>
      <c r="P88" s="269">
        <v>45155.0</v>
      </c>
      <c r="Q88" s="268" t="s">
        <v>39</v>
      </c>
      <c r="R88" s="268" t="s">
        <v>183</v>
      </c>
      <c r="S88" s="173" t="s">
        <v>31</v>
      </c>
      <c r="T88" s="337" t="s">
        <v>1233</v>
      </c>
      <c r="U88" s="295" t="s">
        <v>1234</v>
      </c>
      <c r="V88" s="178" t="s">
        <v>1235</v>
      </c>
      <c r="W88" s="178" t="s">
        <v>1236</v>
      </c>
      <c r="X88" s="178"/>
      <c r="Y88" s="178"/>
      <c r="Z88" s="178"/>
      <c r="AA88" s="178"/>
      <c r="AB88" s="178"/>
      <c r="AC88" s="178"/>
      <c r="AD88" s="338"/>
      <c r="AE88" s="338"/>
      <c r="AF88" s="338"/>
      <c r="AG88" s="338"/>
      <c r="AH88" s="338"/>
      <c r="AI88" s="338"/>
      <c r="AJ88" s="338"/>
      <c r="AK88" s="338"/>
      <c r="AL88" s="338"/>
      <c r="AM88" s="338"/>
      <c r="AN88" s="338"/>
      <c r="AO88" s="338"/>
      <c r="AP88" s="338"/>
      <c r="AQ88" s="338"/>
      <c r="AR88" s="338"/>
      <c r="AS88" s="338"/>
    </row>
    <row r="89" ht="22.5" customHeight="1">
      <c r="A89" s="268">
        <v>12.0</v>
      </c>
      <c r="B89" s="268">
        <v>6.0</v>
      </c>
      <c r="C89" s="268" t="s">
        <v>194</v>
      </c>
      <c r="D89" s="268"/>
      <c r="E89" s="268"/>
      <c r="F89" s="268"/>
      <c r="G89" s="268">
        <v>1.0</v>
      </c>
      <c r="H89" s="267" t="s">
        <v>1237</v>
      </c>
      <c r="I89" s="267" t="s">
        <v>1238</v>
      </c>
      <c r="J89" s="268" t="s">
        <v>361</v>
      </c>
      <c r="K89" s="268" t="s">
        <v>1239</v>
      </c>
      <c r="L89" s="176">
        <v>4.0</v>
      </c>
      <c r="M89" s="269">
        <v>44364.0</v>
      </c>
      <c r="N89" s="268" t="s">
        <v>350</v>
      </c>
      <c r="O89" s="268" t="s">
        <v>153</v>
      </c>
      <c r="P89" s="269">
        <v>45155.0</v>
      </c>
      <c r="Q89" s="268" t="s">
        <v>133</v>
      </c>
      <c r="R89" s="268" t="s">
        <v>183</v>
      </c>
      <c r="S89" s="173" t="s">
        <v>11</v>
      </c>
      <c r="T89" s="337" t="s">
        <v>1240</v>
      </c>
      <c r="U89" s="295"/>
      <c r="V89" s="178" t="s">
        <v>1241</v>
      </c>
      <c r="W89" s="178" t="s">
        <v>1242</v>
      </c>
      <c r="X89" s="178"/>
      <c r="Y89" s="178"/>
      <c r="Z89" s="178"/>
      <c r="AA89" s="178"/>
      <c r="AB89" s="178"/>
      <c r="AC89" s="178"/>
      <c r="AD89" s="338"/>
      <c r="AE89" s="338"/>
      <c r="AF89" s="338"/>
      <c r="AG89" s="338"/>
      <c r="AH89" s="338"/>
      <c r="AI89" s="338"/>
      <c r="AJ89" s="338"/>
      <c r="AK89" s="338"/>
      <c r="AL89" s="338"/>
      <c r="AM89" s="338"/>
      <c r="AN89" s="338"/>
      <c r="AO89" s="338"/>
      <c r="AP89" s="338"/>
      <c r="AQ89" s="338"/>
      <c r="AR89" s="338"/>
      <c r="AS89" s="338"/>
    </row>
    <row r="90" ht="22.5" customHeight="1">
      <c r="A90" s="268">
        <v>13.0</v>
      </c>
      <c r="B90" s="268">
        <v>6.0</v>
      </c>
      <c r="C90" s="268" t="s">
        <v>194</v>
      </c>
      <c r="D90" s="268"/>
      <c r="E90" s="268"/>
      <c r="F90" s="268"/>
      <c r="G90" s="268">
        <v>1.0</v>
      </c>
      <c r="H90" s="267" t="s">
        <v>1243</v>
      </c>
      <c r="I90" s="267" t="s">
        <v>1244</v>
      </c>
      <c r="J90" s="268" t="s">
        <v>569</v>
      </c>
      <c r="K90" s="268" t="s">
        <v>1245</v>
      </c>
      <c r="L90" s="176">
        <v>4.6</v>
      </c>
      <c r="M90" s="269">
        <v>44145.0</v>
      </c>
      <c r="N90" s="268" t="s">
        <v>350</v>
      </c>
      <c r="O90" s="268" t="s">
        <v>153</v>
      </c>
      <c r="P90" s="379">
        <v>45301.0</v>
      </c>
      <c r="Q90" s="268" t="s">
        <v>115</v>
      </c>
      <c r="R90" s="268" t="s">
        <v>183</v>
      </c>
      <c r="S90" s="173" t="s">
        <v>11</v>
      </c>
      <c r="T90" s="337"/>
      <c r="U90" s="295"/>
      <c r="V90" s="178" t="s">
        <v>1246</v>
      </c>
      <c r="W90" s="178" t="s">
        <v>1247</v>
      </c>
      <c r="X90" s="178"/>
      <c r="Y90" s="178"/>
      <c r="Z90" s="178"/>
      <c r="AA90" s="178"/>
      <c r="AB90" s="178"/>
      <c r="AC90" s="178"/>
      <c r="AD90" s="338"/>
      <c r="AE90" s="338"/>
      <c r="AF90" s="338"/>
      <c r="AG90" s="338"/>
      <c r="AH90" s="338"/>
      <c r="AI90" s="338"/>
      <c r="AJ90" s="338"/>
      <c r="AK90" s="338"/>
      <c r="AL90" s="338"/>
      <c r="AM90" s="338"/>
      <c r="AN90" s="338"/>
      <c r="AO90" s="338"/>
      <c r="AP90" s="338"/>
      <c r="AQ90" s="338"/>
      <c r="AR90" s="338"/>
      <c r="AS90" s="338"/>
    </row>
    <row r="91" ht="22.5" customHeight="1">
      <c r="A91" s="268">
        <v>14.0</v>
      </c>
      <c r="B91" s="268">
        <v>6.0</v>
      </c>
      <c r="C91" s="268" t="s">
        <v>194</v>
      </c>
      <c r="D91" s="268" t="s">
        <v>334</v>
      </c>
      <c r="E91" s="268"/>
      <c r="F91" s="268"/>
      <c r="G91" s="268">
        <v>1.0</v>
      </c>
      <c r="H91" s="267" t="s">
        <v>1248</v>
      </c>
      <c r="I91" s="267" t="s">
        <v>1249</v>
      </c>
      <c r="J91" s="268" t="s">
        <v>1250</v>
      </c>
      <c r="K91" s="268" t="s">
        <v>1251</v>
      </c>
      <c r="L91" s="176">
        <v>3.9</v>
      </c>
      <c r="M91" s="269">
        <v>44395.0</v>
      </c>
      <c r="N91" s="268" t="s">
        <v>338</v>
      </c>
      <c r="O91" s="268" t="s">
        <v>153</v>
      </c>
      <c r="P91" s="269">
        <v>45755.0</v>
      </c>
      <c r="Q91" s="268" t="s">
        <v>10</v>
      </c>
      <c r="R91" s="268" t="s">
        <v>183</v>
      </c>
      <c r="S91" s="173" t="s">
        <v>11</v>
      </c>
      <c r="T91" s="337" t="s">
        <v>1252</v>
      </c>
      <c r="U91" s="295"/>
      <c r="V91" s="178" t="s">
        <v>1253</v>
      </c>
      <c r="W91" s="178"/>
      <c r="X91" s="178"/>
      <c r="Y91" s="178"/>
      <c r="Z91" s="178"/>
      <c r="AA91" s="178"/>
      <c r="AB91" s="178"/>
      <c r="AC91" s="178"/>
      <c r="AD91" s="338"/>
      <c r="AE91" s="338"/>
      <c r="AF91" s="338"/>
      <c r="AG91" s="338"/>
      <c r="AH91" s="338"/>
      <c r="AI91" s="338"/>
      <c r="AJ91" s="338"/>
      <c r="AK91" s="338"/>
      <c r="AL91" s="338"/>
      <c r="AM91" s="338"/>
      <c r="AN91" s="338"/>
      <c r="AO91" s="338"/>
      <c r="AP91" s="338"/>
      <c r="AQ91" s="338"/>
      <c r="AR91" s="338"/>
      <c r="AS91" s="338"/>
    </row>
    <row r="92" ht="22.5" customHeight="1">
      <c r="A92" s="268">
        <v>15.0</v>
      </c>
      <c r="B92" s="268">
        <v>6.0</v>
      </c>
      <c r="C92" s="268" t="s">
        <v>194</v>
      </c>
      <c r="D92" s="268"/>
      <c r="E92" s="268"/>
      <c r="F92" s="268"/>
      <c r="G92" s="268">
        <v>1.0</v>
      </c>
      <c r="H92" s="267" t="s">
        <v>1254</v>
      </c>
      <c r="I92" s="267" t="s">
        <v>1255</v>
      </c>
      <c r="J92" s="268" t="s">
        <v>336</v>
      </c>
      <c r="K92" s="268" t="s">
        <v>1256</v>
      </c>
      <c r="L92" s="176">
        <v>4.4</v>
      </c>
      <c r="M92" s="269">
        <v>44211.0</v>
      </c>
      <c r="N92" s="268" t="s">
        <v>350</v>
      </c>
      <c r="O92" s="268" t="s">
        <v>152</v>
      </c>
      <c r="P92" s="269">
        <v>45155.0</v>
      </c>
      <c r="Q92" s="268" t="s">
        <v>133</v>
      </c>
      <c r="R92" s="268" t="s">
        <v>185</v>
      </c>
      <c r="S92" s="173" t="s">
        <v>11</v>
      </c>
      <c r="T92" s="337" t="s">
        <v>1257</v>
      </c>
      <c r="U92" s="295"/>
      <c r="V92" s="178" t="s">
        <v>1258</v>
      </c>
      <c r="W92" s="178" t="s">
        <v>1259</v>
      </c>
      <c r="X92" s="178"/>
      <c r="Y92" s="178"/>
      <c r="Z92" s="178"/>
      <c r="AA92" s="178"/>
      <c r="AB92" s="178"/>
      <c r="AC92" s="178"/>
      <c r="AD92" s="338"/>
      <c r="AE92" s="338"/>
      <c r="AF92" s="338"/>
      <c r="AG92" s="338"/>
      <c r="AH92" s="338"/>
      <c r="AI92" s="338"/>
      <c r="AJ92" s="338"/>
      <c r="AK92" s="338"/>
      <c r="AL92" s="338"/>
      <c r="AM92" s="338"/>
      <c r="AN92" s="338"/>
      <c r="AO92" s="338"/>
      <c r="AP92" s="338"/>
      <c r="AQ92" s="338"/>
      <c r="AR92" s="338"/>
      <c r="AS92" s="338"/>
    </row>
    <row r="93" ht="22.5" customHeight="1">
      <c r="A93" s="268">
        <v>16.0</v>
      </c>
      <c r="B93" s="268">
        <v>6.0</v>
      </c>
      <c r="C93" s="268" t="s">
        <v>194</v>
      </c>
      <c r="D93" s="268"/>
      <c r="E93" s="268"/>
      <c r="F93" s="268"/>
      <c r="G93" s="268">
        <v>1.0</v>
      </c>
      <c r="H93" s="267" t="s">
        <v>1260</v>
      </c>
      <c r="I93" s="267" t="s">
        <v>1261</v>
      </c>
      <c r="J93" s="268" t="s">
        <v>1262</v>
      </c>
      <c r="K93" s="268" t="s">
        <v>1263</v>
      </c>
      <c r="L93" s="176">
        <v>4.5</v>
      </c>
      <c r="M93" s="269">
        <v>44173.0</v>
      </c>
      <c r="N93" s="268" t="s">
        <v>338</v>
      </c>
      <c r="O93" s="268" t="s">
        <v>151</v>
      </c>
      <c r="P93" s="269">
        <v>45665.0</v>
      </c>
      <c r="Q93" s="268" t="s">
        <v>66</v>
      </c>
      <c r="R93" s="268" t="s">
        <v>185</v>
      </c>
      <c r="S93" s="173" t="s">
        <v>31</v>
      </c>
      <c r="T93" s="337" t="s">
        <v>1264</v>
      </c>
      <c r="U93" s="295" t="s">
        <v>1166</v>
      </c>
      <c r="V93" s="178" t="s">
        <v>1265</v>
      </c>
      <c r="W93" s="178"/>
      <c r="X93" s="178"/>
      <c r="Y93" s="178"/>
      <c r="Z93" s="178"/>
      <c r="AA93" s="178"/>
      <c r="AB93" s="178"/>
      <c r="AC93" s="178"/>
      <c r="AD93" s="338"/>
      <c r="AE93" s="338"/>
      <c r="AF93" s="338"/>
      <c r="AG93" s="338"/>
      <c r="AH93" s="338"/>
      <c r="AI93" s="338"/>
      <c r="AJ93" s="338"/>
      <c r="AK93" s="338"/>
      <c r="AL93" s="338"/>
      <c r="AM93" s="338"/>
      <c r="AN93" s="338"/>
      <c r="AO93" s="338"/>
      <c r="AP93" s="338"/>
      <c r="AQ93" s="338"/>
      <c r="AR93" s="338"/>
      <c r="AS93" s="338"/>
    </row>
    <row r="94" ht="22.5" customHeight="1">
      <c r="A94" s="268">
        <v>17.0</v>
      </c>
      <c r="B94" s="268">
        <v>6.0</v>
      </c>
      <c r="C94" s="268" t="s">
        <v>194</v>
      </c>
      <c r="D94" s="268"/>
      <c r="E94" s="268"/>
      <c r="F94" s="268"/>
      <c r="G94" s="268">
        <v>1.0</v>
      </c>
      <c r="H94" s="267" t="s">
        <v>1266</v>
      </c>
      <c r="I94" s="267" t="s">
        <v>1267</v>
      </c>
      <c r="J94" s="268" t="s">
        <v>590</v>
      </c>
      <c r="K94" s="268" t="s">
        <v>1268</v>
      </c>
      <c r="L94" s="176">
        <v>4.1</v>
      </c>
      <c r="M94" s="269">
        <v>44334.0</v>
      </c>
      <c r="N94" s="268" t="s">
        <v>350</v>
      </c>
      <c r="O94" s="268" t="s">
        <v>154</v>
      </c>
      <c r="P94" s="269">
        <v>45782.0</v>
      </c>
      <c r="Q94" s="268" t="s">
        <v>115</v>
      </c>
      <c r="R94" s="268" t="s">
        <v>185</v>
      </c>
      <c r="S94" s="173" t="s">
        <v>31</v>
      </c>
      <c r="T94" s="337" t="s">
        <v>1269</v>
      </c>
      <c r="U94" s="295"/>
      <c r="V94" s="178" t="s">
        <v>1270</v>
      </c>
      <c r="W94" s="178"/>
      <c r="X94" s="178"/>
      <c r="Y94" s="178"/>
      <c r="Z94" s="178"/>
      <c r="AA94" s="178"/>
      <c r="AB94" s="178"/>
      <c r="AC94" s="178"/>
      <c r="AD94" s="338"/>
      <c r="AE94" s="338"/>
      <c r="AF94" s="338"/>
      <c r="AG94" s="338"/>
      <c r="AH94" s="338"/>
      <c r="AI94" s="338"/>
      <c r="AJ94" s="338"/>
      <c r="AK94" s="338"/>
      <c r="AL94" s="338"/>
      <c r="AM94" s="338"/>
      <c r="AN94" s="338"/>
      <c r="AO94" s="338"/>
      <c r="AP94" s="338"/>
      <c r="AQ94" s="338"/>
      <c r="AR94" s="338"/>
      <c r="AS94" s="338"/>
    </row>
    <row r="95" ht="22.5" customHeight="1">
      <c r="A95" s="182">
        <v>18.0</v>
      </c>
      <c r="B95" s="182">
        <v>6.0</v>
      </c>
      <c r="C95" s="352" t="s">
        <v>194</v>
      </c>
      <c r="D95" s="182"/>
      <c r="E95" s="182"/>
      <c r="F95" s="182"/>
      <c r="G95" s="182">
        <v>1.0</v>
      </c>
      <c r="H95" s="184" t="s">
        <v>1271</v>
      </c>
      <c r="I95" s="184"/>
      <c r="J95" s="182" t="s">
        <v>1272</v>
      </c>
      <c r="K95" s="182" t="s">
        <v>1273</v>
      </c>
      <c r="L95" s="186">
        <v>3.9</v>
      </c>
      <c r="M95" s="187">
        <v>44387.0</v>
      </c>
      <c r="N95" s="182" t="s">
        <v>338</v>
      </c>
      <c r="O95" s="182"/>
      <c r="P95" s="187">
        <v>45883.0</v>
      </c>
      <c r="Q95" s="182" t="s">
        <v>37</v>
      </c>
      <c r="R95" s="182" t="s">
        <v>345</v>
      </c>
      <c r="S95" s="183" t="s">
        <v>11</v>
      </c>
      <c r="T95" s="353" t="s">
        <v>1274</v>
      </c>
      <c r="U95" s="204"/>
      <c r="V95" s="182"/>
      <c r="W95" s="182"/>
      <c r="X95" s="183"/>
      <c r="Y95" s="354"/>
      <c r="Z95" s="355"/>
      <c r="AA95" s="356"/>
      <c r="AB95" s="357"/>
      <c r="AC95" s="357"/>
      <c r="AD95" s="192"/>
      <c r="AE95" s="192"/>
      <c r="AF95" s="191"/>
      <c r="AG95" s="191"/>
      <c r="AH95" s="191"/>
      <c r="AI95" s="191"/>
      <c r="AJ95" s="191"/>
      <c r="AK95" s="191"/>
      <c r="AL95" s="191"/>
      <c r="AM95" s="191"/>
      <c r="AN95" s="191"/>
      <c r="AO95" s="191"/>
      <c r="AP95" s="191"/>
      <c r="AQ95" s="191"/>
      <c r="AR95" s="191"/>
      <c r="AS95" s="191"/>
    </row>
    <row r="96" ht="22.5" customHeight="1">
      <c r="A96" s="182">
        <v>19.0</v>
      </c>
      <c r="B96" s="182">
        <v>6.0</v>
      </c>
      <c r="C96" s="352" t="s">
        <v>194</v>
      </c>
      <c r="D96" s="182"/>
      <c r="E96" s="182"/>
      <c r="F96" s="182"/>
      <c r="G96" s="182">
        <v>1.0</v>
      </c>
      <c r="H96" s="184" t="s">
        <v>1275</v>
      </c>
      <c r="I96" s="184" t="s">
        <v>1276</v>
      </c>
      <c r="J96" s="182" t="s">
        <v>1277</v>
      </c>
      <c r="K96" s="182" t="s">
        <v>1278</v>
      </c>
      <c r="L96" s="186">
        <v>4.1</v>
      </c>
      <c r="M96" s="187">
        <v>44327.0</v>
      </c>
      <c r="N96" s="182" t="s">
        <v>350</v>
      </c>
      <c r="O96" s="182"/>
      <c r="P96" s="187">
        <v>45883.0</v>
      </c>
      <c r="Q96" s="182" t="s">
        <v>109</v>
      </c>
      <c r="R96" s="182" t="s">
        <v>345</v>
      </c>
      <c r="S96" s="183" t="s">
        <v>11</v>
      </c>
      <c r="T96" s="353" t="s">
        <v>1279</v>
      </c>
      <c r="U96" s="204" t="s">
        <v>1280</v>
      </c>
      <c r="V96" s="182"/>
      <c r="W96" s="182"/>
      <c r="X96" s="183"/>
      <c r="Y96" s="354"/>
      <c r="Z96" s="355"/>
      <c r="AA96" s="356"/>
      <c r="AB96" s="357"/>
      <c r="AC96" s="357"/>
      <c r="AD96" s="192"/>
      <c r="AE96" s="192"/>
      <c r="AF96" s="191"/>
      <c r="AG96" s="191"/>
      <c r="AH96" s="191"/>
      <c r="AI96" s="191"/>
      <c r="AJ96" s="191"/>
      <c r="AK96" s="191"/>
      <c r="AL96" s="191"/>
      <c r="AM96" s="191"/>
      <c r="AN96" s="191"/>
      <c r="AO96" s="191"/>
      <c r="AP96" s="191"/>
      <c r="AQ96" s="191"/>
      <c r="AR96" s="191"/>
      <c r="AS96" s="191"/>
    </row>
    <row r="97" ht="22.5" customHeight="1">
      <c r="A97" s="268">
        <v>20.0</v>
      </c>
      <c r="B97" s="268"/>
      <c r="C97" s="268"/>
      <c r="D97" s="268"/>
      <c r="E97" s="268"/>
      <c r="F97" s="268"/>
      <c r="G97" s="268"/>
      <c r="H97" s="174"/>
      <c r="I97" s="174"/>
      <c r="J97" s="172"/>
      <c r="K97" s="172"/>
      <c r="L97" s="176"/>
      <c r="M97" s="177"/>
      <c r="N97" s="172"/>
      <c r="O97" s="172"/>
      <c r="P97" s="177"/>
      <c r="Q97" s="172"/>
      <c r="R97" s="172"/>
      <c r="S97" s="358"/>
      <c r="T97" s="337"/>
      <c r="U97" s="295"/>
      <c r="V97" s="178"/>
      <c r="W97" s="178"/>
      <c r="X97" s="178"/>
      <c r="Y97" s="340"/>
      <c r="Z97" s="340"/>
      <c r="AA97" s="339"/>
      <c r="AB97" s="178"/>
      <c r="AC97" s="178"/>
      <c r="AD97" s="338"/>
      <c r="AE97" s="338"/>
      <c r="AF97" s="338"/>
      <c r="AG97" s="338"/>
      <c r="AH97" s="338"/>
      <c r="AI97" s="338"/>
      <c r="AJ97" s="338"/>
      <c r="AK97" s="338"/>
      <c r="AL97" s="338"/>
      <c r="AM97" s="338"/>
      <c r="AN97" s="338"/>
      <c r="AO97" s="338"/>
      <c r="AP97" s="338"/>
      <c r="AQ97" s="338"/>
      <c r="AR97" s="338"/>
      <c r="AS97" s="338"/>
    </row>
    <row r="98" ht="22.5" customHeight="1">
      <c r="A98" s="268">
        <v>21.0</v>
      </c>
      <c r="B98" s="268"/>
      <c r="C98" s="268"/>
      <c r="D98" s="268"/>
      <c r="E98" s="268"/>
      <c r="F98" s="268"/>
      <c r="G98" s="268"/>
      <c r="H98" s="174"/>
      <c r="I98" s="174"/>
      <c r="J98" s="172"/>
      <c r="K98" s="172"/>
      <c r="L98" s="176"/>
      <c r="M98" s="177"/>
      <c r="N98" s="172"/>
      <c r="O98" s="172"/>
      <c r="P98" s="177"/>
      <c r="Q98" s="172"/>
      <c r="R98" s="172"/>
      <c r="S98" s="173"/>
      <c r="T98" s="337"/>
      <c r="U98" s="295"/>
      <c r="V98" s="178"/>
      <c r="W98" s="178"/>
      <c r="X98" s="178"/>
      <c r="Y98" s="178"/>
      <c r="Z98" s="178"/>
      <c r="AA98" s="178"/>
      <c r="AB98" s="178"/>
      <c r="AC98" s="178"/>
      <c r="AD98" s="338"/>
      <c r="AE98" s="338"/>
      <c r="AF98" s="338"/>
      <c r="AG98" s="338"/>
      <c r="AH98" s="338"/>
      <c r="AI98" s="338"/>
      <c r="AJ98" s="338"/>
      <c r="AK98" s="338"/>
      <c r="AL98" s="338"/>
      <c r="AM98" s="338"/>
      <c r="AN98" s="338"/>
      <c r="AO98" s="338"/>
      <c r="AP98" s="338"/>
      <c r="AQ98" s="338"/>
      <c r="AR98" s="338"/>
      <c r="AS98" s="338"/>
    </row>
    <row r="99" ht="22.5" customHeight="1">
      <c r="A99" s="268">
        <v>22.0</v>
      </c>
      <c r="B99" s="268"/>
      <c r="C99" s="268"/>
      <c r="D99" s="172"/>
      <c r="E99" s="172"/>
      <c r="F99" s="172"/>
      <c r="G99" s="172"/>
      <c r="H99" s="174"/>
      <c r="I99" s="174"/>
      <c r="J99" s="194"/>
      <c r="K99" s="172"/>
      <c r="L99" s="176"/>
      <c r="M99" s="177"/>
      <c r="N99" s="172"/>
      <c r="O99" s="172"/>
      <c r="P99" s="177"/>
      <c r="Q99" s="172"/>
      <c r="R99" s="172"/>
      <c r="S99" s="173"/>
      <c r="T99" s="295"/>
      <c r="U99" s="295"/>
      <c r="V99" s="178"/>
      <c r="W99" s="178"/>
      <c r="X99" s="178"/>
      <c r="Y99" s="340"/>
      <c r="Z99" s="340"/>
      <c r="AA99" s="339"/>
      <c r="AB99" s="178"/>
      <c r="AC99" s="178"/>
      <c r="AD99" s="172"/>
      <c r="AE99" s="172"/>
      <c r="AF99" s="172"/>
      <c r="AG99" s="172"/>
      <c r="AH99" s="172"/>
      <c r="AI99" s="172"/>
      <c r="AJ99" s="172"/>
      <c r="AK99" s="172"/>
      <c r="AL99" s="172"/>
      <c r="AM99" s="172"/>
      <c r="AN99" s="172"/>
      <c r="AO99" s="172"/>
      <c r="AP99" s="172"/>
      <c r="AQ99" s="172"/>
      <c r="AR99" s="172"/>
      <c r="AS99" s="172"/>
    </row>
    <row r="100" ht="22.5" customHeight="1">
      <c r="A100" s="268">
        <v>23.0</v>
      </c>
      <c r="B100" s="268"/>
      <c r="C100" s="268"/>
      <c r="D100" s="172"/>
      <c r="E100" s="172"/>
      <c r="F100" s="172"/>
      <c r="G100" s="172"/>
      <c r="H100" s="174"/>
      <c r="I100" s="174"/>
      <c r="J100" s="194"/>
      <c r="K100" s="172"/>
      <c r="L100" s="176"/>
      <c r="M100" s="177"/>
      <c r="N100" s="172"/>
      <c r="O100" s="172"/>
      <c r="P100" s="177"/>
      <c r="Q100" s="172"/>
      <c r="R100" s="172"/>
      <c r="S100" s="173"/>
      <c r="T100" s="295"/>
      <c r="U100" s="295"/>
      <c r="V100" s="178"/>
      <c r="W100" s="178"/>
      <c r="X100" s="178"/>
      <c r="Y100" s="340"/>
      <c r="Z100" s="340"/>
      <c r="AA100" s="339"/>
      <c r="AB100" s="178"/>
      <c r="AC100" s="178"/>
      <c r="AD100" s="181"/>
      <c r="AE100" s="181"/>
      <c r="AF100" s="181"/>
      <c r="AG100" s="181"/>
      <c r="AH100" s="181"/>
      <c r="AI100" s="181"/>
      <c r="AJ100" s="181"/>
      <c r="AK100" s="181"/>
      <c r="AL100" s="181"/>
      <c r="AM100" s="181"/>
      <c r="AN100" s="181"/>
      <c r="AO100" s="181"/>
      <c r="AP100" s="181"/>
      <c r="AQ100" s="181"/>
      <c r="AR100" s="181"/>
      <c r="AS100" s="181"/>
    </row>
    <row r="101" ht="22.5" customHeight="1">
      <c r="A101" s="268">
        <v>24.0</v>
      </c>
      <c r="B101" s="268"/>
      <c r="C101" s="268"/>
      <c r="D101" s="172"/>
      <c r="E101" s="172"/>
      <c r="F101" s="172"/>
      <c r="G101" s="172"/>
      <c r="H101" s="174"/>
      <c r="I101" s="174"/>
      <c r="J101" s="194"/>
      <c r="K101" s="172"/>
      <c r="L101" s="176"/>
      <c r="M101" s="177"/>
      <c r="N101" s="172"/>
      <c r="O101" s="172"/>
      <c r="P101" s="177"/>
      <c r="Q101" s="172"/>
      <c r="R101" s="172"/>
      <c r="S101" s="173"/>
      <c r="T101" s="295"/>
      <c r="U101" s="295"/>
      <c r="V101" s="178"/>
      <c r="W101" s="178"/>
      <c r="X101" s="178"/>
      <c r="Y101" s="340"/>
      <c r="Z101" s="340"/>
      <c r="AA101" s="339"/>
      <c r="AB101" s="178"/>
      <c r="AC101" s="178"/>
      <c r="AD101" s="181"/>
      <c r="AE101" s="181"/>
      <c r="AF101" s="181"/>
      <c r="AG101" s="181"/>
      <c r="AH101" s="181"/>
      <c r="AI101" s="181"/>
      <c r="AJ101" s="181"/>
      <c r="AK101" s="181"/>
      <c r="AL101" s="181"/>
      <c r="AM101" s="181"/>
      <c r="AN101" s="181"/>
      <c r="AO101" s="181"/>
      <c r="AP101" s="181"/>
      <c r="AQ101" s="181"/>
      <c r="AR101" s="181"/>
      <c r="AS101" s="181"/>
    </row>
    <row r="102" ht="22.5" customHeight="1">
      <c r="A102" s="164" t="s">
        <v>1281</v>
      </c>
      <c r="B102" s="25"/>
      <c r="C102" s="25"/>
      <c r="D102" s="25"/>
      <c r="E102" s="25"/>
      <c r="F102" s="25"/>
      <c r="G102" s="25"/>
      <c r="H102" s="25"/>
      <c r="I102" s="25"/>
      <c r="J102" s="25"/>
      <c r="K102" s="26"/>
      <c r="L102" s="165"/>
      <c r="M102" s="166"/>
      <c r="N102" s="167"/>
      <c r="O102" s="167"/>
      <c r="P102" s="166"/>
      <c r="Q102" s="167"/>
      <c r="R102" s="331"/>
      <c r="S102" s="262"/>
      <c r="T102" s="332"/>
      <c r="U102" s="333"/>
      <c r="V102" s="368"/>
      <c r="W102" s="368"/>
      <c r="X102" s="368"/>
      <c r="Y102" s="368"/>
      <c r="Z102" s="369"/>
      <c r="AA102" s="369"/>
      <c r="AB102" s="369"/>
      <c r="AC102" s="369"/>
      <c r="AD102" s="335"/>
      <c r="AE102" s="335"/>
      <c r="AF102" s="335"/>
      <c r="AG102" s="335"/>
      <c r="AH102" s="335"/>
      <c r="AI102" s="335"/>
      <c r="AJ102" s="335"/>
      <c r="AK102" s="335"/>
      <c r="AL102" s="335"/>
      <c r="AM102" s="335"/>
      <c r="AN102" s="335"/>
      <c r="AO102" s="335"/>
      <c r="AP102" s="335"/>
      <c r="AQ102" s="336"/>
      <c r="AR102" s="336"/>
      <c r="AS102" s="336"/>
    </row>
    <row r="103" ht="22.5" customHeight="1">
      <c r="A103" s="268">
        <v>1.0</v>
      </c>
      <c r="B103" s="268">
        <v>2.0</v>
      </c>
      <c r="C103" s="268" t="s">
        <v>196</v>
      </c>
      <c r="D103" s="268"/>
      <c r="E103" s="268"/>
      <c r="F103" s="268"/>
      <c r="G103" s="268">
        <v>1.0</v>
      </c>
      <c r="H103" s="267" t="s">
        <v>1282</v>
      </c>
      <c r="I103" s="267" t="s">
        <v>1283</v>
      </c>
      <c r="J103" s="268" t="s">
        <v>361</v>
      </c>
      <c r="K103" s="268" t="s">
        <v>1284</v>
      </c>
      <c r="L103" s="176">
        <v>4.2</v>
      </c>
      <c r="M103" s="269">
        <v>44272.0</v>
      </c>
      <c r="N103" s="268" t="s">
        <v>350</v>
      </c>
      <c r="O103" s="268" t="s">
        <v>151</v>
      </c>
      <c r="P103" s="269">
        <v>45155.0</v>
      </c>
      <c r="Q103" s="268" t="s">
        <v>133</v>
      </c>
      <c r="R103" s="268" t="s">
        <v>175</v>
      </c>
      <c r="S103" s="173" t="s">
        <v>11</v>
      </c>
      <c r="T103" s="337" t="s">
        <v>1285</v>
      </c>
      <c r="U103" s="295"/>
      <c r="V103" s="178" t="s">
        <v>1286</v>
      </c>
      <c r="W103" s="178" t="s">
        <v>1287</v>
      </c>
      <c r="X103" s="178"/>
      <c r="Y103" s="178"/>
      <c r="Z103" s="178"/>
      <c r="AA103" s="178"/>
      <c r="AB103" s="178"/>
      <c r="AC103" s="178"/>
      <c r="AD103" s="338"/>
      <c r="AE103" s="338"/>
      <c r="AF103" s="338"/>
      <c r="AG103" s="338"/>
      <c r="AH103" s="338"/>
      <c r="AI103" s="338"/>
      <c r="AJ103" s="338"/>
      <c r="AK103" s="338"/>
      <c r="AL103" s="338"/>
      <c r="AM103" s="338"/>
      <c r="AN103" s="338"/>
      <c r="AO103" s="338"/>
      <c r="AP103" s="338"/>
      <c r="AQ103" s="338"/>
      <c r="AR103" s="338"/>
      <c r="AS103" s="338"/>
    </row>
    <row r="104" ht="22.5" customHeight="1">
      <c r="A104" s="268">
        <v>2.0</v>
      </c>
      <c r="B104" s="268">
        <v>2.0</v>
      </c>
      <c r="C104" s="268" t="s">
        <v>196</v>
      </c>
      <c r="D104" s="268"/>
      <c r="E104" s="268"/>
      <c r="F104" s="268"/>
      <c r="G104" s="268">
        <v>1.0</v>
      </c>
      <c r="H104" s="267" t="s">
        <v>1288</v>
      </c>
      <c r="I104" s="267" t="s">
        <v>1289</v>
      </c>
      <c r="J104" s="268" t="s">
        <v>361</v>
      </c>
      <c r="K104" s="268" t="s">
        <v>1290</v>
      </c>
      <c r="L104" s="176">
        <v>4.6</v>
      </c>
      <c r="M104" s="269">
        <v>44145.0</v>
      </c>
      <c r="N104" s="268" t="s">
        <v>338</v>
      </c>
      <c r="O104" s="268" t="s">
        <v>151</v>
      </c>
      <c r="P104" s="269">
        <v>44977.0</v>
      </c>
      <c r="Q104" s="268" t="s">
        <v>50</v>
      </c>
      <c r="R104" s="268" t="s">
        <v>175</v>
      </c>
      <c r="S104" s="173" t="s">
        <v>11</v>
      </c>
      <c r="T104" s="337" t="s">
        <v>1291</v>
      </c>
      <c r="U104" s="295" t="s">
        <v>1292</v>
      </c>
      <c r="V104" s="178" t="s">
        <v>1293</v>
      </c>
      <c r="W104" s="178" t="s">
        <v>1294</v>
      </c>
      <c r="X104" s="178"/>
      <c r="Y104" s="178"/>
      <c r="Z104" s="178"/>
      <c r="AA104" s="178"/>
      <c r="AB104" s="178"/>
      <c r="AC104" s="178"/>
      <c r="AD104" s="338"/>
      <c r="AE104" s="338"/>
      <c r="AF104" s="338"/>
      <c r="AG104" s="338"/>
      <c r="AH104" s="338"/>
      <c r="AI104" s="338"/>
      <c r="AJ104" s="338"/>
      <c r="AK104" s="338"/>
      <c r="AL104" s="338"/>
      <c r="AM104" s="338"/>
      <c r="AN104" s="338"/>
      <c r="AO104" s="338"/>
      <c r="AP104" s="338"/>
      <c r="AQ104" s="338"/>
      <c r="AR104" s="338"/>
      <c r="AS104" s="338"/>
    </row>
    <row r="105" ht="22.5" customHeight="1">
      <c r="A105" s="268">
        <v>3.0</v>
      </c>
      <c r="B105" s="268">
        <v>2.0</v>
      </c>
      <c r="C105" s="268" t="s">
        <v>196</v>
      </c>
      <c r="D105" s="268"/>
      <c r="E105" s="268"/>
      <c r="F105" s="268"/>
      <c r="G105" s="268">
        <v>1.0</v>
      </c>
      <c r="H105" s="267" t="s">
        <v>1295</v>
      </c>
      <c r="I105" s="267" t="s">
        <v>1296</v>
      </c>
      <c r="J105" s="268" t="s">
        <v>336</v>
      </c>
      <c r="K105" s="268" t="s">
        <v>1297</v>
      </c>
      <c r="L105" s="176">
        <v>4.3</v>
      </c>
      <c r="M105" s="269">
        <v>44263.0</v>
      </c>
      <c r="N105" s="268" t="s">
        <v>338</v>
      </c>
      <c r="O105" s="268" t="s">
        <v>152</v>
      </c>
      <c r="P105" s="269">
        <v>45414.0</v>
      </c>
      <c r="Q105" s="268" t="s">
        <v>133</v>
      </c>
      <c r="R105" s="268" t="s">
        <v>175</v>
      </c>
      <c r="S105" s="173" t="s">
        <v>31</v>
      </c>
      <c r="T105" s="337"/>
      <c r="U105" s="295"/>
      <c r="V105" s="339" t="s">
        <v>1298</v>
      </c>
      <c r="W105" s="339" t="s">
        <v>1299</v>
      </c>
      <c r="X105" s="340"/>
      <c r="Y105" s="178"/>
      <c r="Z105" s="178"/>
      <c r="AA105" s="178"/>
      <c r="AB105" s="178"/>
      <c r="AC105" s="178"/>
      <c r="AD105" s="338"/>
      <c r="AE105" s="338"/>
      <c r="AF105" s="338"/>
      <c r="AG105" s="338"/>
      <c r="AH105" s="338"/>
      <c r="AI105" s="338"/>
      <c r="AJ105" s="338"/>
      <c r="AK105" s="338"/>
      <c r="AL105" s="338"/>
      <c r="AM105" s="338"/>
      <c r="AN105" s="338"/>
      <c r="AO105" s="338"/>
      <c r="AP105" s="338"/>
      <c r="AQ105" s="338"/>
      <c r="AR105" s="338"/>
      <c r="AS105" s="338"/>
    </row>
    <row r="106" ht="22.5" customHeight="1">
      <c r="A106" s="268">
        <v>4.0</v>
      </c>
      <c r="B106" s="268">
        <v>2.0</v>
      </c>
      <c r="C106" s="268" t="s">
        <v>196</v>
      </c>
      <c r="D106" s="268"/>
      <c r="E106" s="268"/>
      <c r="F106" s="268"/>
      <c r="G106" s="268">
        <v>1.0</v>
      </c>
      <c r="H106" s="267" t="s">
        <v>1300</v>
      </c>
      <c r="I106" s="267" t="s">
        <v>1301</v>
      </c>
      <c r="J106" s="268" t="s">
        <v>343</v>
      </c>
      <c r="K106" s="268" t="s">
        <v>1302</v>
      </c>
      <c r="L106" s="176">
        <v>4.1</v>
      </c>
      <c r="M106" s="269">
        <v>44335.0</v>
      </c>
      <c r="N106" s="268" t="s">
        <v>350</v>
      </c>
      <c r="O106" s="268" t="s">
        <v>152</v>
      </c>
      <c r="P106" s="269">
        <v>45301.0</v>
      </c>
      <c r="Q106" s="268" t="s">
        <v>133</v>
      </c>
      <c r="R106" s="268" t="s">
        <v>175</v>
      </c>
      <c r="S106" s="173" t="s">
        <v>31</v>
      </c>
      <c r="T106" s="337"/>
      <c r="U106" s="295"/>
      <c r="V106" s="178" t="s">
        <v>1303</v>
      </c>
      <c r="W106" s="178" t="s">
        <v>1304</v>
      </c>
      <c r="X106" s="178"/>
      <c r="Y106" s="178"/>
      <c r="Z106" s="178"/>
      <c r="AA106" s="178"/>
      <c r="AB106" s="178"/>
      <c r="AC106" s="178"/>
      <c r="AD106" s="338"/>
      <c r="AE106" s="338"/>
      <c r="AF106" s="338"/>
      <c r="AG106" s="338"/>
      <c r="AH106" s="338"/>
      <c r="AI106" s="338"/>
      <c r="AJ106" s="338"/>
      <c r="AK106" s="338"/>
      <c r="AL106" s="338"/>
      <c r="AM106" s="338"/>
      <c r="AN106" s="338"/>
      <c r="AO106" s="338"/>
      <c r="AP106" s="338"/>
      <c r="AQ106" s="338"/>
      <c r="AR106" s="338"/>
      <c r="AS106" s="338"/>
    </row>
    <row r="107" ht="22.5" customHeight="1">
      <c r="A107" s="268">
        <v>5.0</v>
      </c>
      <c r="B107" s="268">
        <v>2.0</v>
      </c>
      <c r="C107" s="268" t="s">
        <v>196</v>
      </c>
      <c r="D107" s="268"/>
      <c r="E107" s="268"/>
      <c r="F107" s="268"/>
      <c r="G107" s="268">
        <v>1.0</v>
      </c>
      <c r="H107" s="267" t="s">
        <v>1305</v>
      </c>
      <c r="I107" s="267" t="s">
        <v>1306</v>
      </c>
      <c r="J107" s="268" t="s">
        <v>1307</v>
      </c>
      <c r="K107" s="268" t="s">
        <v>1308</v>
      </c>
      <c r="L107" s="176">
        <v>4.1</v>
      </c>
      <c r="M107" s="269">
        <v>44313.0</v>
      </c>
      <c r="N107" s="268" t="s">
        <v>338</v>
      </c>
      <c r="O107" s="268" t="s">
        <v>153</v>
      </c>
      <c r="P107" s="269">
        <v>45155.0</v>
      </c>
      <c r="Q107" s="268" t="s">
        <v>133</v>
      </c>
      <c r="R107" s="268" t="s">
        <v>177</v>
      </c>
      <c r="S107" s="173" t="s">
        <v>11</v>
      </c>
      <c r="T107" s="337" t="s">
        <v>1309</v>
      </c>
      <c r="U107" s="295"/>
      <c r="V107" s="178" t="s">
        <v>1310</v>
      </c>
      <c r="W107" s="178" t="s">
        <v>1311</v>
      </c>
      <c r="X107" s="178"/>
      <c r="Y107" s="178"/>
      <c r="Z107" s="178"/>
      <c r="AA107" s="178"/>
      <c r="AB107" s="178"/>
      <c r="AC107" s="178"/>
      <c r="AD107" s="338"/>
      <c r="AE107" s="338"/>
      <c r="AF107" s="338"/>
      <c r="AG107" s="338"/>
      <c r="AH107" s="338"/>
      <c r="AI107" s="338"/>
      <c r="AJ107" s="338"/>
      <c r="AK107" s="338"/>
      <c r="AL107" s="338"/>
      <c r="AM107" s="338"/>
      <c r="AN107" s="338"/>
      <c r="AO107" s="338"/>
      <c r="AP107" s="338"/>
      <c r="AQ107" s="338"/>
      <c r="AR107" s="338"/>
      <c r="AS107" s="338"/>
    </row>
    <row r="108" ht="22.5" customHeight="1">
      <c r="A108" s="268">
        <v>6.0</v>
      </c>
      <c r="B108" s="268">
        <v>2.0</v>
      </c>
      <c r="C108" s="268" t="s">
        <v>196</v>
      </c>
      <c r="D108" s="268"/>
      <c r="E108" s="268"/>
      <c r="F108" s="268"/>
      <c r="G108" s="268">
        <v>1.0</v>
      </c>
      <c r="H108" s="174" t="s">
        <v>1312</v>
      </c>
      <c r="I108" s="267" t="s">
        <v>1313</v>
      </c>
      <c r="J108" s="172" t="s">
        <v>1314</v>
      </c>
      <c r="K108" s="172" t="s">
        <v>1315</v>
      </c>
      <c r="L108" s="176">
        <v>4.4</v>
      </c>
      <c r="M108" s="177">
        <v>44191.0</v>
      </c>
      <c r="N108" s="172" t="s">
        <v>338</v>
      </c>
      <c r="O108" s="172" t="s">
        <v>153</v>
      </c>
      <c r="P108" s="177">
        <v>45155.0</v>
      </c>
      <c r="Q108" s="172" t="s">
        <v>125</v>
      </c>
      <c r="R108" s="172" t="s">
        <v>177</v>
      </c>
      <c r="S108" s="173" t="s">
        <v>838</v>
      </c>
      <c r="T108" s="337" t="s">
        <v>1316</v>
      </c>
      <c r="U108" s="295"/>
      <c r="V108" s="178" t="s">
        <v>1317</v>
      </c>
      <c r="W108" s="178" t="s">
        <v>1318</v>
      </c>
      <c r="X108" s="178"/>
      <c r="Y108" s="178"/>
      <c r="Z108" s="178"/>
      <c r="AA108" s="178"/>
      <c r="AB108" s="178"/>
      <c r="AC108" s="178"/>
      <c r="AD108" s="338"/>
      <c r="AE108" s="338"/>
      <c r="AF108" s="338"/>
      <c r="AG108" s="338"/>
      <c r="AH108" s="338"/>
      <c r="AI108" s="338"/>
      <c r="AJ108" s="338"/>
      <c r="AK108" s="338"/>
      <c r="AL108" s="338"/>
      <c r="AM108" s="338"/>
      <c r="AN108" s="338"/>
      <c r="AO108" s="338"/>
      <c r="AP108" s="338"/>
      <c r="AQ108" s="338"/>
      <c r="AR108" s="338"/>
      <c r="AS108" s="338"/>
    </row>
    <row r="109" ht="22.5" customHeight="1">
      <c r="A109" s="268">
        <v>7.0</v>
      </c>
      <c r="B109" s="268">
        <v>2.0</v>
      </c>
      <c r="C109" s="268" t="s">
        <v>196</v>
      </c>
      <c r="D109" s="268"/>
      <c r="E109" s="268"/>
      <c r="F109" s="268" t="s">
        <v>334</v>
      </c>
      <c r="G109" s="268">
        <v>1.0</v>
      </c>
      <c r="H109" s="267" t="s">
        <v>1319</v>
      </c>
      <c r="I109" s="267" t="s">
        <v>1320</v>
      </c>
      <c r="J109" s="268" t="s">
        <v>1321</v>
      </c>
      <c r="K109" s="268" t="s">
        <v>1322</v>
      </c>
      <c r="L109" s="176">
        <v>3.8</v>
      </c>
      <c r="M109" s="269">
        <v>44416.0</v>
      </c>
      <c r="N109" s="268" t="s">
        <v>338</v>
      </c>
      <c r="O109" s="268" t="s">
        <v>154</v>
      </c>
      <c r="P109" s="269">
        <v>45519.0</v>
      </c>
      <c r="Q109" s="268" t="s">
        <v>53</v>
      </c>
      <c r="R109" s="268" t="s">
        <v>177</v>
      </c>
      <c r="S109" s="173" t="s">
        <v>11</v>
      </c>
      <c r="T109" s="337" t="s">
        <v>1323</v>
      </c>
      <c r="U109" s="295"/>
      <c r="V109" s="178" t="s">
        <v>1324</v>
      </c>
      <c r="W109" s="178"/>
      <c r="X109" s="178"/>
      <c r="Y109" s="178"/>
      <c r="Z109" s="178"/>
      <c r="AA109" s="178"/>
      <c r="AB109" s="178"/>
      <c r="AC109" s="178"/>
      <c r="AD109" s="338"/>
      <c r="AE109" s="338"/>
      <c r="AF109" s="338"/>
      <c r="AG109" s="338"/>
      <c r="AH109" s="338"/>
      <c r="AI109" s="338"/>
      <c r="AJ109" s="338"/>
      <c r="AK109" s="338"/>
      <c r="AL109" s="338"/>
      <c r="AM109" s="338"/>
      <c r="AN109" s="338"/>
      <c r="AO109" s="338"/>
      <c r="AP109" s="338"/>
      <c r="AQ109" s="338"/>
      <c r="AR109" s="338"/>
      <c r="AS109" s="338"/>
    </row>
    <row r="110" ht="22.5" customHeight="1">
      <c r="A110" s="268">
        <v>8.0</v>
      </c>
      <c r="B110" s="268">
        <v>2.0</v>
      </c>
      <c r="C110" s="268" t="s">
        <v>196</v>
      </c>
      <c r="D110" s="268"/>
      <c r="E110" s="268"/>
      <c r="F110" s="268"/>
      <c r="G110" s="268">
        <v>1.0</v>
      </c>
      <c r="H110" s="267" t="s">
        <v>1325</v>
      </c>
      <c r="I110" s="267" t="s">
        <v>1326</v>
      </c>
      <c r="J110" s="268" t="s">
        <v>1327</v>
      </c>
      <c r="K110" s="268" t="s">
        <v>1328</v>
      </c>
      <c r="L110" s="176">
        <v>4.3</v>
      </c>
      <c r="M110" s="269">
        <v>44250.0</v>
      </c>
      <c r="N110" s="268" t="s">
        <v>338</v>
      </c>
      <c r="O110" s="268" t="s">
        <v>153</v>
      </c>
      <c r="P110" s="269">
        <v>45155.0</v>
      </c>
      <c r="Q110" s="268" t="s">
        <v>39</v>
      </c>
      <c r="R110" s="268" t="s">
        <v>179</v>
      </c>
      <c r="S110" s="173" t="s">
        <v>11</v>
      </c>
      <c r="T110" s="337"/>
      <c r="U110" s="295"/>
      <c r="V110" s="178" t="s">
        <v>1329</v>
      </c>
      <c r="W110" s="178" t="s">
        <v>1330</v>
      </c>
      <c r="X110" s="178"/>
      <c r="Y110" s="178"/>
      <c r="Z110" s="178"/>
      <c r="AA110" s="178"/>
      <c r="AB110" s="178"/>
      <c r="AC110" s="178"/>
      <c r="AD110" s="338"/>
      <c r="AE110" s="338"/>
      <c r="AF110" s="338"/>
      <c r="AG110" s="338"/>
      <c r="AH110" s="338"/>
      <c r="AI110" s="338"/>
      <c r="AJ110" s="338"/>
      <c r="AK110" s="338"/>
      <c r="AL110" s="338"/>
      <c r="AM110" s="338"/>
      <c r="AN110" s="338"/>
      <c r="AO110" s="338"/>
      <c r="AP110" s="338"/>
      <c r="AQ110" s="338"/>
      <c r="AR110" s="338"/>
      <c r="AS110" s="338"/>
    </row>
    <row r="111" ht="22.5" customHeight="1">
      <c r="A111" s="268">
        <v>9.0</v>
      </c>
      <c r="B111" s="268">
        <v>2.0</v>
      </c>
      <c r="C111" s="268" t="s">
        <v>196</v>
      </c>
      <c r="D111" s="268"/>
      <c r="E111" s="268"/>
      <c r="F111" s="268"/>
      <c r="G111" s="268">
        <v>1.0</v>
      </c>
      <c r="H111" s="267" t="s">
        <v>1331</v>
      </c>
      <c r="I111" s="267" t="s">
        <v>1332</v>
      </c>
      <c r="J111" s="268" t="s">
        <v>336</v>
      </c>
      <c r="K111" s="268" t="s">
        <v>1333</v>
      </c>
      <c r="L111" s="176">
        <v>4.4</v>
      </c>
      <c r="M111" s="269">
        <v>44204.0</v>
      </c>
      <c r="N111" s="268" t="s">
        <v>338</v>
      </c>
      <c r="O111" s="268" t="s">
        <v>154</v>
      </c>
      <c r="P111" s="269">
        <v>45155.0</v>
      </c>
      <c r="Q111" s="268" t="s">
        <v>133</v>
      </c>
      <c r="R111" s="268" t="s">
        <v>179</v>
      </c>
      <c r="S111" s="173" t="s">
        <v>11</v>
      </c>
      <c r="T111" s="337" t="s">
        <v>1334</v>
      </c>
      <c r="U111" s="295"/>
      <c r="V111" s="339" t="s">
        <v>1335</v>
      </c>
      <c r="W111" s="339" t="s">
        <v>1336</v>
      </c>
      <c r="X111" s="340"/>
      <c r="Y111" s="178"/>
      <c r="Z111" s="178"/>
      <c r="AA111" s="178"/>
      <c r="AB111" s="178"/>
      <c r="AC111" s="178"/>
      <c r="AD111" s="338"/>
      <c r="AE111" s="338"/>
      <c r="AF111" s="338"/>
      <c r="AG111" s="338"/>
      <c r="AH111" s="338"/>
      <c r="AI111" s="338"/>
      <c r="AJ111" s="338"/>
      <c r="AK111" s="338"/>
      <c r="AL111" s="338"/>
      <c r="AM111" s="338"/>
      <c r="AN111" s="338"/>
      <c r="AO111" s="338"/>
      <c r="AP111" s="338"/>
      <c r="AQ111" s="338"/>
      <c r="AR111" s="338"/>
      <c r="AS111" s="338"/>
    </row>
    <row r="112" ht="22.5" customHeight="1">
      <c r="A112" s="268">
        <v>10.0</v>
      </c>
      <c r="B112" s="268">
        <v>2.0</v>
      </c>
      <c r="C112" s="268" t="s">
        <v>196</v>
      </c>
      <c r="D112" s="268"/>
      <c r="E112" s="268"/>
      <c r="F112" s="268"/>
      <c r="G112" s="268">
        <v>1.0</v>
      </c>
      <c r="H112" s="267" t="s">
        <v>1337</v>
      </c>
      <c r="I112" s="267" t="s">
        <v>1338</v>
      </c>
      <c r="J112" s="268" t="s">
        <v>1339</v>
      </c>
      <c r="K112" s="268" t="s">
        <v>1340</v>
      </c>
      <c r="L112" s="176">
        <v>3.8</v>
      </c>
      <c r="M112" s="269">
        <v>44437.0</v>
      </c>
      <c r="N112" s="268" t="s">
        <v>350</v>
      </c>
      <c r="O112" s="268" t="s">
        <v>151</v>
      </c>
      <c r="P112" s="269">
        <v>45301.0</v>
      </c>
      <c r="Q112" s="268" t="s">
        <v>76</v>
      </c>
      <c r="R112" s="268" t="s">
        <v>179</v>
      </c>
      <c r="S112" s="173" t="s">
        <v>838</v>
      </c>
      <c r="T112" s="337" t="s">
        <v>1341</v>
      </c>
      <c r="U112" s="295" t="s">
        <v>1342</v>
      </c>
      <c r="V112" s="339" t="s">
        <v>1343</v>
      </c>
      <c r="W112" s="339" t="s">
        <v>1344</v>
      </c>
      <c r="X112" s="340"/>
      <c r="Y112" s="178"/>
      <c r="Z112" s="178"/>
      <c r="AA112" s="178"/>
      <c r="AB112" s="178"/>
      <c r="AC112" s="178"/>
      <c r="AD112" s="338"/>
      <c r="AE112" s="338"/>
      <c r="AF112" s="338"/>
      <c r="AG112" s="338"/>
      <c r="AH112" s="338"/>
      <c r="AI112" s="338"/>
      <c r="AJ112" s="338"/>
      <c r="AK112" s="338"/>
      <c r="AL112" s="338"/>
      <c r="AM112" s="338"/>
      <c r="AN112" s="338"/>
      <c r="AO112" s="338"/>
      <c r="AP112" s="338"/>
      <c r="AQ112" s="338"/>
      <c r="AR112" s="338"/>
      <c r="AS112" s="338"/>
    </row>
    <row r="113" ht="22.5" customHeight="1">
      <c r="A113" s="268">
        <v>11.0</v>
      </c>
      <c r="B113" s="268">
        <v>2.0</v>
      </c>
      <c r="C113" s="268" t="s">
        <v>196</v>
      </c>
      <c r="D113" s="268"/>
      <c r="E113" s="268"/>
      <c r="F113" s="268"/>
      <c r="G113" s="268">
        <v>1.0</v>
      </c>
      <c r="H113" s="267" t="s">
        <v>1345</v>
      </c>
      <c r="I113" s="267" t="s">
        <v>1346</v>
      </c>
      <c r="J113" s="268" t="s">
        <v>460</v>
      </c>
      <c r="K113" s="268" t="s">
        <v>1347</v>
      </c>
      <c r="L113" s="176">
        <v>3.9</v>
      </c>
      <c r="M113" s="269">
        <v>44406.0</v>
      </c>
      <c r="N113" s="268" t="s">
        <v>338</v>
      </c>
      <c r="O113" s="268" t="s">
        <v>151</v>
      </c>
      <c r="P113" s="269">
        <v>45155.0</v>
      </c>
      <c r="Q113" s="268" t="s">
        <v>42</v>
      </c>
      <c r="R113" s="268" t="s">
        <v>179</v>
      </c>
      <c r="S113" s="173" t="s">
        <v>838</v>
      </c>
      <c r="T113" s="337" t="s">
        <v>1348</v>
      </c>
      <c r="U113" s="295"/>
      <c r="V113" s="178" t="s">
        <v>1349</v>
      </c>
      <c r="W113" s="178" t="s">
        <v>1350</v>
      </c>
      <c r="X113" s="178"/>
      <c r="Y113" s="178"/>
      <c r="Z113" s="178"/>
      <c r="AA113" s="178"/>
      <c r="AB113" s="178"/>
      <c r="AC113" s="178"/>
      <c r="AD113" s="338"/>
      <c r="AE113" s="338"/>
      <c r="AF113" s="338"/>
      <c r="AG113" s="338"/>
      <c r="AH113" s="338"/>
      <c r="AI113" s="338"/>
      <c r="AJ113" s="338"/>
      <c r="AK113" s="338"/>
      <c r="AL113" s="338"/>
      <c r="AM113" s="338"/>
      <c r="AN113" s="338"/>
      <c r="AO113" s="338"/>
      <c r="AP113" s="338"/>
      <c r="AQ113" s="338"/>
      <c r="AR113" s="338"/>
      <c r="AS113" s="338"/>
    </row>
    <row r="114" ht="22.5" customHeight="1">
      <c r="A114" s="268">
        <v>12.0</v>
      </c>
      <c r="B114" s="268">
        <v>2.0</v>
      </c>
      <c r="C114" s="268" t="s">
        <v>196</v>
      </c>
      <c r="D114" s="268"/>
      <c r="E114" s="268"/>
      <c r="F114" s="268"/>
      <c r="G114" s="268">
        <v>1.0</v>
      </c>
      <c r="H114" s="267" t="s">
        <v>1351</v>
      </c>
      <c r="I114" s="267" t="s">
        <v>1352</v>
      </c>
      <c r="J114" s="268" t="s">
        <v>361</v>
      </c>
      <c r="K114" s="268" t="s">
        <v>1353</v>
      </c>
      <c r="L114" s="176">
        <v>4.5</v>
      </c>
      <c r="M114" s="269">
        <v>44183.0</v>
      </c>
      <c r="N114" s="268" t="s">
        <v>350</v>
      </c>
      <c r="O114" s="268" t="s">
        <v>154</v>
      </c>
      <c r="P114" s="269">
        <v>45519.0</v>
      </c>
      <c r="Q114" s="268" t="s">
        <v>96</v>
      </c>
      <c r="R114" s="268" t="s">
        <v>179</v>
      </c>
      <c r="S114" s="173" t="s">
        <v>11</v>
      </c>
      <c r="T114" s="337" t="s">
        <v>1354</v>
      </c>
      <c r="U114" s="295"/>
      <c r="V114" s="178" t="s">
        <v>1355</v>
      </c>
      <c r="W114" s="178"/>
      <c r="X114" s="178"/>
      <c r="Y114" s="178"/>
      <c r="Z114" s="178"/>
      <c r="AA114" s="178"/>
      <c r="AB114" s="178"/>
      <c r="AC114" s="178"/>
      <c r="AD114" s="338"/>
      <c r="AE114" s="338"/>
      <c r="AF114" s="338"/>
      <c r="AG114" s="338"/>
      <c r="AH114" s="338"/>
      <c r="AI114" s="338"/>
      <c r="AJ114" s="338"/>
      <c r="AK114" s="338"/>
      <c r="AL114" s="338"/>
      <c r="AM114" s="338"/>
      <c r="AN114" s="338"/>
      <c r="AO114" s="338"/>
      <c r="AP114" s="338"/>
      <c r="AQ114" s="338"/>
      <c r="AR114" s="338"/>
      <c r="AS114" s="338"/>
    </row>
    <row r="115" ht="22.5" customHeight="1">
      <c r="A115" s="268">
        <v>13.0</v>
      </c>
      <c r="B115" s="268">
        <v>2.0</v>
      </c>
      <c r="C115" s="268" t="s">
        <v>196</v>
      </c>
      <c r="D115" s="268"/>
      <c r="E115" s="268"/>
      <c r="F115" s="268"/>
      <c r="G115" s="268">
        <v>1.0</v>
      </c>
      <c r="H115" s="267" t="s">
        <v>1356</v>
      </c>
      <c r="I115" s="267" t="s">
        <v>1357</v>
      </c>
      <c r="J115" s="172" t="s">
        <v>336</v>
      </c>
      <c r="K115" s="172" t="s">
        <v>1358</v>
      </c>
      <c r="L115" s="176">
        <v>4.3</v>
      </c>
      <c r="M115" s="177">
        <v>44256.0</v>
      </c>
      <c r="N115" s="172" t="s">
        <v>338</v>
      </c>
      <c r="O115" s="172" t="s">
        <v>154</v>
      </c>
      <c r="P115" s="177">
        <v>45155.0</v>
      </c>
      <c r="Q115" s="172" t="s">
        <v>133</v>
      </c>
      <c r="R115" s="172" t="s">
        <v>181</v>
      </c>
      <c r="S115" s="173" t="s">
        <v>11</v>
      </c>
      <c r="T115" s="337" t="s">
        <v>1359</v>
      </c>
      <c r="U115" s="295"/>
      <c r="V115" s="339"/>
      <c r="W115" s="339" t="s">
        <v>1360</v>
      </c>
      <c r="X115" s="178"/>
      <c r="Y115" s="178"/>
      <c r="Z115" s="178"/>
      <c r="AA115" s="178"/>
      <c r="AB115" s="178"/>
      <c r="AC115" s="178"/>
      <c r="AD115" s="338"/>
      <c r="AE115" s="338"/>
      <c r="AF115" s="338"/>
      <c r="AG115" s="338"/>
      <c r="AH115" s="338"/>
      <c r="AI115" s="338"/>
      <c r="AJ115" s="338"/>
      <c r="AK115" s="338"/>
      <c r="AL115" s="338"/>
      <c r="AM115" s="338"/>
      <c r="AN115" s="338"/>
      <c r="AO115" s="338"/>
      <c r="AP115" s="338"/>
      <c r="AQ115" s="338"/>
      <c r="AR115" s="338"/>
      <c r="AS115" s="338"/>
    </row>
    <row r="116" ht="22.5" customHeight="1">
      <c r="A116" s="268">
        <v>14.0</v>
      </c>
      <c r="B116" s="268">
        <v>2.0</v>
      </c>
      <c r="C116" s="268" t="s">
        <v>196</v>
      </c>
      <c r="D116" s="268"/>
      <c r="E116" s="363"/>
      <c r="F116" s="194"/>
      <c r="G116" s="268">
        <v>1.0</v>
      </c>
      <c r="H116" s="174" t="s">
        <v>1361</v>
      </c>
      <c r="I116" s="174" t="s">
        <v>1362</v>
      </c>
      <c r="J116" s="268" t="s">
        <v>442</v>
      </c>
      <c r="K116" s="268" t="s">
        <v>1363</v>
      </c>
      <c r="L116" s="176">
        <v>4.5</v>
      </c>
      <c r="M116" s="269">
        <v>44160.0</v>
      </c>
      <c r="N116" s="268" t="s">
        <v>338</v>
      </c>
      <c r="O116" s="268" t="s">
        <v>152</v>
      </c>
      <c r="P116" s="269">
        <v>45519.0</v>
      </c>
      <c r="Q116" s="268" t="s">
        <v>133</v>
      </c>
      <c r="R116" s="268" t="s">
        <v>181</v>
      </c>
      <c r="S116" s="173" t="s">
        <v>31</v>
      </c>
      <c r="T116" s="364" t="s">
        <v>1364</v>
      </c>
      <c r="U116" s="367"/>
      <c r="V116" s="339" t="s">
        <v>1365</v>
      </c>
      <c r="W116" s="339"/>
      <c r="X116" s="339"/>
      <c r="Y116" s="178"/>
      <c r="Z116" s="339"/>
      <c r="AA116" s="339"/>
      <c r="AB116" s="339"/>
      <c r="AC116" s="339"/>
      <c r="AD116" s="366"/>
      <c r="AE116" s="366"/>
      <c r="AF116" s="366"/>
      <c r="AG116" s="366"/>
      <c r="AH116" s="366"/>
      <c r="AI116" s="366"/>
      <c r="AJ116" s="366"/>
      <c r="AK116" s="366"/>
      <c r="AL116" s="366"/>
      <c r="AM116" s="366"/>
      <c r="AN116" s="366"/>
      <c r="AO116" s="366"/>
      <c r="AP116" s="366"/>
      <c r="AQ116" s="366"/>
      <c r="AR116" s="366"/>
      <c r="AS116" s="366"/>
    </row>
    <row r="117" ht="22.5" customHeight="1">
      <c r="A117" s="268">
        <v>15.0</v>
      </c>
      <c r="B117" s="268">
        <v>2.0</v>
      </c>
      <c r="C117" s="268" t="s">
        <v>196</v>
      </c>
      <c r="D117" s="268"/>
      <c r="E117" s="268"/>
      <c r="F117" s="268"/>
      <c r="G117" s="268">
        <v>1.0</v>
      </c>
      <c r="H117" s="267" t="s">
        <v>1366</v>
      </c>
      <c r="I117" s="267" t="s">
        <v>1367</v>
      </c>
      <c r="J117" s="268" t="s">
        <v>336</v>
      </c>
      <c r="K117" s="268" t="s">
        <v>1368</v>
      </c>
      <c r="L117" s="176">
        <v>4.3</v>
      </c>
      <c r="M117" s="269">
        <v>44249.0</v>
      </c>
      <c r="N117" s="268" t="s">
        <v>350</v>
      </c>
      <c r="O117" s="268" t="s">
        <v>151</v>
      </c>
      <c r="P117" s="269">
        <v>45155.0</v>
      </c>
      <c r="Q117" s="268" t="s">
        <v>133</v>
      </c>
      <c r="R117" s="268" t="s">
        <v>185</v>
      </c>
      <c r="S117" s="173" t="s">
        <v>11</v>
      </c>
      <c r="T117" s="337" t="s">
        <v>1369</v>
      </c>
      <c r="U117" s="295"/>
      <c r="V117" s="178" t="s">
        <v>1370</v>
      </c>
      <c r="W117" s="178" t="s">
        <v>1371</v>
      </c>
      <c r="X117" s="178"/>
      <c r="Y117" s="178"/>
      <c r="Z117" s="178"/>
      <c r="AA117" s="178"/>
      <c r="AB117" s="178"/>
      <c r="AC117" s="178"/>
      <c r="AD117" s="338"/>
      <c r="AE117" s="338"/>
      <c r="AF117" s="338"/>
      <c r="AG117" s="338"/>
      <c r="AH117" s="338"/>
      <c r="AI117" s="338"/>
      <c r="AJ117" s="338"/>
      <c r="AK117" s="338"/>
      <c r="AL117" s="338"/>
      <c r="AM117" s="338"/>
      <c r="AN117" s="338"/>
      <c r="AO117" s="338"/>
      <c r="AP117" s="338"/>
      <c r="AQ117" s="338"/>
      <c r="AR117" s="338"/>
      <c r="AS117" s="338"/>
    </row>
    <row r="118" ht="22.5" customHeight="1">
      <c r="A118" s="268">
        <v>16.0</v>
      </c>
      <c r="B118" s="268">
        <v>2.0</v>
      </c>
      <c r="C118" s="268" t="s">
        <v>196</v>
      </c>
      <c r="D118" s="268"/>
      <c r="E118" s="268"/>
      <c r="F118" s="268"/>
      <c r="G118" s="268">
        <v>1.0</v>
      </c>
      <c r="H118" s="174" t="s">
        <v>1372</v>
      </c>
      <c r="I118" s="174" t="s">
        <v>1373</v>
      </c>
      <c r="J118" s="172" t="s">
        <v>1374</v>
      </c>
      <c r="K118" s="172" t="s">
        <v>1375</v>
      </c>
      <c r="L118" s="176">
        <v>4.7</v>
      </c>
      <c r="M118" s="177">
        <v>44083.0</v>
      </c>
      <c r="N118" s="172" t="s">
        <v>350</v>
      </c>
      <c r="O118" s="172" t="s">
        <v>154</v>
      </c>
      <c r="P118" s="177">
        <v>45519.0</v>
      </c>
      <c r="Q118" s="172" t="s">
        <v>115</v>
      </c>
      <c r="R118" s="172" t="s">
        <v>185</v>
      </c>
      <c r="S118" s="173" t="s">
        <v>31</v>
      </c>
      <c r="T118" s="337" t="s">
        <v>1376</v>
      </c>
      <c r="U118" s="295"/>
      <c r="V118" s="178" t="s">
        <v>1377</v>
      </c>
      <c r="W118" s="178"/>
      <c r="X118" s="178"/>
      <c r="Y118" s="340"/>
      <c r="Z118" s="340"/>
      <c r="AA118" s="339"/>
      <c r="AB118" s="178"/>
      <c r="AC118" s="178"/>
      <c r="AD118" s="181"/>
      <c r="AE118" s="181"/>
      <c r="AF118" s="180"/>
      <c r="AG118" s="180"/>
      <c r="AH118" s="180"/>
      <c r="AI118" s="180"/>
      <c r="AJ118" s="180"/>
      <c r="AK118" s="180"/>
      <c r="AL118" s="338"/>
      <c r="AM118" s="338"/>
      <c r="AN118" s="338"/>
      <c r="AO118" s="338"/>
      <c r="AP118" s="338"/>
      <c r="AQ118" s="338"/>
      <c r="AR118" s="338"/>
      <c r="AS118" s="338"/>
    </row>
    <row r="119" ht="22.5" customHeight="1">
      <c r="A119" s="268">
        <v>17.0</v>
      </c>
      <c r="B119" s="268">
        <v>2.0</v>
      </c>
      <c r="C119" s="268" t="s">
        <v>196</v>
      </c>
      <c r="D119" s="268"/>
      <c r="E119" s="268"/>
      <c r="F119" s="268"/>
      <c r="G119" s="268">
        <v>1.0</v>
      </c>
      <c r="H119" s="174" t="s">
        <v>1378</v>
      </c>
      <c r="I119" s="174" t="s">
        <v>1379</v>
      </c>
      <c r="J119" s="172" t="s">
        <v>343</v>
      </c>
      <c r="K119" s="172" t="s">
        <v>1380</v>
      </c>
      <c r="L119" s="176">
        <v>3.9</v>
      </c>
      <c r="M119" s="177">
        <v>44404.0</v>
      </c>
      <c r="N119" s="172" t="s">
        <v>338</v>
      </c>
      <c r="O119" s="172" t="s">
        <v>154</v>
      </c>
      <c r="P119" s="177">
        <v>45789.0</v>
      </c>
      <c r="Q119" s="172" t="s">
        <v>133</v>
      </c>
      <c r="R119" s="172" t="s">
        <v>185</v>
      </c>
      <c r="S119" s="173" t="s">
        <v>31</v>
      </c>
      <c r="T119" s="337" t="s">
        <v>1381</v>
      </c>
      <c r="U119" s="295"/>
      <c r="V119" s="178" t="s">
        <v>1382</v>
      </c>
      <c r="W119" s="178"/>
      <c r="X119" s="178"/>
      <c r="Y119" s="340"/>
      <c r="Z119" s="340"/>
      <c r="AA119" s="178"/>
      <c r="AB119" s="178"/>
      <c r="AC119" s="178"/>
      <c r="AD119" s="338"/>
      <c r="AE119" s="338"/>
      <c r="AF119" s="338"/>
      <c r="AG119" s="338"/>
      <c r="AH119" s="338"/>
      <c r="AI119" s="338"/>
      <c r="AJ119" s="338"/>
      <c r="AK119" s="338"/>
      <c r="AL119" s="338"/>
      <c r="AM119" s="338"/>
      <c r="AN119" s="338"/>
      <c r="AO119" s="338"/>
      <c r="AP119" s="338"/>
      <c r="AQ119" s="338"/>
      <c r="AR119" s="338"/>
      <c r="AS119" s="338"/>
    </row>
    <row r="120" ht="22.5" customHeight="1">
      <c r="A120" s="182">
        <v>18.0</v>
      </c>
      <c r="B120" s="182">
        <v>2.0</v>
      </c>
      <c r="C120" s="352" t="s">
        <v>196</v>
      </c>
      <c r="D120" s="182"/>
      <c r="E120" s="182"/>
      <c r="F120" s="182"/>
      <c r="G120" s="182">
        <v>1.0</v>
      </c>
      <c r="H120" s="184" t="s">
        <v>1383</v>
      </c>
      <c r="I120" s="184" t="s">
        <v>1384</v>
      </c>
      <c r="J120" s="182" t="s">
        <v>1385</v>
      </c>
      <c r="K120" s="182" t="s">
        <v>1386</v>
      </c>
      <c r="L120" s="186">
        <v>3.8</v>
      </c>
      <c r="M120" s="187">
        <v>44419.0</v>
      </c>
      <c r="N120" s="182" t="s">
        <v>350</v>
      </c>
      <c r="O120" s="182"/>
      <c r="P120" s="187">
        <v>45883.0</v>
      </c>
      <c r="Q120" s="182" t="s">
        <v>115</v>
      </c>
      <c r="R120" s="182" t="s">
        <v>345</v>
      </c>
      <c r="S120" s="183" t="s">
        <v>31</v>
      </c>
      <c r="T120" s="353" t="s">
        <v>1387</v>
      </c>
      <c r="U120" s="204"/>
      <c r="V120" s="182"/>
      <c r="W120" s="182"/>
      <c r="X120" s="183"/>
      <c r="Y120" s="354"/>
      <c r="Z120" s="355"/>
      <c r="AA120" s="356"/>
      <c r="AB120" s="357"/>
      <c r="AC120" s="357"/>
      <c r="AD120" s="192"/>
      <c r="AE120" s="192"/>
      <c r="AF120" s="191"/>
      <c r="AG120" s="191"/>
      <c r="AH120" s="191"/>
      <c r="AI120" s="191"/>
      <c r="AJ120" s="191"/>
      <c r="AK120" s="191"/>
      <c r="AL120" s="191"/>
      <c r="AM120" s="191"/>
      <c r="AN120" s="191"/>
      <c r="AO120" s="191"/>
      <c r="AP120" s="191"/>
      <c r="AQ120" s="191"/>
      <c r="AR120" s="191"/>
      <c r="AS120" s="191"/>
    </row>
    <row r="121" ht="22.5" customHeight="1">
      <c r="A121" s="182">
        <v>19.0</v>
      </c>
      <c r="B121" s="182">
        <v>2.0</v>
      </c>
      <c r="C121" s="352" t="s">
        <v>196</v>
      </c>
      <c r="D121" s="182"/>
      <c r="E121" s="182"/>
      <c r="F121" s="182"/>
      <c r="G121" s="182">
        <v>1.0</v>
      </c>
      <c r="H121" s="184" t="s">
        <v>1388</v>
      </c>
      <c r="I121" s="184"/>
      <c r="J121" s="182" t="s">
        <v>1277</v>
      </c>
      <c r="K121" s="182" t="s">
        <v>1137</v>
      </c>
      <c r="L121" s="186">
        <v>4.7</v>
      </c>
      <c r="M121" s="187">
        <v>44103.0</v>
      </c>
      <c r="N121" s="182" t="s">
        <v>350</v>
      </c>
      <c r="O121" s="182"/>
      <c r="P121" s="187">
        <v>45883.0</v>
      </c>
      <c r="Q121" s="182" t="s">
        <v>115</v>
      </c>
      <c r="R121" s="182" t="s">
        <v>345</v>
      </c>
      <c r="S121" s="183" t="s">
        <v>11</v>
      </c>
      <c r="T121" s="353"/>
      <c r="U121" s="204"/>
      <c r="V121" s="182"/>
      <c r="W121" s="182"/>
      <c r="X121" s="183"/>
      <c r="Y121" s="354"/>
      <c r="Z121" s="355"/>
      <c r="AA121" s="356"/>
      <c r="AB121" s="357"/>
      <c r="AC121" s="357"/>
      <c r="AD121" s="192"/>
      <c r="AE121" s="192"/>
      <c r="AF121" s="191"/>
      <c r="AG121" s="191"/>
      <c r="AH121" s="191"/>
      <c r="AI121" s="191"/>
      <c r="AJ121" s="191"/>
      <c r="AK121" s="191"/>
      <c r="AL121" s="191"/>
      <c r="AM121" s="191"/>
      <c r="AN121" s="191"/>
      <c r="AO121" s="191"/>
      <c r="AP121" s="191"/>
      <c r="AQ121" s="191"/>
      <c r="AR121" s="191"/>
      <c r="AS121" s="191"/>
    </row>
    <row r="122" ht="22.5" customHeight="1">
      <c r="A122" s="182">
        <v>20.0</v>
      </c>
      <c r="B122" s="182">
        <v>2.0</v>
      </c>
      <c r="C122" s="352" t="s">
        <v>196</v>
      </c>
      <c r="D122" s="182"/>
      <c r="E122" s="182"/>
      <c r="F122" s="182"/>
      <c r="G122" s="182">
        <v>1.0</v>
      </c>
      <c r="H122" s="184" t="s">
        <v>1389</v>
      </c>
      <c r="I122" s="184"/>
      <c r="J122" s="182" t="s">
        <v>1390</v>
      </c>
      <c r="K122" s="182" t="s">
        <v>1391</v>
      </c>
      <c r="L122" s="186">
        <v>4.3</v>
      </c>
      <c r="M122" s="187">
        <v>44246.0</v>
      </c>
      <c r="N122" s="182" t="s">
        <v>350</v>
      </c>
      <c r="O122" s="182"/>
      <c r="P122" s="187">
        <v>45883.0</v>
      </c>
      <c r="Q122" s="182" t="s">
        <v>109</v>
      </c>
      <c r="R122" s="182" t="s">
        <v>345</v>
      </c>
      <c r="S122" s="183" t="s">
        <v>11</v>
      </c>
      <c r="T122" s="353" t="s">
        <v>1392</v>
      </c>
      <c r="U122" s="204" t="s">
        <v>1393</v>
      </c>
      <c r="V122" s="182"/>
      <c r="W122" s="182"/>
      <c r="X122" s="183"/>
      <c r="Y122" s="354"/>
      <c r="Z122" s="355"/>
      <c r="AA122" s="356"/>
      <c r="AB122" s="357"/>
      <c r="AC122" s="357"/>
      <c r="AD122" s="192"/>
      <c r="AE122" s="192"/>
      <c r="AF122" s="191"/>
      <c r="AG122" s="191"/>
      <c r="AH122" s="191"/>
      <c r="AI122" s="191"/>
      <c r="AJ122" s="191"/>
      <c r="AK122" s="191"/>
      <c r="AL122" s="191"/>
      <c r="AM122" s="191"/>
      <c r="AN122" s="191"/>
      <c r="AO122" s="191"/>
      <c r="AP122" s="191"/>
      <c r="AQ122" s="191"/>
      <c r="AR122" s="191"/>
      <c r="AS122" s="191"/>
    </row>
    <row r="123" ht="22.5" customHeight="1">
      <c r="A123" s="182">
        <v>21.0</v>
      </c>
      <c r="B123" s="182">
        <v>2.0</v>
      </c>
      <c r="C123" s="352" t="s">
        <v>196</v>
      </c>
      <c r="D123" s="182"/>
      <c r="E123" s="182"/>
      <c r="F123" s="182"/>
      <c r="G123" s="182">
        <v>1.0</v>
      </c>
      <c r="H123" s="184" t="s">
        <v>1394</v>
      </c>
      <c r="I123" s="184"/>
      <c r="J123" s="182" t="s">
        <v>336</v>
      </c>
      <c r="K123" s="182" t="s">
        <v>1395</v>
      </c>
      <c r="L123" s="186">
        <v>4.3</v>
      </c>
      <c r="M123" s="187">
        <v>44254.0</v>
      </c>
      <c r="N123" s="182" t="s">
        <v>350</v>
      </c>
      <c r="O123" s="182"/>
      <c r="P123" s="187">
        <v>45883.0</v>
      </c>
      <c r="Q123" s="182" t="s">
        <v>39</v>
      </c>
      <c r="R123" s="182" t="s">
        <v>345</v>
      </c>
      <c r="S123" s="183" t="s">
        <v>11</v>
      </c>
      <c r="T123" s="353"/>
      <c r="U123" s="204"/>
      <c r="V123" s="182"/>
      <c r="W123" s="182"/>
      <c r="X123" s="183"/>
      <c r="Y123" s="354"/>
      <c r="Z123" s="355"/>
      <c r="AA123" s="356"/>
      <c r="AB123" s="357"/>
      <c r="AC123" s="357"/>
      <c r="AD123" s="192"/>
      <c r="AE123" s="192"/>
      <c r="AF123" s="191"/>
      <c r="AG123" s="191"/>
      <c r="AH123" s="191"/>
      <c r="AI123" s="191"/>
      <c r="AJ123" s="191"/>
      <c r="AK123" s="191"/>
      <c r="AL123" s="191"/>
      <c r="AM123" s="191"/>
      <c r="AN123" s="191"/>
      <c r="AO123" s="191"/>
      <c r="AP123" s="191"/>
      <c r="AQ123" s="191"/>
      <c r="AR123" s="191"/>
      <c r="AS123" s="191"/>
    </row>
    <row r="124" ht="22.5" customHeight="1">
      <c r="A124" s="268">
        <v>22.0</v>
      </c>
      <c r="B124" s="268"/>
      <c r="C124" s="268"/>
      <c r="D124" s="172"/>
      <c r="E124" s="172"/>
      <c r="F124" s="172"/>
      <c r="G124" s="172"/>
      <c r="H124" s="174"/>
      <c r="I124" s="174"/>
      <c r="J124" s="172"/>
      <c r="K124" s="172"/>
      <c r="L124" s="176"/>
      <c r="M124" s="177"/>
      <c r="N124" s="172"/>
      <c r="O124" s="172"/>
      <c r="P124" s="177"/>
      <c r="Q124" s="172"/>
      <c r="R124" s="172"/>
      <c r="S124" s="173"/>
      <c r="T124" s="337"/>
      <c r="U124" s="295"/>
      <c r="V124" s="178"/>
      <c r="W124" s="178"/>
      <c r="X124" s="178"/>
      <c r="Y124" s="340"/>
      <c r="Z124" s="340"/>
      <c r="AA124" s="339"/>
      <c r="AB124" s="178"/>
      <c r="AC124" s="178"/>
      <c r="AD124" s="172"/>
      <c r="AE124" s="172"/>
      <c r="AF124" s="223"/>
      <c r="AG124" s="223"/>
      <c r="AH124" s="223"/>
      <c r="AI124" s="223"/>
      <c r="AJ124" s="223"/>
      <c r="AK124" s="223"/>
      <c r="AL124" s="223"/>
      <c r="AM124" s="223"/>
      <c r="AN124" s="223"/>
      <c r="AO124" s="223"/>
      <c r="AP124" s="223"/>
      <c r="AQ124" s="223"/>
      <c r="AR124" s="223"/>
      <c r="AS124" s="223"/>
    </row>
    <row r="125" ht="22.5" customHeight="1">
      <c r="A125" s="268">
        <v>23.0</v>
      </c>
      <c r="B125" s="268"/>
      <c r="C125" s="268"/>
      <c r="D125" s="172"/>
      <c r="E125" s="172"/>
      <c r="F125" s="172"/>
      <c r="G125" s="172"/>
      <c r="H125" s="174"/>
      <c r="I125" s="174"/>
      <c r="J125" s="172"/>
      <c r="K125" s="172"/>
      <c r="L125" s="176"/>
      <c r="M125" s="177"/>
      <c r="N125" s="172"/>
      <c r="O125" s="172"/>
      <c r="P125" s="177"/>
      <c r="Q125" s="172"/>
      <c r="R125" s="172"/>
      <c r="S125" s="173"/>
      <c r="T125" s="337"/>
      <c r="U125" s="295"/>
      <c r="V125" s="178"/>
      <c r="W125" s="178"/>
      <c r="X125" s="178"/>
      <c r="Y125" s="340"/>
      <c r="Z125" s="340"/>
      <c r="AA125" s="339"/>
      <c r="AB125" s="178"/>
      <c r="AC125" s="178"/>
      <c r="AD125" s="181"/>
      <c r="AE125" s="181"/>
      <c r="AF125" s="180"/>
      <c r="AG125" s="180"/>
      <c r="AH125" s="180"/>
      <c r="AI125" s="180"/>
      <c r="AJ125" s="180"/>
      <c r="AK125" s="180"/>
      <c r="AL125" s="180"/>
      <c r="AM125" s="180"/>
      <c r="AN125" s="180"/>
      <c r="AO125" s="180"/>
      <c r="AP125" s="180"/>
      <c r="AQ125" s="180"/>
      <c r="AR125" s="180"/>
      <c r="AS125" s="180"/>
    </row>
    <row r="126" ht="22.5" customHeight="1">
      <c r="A126" s="268">
        <v>24.0</v>
      </c>
      <c r="B126" s="268"/>
      <c r="C126" s="268"/>
      <c r="D126" s="172"/>
      <c r="E126" s="172"/>
      <c r="F126" s="172"/>
      <c r="G126" s="172"/>
      <c r="H126" s="174"/>
      <c r="I126" s="174"/>
      <c r="J126" s="172"/>
      <c r="K126" s="172"/>
      <c r="L126" s="176"/>
      <c r="M126" s="177"/>
      <c r="N126" s="172"/>
      <c r="O126" s="172"/>
      <c r="P126" s="177"/>
      <c r="Q126" s="172"/>
      <c r="R126" s="172"/>
      <c r="S126" s="173"/>
      <c r="T126" s="337"/>
      <c r="U126" s="295"/>
      <c r="V126" s="178"/>
      <c r="W126" s="178"/>
      <c r="X126" s="178"/>
      <c r="Y126" s="340"/>
      <c r="Z126" s="340"/>
      <c r="AA126" s="339"/>
      <c r="AB126" s="178"/>
      <c r="AC126" s="178"/>
      <c r="AD126" s="181"/>
      <c r="AE126" s="181"/>
      <c r="AF126" s="180"/>
      <c r="AG126" s="180"/>
      <c r="AH126" s="180"/>
      <c r="AI126" s="180"/>
      <c r="AJ126" s="180"/>
      <c r="AK126" s="180"/>
      <c r="AL126" s="180"/>
      <c r="AM126" s="180"/>
      <c r="AN126" s="180"/>
      <c r="AO126" s="180"/>
      <c r="AP126" s="180"/>
      <c r="AQ126" s="180"/>
      <c r="AR126" s="180"/>
      <c r="AS126" s="180"/>
    </row>
    <row r="127" ht="22.5" customHeight="1">
      <c r="A127" s="164" t="s">
        <v>1396</v>
      </c>
      <c r="B127" s="25"/>
      <c r="C127" s="25"/>
      <c r="D127" s="25"/>
      <c r="E127" s="25"/>
      <c r="F127" s="25"/>
      <c r="G127" s="25"/>
      <c r="H127" s="25"/>
      <c r="I127" s="25"/>
      <c r="J127" s="25"/>
      <c r="K127" s="26"/>
      <c r="L127" s="165"/>
      <c r="M127" s="166"/>
      <c r="N127" s="167"/>
      <c r="O127" s="167"/>
      <c r="P127" s="166"/>
      <c r="Q127" s="167"/>
      <c r="R127" s="331"/>
      <c r="S127" s="262"/>
      <c r="T127" s="332"/>
      <c r="U127" s="333"/>
      <c r="V127" s="380"/>
      <c r="W127" s="380"/>
      <c r="X127" s="368"/>
      <c r="Y127" s="368"/>
      <c r="Z127" s="369"/>
      <c r="AA127" s="369"/>
      <c r="AB127" s="369"/>
      <c r="AC127" s="369"/>
      <c r="AD127" s="335"/>
      <c r="AE127" s="335"/>
      <c r="AF127" s="335"/>
      <c r="AG127" s="335"/>
      <c r="AH127" s="335"/>
      <c r="AI127" s="335"/>
      <c r="AJ127" s="335"/>
      <c r="AK127" s="335"/>
      <c r="AL127" s="335"/>
      <c r="AM127" s="335"/>
      <c r="AN127" s="335"/>
      <c r="AO127" s="335"/>
      <c r="AP127" s="335"/>
      <c r="AQ127" s="336"/>
      <c r="AR127" s="336"/>
      <c r="AS127" s="336"/>
    </row>
    <row r="128" ht="22.5" customHeight="1">
      <c r="A128" s="268">
        <v>1.0</v>
      </c>
      <c r="B128" s="268">
        <v>1.0</v>
      </c>
      <c r="C128" s="268" t="s">
        <v>198</v>
      </c>
      <c r="D128" s="268"/>
      <c r="E128" s="268"/>
      <c r="F128" s="268"/>
      <c r="G128" s="268">
        <v>1.0</v>
      </c>
      <c r="H128" s="267" t="s">
        <v>1397</v>
      </c>
      <c r="I128" s="267" t="s">
        <v>1398</v>
      </c>
      <c r="J128" s="268" t="s">
        <v>463</v>
      </c>
      <c r="K128" s="268" t="s">
        <v>1399</v>
      </c>
      <c r="L128" s="176">
        <v>4.1</v>
      </c>
      <c r="M128" s="269">
        <v>44309.0</v>
      </c>
      <c r="N128" s="268" t="s">
        <v>338</v>
      </c>
      <c r="O128" s="268" t="s">
        <v>154</v>
      </c>
      <c r="P128" s="269">
        <v>45155.0</v>
      </c>
      <c r="Q128" s="268" t="s">
        <v>133</v>
      </c>
      <c r="R128" s="268" t="s">
        <v>175</v>
      </c>
      <c r="S128" s="173" t="s">
        <v>31</v>
      </c>
      <c r="T128" s="337" t="s">
        <v>339</v>
      </c>
      <c r="U128" s="295"/>
      <c r="V128" s="178" t="s">
        <v>1400</v>
      </c>
      <c r="W128" s="178" t="s">
        <v>1401</v>
      </c>
      <c r="X128" s="178"/>
      <c r="Y128" s="178"/>
      <c r="Z128" s="178"/>
      <c r="AA128" s="178"/>
      <c r="AB128" s="178"/>
      <c r="AC128" s="178"/>
      <c r="AD128" s="338"/>
      <c r="AE128" s="338"/>
      <c r="AF128" s="338"/>
      <c r="AG128" s="338"/>
      <c r="AH128" s="338"/>
      <c r="AI128" s="338"/>
      <c r="AJ128" s="338"/>
      <c r="AK128" s="338"/>
      <c r="AL128" s="338"/>
      <c r="AM128" s="338"/>
      <c r="AN128" s="338"/>
      <c r="AO128" s="338"/>
      <c r="AP128" s="338"/>
      <c r="AQ128" s="338"/>
      <c r="AR128" s="338"/>
      <c r="AS128" s="338"/>
    </row>
    <row r="129" ht="22.5" customHeight="1">
      <c r="A129" s="268">
        <v>2.0</v>
      </c>
      <c r="B129" s="268">
        <v>1.0</v>
      </c>
      <c r="C129" s="268" t="s">
        <v>198</v>
      </c>
      <c r="D129" s="268"/>
      <c r="E129" s="268"/>
      <c r="F129" s="268"/>
      <c r="G129" s="268">
        <v>1.0</v>
      </c>
      <c r="H129" s="267" t="s">
        <v>1402</v>
      </c>
      <c r="I129" s="267" t="s">
        <v>1403</v>
      </c>
      <c r="J129" s="268" t="s">
        <v>1404</v>
      </c>
      <c r="K129" s="268" t="s">
        <v>1405</v>
      </c>
      <c r="L129" s="176">
        <v>4.0</v>
      </c>
      <c r="M129" s="269">
        <v>44365.0</v>
      </c>
      <c r="N129" s="268" t="s">
        <v>350</v>
      </c>
      <c r="O129" s="268" t="s">
        <v>153</v>
      </c>
      <c r="P129" s="269">
        <v>45519.0</v>
      </c>
      <c r="Q129" s="268" t="s">
        <v>115</v>
      </c>
      <c r="R129" s="268" t="s">
        <v>175</v>
      </c>
      <c r="S129" s="173" t="s">
        <v>11</v>
      </c>
      <c r="T129" s="337"/>
      <c r="U129" s="295"/>
      <c r="V129" s="178" t="s">
        <v>1406</v>
      </c>
      <c r="W129" s="178"/>
      <c r="X129" s="178"/>
      <c r="Y129" s="178"/>
      <c r="Z129" s="178"/>
      <c r="AA129" s="178"/>
      <c r="AB129" s="178"/>
      <c r="AC129" s="178"/>
      <c r="AD129" s="338"/>
      <c r="AE129" s="338"/>
      <c r="AF129" s="338"/>
      <c r="AG129" s="338"/>
      <c r="AH129" s="338"/>
      <c r="AI129" s="338"/>
      <c r="AJ129" s="338"/>
      <c r="AK129" s="338"/>
      <c r="AL129" s="338"/>
      <c r="AM129" s="338"/>
      <c r="AN129" s="338"/>
      <c r="AO129" s="338"/>
      <c r="AP129" s="338"/>
      <c r="AQ129" s="338"/>
      <c r="AR129" s="338"/>
      <c r="AS129" s="338"/>
    </row>
    <row r="130" ht="22.5" customHeight="1">
      <c r="A130" s="268">
        <v>3.0</v>
      </c>
      <c r="B130" s="268">
        <v>1.0</v>
      </c>
      <c r="C130" s="268" t="s">
        <v>198</v>
      </c>
      <c r="D130" s="268"/>
      <c r="E130" s="268"/>
      <c r="F130" s="268"/>
      <c r="G130" s="268">
        <v>1.0</v>
      </c>
      <c r="H130" s="267" t="s">
        <v>1407</v>
      </c>
      <c r="I130" s="267" t="s">
        <v>1408</v>
      </c>
      <c r="J130" s="268" t="s">
        <v>336</v>
      </c>
      <c r="K130" s="268" t="s">
        <v>1409</v>
      </c>
      <c r="L130" s="176">
        <v>4.8</v>
      </c>
      <c r="M130" s="269">
        <v>44080.0</v>
      </c>
      <c r="N130" s="268" t="s">
        <v>338</v>
      </c>
      <c r="O130" s="268" t="s">
        <v>151</v>
      </c>
      <c r="P130" s="381">
        <v>45519.0</v>
      </c>
      <c r="Q130" s="268" t="s">
        <v>133</v>
      </c>
      <c r="R130" s="268" t="s">
        <v>175</v>
      </c>
      <c r="S130" s="173" t="s">
        <v>31</v>
      </c>
      <c r="T130" s="337" t="s">
        <v>1410</v>
      </c>
      <c r="U130" s="295" t="s">
        <v>1411</v>
      </c>
      <c r="V130" s="178" t="s">
        <v>1412</v>
      </c>
      <c r="W130" s="178"/>
      <c r="X130" s="178"/>
      <c r="Y130" s="178"/>
      <c r="Z130" s="178"/>
      <c r="AA130" s="178"/>
      <c r="AB130" s="178"/>
      <c r="AC130" s="178"/>
      <c r="AD130" s="338"/>
      <c r="AE130" s="338"/>
      <c r="AF130" s="338"/>
      <c r="AG130" s="338"/>
      <c r="AH130" s="338"/>
      <c r="AI130" s="338"/>
      <c r="AJ130" s="338"/>
      <c r="AK130" s="338"/>
      <c r="AL130" s="338"/>
      <c r="AM130" s="338"/>
      <c r="AN130" s="338"/>
      <c r="AO130" s="338"/>
      <c r="AP130" s="338"/>
      <c r="AQ130" s="338"/>
      <c r="AR130" s="338"/>
      <c r="AS130" s="338"/>
    </row>
    <row r="131" ht="22.5" customHeight="1">
      <c r="A131" s="268">
        <v>4.0</v>
      </c>
      <c r="B131" s="268">
        <v>1.0</v>
      </c>
      <c r="C131" s="268" t="s">
        <v>198</v>
      </c>
      <c r="D131" s="268"/>
      <c r="E131" s="268"/>
      <c r="F131" s="268"/>
      <c r="G131" s="268">
        <v>1.0</v>
      </c>
      <c r="H131" s="267" t="s">
        <v>1413</v>
      </c>
      <c r="I131" s="267" t="s">
        <v>1414</v>
      </c>
      <c r="J131" s="268" t="s">
        <v>559</v>
      </c>
      <c r="K131" s="268" t="s">
        <v>1415</v>
      </c>
      <c r="L131" s="176">
        <v>4.6</v>
      </c>
      <c r="M131" s="269">
        <v>44124.0</v>
      </c>
      <c r="N131" s="268" t="s">
        <v>350</v>
      </c>
      <c r="O131" s="268" t="s">
        <v>152</v>
      </c>
      <c r="P131" s="269">
        <v>45519.0</v>
      </c>
      <c r="Q131" s="268" t="s">
        <v>9</v>
      </c>
      <c r="R131" s="268" t="s">
        <v>175</v>
      </c>
      <c r="S131" s="173" t="s">
        <v>11</v>
      </c>
      <c r="T131" s="337" t="s">
        <v>1416</v>
      </c>
      <c r="U131" s="295"/>
      <c r="V131" s="339" t="s">
        <v>1417</v>
      </c>
      <c r="W131" s="339"/>
      <c r="X131" s="340"/>
      <c r="Y131" s="339"/>
      <c r="Z131" s="178"/>
      <c r="AA131" s="178"/>
      <c r="AB131" s="178"/>
      <c r="AC131" s="178"/>
      <c r="AD131" s="338"/>
      <c r="AE131" s="338"/>
      <c r="AF131" s="338"/>
      <c r="AG131" s="338"/>
      <c r="AH131" s="338"/>
      <c r="AI131" s="338"/>
      <c r="AJ131" s="338"/>
      <c r="AK131" s="338"/>
      <c r="AL131" s="338"/>
      <c r="AM131" s="338"/>
      <c r="AN131" s="338"/>
      <c r="AO131" s="338"/>
      <c r="AP131" s="338"/>
      <c r="AQ131" s="338"/>
      <c r="AR131" s="338"/>
      <c r="AS131" s="338"/>
    </row>
    <row r="132" ht="22.5" customHeight="1">
      <c r="A132" s="268">
        <v>5.0</v>
      </c>
      <c r="B132" s="172">
        <v>1.0</v>
      </c>
      <c r="C132" s="268" t="s">
        <v>198</v>
      </c>
      <c r="D132" s="268"/>
      <c r="E132" s="268"/>
      <c r="F132" s="268"/>
      <c r="G132" s="268">
        <v>1.0</v>
      </c>
      <c r="H132" s="267" t="s">
        <v>1418</v>
      </c>
      <c r="I132" s="267" t="s">
        <v>1419</v>
      </c>
      <c r="J132" s="268" t="s">
        <v>1307</v>
      </c>
      <c r="K132" s="268" t="s">
        <v>1420</v>
      </c>
      <c r="L132" s="176">
        <v>4.1</v>
      </c>
      <c r="M132" s="269">
        <v>44313.0</v>
      </c>
      <c r="N132" s="268" t="s">
        <v>338</v>
      </c>
      <c r="O132" s="268" t="s">
        <v>153</v>
      </c>
      <c r="P132" s="269">
        <v>45155.0</v>
      </c>
      <c r="Q132" s="268" t="s">
        <v>133</v>
      </c>
      <c r="R132" s="268" t="s">
        <v>177</v>
      </c>
      <c r="S132" s="173" t="s">
        <v>11</v>
      </c>
      <c r="T132" s="337" t="s">
        <v>1309</v>
      </c>
      <c r="U132" s="295"/>
      <c r="V132" s="178" t="s">
        <v>1421</v>
      </c>
      <c r="W132" s="178" t="s">
        <v>1422</v>
      </c>
      <c r="X132" s="178"/>
      <c r="Y132" s="178"/>
      <c r="Z132" s="178"/>
      <c r="AA132" s="178"/>
      <c r="AB132" s="178"/>
      <c r="AC132" s="178"/>
      <c r="AD132" s="338"/>
      <c r="AE132" s="338"/>
      <c r="AF132" s="338"/>
      <c r="AG132" s="338"/>
      <c r="AH132" s="338"/>
      <c r="AI132" s="338"/>
      <c r="AJ132" s="338"/>
      <c r="AK132" s="338"/>
      <c r="AL132" s="338"/>
      <c r="AM132" s="338"/>
      <c r="AN132" s="338"/>
      <c r="AO132" s="338"/>
      <c r="AP132" s="338"/>
      <c r="AQ132" s="338"/>
      <c r="AR132" s="338"/>
      <c r="AS132" s="338"/>
    </row>
    <row r="133" ht="22.5" customHeight="1">
      <c r="A133" s="268">
        <v>6.0</v>
      </c>
      <c r="B133" s="172">
        <v>1.0</v>
      </c>
      <c r="C133" s="268" t="s">
        <v>198</v>
      </c>
      <c r="D133" s="268"/>
      <c r="E133" s="268"/>
      <c r="F133" s="268"/>
      <c r="G133" s="268">
        <v>1.0</v>
      </c>
      <c r="H133" s="174" t="s">
        <v>1423</v>
      </c>
      <c r="I133" s="174" t="s">
        <v>1424</v>
      </c>
      <c r="J133" s="172" t="s">
        <v>559</v>
      </c>
      <c r="K133" s="172" t="s">
        <v>1425</v>
      </c>
      <c r="L133" s="176">
        <v>4.6</v>
      </c>
      <c r="M133" s="177">
        <v>44139.0</v>
      </c>
      <c r="N133" s="172" t="s">
        <v>338</v>
      </c>
      <c r="O133" s="172" t="s">
        <v>151</v>
      </c>
      <c r="P133" s="177">
        <v>45155.0</v>
      </c>
      <c r="Q133" s="172" t="s">
        <v>121</v>
      </c>
      <c r="R133" s="172" t="s">
        <v>177</v>
      </c>
      <c r="S133" s="173" t="s">
        <v>11</v>
      </c>
      <c r="T133" s="337" t="s">
        <v>850</v>
      </c>
      <c r="U133" s="295"/>
      <c r="V133" s="178" t="s">
        <v>1426</v>
      </c>
      <c r="W133" s="178" t="s">
        <v>1427</v>
      </c>
      <c r="X133" s="178"/>
      <c r="Y133" s="340"/>
      <c r="Z133" s="178"/>
      <c r="AA133" s="178"/>
      <c r="AB133" s="178"/>
      <c r="AC133" s="178"/>
      <c r="AD133" s="338"/>
      <c r="AE133" s="338"/>
      <c r="AF133" s="338"/>
      <c r="AG133" s="338"/>
      <c r="AH133" s="338"/>
      <c r="AI133" s="338"/>
      <c r="AJ133" s="338"/>
      <c r="AK133" s="338"/>
      <c r="AL133" s="338"/>
      <c r="AM133" s="338"/>
      <c r="AN133" s="338"/>
      <c r="AO133" s="338"/>
      <c r="AP133" s="338"/>
      <c r="AQ133" s="338"/>
      <c r="AR133" s="338"/>
      <c r="AS133" s="338"/>
    </row>
    <row r="134" ht="22.5" customHeight="1">
      <c r="A134" s="268">
        <v>7.0</v>
      </c>
      <c r="B134" s="268">
        <v>1.0</v>
      </c>
      <c r="C134" s="268" t="s">
        <v>198</v>
      </c>
      <c r="D134" s="268"/>
      <c r="E134" s="268"/>
      <c r="F134" s="268"/>
      <c r="G134" s="268">
        <v>0.5</v>
      </c>
      <c r="H134" s="267" t="s">
        <v>1428</v>
      </c>
      <c r="I134" s="267" t="s">
        <v>1429</v>
      </c>
      <c r="J134" s="268" t="s">
        <v>343</v>
      </c>
      <c r="K134" s="268" t="s">
        <v>1430</v>
      </c>
      <c r="L134" s="176">
        <v>3.8</v>
      </c>
      <c r="M134" s="269">
        <v>44411.0</v>
      </c>
      <c r="N134" s="268" t="s">
        <v>350</v>
      </c>
      <c r="O134" s="268" t="s">
        <v>153</v>
      </c>
      <c r="P134" s="269">
        <v>45155.0</v>
      </c>
      <c r="Q134" s="268" t="s">
        <v>133</v>
      </c>
      <c r="R134" s="268" t="s">
        <v>177</v>
      </c>
      <c r="S134" s="173" t="s">
        <v>31</v>
      </c>
      <c r="T134" s="337" t="s">
        <v>1431</v>
      </c>
      <c r="U134" s="295"/>
      <c r="V134" s="178" t="s">
        <v>1432</v>
      </c>
      <c r="W134" s="178" t="s">
        <v>1433</v>
      </c>
      <c r="X134" s="178"/>
      <c r="Y134" s="178"/>
      <c r="Z134" s="178"/>
      <c r="AA134" s="178"/>
      <c r="AB134" s="178"/>
      <c r="AC134" s="178"/>
      <c r="AD134" s="338"/>
      <c r="AE134" s="338"/>
      <c r="AF134" s="338"/>
      <c r="AG134" s="338"/>
      <c r="AH134" s="338"/>
      <c r="AI134" s="338"/>
      <c r="AJ134" s="338"/>
      <c r="AK134" s="338"/>
      <c r="AL134" s="338"/>
      <c r="AM134" s="338"/>
      <c r="AN134" s="338"/>
      <c r="AO134" s="338"/>
      <c r="AP134" s="338"/>
      <c r="AQ134" s="338"/>
      <c r="AR134" s="338"/>
      <c r="AS134" s="338"/>
    </row>
    <row r="135" ht="22.5" customHeight="1">
      <c r="A135" s="268">
        <v>8.0</v>
      </c>
      <c r="B135" s="268">
        <v>1.0</v>
      </c>
      <c r="C135" s="268" t="s">
        <v>198</v>
      </c>
      <c r="D135" s="268"/>
      <c r="E135" s="268"/>
      <c r="F135" s="268"/>
      <c r="G135" s="268">
        <v>1.0</v>
      </c>
      <c r="H135" s="267" t="s">
        <v>1434</v>
      </c>
      <c r="I135" s="267" t="s">
        <v>1435</v>
      </c>
      <c r="J135" s="268" t="s">
        <v>336</v>
      </c>
      <c r="K135" s="268" t="s">
        <v>1436</v>
      </c>
      <c r="L135" s="176">
        <v>4.5</v>
      </c>
      <c r="M135" s="269">
        <v>44165.0</v>
      </c>
      <c r="N135" s="268" t="s">
        <v>350</v>
      </c>
      <c r="O135" s="268" t="s">
        <v>152</v>
      </c>
      <c r="P135" s="269">
        <v>45519.0</v>
      </c>
      <c r="Q135" s="268" t="s">
        <v>133</v>
      </c>
      <c r="R135" s="268" t="s">
        <v>177</v>
      </c>
      <c r="S135" s="173" t="s">
        <v>31</v>
      </c>
      <c r="T135" s="337" t="s">
        <v>1437</v>
      </c>
      <c r="U135" s="295"/>
      <c r="V135" s="178" t="s">
        <v>1438</v>
      </c>
      <c r="W135" s="178"/>
      <c r="X135" s="178"/>
      <c r="Y135" s="178"/>
      <c r="Z135" s="178"/>
      <c r="AA135" s="178"/>
      <c r="AB135" s="178"/>
      <c r="AC135" s="178"/>
      <c r="AD135" s="338"/>
      <c r="AE135" s="338"/>
      <c r="AF135" s="338"/>
      <c r="AG135" s="338"/>
      <c r="AH135" s="338"/>
      <c r="AI135" s="338"/>
      <c r="AJ135" s="338"/>
      <c r="AK135" s="338"/>
      <c r="AL135" s="338"/>
      <c r="AM135" s="338"/>
      <c r="AN135" s="338"/>
      <c r="AO135" s="338"/>
      <c r="AP135" s="338"/>
      <c r="AQ135" s="338"/>
      <c r="AR135" s="338"/>
      <c r="AS135" s="338"/>
    </row>
    <row r="136" ht="22.5" customHeight="1">
      <c r="A136" s="268">
        <v>9.0</v>
      </c>
      <c r="B136" s="268">
        <v>1.0</v>
      </c>
      <c r="C136" s="268" t="s">
        <v>198</v>
      </c>
      <c r="D136" s="268"/>
      <c r="E136" s="268"/>
      <c r="F136" s="268"/>
      <c r="G136" s="268">
        <v>1.0</v>
      </c>
      <c r="H136" s="267" t="s">
        <v>1439</v>
      </c>
      <c r="I136" s="267" t="s">
        <v>1440</v>
      </c>
      <c r="J136" s="268" t="s">
        <v>1441</v>
      </c>
      <c r="K136" s="268" t="s">
        <v>1442</v>
      </c>
      <c r="L136" s="176">
        <v>4.7</v>
      </c>
      <c r="M136" s="269">
        <v>44087.0</v>
      </c>
      <c r="N136" s="268" t="s">
        <v>350</v>
      </c>
      <c r="O136" s="268" t="s">
        <v>152</v>
      </c>
      <c r="P136" s="269">
        <v>45155.0</v>
      </c>
      <c r="Q136" s="268" t="s">
        <v>109</v>
      </c>
      <c r="R136" s="268" t="s">
        <v>181</v>
      </c>
      <c r="S136" s="173" t="s">
        <v>11</v>
      </c>
      <c r="T136" s="337" t="s">
        <v>1443</v>
      </c>
      <c r="U136" s="295"/>
      <c r="V136" s="339" t="s">
        <v>1444</v>
      </c>
      <c r="W136" s="339" t="s">
        <v>1445</v>
      </c>
      <c r="X136" s="340"/>
      <c r="Y136" s="178"/>
      <c r="Z136" s="178"/>
      <c r="AA136" s="178"/>
      <c r="AB136" s="178"/>
      <c r="AC136" s="178"/>
      <c r="AD136" s="338"/>
      <c r="AE136" s="338"/>
      <c r="AF136" s="338"/>
      <c r="AG136" s="338"/>
      <c r="AH136" s="338"/>
      <c r="AI136" s="338"/>
      <c r="AJ136" s="338"/>
      <c r="AK136" s="338"/>
      <c r="AL136" s="338"/>
      <c r="AM136" s="338"/>
      <c r="AN136" s="338"/>
      <c r="AO136" s="338"/>
      <c r="AP136" s="338"/>
      <c r="AQ136" s="338"/>
      <c r="AR136" s="338"/>
      <c r="AS136" s="338"/>
    </row>
    <row r="137" ht="22.5" customHeight="1">
      <c r="A137" s="268">
        <v>10.0</v>
      </c>
      <c r="B137" s="268">
        <v>1.0</v>
      </c>
      <c r="C137" s="268" t="s">
        <v>198</v>
      </c>
      <c r="D137" s="268"/>
      <c r="E137" s="268" t="s">
        <v>334</v>
      </c>
      <c r="F137" s="268"/>
      <c r="G137" s="268">
        <v>1.0</v>
      </c>
      <c r="H137" s="267" t="s">
        <v>1446</v>
      </c>
      <c r="I137" s="267" t="s">
        <v>1447</v>
      </c>
      <c r="J137" s="268" t="s">
        <v>442</v>
      </c>
      <c r="K137" s="268" t="s">
        <v>1448</v>
      </c>
      <c r="L137" s="176">
        <v>3.8</v>
      </c>
      <c r="M137" s="269">
        <v>44428.0</v>
      </c>
      <c r="N137" s="268" t="s">
        <v>338</v>
      </c>
      <c r="O137" s="268" t="s">
        <v>152</v>
      </c>
      <c r="P137" s="269">
        <v>45519.0</v>
      </c>
      <c r="Q137" s="268" t="s">
        <v>133</v>
      </c>
      <c r="R137" s="268" t="s">
        <v>181</v>
      </c>
      <c r="S137" s="173" t="s">
        <v>11</v>
      </c>
      <c r="T137" s="337" t="s">
        <v>1449</v>
      </c>
      <c r="U137" s="295" t="s">
        <v>1450</v>
      </c>
      <c r="V137" s="178" t="s">
        <v>1451</v>
      </c>
      <c r="W137" s="178"/>
      <c r="X137" s="178"/>
      <c r="Y137" s="178"/>
      <c r="Z137" s="178"/>
      <c r="AA137" s="178"/>
      <c r="AB137" s="178"/>
      <c r="AC137" s="178"/>
      <c r="AD137" s="338"/>
      <c r="AE137" s="338"/>
      <c r="AF137" s="338"/>
      <c r="AG137" s="338"/>
      <c r="AH137" s="338"/>
      <c r="AI137" s="338"/>
      <c r="AJ137" s="338"/>
      <c r="AK137" s="338"/>
      <c r="AL137" s="338"/>
      <c r="AM137" s="338"/>
      <c r="AN137" s="338"/>
      <c r="AO137" s="338"/>
      <c r="AP137" s="338"/>
      <c r="AQ137" s="338"/>
      <c r="AR137" s="338"/>
      <c r="AS137" s="338"/>
    </row>
    <row r="138" ht="22.5" customHeight="1">
      <c r="A138" s="268">
        <v>11.0</v>
      </c>
      <c r="B138" s="268">
        <v>1.0</v>
      </c>
      <c r="C138" s="268" t="s">
        <v>198</v>
      </c>
      <c r="D138" s="268"/>
      <c r="E138" s="268"/>
      <c r="F138" s="268"/>
      <c r="G138" s="268">
        <v>1.0</v>
      </c>
      <c r="H138" s="174" t="s">
        <v>1452</v>
      </c>
      <c r="I138" s="174" t="s">
        <v>1453</v>
      </c>
      <c r="J138" s="172" t="s">
        <v>542</v>
      </c>
      <c r="K138" s="172" t="s">
        <v>1454</v>
      </c>
      <c r="L138" s="176">
        <v>4.7</v>
      </c>
      <c r="M138" s="177">
        <v>44084.0</v>
      </c>
      <c r="N138" s="172" t="s">
        <v>350</v>
      </c>
      <c r="O138" s="172" t="s">
        <v>153</v>
      </c>
      <c r="P138" s="177">
        <v>45665.0</v>
      </c>
      <c r="Q138" s="172" t="s">
        <v>9</v>
      </c>
      <c r="R138" s="172" t="s">
        <v>181</v>
      </c>
      <c r="S138" s="173" t="s">
        <v>11</v>
      </c>
      <c r="T138" s="337" t="s">
        <v>1455</v>
      </c>
      <c r="U138" s="295"/>
      <c r="V138" s="178" t="s">
        <v>1456</v>
      </c>
      <c r="W138" s="178"/>
      <c r="X138" s="178"/>
      <c r="Y138" s="340"/>
      <c r="Z138" s="178"/>
      <c r="AA138" s="178"/>
      <c r="AB138" s="178"/>
      <c r="AC138" s="178"/>
      <c r="AD138" s="338"/>
      <c r="AE138" s="338"/>
      <c r="AF138" s="338"/>
      <c r="AG138" s="338"/>
      <c r="AH138" s="338"/>
      <c r="AI138" s="338"/>
      <c r="AJ138" s="338"/>
      <c r="AK138" s="338"/>
      <c r="AL138" s="338"/>
      <c r="AM138" s="338"/>
      <c r="AN138" s="338"/>
      <c r="AO138" s="338"/>
      <c r="AP138" s="338"/>
      <c r="AQ138" s="338"/>
      <c r="AR138" s="338"/>
      <c r="AS138" s="338"/>
    </row>
    <row r="139" ht="22.5" customHeight="1">
      <c r="A139" s="268">
        <v>12.0</v>
      </c>
      <c r="B139" s="172">
        <v>1.0</v>
      </c>
      <c r="C139" s="268" t="s">
        <v>198</v>
      </c>
      <c r="D139" s="268"/>
      <c r="E139" s="268"/>
      <c r="F139" s="268"/>
      <c r="G139" s="268">
        <v>1.0</v>
      </c>
      <c r="H139" s="267" t="s">
        <v>1457</v>
      </c>
      <c r="I139" s="267" t="s">
        <v>1458</v>
      </c>
      <c r="J139" s="268" t="s">
        <v>361</v>
      </c>
      <c r="K139" s="268" t="s">
        <v>1459</v>
      </c>
      <c r="L139" s="176">
        <v>4.7</v>
      </c>
      <c r="M139" s="269">
        <v>44081.0</v>
      </c>
      <c r="N139" s="268" t="s">
        <v>350</v>
      </c>
      <c r="O139" s="268" t="s">
        <v>153</v>
      </c>
      <c r="P139" s="269">
        <v>45155.0</v>
      </c>
      <c r="Q139" s="268" t="s">
        <v>133</v>
      </c>
      <c r="R139" s="172" t="s">
        <v>183</v>
      </c>
      <c r="S139" s="173" t="s">
        <v>11</v>
      </c>
      <c r="T139" s="337" t="s">
        <v>1460</v>
      </c>
      <c r="U139" s="295"/>
      <c r="V139" s="339" t="s">
        <v>1461</v>
      </c>
      <c r="W139" s="339" t="s">
        <v>1462</v>
      </c>
      <c r="X139" s="340"/>
      <c r="Y139" s="178"/>
      <c r="Z139" s="178"/>
      <c r="AA139" s="178"/>
      <c r="AB139" s="178"/>
      <c r="AC139" s="178"/>
      <c r="AD139" s="338"/>
      <c r="AE139" s="338"/>
      <c r="AF139" s="338"/>
      <c r="AG139" s="338"/>
      <c r="AH139" s="338"/>
      <c r="AI139" s="338"/>
      <c r="AJ139" s="338"/>
      <c r="AK139" s="338"/>
      <c r="AL139" s="338"/>
      <c r="AM139" s="338"/>
      <c r="AN139" s="338"/>
      <c r="AO139" s="338"/>
      <c r="AP139" s="338"/>
      <c r="AQ139" s="338"/>
      <c r="AR139" s="338"/>
      <c r="AS139" s="338"/>
    </row>
    <row r="140" ht="22.5" customHeight="1">
      <c r="A140" s="268">
        <v>13.0</v>
      </c>
      <c r="B140" s="172">
        <v>1.0</v>
      </c>
      <c r="C140" s="268" t="s">
        <v>198</v>
      </c>
      <c r="D140" s="268"/>
      <c r="E140" s="268"/>
      <c r="F140" s="268"/>
      <c r="G140" s="268">
        <v>1.0</v>
      </c>
      <c r="H140" s="174" t="s">
        <v>1463</v>
      </c>
      <c r="I140" s="174" t="s">
        <v>1464</v>
      </c>
      <c r="J140" s="172" t="s">
        <v>1465</v>
      </c>
      <c r="K140" s="172" t="s">
        <v>1466</v>
      </c>
      <c r="L140" s="176">
        <v>4.1</v>
      </c>
      <c r="M140" s="177">
        <v>44316.0</v>
      </c>
      <c r="N140" s="172" t="s">
        <v>350</v>
      </c>
      <c r="O140" s="172" t="s">
        <v>151</v>
      </c>
      <c r="P140" s="177">
        <v>45519.0</v>
      </c>
      <c r="Q140" s="172" t="s">
        <v>42</v>
      </c>
      <c r="R140" s="172" t="s">
        <v>183</v>
      </c>
      <c r="S140" s="173" t="s">
        <v>838</v>
      </c>
      <c r="T140" s="337" t="s">
        <v>1467</v>
      </c>
      <c r="U140" s="295"/>
      <c r="V140" s="178" t="s">
        <v>1468</v>
      </c>
      <c r="W140" s="178"/>
      <c r="X140" s="178"/>
      <c r="Y140" s="178"/>
      <c r="Z140" s="178"/>
      <c r="AA140" s="178"/>
      <c r="AB140" s="178"/>
      <c r="AC140" s="178"/>
      <c r="AD140" s="338"/>
      <c r="AE140" s="338"/>
      <c r="AF140" s="338"/>
      <c r="AG140" s="338"/>
      <c r="AH140" s="338"/>
      <c r="AI140" s="338"/>
      <c r="AJ140" s="338"/>
      <c r="AK140" s="338"/>
      <c r="AL140" s="338"/>
      <c r="AM140" s="338"/>
      <c r="AN140" s="338"/>
      <c r="AO140" s="338"/>
      <c r="AP140" s="338"/>
      <c r="AQ140" s="338"/>
      <c r="AR140" s="338"/>
      <c r="AS140" s="338"/>
    </row>
    <row r="141" ht="22.5" customHeight="1">
      <c r="A141" s="268">
        <v>14.0</v>
      </c>
      <c r="B141" s="172">
        <v>1.0</v>
      </c>
      <c r="C141" s="268" t="s">
        <v>198</v>
      </c>
      <c r="D141" s="268"/>
      <c r="E141" s="268"/>
      <c r="F141" s="268"/>
      <c r="G141" s="268">
        <v>1.0</v>
      </c>
      <c r="H141" s="267" t="s">
        <v>1469</v>
      </c>
      <c r="I141" s="174" t="s">
        <v>1470</v>
      </c>
      <c r="J141" s="268" t="s">
        <v>336</v>
      </c>
      <c r="K141" s="268" t="s">
        <v>1471</v>
      </c>
      <c r="L141" s="176">
        <v>4.6</v>
      </c>
      <c r="M141" s="269">
        <v>44141.0</v>
      </c>
      <c r="N141" s="268" t="s">
        <v>350</v>
      </c>
      <c r="O141" s="268" t="s">
        <v>151</v>
      </c>
      <c r="P141" s="177">
        <v>44958.0</v>
      </c>
      <c r="Q141" s="268" t="s">
        <v>9</v>
      </c>
      <c r="R141" s="172" t="s">
        <v>185</v>
      </c>
      <c r="S141" s="173" t="s">
        <v>11</v>
      </c>
      <c r="T141" s="337"/>
      <c r="U141" s="295"/>
      <c r="V141" s="339" t="s">
        <v>1472</v>
      </c>
      <c r="W141" s="339" t="s">
        <v>1473</v>
      </c>
      <c r="X141" s="340"/>
      <c r="Y141" s="178"/>
      <c r="Z141" s="178"/>
      <c r="AA141" s="178"/>
      <c r="AB141" s="178"/>
      <c r="AC141" s="178"/>
      <c r="AD141" s="338"/>
      <c r="AE141" s="338"/>
      <c r="AF141" s="338"/>
      <c r="AG141" s="338"/>
      <c r="AH141" s="338"/>
      <c r="AI141" s="338"/>
      <c r="AJ141" s="338"/>
      <c r="AK141" s="338"/>
      <c r="AL141" s="338"/>
      <c r="AM141" s="338"/>
      <c r="AN141" s="338"/>
      <c r="AO141" s="338"/>
      <c r="AP141" s="338"/>
      <c r="AQ141" s="338"/>
      <c r="AR141" s="338"/>
      <c r="AS141" s="338"/>
    </row>
    <row r="142" ht="22.5" customHeight="1">
      <c r="A142" s="268">
        <v>15.0</v>
      </c>
      <c r="B142" s="172">
        <v>1.0</v>
      </c>
      <c r="C142" s="268" t="s">
        <v>198</v>
      </c>
      <c r="D142" s="268"/>
      <c r="E142" s="268"/>
      <c r="F142" s="268"/>
      <c r="G142" s="268">
        <v>1.0</v>
      </c>
      <c r="H142" s="267" t="s">
        <v>1474</v>
      </c>
      <c r="I142" s="174" t="s">
        <v>1475</v>
      </c>
      <c r="J142" s="268" t="s">
        <v>336</v>
      </c>
      <c r="K142" s="268" t="s">
        <v>1476</v>
      </c>
      <c r="L142" s="176">
        <v>3.9</v>
      </c>
      <c r="M142" s="269">
        <v>44392.0</v>
      </c>
      <c r="N142" s="268" t="s">
        <v>338</v>
      </c>
      <c r="O142" s="268" t="s">
        <v>154</v>
      </c>
      <c r="P142" s="177">
        <v>45155.0</v>
      </c>
      <c r="Q142" s="268" t="s">
        <v>133</v>
      </c>
      <c r="R142" s="172" t="s">
        <v>185</v>
      </c>
      <c r="S142" s="173" t="s">
        <v>838</v>
      </c>
      <c r="T142" s="337" t="s">
        <v>1477</v>
      </c>
      <c r="U142" s="295"/>
      <c r="V142" s="339" t="s">
        <v>1478</v>
      </c>
      <c r="W142" s="339" t="s">
        <v>1479</v>
      </c>
      <c r="X142" s="340"/>
      <c r="Y142" s="178"/>
      <c r="Z142" s="178"/>
      <c r="AA142" s="178"/>
      <c r="AB142" s="178"/>
      <c r="AC142" s="178"/>
      <c r="AD142" s="338"/>
      <c r="AE142" s="338"/>
      <c r="AF142" s="338"/>
      <c r="AG142" s="338"/>
      <c r="AH142" s="338"/>
      <c r="AI142" s="338"/>
      <c r="AJ142" s="338"/>
      <c r="AK142" s="338"/>
      <c r="AL142" s="338"/>
      <c r="AM142" s="338"/>
      <c r="AN142" s="338"/>
      <c r="AO142" s="338"/>
      <c r="AP142" s="338"/>
      <c r="AQ142" s="338"/>
      <c r="AR142" s="338"/>
      <c r="AS142" s="338"/>
    </row>
    <row r="143" ht="22.5" customHeight="1">
      <c r="A143" s="268">
        <v>16.0</v>
      </c>
      <c r="B143" s="172">
        <v>1.0</v>
      </c>
      <c r="C143" s="268" t="s">
        <v>198</v>
      </c>
      <c r="D143" s="268"/>
      <c r="E143" s="268"/>
      <c r="F143" s="268"/>
      <c r="G143" s="268">
        <v>1.0</v>
      </c>
      <c r="H143" s="267" t="s">
        <v>1480</v>
      </c>
      <c r="I143" s="174" t="s">
        <v>1481</v>
      </c>
      <c r="J143" s="268" t="s">
        <v>336</v>
      </c>
      <c r="K143" s="268" t="s">
        <v>1482</v>
      </c>
      <c r="L143" s="176">
        <v>4.6</v>
      </c>
      <c r="M143" s="269">
        <v>44135.0</v>
      </c>
      <c r="N143" s="268" t="s">
        <v>338</v>
      </c>
      <c r="O143" s="268" t="s">
        <v>151</v>
      </c>
      <c r="P143" s="177">
        <v>45155.0</v>
      </c>
      <c r="Q143" s="268" t="s">
        <v>133</v>
      </c>
      <c r="R143" s="172" t="s">
        <v>185</v>
      </c>
      <c r="S143" s="173" t="s">
        <v>11</v>
      </c>
      <c r="T143" s="337" t="s">
        <v>1483</v>
      </c>
      <c r="U143" s="295"/>
      <c r="V143" s="339" t="s">
        <v>1484</v>
      </c>
      <c r="W143" s="339" t="s">
        <v>1485</v>
      </c>
      <c r="X143" s="340"/>
      <c r="Y143" s="178"/>
      <c r="Z143" s="178"/>
      <c r="AA143" s="178"/>
      <c r="AB143" s="178"/>
      <c r="AC143" s="178"/>
      <c r="AD143" s="338"/>
      <c r="AE143" s="338"/>
      <c r="AF143" s="338"/>
      <c r="AG143" s="338"/>
      <c r="AH143" s="338"/>
      <c r="AI143" s="338"/>
      <c r="AJ143" s="338"/>
      <c r="AK143" s="338"/>
      <c r="AL143" s="338"/>
      <c r="AM143" s="338"/>
      <c r="AN143" s="338"/>
      <c r="AO143" s="338"/>
      <c r="AP143" s="338"/>
      <c r="AQ143" s="338"/>
      <c r="AR143" s="338"/>
      <c r="AS143" s="338"/>
    </row>
    <row r="144" ht="22.5" customHeight="1">
      <c r="A144" s="268">
        <v>17.0</v>
      </c>
      <c r="B144" s="182">
        <v>1.0</v>
      </c>
      <c r="C144" s="352" t="s">
        <v>198</v>
      </c>
      <c r="D144" s="182"/>
      <c r="E144" s="182"/>
      <c r="F144" s="182"/>
      <c r="G144" s="182">
        <v>1.0</v>
      </c>
      <c r="H144" s="184" t="s">
        <v>1486</v>
      </c>
      <c r="I144" s="184" t="s">
        <v>1487</v>
      </c>
      <c r="J144" s="182" t="s">
        <v>407</v>
      </c>
      <c r="K144" s="182" t="s">
        <v>1488</v>
      </c>
      <c r="L144" s="186">
        <v>4.7</v>
      </c>
      <c r="M144" s="187">
        <v>44118.0</v>
      </c>
      <c r="N144" s="182" t="s">
        <v>338</v>
      </c>
      <c r="O144" s="182"/>
      <c r="P144" s="187">
        <v>45883.0</v>
      </c>
      <c r="Q144" s="182" t="s">
        <v>115</v>
      </c>
      <c r="R144" s="182" t="s">
        <v>345</v>
      </c>
      <c r="S144" s="183" t="s">
        <v>31</v>
      </c>
      <c r="T144" s="353" t="s">
        <v>941</v>
      </c>
      <c r="U144" s="204"/>
      <c r="V144" s="182"/>
      <c r="W144" s="182"/>
      <c r="X144" s="183"/>
      <c r="Y144" s="354"/>
      <c r="Z144" s="355"/>
      <c r="AA144" s="356"/>
      <c r="AB144" s="357"/>
      <c r="AC144" s="357"/>
      <c r="AD144" s="192"/>
      <c r="AE144" s="192"/>
      <c r="AF144" s="191"/>
      <c r="AG144" s="191"/>
      <c r="AH144" s="191"/>
      <c r="AI144" s="191"/>
      <c r="AJ144" s="191"/>
      <c r="AK144" s="191"/>
      <c r="AL144" s="191"/>
      <c r="AM144" s="191"/>
      <c r="AN144" s="191"/>
      <c r="AO144" s="191"/>
      <c r="AP144" s="191"/>
      <c r="AQ144" s="191"/>
      <c r="AR144" s="191"/>
      <c r="AS144" s="191"/>
    </row>
    <row r="145" ht="22.5" customHeight="1">
      <c r="A145" s="268">
        <v>18.0</v>
      </c>
      <c r="B145" s="182">
        <v>1.0</v>
      </c>
      <c r="C145" s="352" t="s">
        <v>198</v>
      </c>
      <c r="D145" s="182"/>
      <c r="E145" s="182"/>
      <c r="F145" s="182"/>
      <c r="G145" s="182">
        <v>1.0</v>
      </c>
      <c r="H145" s="184" t="s">
        <v>1489</v>
      </c>
      <c r="I145" s="184"/>
      <c r="J145" s="182" t="s">
        <v>1490</v>
      </c>
      <c r="K145" s="182" t="s">
        <v>1491</v>
      </c>
      <c r="L145" s="186">
        <v>4.7</v>
      </c>
      <c r="M145" s="187">
        <v>44093.0</v>
      </c>
      <c r="N145" s="182" t="s">
        <v>338</v>
      </c>
      <c r="O145" s="182"/>
      <c r="P145" s="187">
        <v>45883.0</v>
      </c>
      <c r="Q145" s="182" t="s">
        <v>25</v>
      </c>
      <c r="R145" s="182" t="s">
        <v>345</v>
      </c>
      <c r="S145" s="183" t="s">
        <v>11</v>
      </c>
      <c r="T145" s="353" t="s">
        <v>1492</v>
      </c>
      <c r="U145" s="204"/>
      <c r="V145" s="182"/>
      <c r="W145" s="182"/>
      <c r="X145" s="183"/>
      <c r="Y145" s="354"/>
      <c r="Z145" s="355"/>
      <c r="AA145" s="356"/>
      <c r="AB145" s="357"/>
      <c r="AC145" s="357"/>
      <c r="AD145" s="192"/>
      <c r="AE145" s="192"/>
      <c r="AF145" s="191"/>
      <c r="AG145" s="191"/>
      <c r="AH145" s="191"/>
      <c r="AI145" s="191"/>
      <c r="AJ145" s="191"/>
      <c r="AK145" s="191"/>
      <c r="AL145" s="191"/>
      <c r="AM145" s="191"/>
      <c r="AN145" s="191"/>
      <c r="AO145" s="191"/>
      <c r="AP145" s="191"/>
      <c r="AQ145" s="191"/>
      <c r="AR145" s="191"/>
      <c r="AS145" s="191"/>
    </row>
    <row r="146" ht="22.5" customHeight="1">
      <c r="A146" s="268">
        <v>19.0</v>
      </c>
      <c r="B146" s="182">
        <v>1.0</v>
      </c>
      <c r="C146" s="352" t="s">
        <v>198</v>
      </c>
      <c r="D146" s="182"/>
      <c r="E146" s="182"/>
      <c r="F146" s="182"/>
      <c r="G146" s="182">
        <v>1.0</v>
      </c>
      <c r="H146" s="184" t="s">
        <v>1493</v>
      </c>
      <c r="I146" s="184" t="s">
        <v>1494</v>
      </c>
      <c r="J146" s="182" t="s">
        <v>1495</v>
      </c>
      <c r="K146" s="182" t="s">
        <v>1496</v>
      </c>
      <c r="L146" s="186">
        <v>4.2</v>
      </c>
      <c r="M146" s="187">
        <v>44269.0</v>
      </c>
      <c r="N146" s="182" t="s">
        <v>350</v>
      </c>
      <c r="O146" s="182"/>
      <c r="P146" s="187">
        <v>45883.0</v>
      </c>
      <c r="Q146" s="182" t="s">
        <v>133</v>
      </c>
      <c r="R146" s="182" t="s">
        <v>345</v>
      </c>
      <c r="S146" s="183" t="s">
        <v>31</v>
      </c>
      <c r="T146" s="353" t="s">
        <v>1497</v>
      </c>
      <c r="U146" s="204"/>
      <c r="V146" s="182"/>
      <c r="W146" s="182"/>
      <c r="X146" s="183"/>
      <c r="Y146" s="354"/>
      <c r="Z146" s="355"/>
      <c r="AA146" s="356"/>
      <c r="AB146" s="357"/>
      <c r="AC146" s="357"/>
      <c r="AD146" s="192"/>
      <c r="AE146" s="192"/>
      <c r="AF146" s="191"/>
      <c r="AG146" s="191"/>
      <c r="AH146" s="191"/>
      <c r="AI146" s="191"/>
      <c r="AJ146" s="191"/>
      <c r="AK146" s="191"/>
      <c r="AL146" s="191"/>
      <c r="AM146" s="191"/>
      <c r="AN146" s="191"/>
      <c r="AO146" s="191"/>
      <c r="AP146" s="191"/>
      <c r="AQ146" s="191"/>
      <c r="AR146" s="191"/>
      <c r="AS146" s="191"/>
    </row>
    <row r="147" ht="22.5" customHeight="1">
      <c r="A147" s="268">
        <v>20.0</v>
      </c>
      <c r="B147" s="182">
        <v>1.0</v>
      </c>
      <c r="C147" s="352" t="s">
        <v>198</v>
      </c>
      <c r="D147" s="182"/>
      <c r="E147" s="182"/>
      <c r="F147" s="182"/>
      <c r="G147" s="182">
        <v>1.0</v>
      </c>
      <c r="H147" s="184" t="s">
        <v>1498</v>
      </c>
      <c r="I147" s="184" t="s">
        <v>1499</v>
      </c>
      <c r="J147" s="182" t="s">
        <v>463</v>
      </c>
      <c r="K147" s="182" t="s">
        <v>1500</v>
      </c>
      <c r="L147" s="186">
        <v>4.0</v>
      </c>
      <c r="M147" s="187">
        <v>44364.0</v>
      </c>
      <c r="N147" s="182" t="s">
        <v>338</v>
      </c>
      <c r="O147" s="182"/>
      <c r="P147" s="187">
        <v>45883.0</v>
      </c>
      <c r="Q147" s="182" t="s">
        <v>133</v>
      </c>
      <c r="R147" s="182" t="s">
        <v>345</v>
      </c>
      <c r="S147" s="183" t="s">
        <v>31</v>
      </c>
      <c r="T147" s="382" t="s">
        <v>1501</v>
      </c>
      <c r="U147" s="204"/>
      <c r="V147" s="182"/>
      <c r="W147" s="182"/>
      <c r="X147" s="183"/>
      <c r="Y147" s="354"/>
      <c r="Z147" s="355"/>
      <c r="AA147" s="356"/>
      <c r="AB147" s="357"/>
      <c r="AC147" s="357"/>
      <c r="AD147" s="192"/>
      <c r="AE147" s="192"/>
      <c r="AF147" s="191"/>
      <c r="AG147" s="191"/>
      <c r="AH147" s="191"/>
      <c r="AI147" s="191"/>
      <c r="AJ147" s="191"/>
      <c r="AK147" s="191"/>
      <c r="AL147" s="191"/>
      <c r="AM147" s="191"/>
      <c r="AN147" s="191"/>
      <c r="AO147" s="191"/>
      <c r="AP147" s="191"/>
      <c r="AQ147" s="191"/>
      <c r="AR147" s="191"/>
      <c r="AS147" s="191"/>
    </row>
    <row r="148" ht="22.5" customHeight="1">
      <c r="A148" s="268">
        <v>21.0</v>
      </c>
      <c r="B148" s="172"/>
      <c r="C148" s="268"/>
      <c r="D148" s="268"/>
      <c r="E148" s="268"/>
      <c r="F148" s="268"/>
      <c r="G148" s="268"/>
      <c r="H148" s="267"/>
      <c r="I148" s="174"/>
      <c r="J148" s="268"/>
      <c r="K148" s="268"/>
      <c r="L148" s="176"/>
      <c r="M148" s="269"/>
      <c r="N148" s="268"/>
      <c r="O148" s="268"/>
      <c r="P148" s="177"/>
      <c r="Q148" s="268"/>
      <c r="R148" s="172"/>
      <c r="S148" s="173"/>
      <c r="T148" s="337"/>
      <c r="U148" s="295"/>
      <c r="V148" s="383"/>
      <c r="W148" s="383"/>
      <c r="X148" s="384"/>
      <c r="Y148" s="359"/>
      <c r="Z148" s="359"/>
      <c r="AA148" s="268"/>
      <c r="AB148" s="268"/>
      <c r="AC148" s="359"/>
      <c r="AD148" s="359"/>
      <c r="AE148" s="359"/>
      <c r="AF148" s="359"/>
      <c r="AG148" s="359"/>
      <c r="AH148" s="359"/>
      <c r="AI148" s="359"/>
      <c r="AJ148" s="359"/>
      <c r="AK148" s="359"/>
      <c r="AL148" s="359"/>
      <c r="AM148" s="359"/>
      <c r="AN148" s="359"/>
      <c r="AO148" s="359"/>
      <c r="AP148" s="359"/>
      <c r="AQ148" s="359"/>
      <c r="AR148" s="359"/>
      <c r="AS148" s="359"/>
    </row>
    <row r="149" ht="22.5" customHeight="1">
      <c r="A149" s="268">
        <v>22.0</v>
      </c>
      <c r="B149" s="172"/>
      <c r="C149" s="268"/>
      <c r="D149" s="268"/>
      <c r="E149" s="268"/>
      <c r="F149" s="268"/>
      <c r="G149" s="268"/>
      <c r="H149" s="267"/>
      <c r="I149" s="174"/>
      <c r="J149" s="268"/>
      <c r="K149" s="268"/>
      <c r="L149" s="176"/>
      <c r="M149" s="269"/>
      <c r="N149" s="268"/>
      <c r="O149" s="268"/>
      <c r="P149" s="177"/>
      <c r="Q149" s="268"/>
      <c r="R149" s="172"/>
      <c r="S149" s="173"/>
      <c r="T149" s="337"/>
      <c r="U149" s="295"/>
      <c r="V149" s="383"/>
      <c r="W149" s="383"/>
      <c r="X149" s="384"/>
      <c r="Y149" s="359"/>
      <c r="Z149" s="359"/>
      <c r="AA149" s="268"/>
      <c r="AB149" s="268"/>
      <c r="AC149" s="359"/>
      <c r="AD149" s="359"/>
      <c r="AE149" s="359"/>
      <c r="AF149" s="359"/>
      <c r="AG149" s="359"/>
      <c r="AH149" s="359"/>
      <c r="AI149" s="359"/>
      <c r="AJ149" s="359"/>
      <c r="AK149" s="359"/>
      <c r="AL149" s="359"/>
      <c r="AM149" s="359"/>
      <c r="AN149" s="359"/>
      <c r="AO149" s="359"/>
      <c r="AP149" s="359"/>
      <c r="AQ149" s="359"/>
      <c r="AR149" s="359"/>
      <c r="AS149" s="359"/>
    </row>
    <row r="150" ht="22.5" customHeight="1">
      <c r="A150" s="268">
        <v>23.0</v>
      </c>
      <c r="B150" s="172"/>
      <c r="C150" s="268"/>
      <c r="D150" s="268"/>
      <c r="E150" s="268"/>
      <c r="F150" s="268"/>
      <c r="G150" s="268"/>
      <c r="H150" s="267"/>
      <c r="I150" s="174"/>
      <c r="J150" s="268"/>
      <c r="K150" s="268"/>
      <c r="L150" s="176"/>
      <c r="M150" s="269"/>
      <c r="N150" s="268"/>
      <c r="O150" s="268"/>
      <c r="P150" s="177"/>
      <c r="Q150" s="268"/>
      <c r="R150" s="172"/>
      <c r="S150" s="173"/>
      <c r="T150" s="337"/>
      <c r="U150" s="295"/>
      <c r="V150" s="383"/>
      <c r="W150" s="383"/>
      <c r="X150" s="384"/>
      <c r="Y150" s="359"/>
      <c r="Z150" s="359"/>
      <c r="AA150" s="268"/>
      <c r="AB150" s="268"/>
      <c r="AC150" s="359"/>
      <c r="AD150" s="359"/>
      <c r="AE150" s="359"/>
      <c r="AF150" s="359"/>
      <c r="AG150" s="359"/>
      <c r="AH150" s="359"/>
      <c r="AI150" s="359"/>
      <c r="AJ150" s="359"/>
      <c r="AK150" s="359"/>
      <c r="AL150" s="359"/>
      <c r="AM150" s="359"/>
      <c r="AN150" s="359"/>
      <c r="AO150" s="359"/>
      <c r="AP150" s="359"/>
      <c r="AQ150" s="359"/>
      <c r="AR150" s="359"/>
      <c r="AS150" s="359"/>
    </row>
    <row r="151" ht="22.5" customHeight="1">
      <c r="A151" s="268">
        <v>24.0</v>
      </c>
      <c r="B151" s="181"/>
      <c r="C151" s="385"/>
      <c r="D151" s="385"/>
      <c r="E151" s="385"/>
      <c r="F151" s="385"/>
      <c r="G151" s="385"/>
      <c r="H151" s="386"/>
      <c r="I151" s="387"/>
      <c r="J151" s="385"/>
      <c r="K151" s="385"/>
      <c r="L151" s="176"/>
      <c r="M151" s="388"/>
      <c r="N151" s="385"/>
      <c r="O151" s="385"/>
      <c r="P151" s="389"/>
      <c r="Q151" s="385"/>
      <c r="R151" s="181"/>
      <c r="S151" s="390"/>
      <c r="T151" s="391"/>
      <c r="U151" s="392"/>
      <c r="V151" s="393"/>
      <c r="W151" s="393"/>
      <c r="X151" s="394"/>
      <c r="Y151" s="359"/>
      <c r="Z151" s="338"/>
      <c r="AA151" s="385"/>
      <c r="AB151" s="385"/>
      <c r="AC151" s="338"/>
      <c r="AD151" s="338"/>
      <c r="AE151" s="338"/>
      <c r="AF151" s="338"/>
      <c r="AG151" s="338"/>
      <c r="AH151" s="338"/>
      <c r="AI151" s="338"/>
      <c r="AJ151" s="338"/>
      <c r="AK151" s="338"/>
      <c r="AL151" s="338"/>
      <c r="AM151" s="338"/>
      <c r="AN151" s="338"/>
      <c r="AO151" s="338"/>
      <c r="AP151" s="338"/>
      <c r="AQ151" s="338"/>
      <c r="AR151" s="338"/>
      <c r="AS151" s="338"/>
    </row>
    <row r="152" ht="14.25" customHeight="1">
      <c r="A152" s="395"/>
      <c r="B152" s="395"/>
      <c r="C152" s="395"/>
      <c r="D152" s="395"/>
      <c r="E152" s="395"/>
      <c r="F152" s="395"/>
      <c r="G152" s="395"/>
      <c r="H152" s="396"/>
      <c r="I152" s="396"/>
      <c r="J152" s="395"/>
      <c r="K152" s="395"/>
      <c r="L152" s="397"/>
      <c r="M152" s="398"/>
      <c r="N152" s="395"/>
      <c r="O152" s="395"/>
      <c r="P152" s="398"/>
      <c r="Q152" s="395"/>
      <c r="R152" s="395"/>
      <c r="S152" s="399"/>
      <c r="T152" s="400"/>
      <c r="U152" s="401"/>
      <c r="V152" s="402"/>
      <c r="W152" s="402"/>
      <c r="X152" s="402"/>
      <c r="Y152" s="403"/>
      <c r="Z152" s="377"/>
      <c r="AA152" s="377"/>
      <c r="AB152" s="404"/>
      <c r="AC152" s="404"/>
      <c r="AD152" s="377"/>
      <c r="AE152" s="377"/>
      <c r="AF152" s="377"/>
      <c r="AG152" s="377"/>
      <c r="AH152" s="377"/>
      <c r="AI152" s="377"/>
      <c r="AJ152" s="377"/>
      <c r="AK152" s="377"/>
      <c r="AL152" s="377"/>
      <c r="AM152" s="377"/>
      <c r="AN152" s="377"/>
      <c r="AO152" s="377"/>
      <c r="AP152" s="377"/>
      <c r="AQ152" s="377"/>
      <c r="AR152" s="377"/>
      <c r="AS152" s="377"/>
    </row>
    <row r="153" ht="14.25" customHeight="1">
      <c r="A153" s="405" t="s">
        <v>485</v>
      </c>
      <c r="B153" s="25"/>
      <c r="C153" s="25"/>
      <c r="D153" s="25"/>
      <c r="E153" s="25"/>
      <c r="F153" s="25"/>
      <c r="G153" s="25"/>
      <c r="H153" s="25"/>
      <c r="I153" s="25"/>
      <c r="J153" s="25"/>
      <c r="K153" s="25"/>
      <c r="L153" s="406"/>
      <c r="M153" s="407"/>
      <c r="N153" s="407"/>
      <c r="O153" s="407"/>
      <c r="P153" s="407"/>
      <c r="Q153" s="407"/>
      <c r="R153" s="407"/>
      <c r="S153" s="408"/>
      <c r="T153" s="409"/>
      <c r="U153" s="410"/>
      <c r="V153" s="411"/>
      <c r="W153" s="411"/>
      <c r="X153" s="411"/>
      <c r="Y153" s="412"/>
      <c r="Z153" s="377"/>
      <c r="AA153" s="377"/>
      <c r="AB153" s="404"/>
      <c r="AC153" s="404"/>
      <c r="AD153" s="377"/>
      <c r="AE153" s="377"/>
      <c r="AF153" s="377"/>
      <c r="AG153" s="377"/>
      <c r="AH153" s="377"/>
      <c r="AI153" s="377"/>
      <c r="AJ153" s="377"/>
      <c r="AK153" s="377"/>
      <c r="AL153" s="377"/>
      <c r="AM153" s="377"/>
      <c r="AN153" s="377"/>
      <c r="AO153" s="377"/>
      <c r="AP153" s="377"/>
      <c r="AQ153" s="377"/>
      <c r="AR153" s="377"/>
      <c r="AS153" s="377"/>
    </row>
    <row r="154" ht="22.5" customHeight="1">
      <c r="A154" s="172"/>
      <c r="B154" s="172"/>
      <c r="C154" s="172"/>
      <c r="D154" s="172"/>
      <c r="E154" s="172"/>
      <c r="F154" s="172"/>
      <c r="G154" s="172"/>
      <c r="H154" s="174"/>
      <c r="I154" s="174"/>
      <c r="J154" s="172"/>
      <c r="K154" s="172"/>
      <c r="L154" s="176"/>
      <c r="M154" s="177"/>
      <c r="N154" s="172"/>
      <c r="O154" s="172"/>
      <c r="P154" s="177"/>
      <c r="Q154" s="172"/>
      <c r="R154" s="172"/>
      <c r="S154" s="173"/>
      <c r="T154" s="337"/>
      <c r="U154" s="295"/>
      <c r="V154" s="172"/>
      <c r="W154" s="172"/>
      <c r="X154" s="173"/>
      <c r="Y154" s="413"/>
      <c r="Z154" s="202"/>
      <c r="AA154" s="414"/>
      <c r="AB154" s="223"/>
      <c r="AC154" s="223"/>
      <c r="AD154" s="172"/>
      <c r="AE154" s="172"/>
      <c r="AF154" s="223"/>
      <c r="AG154" s="223"/>
      <c r="AH154" s="223"/>
      <c r="AI154" s="223"/>
      <c r="AJ154" s="223"/>
      <c r="AK154" s="223"/>
      <c r="AL154" s="223"/>
      <c r="AM154" s="223"/>
      <c r="AN154" s="223"/>
      <c r="AO154" s="223"/>
      <c r="AP154" s="223"/>
      <c r="AQ154" s="223"/>
      <c r="AR154" s="223"/>
      <c r="AS154" s="223"/>
    </row>
    <row r="155" ht="22.5" customHeight="1">
      <c r="A155" s="172"/>
      <c r="B155" s="172"/>
      <c r="C155" s="172"/>
      <c r="D155" s="172"/>
      <c r="E155" s="172"/>
      <c r="F155" s="172"/>
      <c r="G155" s="172"/>
      <c r="H155" s="174"/>
      <c r="I155" s="174"/>
      <c r="J155" s="172"/>
      <c r="K155" s="172"/>
      <c r="L155" s="176"/>
      <c r="M155" s="177"/>
      <c r="N155" s="172"/>
      <c r="O155" s="172"/>
      <c r="P155" s="177"/>
      <c r="Q155" s="172"/>
      <c r="R155" s="172"/>
      <c r="S155" s="173"/>
      <c r="T155" s="337"/>
      <c r="U155" s="295"/>
      <c r="V155" s="172"/>
      <c r="W155" s="172"/>
      <c r="X155" s="173"/>
      <c r="Y155" s="413"/>
      <c r="Z155" s="202"/>
      <c r="AA155" s="414"/>
      <c r="AB155" s="223"/>
      <c r="AC155" s="223"/>
      <c r="AD155" s="172"/>
      <c r="AE155" s="172"/>
      <c r="AF155" s="223"/>
      <c r="AG155" s="223"/>
      <c r="AH155" s="223"/>
      <c r="AI155" s="223"/>
      <c r="AJ155" s="223"/>
      <c r="AK155" s="223"/>
      <c r="AL155" s="223"/>
      <c r="AM155" s="223"/>
      <c r="AN155" s="223"/>
      <c r="AO155" s="223"/>
      <c r="AP155" s="223"/>
      <c r="AQ155" s="223"/>
      <c r="AR155" s="223"/>
      <c r="AS155" s="223"/>
    </row>
    <row r="156" ht="22.5" customHeight="1">
      <c r="A156" s="172"/>
      <c r="B156" s="172"/>
      <c r="C156" s="172"/>
      <c r="D156" s="172"/>
      <c r="E156" s="172"/>
      <c r="F156" s="172"/>
      <c r="G156" s="172"/>
      <c r="H156" s="174"/>
      <c r="I156" s="174"/>
      <c r="J156" s="268"/>
      <c r="K156" s="268"/>
      <c r="L156" s="176"/>
      <c r="M156" s="269"/>
      <c r="N156" s="268"/>
      <c r="O156" s="268"/>
      <c r="P156" s="177"/>
      <c r="Q156" s="268"/>
      <c r="R156" s="172"/>
      <c r="S156" s="173"/>
      <c r="T156" s="337"/>
      <c r="U156" s="295"/>
      <c r="V156" s="172"/>
      <c r="W156" s="172"/>
      <c r="X156" s="173"/>
      <c r="Y156" s="413"/>
      <c r="Z156" s="202"/>
      <c r="AA156" s="414"/>
      <c r="AB156" s="223"/>
      <c r="AC156" s="223"/>
      <c r="AD156" s="172"/>
      <c r="AE156" s="172"/>
      <c r="AF156" s="223"/>
      <c r="AG156" s="223"/>
      <c r="AH156" s="223"/>
      <c r="AI156" s="223"/>
      <c r="AJ156" s="223"/>
      <c r="AK156" s="223"/>
      <c r="AL156" s="223"/>
      <c r="AM156" s="223"/>
      <c r="AN156" s="223"/>
      <c r="AO156" s="223"/>
      <c r="AP156" s="223"/>
      <c r="AQ156" s="223"/>
      <c r="AR156" s="223"/>
      <c r="AS156" s="223"/>
    </row>
    <row r="157" ht="22.5" customHeight="1">
      <c r="A157" s="172"/>
      <c r="B157" s="172"/>
      <c r="C157" s="172"/>
      <c r="D157" s="172"/>
      <c r="E157" s="172"/>
      <c r="F157" s="172"/>
      <c r="G157" s="172"/>
      <c r="H157" s="174"/>
      <c r="I157" s="174"/>
      <c r="J157" s="172"/>
      <c r="K157" s="172"/>
      <c r="L157" s="176"/>
      <c r="M157" s="177"/>
      <c r="N157" s="172"/>
      <c r="O157" s="172"/>
      <c r="P157" s="177"/>
      <c r="Q157" s="172"/>
      <c r="R157" s="172"/>
      <c r="S157" s="173"/>
      <c r="T157" s="337"/>
      <c r="U157" s="295"/>
      <c r="V157" s="172"/>
      <c r="W157" s="172"/>
      <c r="X157" s="173"/>
      <c r="Y157" s="413"/>
      <c r="Z157" s="202"/>
      <c r="AA157" s="414"/>
      <c r="AB157" s="223"/>
      <c r="AC157" s="223"/>
      <c r="AD157" s="172"/>
      <c r="AE157" s="172"/>
      <c r="AF157" s="223"/>
      <c r="AG157" s="223"/>
      <c r="AH157" s="223"/>
      <c r="AI157" s="223"/>
      <c r="AJ157" s="223"/>
      <c r="AK157" s="223"/>
      <c r="AL157" s="223"/>
      <c r="AM157" s="223"/>
      <c r="AN157" s="223"/>
      <c r="AO157" s="223"/>
      <c r="AP157" s="223"/>
      <c r="AQ157" s="223"/>
      <c r="AR157" s="223"/>
      <c r="AS157" s="223"/>
    </row>
    <row r="158" ht="22.5" customHeight="1">
      <c r="A158" s="172"/>
      <c r="B158" s="172"/>
      <c r="C158" s="172"/>
      <c r="D158" s="172"/>
      <c r="E158" s="172"/>
      <c r="F158" s="172"/>
      <c r="G158" s="172"/>
      <c r="H158" s="202"/>
      <c r="I158" s="174"/>
      <c r="J158" s="172"/>
      <c r="K158" s="172"/>
      <c r="L158" s="176"/>
      <c r="M158" s="177"/>
      <c r="N158" s="172"/>
      <c r="O158" s="172"/>
      <c r="P158" s="177"/>
      <c r="Q158" s="172"/>
      <c r="R158" s="172"/>
      <c r="S158" s="173"/>
      <c r="T158" s="337"/>
      <c r="U158" s="295"/>
      <c r="V158" s="172"/>
      <c r="W158" s="172"/>
      <c r="X158" s="173"/>
      <c r="Y158" s="413"/>
      <c r="Z158" s="202"/>
      <c r="AA158" s="414"/>
      <c r="AB158" s="223"/>
      <c r="AC158" s="223"/>
      <c r="AD158" s="172"/>
      <c r="AE158" s="172"/>
      <c r="AF158" s="223"/>
      <c r="AG158" s="223"/>
      <c r="AH158" s="223"/>
      <c r="AI158" s="223"/>
      <c r="AJ158" s="223"/>
      <c r="AK158" s="223"/>
      <c r="AL158" s="223"/>
      <c r="AM158" s="223"/>
      <c r="AN158" s="223"/>
      <c r="AO158" s="223"/>
      <c r="AP158" s="223"/>
      <c r="AQ158" s="223"/>
      <c r="AR158" s="223"/>
      <c r="AS158" s="223"/>
    </row>
    <row r="159" ht="22.5" customHeight="1">
      <c r="A159" s="172"/>
      <c r="B159" s="172"/>
      <c r="C159" s="172"/>
      <c r="D159" s="172"/>
      <c r="E159" s="172"/>
      <c r="F159" s="172"/>
      <c r="G159" s="172"/>
      <c r="H159" s="174"/>
      <c r="I159" s="174"/>
      <c r="J159" s="172"/>
      <c r="K159" s="172"/>
      <c r="L159" s="176"/>
      <c r="M159" s="177"/>
      <c r="N159" s="172"/>
      <c r="O159" s="172"/>
      <c r="P159" s="177"/>
      <c r="Q159" s="172"/>
      <c r="R159" s="172"/>
      <c r="S159" s="173"/>
      <c r="T159" s="337"/>
      <c r="U159" s="295"/>
      <c r="V159" s="172"/>
      <c r="W159" s="172"/>
      <c r="X159" s="173"/>
      <c r="Y159" s="413"/>
      <c r="Z159" s="202"/>
      <c r="AA159" s="414"/>
      <c r="AB159" s="223"/>
      <c r="AC159" s="223"/>
      <c r="AD159" s="172"/>
      <c r="AE159" s="172"/>
      <c r="AF159" s="223"/>
      <c r="AG159" s="223"/>
      <c r="AH159" s="223"/>
      <c r="AI159" s="223"/>
      <c r="AJ159" s="223"/>
      <c r="AK159" s="223"/>
      <c r="AL159" s="223"/>
      <c r="AM159" s="223"/>
      <c r="AN159" s="223"/>
      <c r="AO159" s="223"/>
      <c r="AP159" s="223"/>
      <c r="AQ159" s="223"/>
      <c r="AR159" s="223"/>
      <c r="AS159" s="223"/>
    </row>
    <row r="160" ht="22.5" customHeight="1">
      <c r="A160" s="172"/>
      <c r="B160" s="172"/>
      <c r="C160" s="172"/>
      <c r="D160" s="172"/>
      <c r="E160" s="172"/>
      <c r="F160" s="172"/>
      <c r="G160" s="172"/>
      <c r="H160" s="174"/>
      <c r="I160" s="174"/>
      <c r="J160" s="172"/>
      <c r="K160" s="172"/>
      <c r="L160" s="176"/>
      <c r="M160" s="177"/>
      <c r="N160" s="172"/>
      <c r="O160" s="172"/>
      <c r="P160" s="177"/>
      <c r="Q160" s="172"/>
      <c r="R160" s="172"/>
      <c r="S160" s="173"/>
      <c r="T160" s="337"/>
      <c r="U160" s="295"/>
      <c r="V160" s="172"/>
      <c r="W160" s="172"/>
      <c r="X160" s="173"/>
      <c r="Y160" s="413"/>
      <c r="Z160" s="202"/>
      <c r="AA160" s="414"/>
      <c r="AB160" s="223"/>
      <c r="AC160" s="223"/>
      <c r="AD160" s="172"/>
      <c r="AE160" s="172"/>
      <c r="AF160" s="223"/>
      <c r="AG160" s="223"/>
      <c r="AH160" s="223"/>
      <c r="AI160" s="223"/>
      <c r="AJ160" s="223"/>
      <c r="AK160" s="223"/>
      <c r="AL160" s="223"/>
      <c r="AM160" s="223"/>
      <c r="AN160" s="223"/>
      <c r="AO160" s="223"/>
      <c r="AP160" s="223"/>
      <c r="AQ160" s="223"/>
      <c r="AR160" s="223"/>
      <c r="AS160" s="223"/>
    </row>
    <row r="161" ht="22.5" customHeight="1">
      <c r="A161" s="172"/>
      <c r="B161" s="172"/>
      <c r="C161" s="172"/>
      <c r="D161" s="172"/>
      <c r="E161" s="172"/>
      <c r="F161" s="172"/>
      <c r="G161" s="172"/>
      <c r="H161" s="174"/>
      <c r="I161" s="174"/>
      <c r="J161" s="172"/>
      <c r="K161" s="172"/>
      <c r="L161" s="176"/>
      <c r="M161" s="177"/>
      <c r="N161" s="172"/>
      <c r="O161" s="172"/>
      <c r="P161" s="177"/>
      <c r="Q161" s="172"/>
      <c r="R161" s="172"/>
      <c r="S161" s="173"/>
      <c r="T161" s="337"/>
      <c r="U161" s="295"/>
      <c r="V161" s="172"/>
      <c r="W161" s="172"/>
      <c r="X161" s="173"/>
      <c r="Y161" s="413"/>
      <c r="Z161" s="202"/>
      <c r="AA161" s="414"/>
      <c r="AB161" s="223"/>
      <c r="AC161" s="223"/>
      <c r="AD161" s="172"/>
      <c r="AE161" s="172"/>
      <c r="AF161" s="223"/>
      <c r="AG161" s="223"/>
      <c r="AH161" s="223"/>
      <c r="AI161" s="223"/>
      <c r="AJ161" s="223"/>
      <c r="AK161" s="223"/>
      <c r="AL161" s="223"/>
      <c r="AM161" s="223"/>
      <c r="AN161" s="223"/>
      <c r="AO161" s="223"/>
      <c r="AP161" s="223"/>
      <c r="AQ161" s="223"/>
      <c r="AR161" s="223"/>
      <c r="AS161" s="223"/>
    </row>
    <row r="162" ht="22.5" customHeight="1">
      <c r="A162" s="172"/>
      <c r="B162" s="172"/>
      <c r="C162" s="172"/>
      <c r="D162" s="172"/>
      <c r="E162" s="172"/>
      <c r="F162" s="172"/>
      <c r="G162" s="172"/>
      <c r="H162" s="174"/>
      <c r="I162" s="174"/>
      <c r="J162" s="172"/>
      <c r="K162" s="172"/>
      <c r="L162" s="176"/>
      <c r="M162" s="177"/>
      <c r="N162" s="172"/>
      <c r="O162" s="172"/>
      <c r="P162" s="177"/>
      <c r="Q162" s="172"/>
      <c r="R162" s="172"/>
      <c r="S162" s="173"/>
      <c r="T162" s="337"/>
      <c r="U162" s="295"/>
      <c r="V162" s="172"/>
      <c r="W162" s="172"/>
      <c r="X162" s="173"/>
      <c r="Y162" s="413"/>
      <c r="Z162" s="202"/>
      <c r="AA162" s="414"/>
      <c r="AB162" s="223"/>
      <c r="AC162" s="223"/>
      <c r="AD162" s="172"/>
      <c r="AE162" s="172"/>
      <c r="AF162" s="223"/>
      <c r="AG162" s="223"/>
      <c r="AH162" s="223"/>
      <c r="AI162" s="223"/>
      <c r="AJ162" s="223"/>
      <c r="AK162" s="223"/>
      <c r="AL162" s="223"/>
      <c r="AM162" s="223"/>
      <c r="AN162" s="223"/>
      <c r="AO162" s="223"/>
      <c r="AP162" s="223"/>
      <c r="AQ162" s="223"/>
      <c r="AR162" s="223"/>
      <c r="AS162" s="223"/>
    </row>
    <row r="163" ht="22.5" customHeight="1">
      <c r="A163" s="172"/>
      <c r="B163" s="172"/>
      <c r="C163" s="172"/>
      <c r="D163" s="172"/>
      <c r="E163" s="172"/>
      <c r="F163" s="172"/>
      <c r="G163" s="172"/>
      <c r="H163" s="174"/>
      <c r="I163" s="174"/>
      <c r="J163" s="172"/>
      <c r="K163" s="172"/>
      <c r="L163" s="176"/>
      <c r="M163" s="177"/>
      <c r="N163" s="172"/>
      <c r="O163" s="172"/>
      <c r="P163" s="177"/>
      <c r="Q163" s="172"/>
      <c r="R163" s="172"/>
      <c r="S163" s="173"/>
      <c r="T163" s="337"/>
      <c r="U163" s="295"/>
      <c r="V163" s="172"/>
      <c r="W163" s="172"/>
      <c r="X163" s="173"/>
      <c r="Y163" s="413"/>
      <c r="Z163" s="202"/>
      <c r="AA163" s="414"/>
      <c r="AB163" s="223"/>
      <c r="AC163" s="223"/>
      <c r="AD163" s="172"/>
      <c r="AE163" s="172"/>
      <c r="AF163" s="223"/>
      <c r="AG163" s="223"/>
      <c r="AH163" s="223"/>
      <c r="AI163" s="223"/>
      <c r="AJ163" s="223"/>
      <c r="AK163" s="223"/>
      <c r="AL163" s="223"/>
      <c r="AM163" s="223"/>
      <c r="AN163" s="223"/>
      <c r="AO163" s="223"/>
      <c r="AP163" s="223"/>
      <c r="AQ163" s="223"/>
      <c r="AR163" s="223"/>
      <c r="AS163" s="223"/>
    </row>
    <row r="164" ht="14.25" customHeight="1">
      <c r="A164" s="395"/>
      <c r="B164" s="395"/>
      <c r="C164" s="395"/>
      <c r="D164" s="395"/>
      <c r="E164" s="395"/>
      <c r="F164" s="395"/>
      <c r="G164" s="395"/>
      <c r="H164" s="396"/>
      <c r="I164" s="396"/>
      <c r="J164" s="395"/>
      <c r="K164" s="395"/>
      <c r="L164" s="415"/>
      <c r="M164" s="398"/>
      <c r="N164" s="395"/>
      <c r="O164" s="395"/>
      <c r="P164" s="398"/>
      <c r="Q164" s="395"/>
      <c r="R164" s="395"/>
      <c r="S164" s="399"/>
      <c r="T164" s="400"/>
      <c r="U164" s="401"/>
      <c r="V164" s="402"/>
      <c r="W164" s="402"/>
      <c r="X164" s="402"/>
      <c r="Y164" s="403"/>
      <c r="Z164" s="377"/>
      <c r="AA164" s="377"/>
      <c r="AB164" s="404"/>
      <c r="AC164" s="404"/>
      <c r="AD164" s="377"/>
      <c r="AE164" s="377"/>
      <c r="AF164" s="377"/>
      <c r="AG164" s="377"/>
      <c r="AH164" s="377"/>
      <c r="AI164" s="377"/>
      <c r="AJ164" s="377"/>
      <c r="AK164" s="377"/>
      <c r="AL164" s="377"/>
      <c r="AM164" s="377"/>
      <c r="AN164" s="377"/>
      <c r="AO164" s="377"/>
      <c r="AP164" s="377"/>
      <c r="AQ164" s="377"/>
      <c r="AR164" s="377"/>
      <c r="AS164" s="377"/>
    </row>
    <row r="165" ht="14.25" customHeight="1">
      <c r="A165" s="416" t="s">
        <v>520</v>
      </c>
      <c r="B165" s="25"/>
      <c r="C165" s="25"/>
      <c r="D165" s="25"/>
      <c r="E165" s="25"/>
      <c r="F165" s="25"/>
      <c r="G165" s="25"/>
      <c r="H165" s="25"/>
      <c r="I165" s="25"/>
      <c r="J165" s="25"/>
      <c r="K165" s="25"/>
      <c r="L165" s="417"/>
      <c r="M165" s="418"/>
      <c r="N165" s="418"/>
      <c r="O165" s="418"/>
      <c r="P165" s="418"/>
      <c r="Q165" s="418"/>
      <c r="R165" s="418"/>
      <c r="S165" s="419"/>
      <c r="T165" s="420"/>
      <c r="U165" s="421"/>
      <c r="V165" s="422"/>
      <c r="W165" s="422"/>
      <c r="X165" s="422"/>
      <c r="Y165" s="423"/>
      <c r="Z165" s="377"/>
      <c r="AA165" s="377"/>
      <c r="AB165" s="404"/>
      <c r="AC165" s="404"/>
      <c r="AD165" s="377"/>
      <c r="AE165" s="377"/>
      <c r="AF165" s="377"/>
      <c r="AG165" s="377"/>
      <c r="AH165" s="377"/>
      <c r="AI165" s="377"/>
      <c r="AJ165" s="377"/>
      <c r="AK165" s="377"/>
      <c r="AL165" s="377"/>
      <c r="AM165" s="377"/>
      <c r="AN165" s="377"/>
      <c r="AO165" s="377"/>
      <c r="AP165" s="377"/>
      <c r="AQ165" s="377"/>
      <c r="AR165" s="377"/>
      <c r="AS165" s="377"/>
    </row>
    <row r="166" ht="22.5" customHeight="1">
      <c r="A166" s="424">
        <v>7.0</v>
      </c>
      <c r="B166" s="424">
        <v>4.0</v>
      </c>
      <c r="C166" s="424" t="s">
        <v>190</v>
      </c>
      <c r="D166" s="424"/>
      <c r="E166" s="424"/>
      <c r="F166" s="424"/>
      <c r="G166" s="425"/>
      <c r="H166" s="426" t="s">
        <v>1502</v>
      </c>
      <c r="I166" s="426" t="s">
        <v>1503</v>
      </c>
      <c r="J166" s="424" t="s">
        <v>336</v>
      </c>
      <c r="K166" s="424" t="s">
        <v>1504</v>
      </c>
      <c r="L166" s="310">
        <v>4.1</v>
      </c>
      <c r="M166" s="427">
        <v>44304.0</v>
      </c>
      <c r="N166" s="424" t="s">
        <v>350</v>
      </c>
      <c r="O166" s="424" t="s">
        <v>152</v>
      </c>
      <c r="P166" s="427">
        <v>45155.0</v>
      </c>
      <c r="Q166" s="424" t="s">
        <v>133</v>
      </c>
      <c r="R166" s="424" t="s">
        <v>177</v>
      </c>
      <c r="S166" s="312" t="s">
        <v>838</v>
      </c>
      <c r="T166" s="428" t="s">
        <v>1505</v>
      </c>
      <c r="U166" s="429"/>
      <c r="V166" s="430" t="s">
        <v>1506</v>
      </c>
      <c r="W166" s="430" t="s">
        <v>1507</v>
      </c>
      <c r="X166" s="430"/>
      <c r="Y166" s="430"/>
      <c r="Z166" s="430"/>
      <c r="AA166" s="430"/>
      <c r="AB166" s="430"/>
      <c r="AC166" s="430"/>
      <c r="AD166" s="431"/>
      <c r="AE166" s="431"/>
      <c r="AF166" s="431"/>
      <c r="AG166" s="431"/>
      <c r="AH166" s="431"/>
      <c r="AI166" s="431"/>
      <c r="AJ166" s="431"/>
      <c r="AK166" s="431"/>
      <c r="AL166" s="431"/>
      <c r="AM166" s="431"/>
      <c r="AN166" s="431"/>
      <c r="AO166" s="431"/>
      <c r="AP166" s="431"/>
      <c r="AQ166" s="431"/>
      <c r="AR166" s="431"/>
      <c r="AS166" s="431"/>
    </row>
    <row r="167" ht="22.5" customHeight="1">
      <c r="A167" s="424">
        <v>11.0</v>
      </c>
      <c r="B167" s="432">
        <v>1.0</v>
      </c>
      <c r="C167" s="424" t="s">
        <v>198</v>
      </c>
      <c r="D167" s="424"/>
      <c r="E167" s="424"/>
      <c r="F167" s="424"/>
      <c r="G167" s="425"/>
      <c r="H167" s="426" t="s">
        <v>1508</v>
      </c>
      <c r="I167" s="433" t="s">
        <v>1509</v>
      </c>
      <c r="J167" s="424" t="s">
        <v>1510</v>
      </c>
      <c r="K167" s="424" t="s">
        <v>1511</v>
      </c>
      <c r="L167" s="434">
        <v>3.9</v>
      </c>
      <c r="M167" s="427">
        <v>44391.0</v>
      </c>
      <c r="N167" s="424" t="s">
        <v>350</v>
      </c>
      <c r="O167" s="424" t="s">
        <v>153</v>
      </c>
      <c r="P167" s="311">
        <v>45519.0</v>
      </c>
      <c r="Q167" s="424" t="s">
        <v>66</v>
      </c>
      <c r="R167" s="435" t="s">
        <v>181</v>
      </c>
      <c r="S167" s="312" t="s">
        <v>31</v>
      </c>
      <c r="T167" s="428"/>
      <c r="U167" s="429"/>
      <c r="V167" s="436" t="s">
        <v>1512</v>
      </c>
      <c r="W167" s="436"/>
      <c r="X167" s="437"/>
      <c r="Y167" s="438"/>
      <c r="Z167" s="431"/>
      <c r="AA167" s="439"/>
      <c r="AB167" s="439"/>
      <c r="AC167" s="431"/>
      <c r="AD167" s="431"/>
      <c r="AE167" s="431"/>
      <c r="AF167" s="431"/>
      <c r="AG167" s="431"/>
      <c r="AH167" s="431"/>
      <c r="AI167" s="431"/>
      <c r="AJ167" s="431"/>
      <c r="AK167" s="431"/>
      <c r="AL167" s="431"/>
      <c r="AM167" s="431"/>
      <c r="AN167" s="431"/>
      <c r="AO167" s="431"/>
      <c r="AP167" s="431"/>
      <c r="AQ167" s="431"/>
      <c r="AR167" s="431"/>
      <c r="AS167" s="431"/>
    </row>
    <row r="168" ht="22.5" customHeight="1">
      <c r="A168" s="424"/>
      <c r="B168" s="424"/>
      <c r="C168" s="424"/>
      <c r="D168" s="424"/>
      <c r="E168" s="424"/>
      <c r="F168" s="424"/>
      <c r="G168" s="425"/>
      <c r="H168" s="426"/>
      <c r="I168" s="426"/>
      <c r="J168" s="424"/>
      <c r="K168" s="424"/>
      <c r="L168" s="434"/>
      <c r="M168" s="427"/>
      <c r="N168" s="424"/>
      <c r="O168" s="424"/>
      <c r="P168" s="427"/>
      <c r="Q168" s="424"/>
      <c r="R168" s="424"/>
      <c r="S168" s="440"/>
      <c r="T168" s="428"/>
      <c r="U168" s="429"/>
      <c r="V168" s="441"/>
      <c r="W168" s="441"/>
      <c r="X168" s="430"/>
      <c r="Y168" s="424"/>
      <c r="Z168" s="431"/>
      <c r="AA168" s="431"/>
      <c r="AB168" s="439"/>
      <c r="AC168" s="439"/>
      <c r="AD168" s="431"/>
      <c r="AE168" s="431"/>
      <c r="AF168" s="431"/>
      <c r="AG168" s="431"/>
      <c r="AH168" s="431"/>
      <c r="AI168" s="431"/>
      <c r="AJ168" s="431"/>
      <c r="AK168" s="431"/>
      <c r="AL168" s="431"/>
      <c r="AM168" s="431"/>
      <c r="AN168" s="431"/>
      <c r="AO168" s="431"/>
      <c r="AP168" s="431"/>
      <c r="AQ168" s="431"/>
      <c r="AR168" s="431"/>
      <c r="AS168" s="431"/>
    </row>
    <row r="169" ht="22.5" customHeight="1">
      <c r="A169" s="424"/>
      <c r="B169" s="424"/>
      <c r="C169" s="424"/>
      <c r="D169" s="424"/>
      <c r="E169" s="424"/>
      <c r="F169" s="424"/>
      <c r="G169" s="425"/>
      <c r="H169" s="426"/>
      <c r="I169" s="426"/>
      <c r="J169" s="424"/>
      <c r="K169" s="424"/>
      <c r="L169" s="310"/>
      <c r="M169" s="427"/>
      <c r="N169" s="424"/>
      <c r="O169" s="424"/>
      <c r="P169" s="427"/>
      <c r="Q169" s="424"/>
      <c r="R169" s="424"/>
      <c r="S169" s="440"/>
      <c r="T169" s="428"/>
      <c r="U169" s="429"/>
      <c r="V169" s="441"/>
      <c r="W169" s="441"/>
      <c r="X169" s="430"/>
      <c r="Y169" s="424"/>
      <c r="Z169" s="431"/>
      <c r="AA169" s="431"/>
      <c r="AB169" s="439"/>
      <c r="AC169" s="439"/>
      <c r="AD169" s="431"/>
      <c r="AE169" s="431"/>
      <c r="AF169" s="431"/>
      <c r="AG169" s="431"/>
      <c r="AH169" s="431"/>
      <c r="AI169" s="431"/>
      <c r="AJ169" s="431"/>
      <c r="AK169" s="431"/>
      <c r="AL169" s="431"/>
      <c r="AM169" s="431"/>
      <c r="AN169" s="431"/>
      <c r="AO169" s="431"/>
      <c r="AP169" s="431"/>
      <c r="AQ169" s="431"/>
      <c r="AR169" s="431"/>
      <c r="AS169" s="431"/>
    </row>
    <row r="170" ht="22.5" customHeight="1">
      <c r="A170" s="424"/>
      <c r="B170" s="424"/>
      <c r="C170" s="424"/>
      <c r="D170" s="424"/>
      <c r="E170" s="424"/>
      <c r="F170" s="424"/>
      <c r="G170" s="425"/>
      <c r="H170" s="426"/>
      <c r="I170" s="426"/>
      <c r="J170" s="424"/>
      <c r="K170" s="424"/>
      <c r="L170" s="310"/>
      <c r="M170" s="427"/>
      <c r="N170" s="424"/>
      <c r="O170" s="424"/>
      <c r="P170" s="427"/>
      <c r="Q170" s="424"/>
      <c r="R170" s="424"/>
      <c r="S170" s="440"/>
      <c r="T170" s="428"/>
      <c r="U170" s="429"/>
      <c r="V170" s="436"/>
      <c r="W170" s="436"/>
      <c r="X170" s="437"/>
      <c r="Y170" s="438"/>
      <c r="Z170" s="431"/>
      <c r="AA170" s="439"/>
      <c r="AB170" s="439"/>
      <c r="AC170" s="431"/>
      <c r="AD170" s="431"/>
      <c r="AE170" s="431"/>
      <c r="AF170" s="431"/>
      <c r="AG170" s="431"/>
      <c r="AH170" s="431"/>
      <c r="AI170" s="431"/>
      <c r="AJ170" s="431"/>
      <c r="AK170" s="431"/>
      <c r="AL170" s="431"/>
      <c r="AM170" s="431"/>
      <c r="AN170" s="431"/>
      <c r="AO170" s="431"/>
      <c r="AP170" s="431"/>
      <c r="AQ170" s="431"/>
      <c r="AR170" s="431"/>
      <c r="AS170" s="431"/>
    </row>
    <row r="171" ht="22.5" customHeight="1">
      <c r="A171" s="424"/>
      <c r="B171" s="424"/>
      <c r="C171" s="424"/>
      <c r="D171" s="424"/>
      <c r="E171" s="424"/>
      <c r="F171" s="424"/>
      <c r="G171" s="442"/>
      <c r="H171" s="426"/>
      <c r="I171" s="426"/>
      <c r="J171" s="306"/>
      <c r="K171" s="306"/>
      <c r="L171" s="310"/>
      <c r="M171" s="311"/>
      <c r="N171" s="306"/>
      <c r="O171" s="306"/>
      <c r="P171" s="311"/>
      <c r="Q171" s="306"/>
      <c r="R171" s="306"/>
      <c r="S171" s="440"/>
      <c r="T171" s="428"/>
      <c r="U171" s="429"/>
      <c r="V171" s="443"/>
      <c r="W171" s="443"/>
      <c r="X171" s="444"/>
      <c r="Y171" s="430"/>
      <c r="Z171" s="445"/>
      <c r="AA171" s="445"/>
      <c r="AB171" s="445"/>
      <c r="AC171" s="445"/>
      <c r="AD171" s="431"/>
      <c r="AE171" s="431"/>
      <c r="AF171" s="431"/>
      <c r="AG171" s="431"/>
      <c r="AH171" s="431"/>
      <c r="AI171" s="431"/>
      <c r="AJ171" s="431"/>
      <c r="AK171" s="431"/>
      <c r="AL171" s="431"/>
      <c r="AM171" s="431"/>
      <c r="AN171" s="431"/>
      <c r="AO171" s="431"/>
      <c r="AP171" s="431"/>
      <c r="AQ171" s="431"/>
      <c r="AR171" s="431"/>
      <c r="AS171" s="431"/>
    </row>
    <row r="172" ht="22.5" customHeight="1">
      <c r="A172" s="424"/>
      <c r="B172" s="306"/>
      <c r="C172" s="424"/>
      <c r="D172" s="424"/>
      <c r="E172" s="424"/>
      <c r="F172" s="424"/>
      <c r="G172" s="442"/>
      <c r="H172" s="426"/>
      <c r="I172" s="426"/>
      <c r="J172" s="424"/>
      <c r="K172" s="424"/>
      <c r="L172" s="310"/>
      <c r="M172" s="427"/>
      <c r="N172" s="424"/>
      <c r="O172" s="424"/>
      <c r="P172" s="311"/>
      <c r="Q172" s="424"/>
      <c r="R172" s="424"/>
      <c r="S172" s="312"/>
      <c r="T172" s="446"/>
      <c r="U172" s="447"/>
      <c r="V172" s="448"/>
      <c r="W172" s="448"/>
      <c r="X172" s="444"/>
      <c r="Y172" s="444"/>
      <c r="Z172" s="445"/>
      <c r="AA172" s="445"/>
      <c r="AB172" s="445"/>
      <c r="AC172" s="445"/>
      <c r="AD172" s="431"/>
      <c r="AE172" s="431"/>
      <c r="AF172" s="431"/>
      <c r="AG172" s="431"/>
      <c r="AH172" s="431"/>
      <c r="AI172" s="431"/>
      <c r="AJ172" s="431"/>
      <c r="AK172" s="431"/>
      <c r="AL172" s="431"/>
      <c r="AM172" s="431"/>
      <c r="AN172" s="431"/>
      <c r="AO172" s="431"/>
      <c r="AP172" s="431"/>
      <c r="AQ172" s="431"/>
      <c r="AR172" s="431"/>
      <c r="AS172" s="431"/>
    </row>
    <row r="173" ht="22.5" customHeight="1">
      <c r="A173" s="424"/>
      <c r="B173" s="424"/>
      <c r="C173" s="424"/>
      <c r="D173" s="424"/>
      <c r="E173" s="424"/>
      <c r="F173" s="424"/>
      <c r="G173" s="442"/>
      <c r="H173" s="426"/>
      <c r="I173" s="426"/>
      <c r="J173" s="306"/>
      <c r="K173" s="306"/>
      <c r="L173" s="310"/>
      <c r="M173" s="311"/>
      <c r="N173" s="306"/>
      <c r="O173" s="306"/>
      <c r="P173" s="311"/>
      <c r="Q173" s="306"/>
      <c r="R173" s="306"/>
      <c r="S173" s="440"/>
      <c r="T173" s="428"/>
      <c r="U173" s="429"/>
      <c r="V173" s="449"/>
      <c r="W173" s="449"/>
      <c r="X173" s="430"/>
      <c r="Y173" s="430"/>
      <c r="Z173" s="445"/>
      <c r="AA173" s="445"/>
      <c r="AB173" s="445"/>
      <c r="AC173" s="445"/>
      <c r="AD173" s="431"/>
      <c r="AE173" s="431"/>
      <c r="AF173" s="431"/>
      <c r="AG173" s="431"/>
      <c r="AH173" s="431"/>
      <c r="AI173" s="431"/>
      <c r="AJ173" s="431"/>
      <c r="AK173" s="431"/>
      <c r="AL173" s="431"/>
      <c r="AM173" s="431"/>
      <c r="AN173" s="431"/>
      <c r="AO173" s="431"/>
      <c r="AP173" s="431"/>
      <c r="AQ173" s="431"/>
      <c r="AR173" s="431"/>
      <c r="AS173" s="431"/>
    </row>
    <row r="174" ht="22.5" customHeight="1">
      <c r="A174" s="424"/>
      <c r="B174" s="424"/>
      <c r="C174" s="424"/>
      <c r="D174" s="450"/>
      <c r="E174" s="450"/>
      <c r="F174" s="450"/>
      <c r="G174" s="451"/>
      <c r="H174" s="308"/>
      <c r="I174" s="308"/>
      <c r="J174" s="306"/>
      <c r="K174" s="306"/>
      <c r="L174" s="310"/>
      <c r="M174" s="311"/>
      <c r="N174" s="306"/>
      <c r="O174" s="306"/>
      <c r="P174" s="311"/>
      <c r="Q174" s="306"/>
      <c r="R174" s="306"/>
      <c r="S174" s="312"/>
      <c r="T174" s="428"/>
      <c r="U174" s="429"/>
      <c r="V174" s="449"/>
      <c r="W174" s="449"/>
      <c r="X174" s="430"/>
      <c r="Y174" s="430"/>
      <c r="Z174" s="445"/>
      <c r="AA174" s="445"/>
      <c r="AB174" s="445"/>
      <c r="AC174" s="445"/>
      <c r="AD174" s="431"/>
      <c r="AE174" s="431"/>
      <c r="AF174" s="431"/>
      <c r="AG174" s="431"/>
      <c r="AH174" s="431"/>
      <c r="AI174" s="431"/>
      <c r="AJ174" s="431"/>
      <c r="AK174" s="431"/>
      <c r="AL174" s="431"/>
      <c r="AM174" s="431"/>
      <c r="AN174" s="431"/>
      <c r="AO174" s="431"/>
      <c r="AP174" s="431"/>
      <c r="AQ174" s="431"/>
      <c r="AR174" s="431"/>
      <c r="AS174" s="431"/>
    </row>
    <row r="175" ht="22.5" customHeight="1">
      <c r="A175" s="424"/>
      <c r="B175" s="306"/>
      <c r="C175" s="424"/>
      <c r="D175" s="424"/>
      <c r="E175" s="424"/>
      <c r="F175" s="424"/>
      <c r="G175" s="451"/>
      <c r="H175" s="308"/>
      <c r="I175" s="308"/>
      <c r="J175" s="306"/>
      <c r="K175" s="306"/>
      <c r="L175" s="310"/>
      <c r="M175" s="311"/>
      <c r="N175" s="306"/>
      <c r="O175" s="306"/>
      <c r="P175" s="311"/>
      <c r="Q175" s="306"/>
      <c r="R175" s="306"/>
      <c r="S175" s="312"/>
      <c r="T175" s="428"/>
      <c r="U175" s="429"/>
      <c r="V175" s="449"/>
      <c r="W175" s="449"/>
      <c r="X175" s="430"/>
      <c r="Y175" s="444"/>
      <c r="Z175" s="445"/>
      <c r="AA175" s="445"/>
      <c r="AB175" s="445"/>
      <c r="AC175" s="445"/>
      <c r="AD175" s="431"/>
      <c r="AE175" s="431"/>
      <c r="AF175" s="431"/>
      <c r="AG175" s="431"/>
      <c r="AH175" s="431"/>
      <c r="AI175" s="431"/>
      <c r="AJ175" s="431"/>
      <c r="AK175" s="431"/>
      <c r="AL175" s="431"/>
      <c r="AM175" s="431"/>
      <c r="AN175" s="431"/>
      <c r="AO175" s="431"/>
      <c r="AP175" s="431"/>
      <c r="AQ175" s="431"/>
      <c r="AR175" s="431"/>
      <c r="AS175" s="431"/>
    </row>
    <row r="176" ht="14.25" customHeight="1">
      <c r="A176" s="385"/>
      <c r="B176" s="385"/>
      <c r="C176" s="385"/>
      <c r="D176" s="385"/>
      <c r="E176" s="385"/>
      <c r="F176" s="385"/>
      <c r="G176" s="385"/>
      <c r="H176" s="386"/>
      <c r="I176" s="386"/>
      <c r="J176" s="385"/>
      <c r="K176" s="385"/>
      <c r="L176" s="452"/>
      <c r="M176" s="388"/>
      <c r="N176" s="385"/>
      <c r="O176" s="385"/>
      <c r="P176" s="388"/>
      <c r="Q176" s="385"/>
      <c r="R176" s="385"/>
      <c r="S176" s="390"/>
      <c r="T176" s="391"/>
      <c r="U176" s="392"/>
      <c r="V176" s="453"/>
      <c r="W176" s="453"/>
      <c r="X176" s="453"/>
      <c r="Y176" s="268"/>
      <c r="Z176" s="377"/>
      <c r="AA176" s="377"/>
      <c r="AB176" s="404"/>
      <c r="AC176" s="404"/>
      <c r="AD176" s="377"/>
      <c r="AE176" s="377"/>
      <c r="AF176" s="377"/>
      <c r="AG176" s="377"/>
      <c r="AH176" s="377"/>
      <c r="AI176" s="377"/>
      <c r="AJ176" s="377"/>
      <c r="AK176" s="377"/>
      <c r="AL176" s="377"/>
      <c r="AM176" s="377"/>
      <c r="AN176" s="377"/>
      <c r="AO176" s="377"/>
      <c r="AP176" s="377"/>
      <c r="AQ176" s="377"/>
      <c r="AR176" s="377"/>
      <c r="AS176" s="377"/>
    </row>
    <row r="177" ht="14.25" customHeight="1">
      <c r="A177" s="385"/>
      <c r="B177" s="385"/>
      <c r="C177" s="385"/>
      <c r="D177" s="385"/>
      <c r="E177" s="385"/>
      <c r="F177" s="385"/>
      <c r="G177" s="385"/>
      <c r="H177" s="386"/>
      <c r="I177" s="386"/>
      <c r="J177" s="385"/>
      <c r="K177" s="385"/>
      <c r="L177" s="452"/>
      <c r="M177" s="388"/>
      <c r="N177" s="385"/>
      <c r="O177" s="385"/>
      <c r="P177" s="388"/>
      <c r="Q177" s="385"/>
      <c r="R177" s="385"/>
      <c r="S177" s="390"/>
      <c r="T177" s="391"/>
      <c r="U177" s="392"/>
      <c r="V177" s="453"/>
      <c r="W177" s="453"/>
      <c r="X177" s="453"/>
      <c r="Y177" s="268"/>
      <c r="Z177" s="377"/>
      <c r="AA177" s="377"/>
      <c r="AB177" s="404"/>
      <c r="AC177" s="404"/>
      <c r="AD177" s="377"/>
      <c r="AE177" s="377"/>
      <c r="AF177" s="377"/>
      <c r="AG177" s="377"/>
      <c r="AH177" s="377"/>
      <c r="AI177" s="377"/>
      <c r="AJ177" s="377"/>
      <c r="AK177" s="377"/>
      <c r="AL177" s="377"/>
      <c r="AM177" s="377"/>
      <c r="AN177" s="377"/>
      <c r="AO177" s="377"/>
      <c r="AP177" s="377"/>
      <c r="AQ177" s="377"/>
      <c r="AR177" s="377"/>
      <c r="AS177" s="377"/>
    </row>
    <row r="178" ht="14.25" customHeight="1">
      <c r="A178" s="385"/>
      <c r="B178" s="385"/>
      <c r="C178" s="385"/>
      <c r="D178" s="385"/>
      <c r="E178" s="385"/>
      <c r="F178" s="385"/>
      <c r="G178" s="385"/>
      <c r="H178" s="386"/>
      <c r="I178" s="386"/>
      <c r="J178" s="385"/>
      <c r="K178" s="385"/>
      <c r="L178" s="452"/>
      <c r="M178" s="388"/>
      <c r="N178" s="385"/>
      <c r="O178" s="385"/>
      <c r="P178" s="388"/>
      <c r="Q178" s="385"/>
      <c r="R178" s="385"/>
      <c r="S178" s="390"/>
      <c r="T178" s="391"/>
      <c r="U178" s="392"/>
      <c r="V178" s="453"/>
      <c r="W178" s="453"/>
      <c r="X178" s="453"/>
      <c r="Y178" s="268"/>
      <c r="Z178" s="377"/>
      <c r="AA178" s="377"/>
      <c r="AB178" s="404"/>
      <c r="AC178" s="404"/>
      <c r="AD178" s="377"/>
      <c r="AE178" s="377"/>
      <c r="AF178" s="377"/>
      <c r="AG178" s="377"/>
      <c r="AH178" s="377"/>
      <c r="AI178" s="377"/>
      <c r="AJ178" s="377"/>
      <c r="AK178" s="377"/>
      <c r="AL178" s="377"/>
      <c r="AM178" s="377"/>
      <c r="AN178" s="377"/>
      <c r="AO178" s="377"/>
      <c r="AP178" s="377"/>
      <c r="AQ178" s="377"/>
      <c r="AR178" s="377"/>
      <c r="AS178" s="377"/>
    </row>
    <row r="179" ht="14.25" customHeight="1">
      <c r="A179" s="385"/>
      <c r="B179" s="385"/>
      <c r="C179" s="385"/>
      <c r="D179" s="385"/>
      <c r="E179" s="385"/>
      <c r="F179" s="385"/>
      <c r="G179" s="385"/>
      <c r="H179" s="386"/>
      <c r="I179" s="386"/>
      <c r="J179" s="385"/>
      <c r="K179" s="385"/>
      <c r="L179" s="452"/>
      <c r="M179" s="388"/>
      <c r="N179" s="385"/>
      <c r="O179" s="385"/>
      <c r="P179" s="388"/>
      <c r="Q179" s="385"/>
      <c r="R179" s="385"/>
      <c r="S179" s="390"/>
      <c r="T179" s="391"/>
      <c r="U179" s="392"/>
      <c r="V179" s="453"/>
      <c r="W179" s="453"/>
      <c r="X179" s="453"/>
      <c r="Y179" s="268"/>
      <c r="Z179" s="377"/>
      <c r="AA179" s="377"/>
      <c r="AB179" s="404"/>
      <c r="AC179" s="404"/>
      <c r="AD179" s="377"/>
      <c r="AE179" s="377"/>
      <c r="AF179" s="377"/>
      <c r="AG179" s="377"/>
      <c r="AH179" s="377"/>
      <c r="AI179" s="377"/>
      <c r="AJ179" s="377"/>
      <c r="AK179" s="377"/>
      <c r="AL179" s="377"/>
      <c r="AM179" s="377"/>
      <c r="AN179" s="377"/>
      <c r="AO179" s="377"/>
      <c r="AP179" s="377"/>
      <c r="AQ179" s="377"/>
      <c r="AR179" s="377"/>
      <c r="AS179" s="377"/>
    </row>
    <row r="180" ht="14.25" customHeight="1">
      <c r="A180" s="385"/>
      <c r="B180" s="385"/>
      <c r="C180" s="385"/>
      <c r="D180" s="385"/>
      <c r="E180" s="385"/>
      <c r="F180" s="385"/>
      <c r="G180" s="385"/>
      <c r="H180" s="386"/>
      <c r="I180" s="386"/>
      <c r="J180" s="385"/>
      <c r="K180" s="385"/>
      <c r="L180" s="452"/>
      <c r="M180" s="388"/>
      <c r="N180" s="385"/>
      <c r="O180" s="385"/>
      <c r="P180" s="388"/>
      <c r="Q180" s="385"/>
      <c r="R180" s="385"/>
      <c r="S180" s="390"/>
      <c r="T180" s="391"/>
      <c r="U180" s="392"/>
      <c r="V180" s="453"/>
      <c r="W180" s="453"/>
      <c r="X180" s="453"/>
      <c r="Y180" s="268"/>
      <c r="Z180" s="377"/>
      <c r="AA180" s="377"/>
      <c r="AB180" s="404"/>
      <c r="AC180" s="404"/>
      <c r="AD180" s="377"/>
      <c r="AE180" s="377"/>
      <c r="AF180" s="377"/>
      <c r="AG180" s="377"/>
      <c r="AH180" s="377"/>
      <c r="AI180" s="377"/>
      <c r="AJ180" s="377"/>
      <c r="AK180" s="377"/>
      <c r="AL180" s="377"/>
      <c r="AM180" s="377"/>
      <c r="AN180" s="377"/>
      <c r="AO180" s="377"/>
      <c r="AP180" s="377"/>
      <c r="AQ180" s="377"/>
      <c r="AR180" s="377"/>
      <c r="AS180" s="377"/>
    </row>
    <row r="181" ht="14.25" customHeight="1">
      <c r="A181" s="385"/>
      <c r="B181" s="385"/>
      <c r="C181" s="385"/>
      <c r="D181" s="385"/>
      <c r="E181" s="385"/>
      <c r="F181" s="385"/>
      <c r="G181" s="385"/>
      <c r="H181" s="386"/>
      <c r="I181" s="386"/>
      <c r="J181" s="385"/>
      <c r="K181" s="385"/>
      <c r="L181" s="452"/>
      <c r="M181" s="388"/>
      <c r="N181" s="385"/>
      <c r="O181" s="385"/>
      <c r="P181" s="388"/>
      <c r="Q181" s="385"/>
      <c r="R181" s="385"/>
      <c r="S181" s="390"/>
      <c r="T181" s="391"/>
      <c r="U181" s="392"/>
      <c r="V181" s="453"/>
      <c r="W181" s="453"/>
      <c r="X181" s="453"/>
      <c r="Y181" s="268"/>
      <c r="Z181" s="377"/>
      <c r="AA181" s="377"/>
      <c r="AB181" s="404"/>
      <c r="AC181" s="404"/>
      <c r="AD181" s="377"/>
      <c r="AE181" s="377"/>
      <c r="AF181" s="377"/>
      <c r="AG181" s="377"/>
      <c r="AH181" s="377"/>
      <c r="AI181" s="377"/>
      <c r="AJ181" s="377"/>
      <c r="AK181" s="377"/>
      <c r="AL181" s="377"/>
      <c r="AM181" s="377"/>
      <c r="AN181" s="377"/>
      <c r="AO181" s="377"/>
      <c r="AP181" s="377"/>
      <c r="AQ181" s="377"/>
      <c r="AR181" s="377"/>
      <c r="AS181" s="377"/>
    </row>
    <row r="182" ht="14.25" customHeight="1">
      <c r="A182" s="385"/>
      <c r="B182" s="385"/>
      <c r="C182" s="385"/>
      <c r="D182" s="385"/>
      <c r="E182" s="385"/>
      <c r="F182" s="385"/>
      <c r="G182" s="385"/>
      <c r="H182" s="386"/>
      <c r="I182" s="386"/>
      <c r="J182" s="385"/>
      <c r="K182" s="385"/>
      <c r="L182" s="452"/>
      <c r="M182" s="388"/>
      <c r="N182" s="385"/>
      <c r="O182" s="385"/>
      <c r="P182" s="388"/>
      <c r="Q182" s="385"/>
      <c r="R182" s="385"/>
      <c r="S182" s="390"/>
      <c r="T182" s="391"/>
      <c r="U182" s="392"/>
      <c r="V182" s="453"/>
      <c r="W182" s="453"/>
      <c r="X182" s="453"/>
      <c r="Y182" s="268"/>
      <c r="Z182" s="377"/>
      <c r="AA182" s="377"/>
      <c r="AB182" s="404"/>
      <c r="AC182" s="404"/>
      <c r="AD182" s="377"/>
      <c r="AE182" s="377"/>
      <c r="AF182" s="377"/>
      <c r="AG182" s="377"/>
      <c r="AH182" s="377"/>
      <c r="AI182" s="377"/>
      <c r="AJ182" s="377"/>
      <c r="AK182" s="377"/>
      <c r="AL182" s="377"/>
      <c r="AM182" s="377"/>
      <c r="AN182" s="377"/>
      <c r="AO182" s="377"/>
      <c r="AP182" s="377"/>
      <c r="AQ182" s="377"/>
      <c r="AR182" s="377"/>
      <c r="AS182" s="377"/>
    </row>
    <row r="183" ht="14.25" customHeight="1">
      <c r="A183" s="385"/>
      <c r="B183" s="385"/>
      <c r="C183" s="385"/>
      <c r="D183" s="385"/>
      <c r="E183" s="385"/>
      <c r="F183" s="385"/>
      <c r="G183" s="385"/>
      <c r="H183" s="386"/>
      <c r="I183" s="386"/>
      <c r="J183" s="385"/>
      <c r="K183" s="385"/>
      <c r="L183" s="452"/>
      <c r="M183" s="388"/>
      <c r="N183" s="385"/>
      <c r="O183" s="385"/>
      <c r="P183" s="388"/>
      <c r="Q183" s="385"/>
      <c r="R183" s="385"/>
      <c r="S183" s="390"/>
      <c r="T183" s="391"/>
      <c r="U183" s="392"/>
      <c r="V183" s="453"/>
      <c r="W183" s="453"/>
      <c r="X183" s="453"/>
      <c r="Y183" s="268"/>
      <c r="Z183" s="377"/>
      <c r="AA183" s="377"/>
      <c r="AB183" s="404"/>
      <c r="AC183" s="404"/>
      <c r="AD183" s="377"/>
      <c r="AE183" s="377"/>
      <c r="AF183" s="377"/>
      <c r="AG183" s="377"/>
      <c r="AH183" s="377"/>
      <c r="AI183" s="377"/>
      <c r="AJ183" s="377"/>
      <c r="AK183" s="377"/>
      <c r="AL183" s="377"/>
      <c r="AM183" s="377"/>
      <c r="AN183" s="377"/>
      <c r="AO183" s="377"/>
      <c r="AP183" s="377"/>
      <c r="AQ183" s="377"/>
      <c r="AR183" s="377"/>
      <c r="AS183" s="377"/>
    </row>
    <row r="184" ht="14.25" customHeight="1">
      <c r="A184" s="385"/>
      <c r="B184" s="385"/>
      <c r="C184" s="385"/>
      <c r="D184" s="385"/>
      <c r="E184" s="385"/>
      <c r="F184" s="385"/>
      <c r="G184" s="385"/>
      <c r="H184" s="386"/>
      <c r="I184" s="386"/>
      <c r="J184" s="385"/>
      <c r="K184" s="385"/>
      <c r="L184" s="452"/>
      <c r="M184" s="388"/>
      <c r="N184" s="385"/>
      <c r="O184" s="385"/>
      <c r="P184" s="388"/>
      <c r="Q184" s="385"/>
      <c r="R184" s="385"/>
      <c r="S184" s="390"/>
      <c r="T184" s="391"/>
      <c r="U184" s="392"/>
      <c r="V184" s="453"/>
      <c r="W184" s="453"/>
      <c r="X184" s="453"/>
      <c r="Y184" s="268"/>
      <c r="Z184" s="377"/>
      <c r="AA184" s="377"/>
      <c r="AB184" s="404"/>
      <c r="AC184" s="404"/>
      <c r="AD184" s="377"/>
      <c r="AE184" s="377"/>
      <c r="AF184" s="377"/>
      <c r="AG184" s="377"/>
      <c r="AH184" s="377"/>
      <c r="AI184" s="377"/>
      <c r="AJ184" s="377"/>
      <c r="AK184" s="377"/>
      <c r="AL184" s="377"/>
      <c r="AM184" s="377"/>
      <c r="AN184" s="377"/>
      <c r="AO184" s="377"/>
      <c r="AP184" s="377"/>
      <c r="AQ184" s="377"/>
      <c r="AR184" s="377"/>
      <c r="AS184" s="377"/>
    </row>
    <row r="185" ht="14.25" customHeight="1">
      <c r="A185" s="385"/>
      <c r="B185" s="385"/>
      <c r="C185" s="385"/>
      <c r="D185" s="385"/>
      <c r="E185" s="385"/>
      <c r="F185" s="385"/>
      <c r="G185" s="385"/>
      <c r="H185" s="386"/>
      <c r="I185" s="386"/>
      <c r="J185" s="385"/>
      <c r="K185" s="385"/>
      <c r="L185" s="452"/>
      <c r="M185" s="388"/>
      <c r="N185" s="385"/>
      <c r="O185" s="385"/>
      <c r="P185" s="388"/>
      <c r="Q185" s="385"/>
      <c r="R185" s="385"/>
      <c r="S185" s="390"/>
      <c r="T185" s="391"/>
      <c r="U185" s="392"/>
      <c r="V185" s="453"/>
      <c r="W185" s="453"/>
      <c r="X185" s="453"/>
      <c r="Y185" s="268"/>
      <c r="Z185" s="377"/>
      <c r="AA185" s="377"/>
      <c r="AB185" s="404"/>
      <c r="AC185" s="404"/>
      <c r="AD185" s="377"/>
      <c r="AE185" s="377"/>
      <c r="AF185" s="377"/>
      <c r="AG185" s="377"/>
      <c r="AH185" s="377"/>
      <c r="AI185" s="377"/>
      <c r="AJ185" s="377"/>
      <c r="AK185" s="377"/>
      <c r="AL185" s="377"/>
      <c r="AM185" s="377"/>
      <c r="AN185" s="377"/>
      <c r="AO185" s="377"/>
      <c r="AP185" s="377"/>
      <c r="AQ185" s="377"/>
      <c r="AR185" s="377"/>
      <c r="AS185" s="377"/>
    </row>
    <row r="186" ht="14.25" customHeight="1">
      <c r="A186" s="385"/>
      <c r="B186" s="385"/>
      <c r="C186" s="385"/>
      <c r="D186" s="385"/>
      <c r="E186" s="385"/>
      <c r="F186" s="385"/>
      <c r="G186" s="385"/>
      <c r="H186" s="386"/>
      <c r="I186" s="386"/>
      <c r="J186" s="385"/>
      <c r="K186" s="385"/>
      <c r="L186" s="452"/>
      <c r="M186" s="388"/>
      <c r="N186" s="385"/>
      <c r="O186" s="385"/>
      <c r="P186" s="388"/>
      <c r="Q186" s="385"/>
      <c r="R186" s="385"/>
      <c r="S186" s="390"/>
      <c r="T186" s="391"/>
      <c r="U186" s="392"/>
      <c r="V186" s="453"/>
      <c r="W186" s="453"/>
      <c r="X186" s="453"/>
      <c r="Y186" s="268"/>
      <c r="Z186" s="377"/>
      <c r="AA186" s="377"/>
      <c r="AB186" s="404"/>
      <c r="AC186" s="404"/>
      <c r="AD186" s="377"/>
      <c r="AE186" s="377"/>
      <c r="AF186" s="377"/>
      <c r="AG186" s="377"/>
      <c r="AH186" s="377"/>
      <c r="AI186" s="377"/>
      <c r="AJ186" s="377"/>
      <c r="AK186" s="377"/>
      <c r="AL186" s="377"/>
      <c r="AM186" s="377"/>
      <c r="AN186" s="377"/>
      <c r="AO186" s="377"/>
      <c r="AP186" s="377"/>
      <c r="AQ186" s="377"/>
      <c r="AR186" s="377"/>
      <c r="AS186" s="377"/>
    </row>
    <row r="187" ht="14.25" customHeight="1">
      <c r="A187" s="385"/>
      <c r="B187" s="385"/>
      <c r="C187" s="385"/>
      <c r="D187" s="385"/>
      <c r="E187" s="385"/>
      <c r="F187" s="385"/>
      <c r="G187" s="385"/>
      <c r="H187" s="386"/>
      <c r="I187" s="386"/>
      <c r="J187" s="385"/>
      <c r="K187" s="385"/>
      <c r="L187" s="452"/>
      <c r="M187" s="388"/>
      <c r="N187" s="385"/>
      <c r="O187" s="385"/>
      <c r="P187" s="388"/>
      <c r="Q187" s="385"/>
      <c r="R187" s="385"/>
      <c r="S187" s="390"/>
      <c r="T187" s="391"/>
      <c r="U187" s="392"/>
      <c r="V187" s="453"/>
      <c r="W187" s="453"/>
      <c r="X187" s="453"/>
      <c r="Y187" s="268"/>
      <c r="Z187" s="377"/>
      <c r="AA187" s="377"/>
      <c r="AB187" s="404"/>
      <c r="AC187" s="404"/>
      <c r="AD187" s="377"/>
      <c r="AE187" s="377"/>
      <c r="AF187" s="377"/>
      <c r="AG187" s="377"/>
      <c r="AH187" s="377"/>
      <c r="AI187" s="377"/>
      <c r="AJ187" s="377"/>
      <c r="AK187" s="377"/>
      <c r="AL187" s="377"/>
      <c r="AM187" s="377"/>
      <c r="AN187" s="377"/>
      <c r="AO187" s="377"/>
      <c r="AP187" s="377"/>
      <c r="AQ187" s="377"/>
      <c r="AR187" s="377"/>
      <c r="AS187" s="377"/>
    </row>
    <row r="188" ht="14.25" customHeight="1">
      <c r="A188" s="385"/>
      <c r="B188" s="385"/>
      <c r="C188" s="385"/>
      <c r="D188" s="385"/>
      <c r="E188" s="385"/>
      <c r="F188" s="385"/>
      <c r="G188" s="385"/>
      <c r="H188" s="386"/>
      <c r="I188" s="386"/>
      <c r="J188" s="385"/>
      <c r="K188" s="385"/>
      <c r="L188" s="452"/>
      <c r="M188" s="388"/>
      <c r="N188" s="385"/>
      <c r="O188" s="385"/>
      <c r="P188" s="388"/>
      <c r="Q188" s="385"/>
      <c r="R188" s="385"/>
      <c r="S188" s="390"/>
      <c r="T188" s="391"/>
      <c r="U188" s="392"/>
      <c r="V188" s="453"/>
      <c r="W188" s="453"/>
      <c r="X188" s="453"/>
      <c r="Y188" s="268"/>
      <c r="Z188" s="377"/>
      <c r="AA188" s="377"/>
      <c r="AB188" s="404"/>
      <c r="AC188" s="404"/>
      <c r="AD188" s="377"/>
      <c r="AE188" s="377"/>
      <c r="AF188" s="377"/>
      <c r="AG188" s="377"/>
      <c r="AH188" s="377"/>
      <c r="AI188" s="377"/>
      <c r="AJ188" s="377"/>
      <c r="AK188" s="377"/>
      <c r="AL188" s="377"/>
      <c r="AM188" s="377"/>
      <c r="AN188" s="377"/>
      <c r="AO188" s="377"/>
      <c r="AP188" s="377"/>
      <c r="AQ188" s="377"/>
      <c r="AR188" s="377"/>
      <c r="AS188" s="377"/>
    </row>
    <row r="189" ht="14.25" customHeight="1">
      <c r="A189" s="385"/>
      <c r="B189" s="385"/>
      <c r="C189" s="385"/>
      <c r="D189" s="385"/>
      <c r="E189" s="385"/>
      <c r="F189" s="385"/>
      <c r="G189" s="385"/>
      <c r="H189" s="386"/>
      <c r="I189" s="386"/>
      <c r="J189" s="385"/>
      <c r="K189" s="385"/>
      <c r="L189" s="452"/>
      <c r="M189" s="388"/>
      <c r="N189" s="385"/>
      <c r="O189" s="385"/>
      <c r="P189" s="388"/>
      <c r="Q189" s="385"/>
      <c r="R189" s="385"/>
      <c r="S189" s="390"/>
      <c r="T189" s="391"/>
      <c r="U189" s="392"/>
      <c r="V189" s="453"/>
      <c r="W189" s="453"/>
      <c r="X189" s="453"/>
      <c r="Y189" s="268"/>
      <c r="Z189" s="377"/>
      <c r="AA189" s="377"/>
      <c r="AB189" s="404"/>
      <c r="AC189" s="404"/>
      <c r="AD189" s="377"/>
      <c r="AE189" s="377"/>
      <c r="AF189" s="377"/>
      <c r="AG189" s="377"/>
      <c r="AH189" s="377"/>
      <c r="AI189" s="377"/>
      <c r="AJ189" s="377"/>
      <c r="AK189" s="377"/>
      <c r="AL189" s="377"/>
      <c r="AM189" s="377"/>
      <c r="AN189" s="377"/>
      <c r="AO189" s="377"/>
      <c r="AP189" s="377"/>
      <c r="AQ189" s="377"/>
      <c r="AR189" s="377"/>
      <c r="AS189" s="377"/>
    </row>
    <row r="190" ht="14.25" customHeight="1">
      <c r="A190" s="385"/>
      <c r="B190" s="385"/>
      <c r="C190" s="385"/>
      <c r="D190" s="385"/>
      <c r="E190" s="385"/>
      <c r="F190" s="385"/>
      <c r="G190" s="385"/>
      <c r="H190" s="386"/>
      <c r="I190" s="386"/>
      <c r="J190" s="385"/>
      <c r="K190" s="385"/>
      <c r="L190" s="452"/>
      <c r="M190" s="388"/>
      <c r="N190" s="385"/>
      <c r="O190" s="385"/>
      <c r="P190" s="388"/>
      <c r="Q190" s="385"/>
      <c r="R190" s="385"/>
      <c r="S190" s="390"/>
      <c r="T190" s="391"/>
      <c r="U190" s="392"/>
      <c r="V190" s="453"/>
      <c r="W190" s="453"/>
      <c r="X190" s="453"/>
      <c r="Y190" s="268"/>
      <c r="Z190" s="377"/>
      <c r="AA190" s="377"/>
      <c r="AB190" s="404"/>
      <c r="AC190" s="404"/>
      <c r="AD190" s="377"/>
      <c r="AE190" s="377"/>
      <c r="AF190" s="377"/>
      <c r="AG190" s="377"/>
      <c r="AH190" s="377"/>
      <c r="AI190" s="377"/>
      <c r="AJ190" s="377"/>
      <c r="AK190" s="377"/>
      <c r="AL190" s="377"/>
      <c r="AM190" s="377"/>
      <c r="AN190" s="377"/>
      <c r="AO190" s="377"/>
      <c r="AP190" s="377"/>
      <c r="AQ190" s="377"/>
      <c r="AR190" s="377"/>
      <c r="AS190" s="377"/>
    </row>
    <row r="191" ht="14.25" customHeight="1">
      <c r="A191" s="385"/>
      <c r="B191" s="385"/>
      <c r="C191" s="385"/>
      <c r="D191" s="385"/>
      <c r="E191" s="385"/>
      <c r="F191" s="385"/>
      <c r="G191" s="385"/>
      <c r="H191" s="386"/>
      <c r="I191" s="386"/>
      <c r="J191" s="385"/>
      <c r="K191" s="385"/>
      <c r="L191" s="452"/>
      <c r="M191" s="388"/>
      <c r="N191" s="385"/>
      <c r="O191" s="385"/>
      <c r="P191" s="388"/>
      <c r="Q191" s="385"/>
      <c r="R191" s="385"/>
      <c r="S191" s="390"/>
      <c r="T191" s="391"/>
      <c r="U191" s="392"/>
      <c r="V191" s="453"/>
      <c r="W191" s="453"/>
      <c r="X191" s="453"/>
      <c r="Y191" s="268"/>
      <c r="Z191" s="377"/>
      <c r="AA191" s="377"/>
      <c r="AB191" s="404"/>
      <c r="AC191" s="404"/>
      <c r="AD191" s="377"/>
      <c r="AE191" s="377"/>
      <c r="AF191" s="377"/>
      <c r="AG191" s="377"/>
      <c r="AH191" s="377"/>
      <c r="AI191" s="377"/>
      <c r="AJ191" s="377"/>
      <c r="AK191" s="377"/>
      <c r="AL191" s="377"/>
      <c r="AM191" s="377"/>
      <c r="AN191" s="377"/>
      <c r="AO191" s="377"/>
      <c r="AP191" s="377"/>
      <c r="AQ191" s="377"/>
      <c r="AR191" s="377"/>
      <c r="AS191" s="377"/>
    </row>
    <row r="192" ht="14.25" customHeight="1">
      <c r="A192" s="385"/>
      <c r="B192" s="385"/>
      <c r="C192" s="385"/>
      <c r="D192" s="385"/>
      <c r="E192" s="385"/>
      <c r="F192" s="385"/>
      <c r="G192" s="385"/>
      <c r="H192" s="386"/>
      <c r="I192" s="386"/>
      <c r="J192" s="385"/>
      <c r="K192" s="385"/>
      <c r="L192" s="452"/>
      <c r="M192" s="388"/>
      <c r="N192" s="385"/>
      <c r="O192" s="385"/>
      <c r="P192" s="388"/>
      <c r="Q192" s="385"/>
      <c r="R192" s="385"/>
      <c r="S192" s="390"/>
      <c r="T192" s="391"/>
      <c r="U192" s="392"/>
      <c r="V192" s="453"/>
      <c r="W192" s="453"/>
      <c r="X192" s="453"/>
      <c r="Y192" s="268"/>
      <c r="Z192" s="377"/>
      <c r="AA192" s="377"/>
      <c r="AB192" s="404"/>
      <c r="AC192" s="404"/>
      <c r="AD192" s="377"/>
      <c r="AE192" s="377"/>
      <c r="AF192" s="377"/>
      <c r="AG192" s="377"/>
      <c r="AH192" s="377"/>
      <c r="AI192" s="377"/>
      <c r="AJ192" s="377"/>
      <c r="AK192" s="377"/>
      <c r="AL192" s="377"/>
      <c r="AM192" s="377"/>
      <c r="AN192" s="377"/>
      <c r="AO192" s="377"/>
      <c r="AP192" s="377"/>
      <c r="AQ192" s="377"/>
      <c r="AR192" s="377"/>
      <c r="AS192" s="377"/>
    </row>
    <row r="193" ht="14.25" customHeight="1">
      <c r="A193" s="385"/>
      <c r="B193" s="385"/>
      <c r="C193" s="385"/>
      <c r="D193" s="385"/>
      <c r="E193" s="385"/>
      <c r="F193" s="385"/>
      <c r="G193" s="385"/>
      <c r="H193" s="386"/>
      <c r="I193" s="386"/>
      <c r="J193" s="385"/>
      <c r="K193" s="385"/>
      <c r="L193" s="452"/>
      <c r="M193" s="388"/>
      <c r="N193" s="385"/>
      <c r="O193" s="385"/>
      <c r="P193" s="388"/>
      <c r="Q193" s="385"/>
      <c r="R193" s="385"/>
      <c r="S193" s="390"/>
      <c r="T193" s="391"/>
      <c r="U193" s="392"/>
      <c r="V193" s="453"/>
      <c r="W193" s="453"/>
      <c r="X193" s="453"/>
      <c r="Y193" s="268"/>
      <c r="Z193" s="377"/>
      <c r="AA193" s="377"/>
      <c r="AB193" s="404"/>
      <c r="AC193" s="404"/>
      <c r="AD193" s="377"/>
      <c r="AE193" s="377"/>
      <c r="AF193" s="377"/>
      <c r="AG193" s="377"/>
      <c r="AH193" s="377"/>
      <c r="AI193" s="377"/>
      <c r="AJ193" s="377"/>
      <c r="AK193" s="377"/>
      <c r="AL193" s="377"/>
      <c r="AM193" s="377"/>
      <c r="AN193" s="377"/>
      <c r="AO193" s="377"/>
      <c r="AP193" s="377"/>
      <c r="AQ193" s="377"/>
      <c r="AR193" s="377"/>
      <c r="AS193" s="377"/>
    </row>
    <row r="194" ht="14.25" customHeight="1">
      <c r="A194" s="385"/>
      <c r="B194" s="385"/>
      <c r="C194" s="385"/>
      <c r="D194" s="385"/>
      <c r="E194" s="385"/>
      <c r="F194" s="385"/>
      <c r="G194" s="385"/>
      <c r="H194" s="386"/>
      <c r="I194" s="386"/>
      <c r="J194" s="385"/>
      <c r="K194" s="385"/>
      <c r="L194" s="452"/>
      <c r="M194" s="388"/>
      <c r="N194" s="385"/>
      <c r="O194" s="385"/>
      <c r="P194" s="388"/>
      <c r="Q194" s="385"/>
      <c r="R194" s="385"/>
      <c r="S194" s="390"/>
      <c r="T194" s="391"/>
      <c r="U194" s="392"/>
      <c r="V194" s="453"/>
      <c r="W194" s="453"/>
      <c r="X194" s="453"/>
      <c r="Y194" s="268"/>
      <c r="Z194" s="377"/>
      <c r="AA194" s="377"/>
      <c r="AB194" s="404"/>
      <c r="AC194" s="404"/>
      <c r="AD194" s="377"/>
      <c r="AE194" s="377"/>
      <c r="AF194" s="377"/>
      <c r="AG194" s="377"/>
      <c r="AH194" s="377"/>
      <c r="AI194" s="377"/>
      <c r="AJ194" s="377"/>
      <c r="AK194" s="377"/>
      <c r="AL194" s="377"/>
      <c r="AM194" s="377"/>
      <c r="AN194" s="377"/>
      <c r="AO194" s="377"/>
      <c r="AP194" s="377"/>
      <c r="AQ194" s="377"/>
      <c r="AR194" s="377"/>
      <c r="AS194" s="377"/>
    </row>
    <row r="195" ht="14.25" customHeight="1">
      <c r="A195" s="385"/>
      <c r="B195" s="385"/>
      <c r="C195" s="385"/>
      <c r="D195" s="385"/>
      <c r="E195" s="385"/>
      <c r="F195" s="385"/>
      <c r="G195" s="385"/>
      <c r="H195" s="386"/>
      <c r="I195" s="386"/>
      <c r="J195" s="385"/>
      <c r="K195" s="385"/>
      <c r="L195" s="452"/>
      <c r="M195" s="388"/>
      <c r="N195" s="385"/>
      <c r="O195" s="385"/>
      <c r="P195" s="388"/>
      <c r="Q195" s="385"/>
      <c r="R195" s="385"/>
      <c r="S195" s="390"/>
      <c r="T195" s="391"/>
      <c r="U195" s="392"/>
      <c r="V195" s="453"/>
      <c r="W195" s="453"/>
      <c r="X195" s="453"/>
      <c r="Y195" s="268"/>
      <c r="Z195" s="377"/>
      <c r="AA195" s="377"/>
      <c r="AB195" s="404"/>
      <c r="AC195" s="404"/>
      <c r="AD195" s="377"/>
      <c r="AE195" s="377"/>
      <c r="AF195" s="377"/>
      <c r="AG195" s="377"/>
      <c r="AH195" s="377"/>
      <c r="AI195" s="377"/>
      <c r="AJ195" s="377"/>
      <c r="AK195" s="377"/>
      <c r="AL195" s="377"/>
      <c r="AM195" s="377"/>
      <c r="AN195" s="377"/>
      <c r="AO195" s="377"/>
      <c r="AP195" s="377"/>
      <c r="AQ195" s="377"/>
      <c r="AR195" s="377"/>
      <c r="AS195" s="377"/>
    </row>
    <row r="196" ht="14.25" customHeight="1">
      <c r="A196" s="385"/>
      <c r="B196" s="385"/>
      <c r="C196" s="385"/>
      <c r="D196" s="385"/>
      <c r="E196" s="385"/>
      <c r="F196" s="385"/>
      <c r="G196" s="385"/>
      <c r="H196" s="386"/>
      <c r="I196" s="386"/>
      <c r="J196" s="385"/>
      <c r="K196" s="385"/>
      <c r="L196" s="452"/>
      <c r="M196" s="388"/>
      <c r="N196" s="385"/>
      <c r="O196" s="385"/>
      <c r="P196" s="388"/>
      <c r="Q196" s="385"/>
      <c r="R196" s="385"/>
      <c r="S196" s="390"/>
      <c r="T196" s="391"/>
      <c r="U196" s="392"/>
      <c r="V196" s="453"/>
      <c r="W196" s="453"/>
      <c r="X196" s="453"/>
      <c r="Y196" s="268"/>
      <c r="Z196" s="377"/>
      <c r="AA196" s="377"/>
      <c r="AB196" s="404"/>
      <c r="AC196" s="404"/>
      <c r="AD196" s="377"/>
      <c r="AE196" s="377"/>
      <c r="AF196" s="377"/>
      <c r="AG196" s="377"/>
      <c r="AH196" s="377"/>
      <c r="AI196" s="377"/>
      <c r="AJ196" s="377"/>
      <c r="AK196" s="377"/>
      <c r="AL196" s="377"/>
      <c r="AM196" s="377"/>
      <c r="AN196" s="377"/>
      <c r="AO196" s="377"/>
      <c r="AP196" s="377"/>
      <c r="AQ196" s="377"/>
      <c r="AR196" s="377"/>
      <c r="AS196" s="377"/>
    </row>
    <row r="197" ht="14.25" customHeight="1">
      <c r="A197" s="385"/>
      <c r="B197" s="385"/>
      <c r="C197" s="385"/>
      <c r="D197" s="385"/>
      <c r="E197" s="385"/>
      <c r="F197" s="385"/>
      <c r="G197" s="385"/>
      <c r="H197" s="386"/>
      <c r="I197" s="386"/>
      <c r="J197" s="385"/>
      <c r="K197" s="385"/>
      <c r="L197" s="452"/>
      <c r="M197" s="388"/>
      <c r="N197" s="385"/>
      <c r="O197" s="385"/>
      <c r="P197" s="388"/>
      <c r="Q197" s="385"/>
      <c r="R197" s="385"/>
      <c r="S197" s="390"/>
      <c r="T197" s="391"/>
      <c r="U197" s="392"/>
      <c r="V197" s="453"/>
      <c r="W197" s="453"/>
      <c r="X197" s="453"/>
      <c r="Y197" s="268"/>
      <c r="Z197" s="377"/>
      <c r="AA197" s="377"/>
      <c r="AB197" s="404"/>
      <c r="AC197" s="404"/>
      <c r="AD197" s="377"/>
      <c r="AE197" s="377"/>
      <c r="AF197" s="377"/>
      <c r="AG197" s="377"/>
      <c r="AH197" s="377"/>
      <c r="AI197" s="377"/>
      <c r="AJ197" s="377"/>
      <c r="AK197" s="377"/>
      <c r="AL197" s="377"/>
      <c r="AM197" s="377"/>
      <c r="AN197" s="377"/>
      <c r="AO197" s="377"/>
      <c r="AP197" s="377"/>
      <c r="AQ197" s="377"/>
      <c r="AR197" s="377"/>
      <c r="AS197" s="377"/>
    </row>
    <row r="198" ht="14.25" customHeight="1">
      <c r="A198" s="385"/>
      <c r="B198" s="385"/>
      <c r="C198" s="385"/>
      <c r="D198" s="385"/>
      <c r="E198" s="385"/>
      <c r="F198" s="385"/>
      <c r="G198" s="385"/>
      <c r="H198" s="386"/>
      <c r="I198" s="386"/>
      <c r="J198" s="385"/>
      <c r="K198" s="385"/>
      <c r="L198" s="452"/>
      <c r="M198" s="388"/>
      <c r="N198" s="385"/>
      <c r="O198" s="385"/>
      <c r="P198" s="388"/>
      <c r="Q198" s="385"/>
      <c r="R198" s="385"/>
      <c r="S198" s="390"/>
      <c r="T198" s="391"/>
      <c r="U198" s="392"/>
      <c r="V198" s="453"/>
      <c r="W198" s="453"/>
      <c r="X198" s="453"/>
      <c r="Y198" s="268"/>
      <c r="Z198" s="377"/>
      <c r="AA198" s="377"/>
      <c r="AB198" s="404"/>
      <c r="AC198" s="404"/>
      <c r="AD198" s="377"/>
      <c r="AE198" s="377"/>
      <c r="AF198" s="377"/>
      <c r="AG198" s="377"/>
      <c r="AH198" s="377"/>
      <c r="AI198" s="377"/>
      <c r="AJ198" s="377"/>
      <c r="AK198" s="377"/>
      <c r="AL198" s="377"/>
      <c r="AM198" s="377"/>
      <c r="AN198" s="377"/>
      <c r="AO198" s="377"/>
      <c r="AP198" s="377"/>
      <c r="AQ198" s="377"/>
      <c r="AR198" s="377"/>
      <c r="AS198" s="377"/>
    </row>
    <row r="199" ht="14.25" customHeight="1">
      <c r="A199" s="385"/>
      <c r="B199" s="385"/>
      <c r="C199" s="385"/>
      <c r="D199" s="385"/>
      <c r="E199" s="385"/>
      <c r="F199" s="385"/>
      <c r="G199" s="385"/>
      <c r="H199" s="386"/>
      <c r="I199" s="386"/>
      <c r="J199" s="385"/>
      <c r="K199" s="385"/>
      <c r="L199" s="452"/>
      <c r="M199" s="388"/>
      <c r="N199" s="385"/>
      <c r="O199" s="385"/>
      <c r="P199" s="388"/>
      <c r="Q199" s="385"/>
      <c r="R199" s="385"/>
      <c r="S199" s="390"/>
      <c r="T199" s="391"/>
      <c r="U199" s="392"/>
      <c r="V199" s="453"/>
      <c r="W199" s="453"/>
      <c r="X199" s="453"/>
      <c r="Y199" s="268"/>
      <c r="Z199" s="377"/>
      <c r="AA199" s="377"/>
      <c r="AB199" s="404"/>
      <c r="AC199" s="404"/>
      <c r="AD199" s="377"/>
      <c r="AE199" s="377"/>
      <c r="AF199" s="377"/>
      <c r="AG199" s="377"/>
      <c r="AH199" s="377"/>
      <c r="AI199" s="377"/>
      <c r="AJ199" s="377"/>
      <c r="AK199" s="377"/>
      <c r="AL199" s="377"/>
      <c r="AM199" s="377"/>
      <c r="AN199" s="377"/>
      <c r="AO199" s="377"/>
      <c r="AP199" s="377"/>
      <c r="AQ199" s="377"/>
      <c r="AR199" s="377"/>
      <c r="AS199" s="377"/>
    </row>
    <row r="200" ht="14.25" customHeight="1">
      <c r="A200" s="385"/>
      <c r="B200" s="385"/>
      <c r="C200" s="385"/>
      <c r="D200" s="385"/>
      <c r="E200" s="385"/>
      <c r="F200" s="385"/>
      <c r="G200" s="385"/>
      <c r="H200" s="386"/>
      <c r="I200" s="386"/>
      <c r="J200" s="385"/>
      <c r="K200" s="385"/>
      <c r="L200" s="452"/>
      <c r="M200" s="388"/>
      <c r="N200" s="385"/>
      <c r="O200" s="385"/>
      <c r="P200" s="388"/>
      <c r="Q200" s="385"/>
      <c r="R200" s="385"/>
      <c r="S200" s="390"/>
      <c r="T200" s="391"/>
      <c r="U200" s="392"/>
      <c r="V200" s="453"/>
      <c r="W200" s="453"/>
      <c r="X200" s="453"/>
      <c r="Y200" s="268"/>
      <c r="Z200" s="377"/>
      <c r="AA200" s="377"/>
      <c r="AB200" s="404"/>
      <c r="AC200" s="404"/>
      <c r="AD200" s="377"/>
      <c r="AE200" s="377"/>
      <c r="AF200" s="377"/>
      <c r="AG200" s="377"/>
      <c r="AH200" s="377"/>
      <c r="AI200" s="377"/>
      <c r="AJ200" s="377"/>
      <c r="AK200" s="377"/>
      <c r="AL200" s="377"/>
      <c r="AM200" s="377"/>
      <c r="AN200" s="377"/>
      <c r="AO200" s="377"/>
      <c r="AP200" s="377"/>
      <c r="AQ200" s="377"/>
      <c r="AR200" s="377"/>
      <c r="AS200" s="377"/>
    </row>
    <row r="201" ht="14.25" customHeight="1">
      <c r="A201" s="385"/>
      <c r="B201" s="385"/>
      <c r="C201" s="385"/>
      <c r="D201" s="385"/>
      <c r="E201" s="385"/>
      <c r="F201" s="385"/>
      <c r="G201" s="385"/>
      <c r="H201" s="386"/>
      <c r="I201" s="386"/>
      <c r="J201" s="385"/>
      <c r="K201" s="385"/>
      <c r="L201" s="452"/>
      <c r="M201" s="388"/>
      <c r="N201" s="385"/>
      <c r="O201" s="385"/>
      <c r="P201" s="388"/>
      <c r="Q201" s="385"/>
      <c r="R201" s="385"/>
      <c r="S201" s="390"/>
      <c r="T201" s="391"/>
      <c r="U201" s="392"/>
      <c r="V201" s="453"/>
      <c r="W201" s="453"/>
      <c r="X201" s="453"/>
      <c r="Y201" s="268"/>
      <c r="Z201" s="377"/>
      <c r="AA201" s="377"/>
      <c r="AB201" s="404"/>
      <c r="AC201" s="404"/>
      <c r="AD201" s="377"/>
      <c r="AE201" s="377"/>
      <c r="AF201" s="377"/>
      <c r="AG201" s="377"/>
      <c r="AH201" s="377"/>
      <c r="AI201" s="377"/>
      <c r="AJ201" s="377"/>
      <c r="AK201" s="377"/>
      <c r="AL201" s="377"/>
      <c r="AM201" s="377"/>
      <c r="AN201" s="377"/>
      <c r="AO201" s="377"/>
      <c r="AP201" s="377"/>
      <c r="AQ201" s="377"/>
      <c r="AR201" s="377"/>
      <c r="AS201" s="377"/>
    </row>
    <row r="202" ht="14.25" customHeight="1">
      <c r="A202" s="385"/>
      <c r="B202" s="385"/>
      <c r="C202" s="385"/>
      <c r="D202" s="385"/>
      <c r="E202" s="385"/>
      <c r="F202" s="385"/>
      <c r="G202" s="385"/>
      <c r="H202" s="386"/>
      <c r="I202" s="386"/>
      <c r="J202" s="385"/>
      <c r="K202" s="385"/>
      <c r="L202" s="452"/>
      <c r="M202" s="388"/>
      <c r="N202" s="385"/>
      <c r="O202" s="385"/>
      <c r="P202" s="388"/>
      <c r="Q202" s="385"/>
      <c r="R202" s="385"/>
      <c r="S202" s="390"/>
      <c r="T202" s="391"/>
      <c r="U202" s="392"/>
      <c r="V202" s="453"/>
      <c r="W202" s="453"/>
      <c r="X202" s="453"/>
      <c r="Y202" s="268"/>
      <c r="Z202" s="377"/>
      <c r="AA202" s="377"/>
      <c r="AB202" s="404"/>
      <c r="AC202" s="404"/>
      <c r="AD202" s="377"/>
      <c r="AE202" s="377"/>
      <c r="AF202" s="377"/>
      <c r="AG202" s="377"/>
      <c r="AH202" s="377"/>
      <c r="AI202" s="377"/>
      <c r="AJ202" s="377"/>
      <c r="AK202" s="377"/>
      <c r="AL202" s="377"/>
      <c r="AM202" s="377"/>
      <c r="AN202" s="377"/>
      <c r="AO202" s="377"/>
      <c r="AP202" s="377"/>
      <c r="AQ202" s="377"/>
      <c r="AR202" s="377"/>
      <c r="AS202" s="377"/>
    </row>
    <row r="203" ht="14.25" customHeight="1">
      <c r="A203" s="385"/>
      <c r="B203" s="385"/>
      <c r="C203" s="385"/>
      <c r="D203" s="385"/>
      <c r="E203" s="385"/>
      <c r="F203" s="385"/>
      <c r="G203" s="385"/>
      <c r="H203" s="386"/>
      <c r="I203" s="386"/>
      <c r="J203" s="385"/>
      <c r="K203" s="385"/>
      <c r="L203" s="452"/>
      <c r="M203" s="388"/>
      <c r="N203" s="385"/>
      <c r="O203" s="385"/>
      <c r="P203" s="388"/>
      <c r="Q203" s="385"/>
      <c r="R203" s="385"/>
      <c r="S203" s="390"/>
      <c r="T203" s="391"/>
      <c r="U203" s="392"/>
      <c r="V203" s="453"/>
      <c r="W203" s="453"/>
      <c r="X203" s="453"/>
      <c r="Y203" s="268"/>
      <c r="Z203" s="377"/>
      <c r="AA203" s="377"/>
      <c r="AB203" s="404"/>
      <c r="AC203" s="404"/>
      <c r="AD203" s="377"/>
      <c r="AE203" s="377"/>
      <c r="AF203" s="377"/>
      <c r="AG203" s="377"/>
      <c r="AH203" s="377"/>
      <c r="AI203" s="377"/>
      <c r="AJ203" s="377"/>
      <c r="AK203" s="377"/>
      <c r="AL203" s="377"/>
      <c r="AM203" s="377"/>
      <c r="AN203" s="377"/>
      <c r="AO203" s="377"/>
      <c r="AP203" s="377"/>
      <c r="AQ203" s="377"/>
      <c r="AR203" s="377"/>
      <c r="AS203" s="377"/>
    </row>
    <row r="204" ht="14.25" customHeight="1">
      <c r="A204" s="385"/>
      <c r="B204" s="385"/>
      <c r="C204" s="385"/>
      <c r="D204" s="385"/>
      <c r="E204" s="385"/>
      <c r="F204" s="385"/>
      <c r="G204" s="385"/>
      <c r="H204" s="386"/>
      <c r="I204" s="386"/>
      <c r="J204" s="385"/>
      <c r="K204" s="385"/>
      <c r="L204" s="452"/>
      <c r="M204" s="388"/>
      <c r="N204" s="385"/>
      <c r="O204" s="385"/>
      <c r="P204" s="388"/>
      <c r="Q204" s="385"/>
      <c r="R204" s="385"/>
      <c r="S204" s="390"/>
      <c r="T204" s="391"/>
      <c r="U204" s="392"/>
      <c r="V204" s="453"/>
      <c r="W204" s="453"/>
      <c r="X204" s="453"/>
      <c r="Y204" s="268"/>
      <c r="Z204" s="377"/>
      <c r="AA204" s="377"/>
      <c r="AB204" s="404"/>
      <c r="AC204" s="404"/>
      <c r="AD204" s="377"/>
      <c r="AE204" s="377"/>
      <c r="AF204" s="377"/>
      <c r="AG204" s="377"/>
      <c r="AH204" s="377"/>
      <c r="AI204" s="377"/>
      <c r="AJ204" s="377"/>
      <c r="AK204" s="377"/>
      <c r="AL204" s="377"/>
      <c r="AM204" s="377"/>
      <c r="AN204" s="377"/>
      <c r="AO204" s="377"/>
      <c r="AP204" s="377"/>
      <c r="AQ204" s="377"/>
      <c r="AR204" s="377"/>
      <c r="AS204" s="377"/>
    </row>
    <row r="205" ht="14.25" customHeight="1">
      <c r="A205" s="385"/>
      <c r="B205" s="385"/>
      <c r="C205" s="385"/>
      <c r="D205" s="385"/>
      <c r="E205" s="385"/>
      <c r="F205" s="385"/>
      <c r="G205" s="385"/>
      <c r="H205" s="386"/>
      <c r="I205" s="386"/>
      <c r="J205" s="385"/>
      <c r="K205" s="385"/>
      <c r="L205" s="452"/>
      <c r="M205" s="388"/>
      <c r="N205" s="385"/>
      <c r="O205" s="385"/>
      <c r="P205" s="388"/>
      <c r="Q205" s="385"/>
      <c r="R205" s="385"/>
      <c r="S205" s="390"/>
      <c r="T205" s="391"/>
      <c r="U205" s="392"/>
      <c r="V205" s="453"/>
      <c r="W205" s="453"/>
      <c r="X205" s="453"/>
      <c r="Y205" s="268"/>
      <c r="Z205" s="377"/>
      <c r="AA205" s="377"/>
      <c r="AB205" s="404"/>
      <c r="AC205" s="404"/>
      <c r="AD205" s="377"/>
      <c r="AE205" s="377"/>
      <c r="AF205" s="377"/>
      <c r="AG205" s="377"/>
      <c r="AH205" s="377"/>
      <c r="AI205" s="377"/>
      <c r="AJ205" s="377"/>
      <c r="AK205" s="377"/>
      <c r="AL205" s="377"/>
      <c r="AM205" s="377"/>
      <c r="AN205" s="377"/>
      <c r="AO205" s="377"/>
      <c r="AP205" s="377"/>
      <c r="AQ205" s="377"/>
      <c r="AR205" s="377"/>
      <c r="AS205" s="377"/>
    </row>
    <row r="206" ht="14.25" customHeight="1">
      <c r="A206" s="385"/>
      <c r="B206" s="385"/>
      <c r="C206" s="385"/>
      <c r="D206" s="385"/>
      <c r="E206" s="385"/>
      <c r="F206" s="385"/>
      <c r="G206" s="385"/>
      <c r="H206" s="386"/>
      <c r="I206" s="386"/>
      <c r="J206" s="385"/>
      <c r="K206" s="385"/>
      <c r="L206" s="452"/>
      <c r="M206" s="388"/>
      <c r="N206" s="385"/>
      <c r="O206" s="385"/>
      <c r="P206" s="388"/>
      <c r="Q206" s="385"/>
      <c r="R206" s="385"/>
      <c r="S206" s="390"/>
      <c r="T206" s="391"/>
      <c r="U206" s="392"/>
      <c r="V206" s="453"/>
      <c r="W206" s="453"/>
      <c r="X206" s="453"/>
      <c r="Y206" s="268"/>
      <c r="Z206" s="377"/>
      <c r="AA206" s="377"/>
      <c r="AB206" s="404"/>
      <c r="AC206" s="404"/>
      <c r="AD206" s="377"/>
      <c r="AE206" s="377"/>
      <c r="AF206" s="377"/>
      <c r="AG206" s="377"/>
      <c r="AH206" s="377"/>
      <c r="AI206" s="377"/>
      <c r="AJ206" s="377"/>
      <c r="AK206" s="377"/>
      <c r="AL206" s="377"/>
      <c r="AM206" s="377"/>
      <c r="AN206" s="377"/>
      <c r="AO206" s="377"/>
      <c r="AP206" s="377"/>
      <c r="AQ206" s="377"/>
      <c r="AR206" s="377"/>
      <c r="AS206" s="377"/>
    </row>
    <row r="207" ht="14.25" customHeight="1">
      <c r="A207" s="385"/>
      <c r="B207" s="385"/>
      <c r="C207" s="385"/>
      <c r="D207" s="385"/>
      <c r="E207" s="385"/>
      <c r="F207" s="385"/>
      <c r="G207" s="385"/>
      <c r="H207" s="386"/>
      <c r="I207" s="386"/>
      <c r="J207" s="385"/>
      <c r="K207" s="385"/>
      <c r="L207" s="452"/>
      <c r="M207" s="388"/>
      <c r="N207" s="385"/>
      <c r="O207" s="385"/>
      <c r="P207" s="388"/>
      <c r="Q207" s="385"/>
      <c r="R207" s="385"/>
      <c r="S207" s="390"/>
      <c r="T207" s="391"/>
      <c r="U207" s="392"/>
      <c r="V207" s="453"/>
      <c r="W207" s="453"/>
      <c r="X207" s="453"/>
      <c r="Y207" s="268"/>
      <c r="Z207" s="377"/>
      <c r="AA207" s="377"/>
      <c r="AB207" s="404"/>
      <c r="AC207" s="404"/>
      <c r="AD207" s="377"/>
      <c r="AE207" s="377"/>
      <c r="AF207" s="377"/>
      <c r="AG207" s="377"/>
      <c r="AH207" s="377"/>
      <c r="AI207" s="377"/>
      <c r="AJ207" s="377"/>
      <c r="AK207" s="377"/>
      <c r="AL207" s="377"/>
      <c r="AM207" s="377"/>
      <c r="AN207" s="377"/>
      <c r="AO207" s="377"/>
      <c r="AP207" s="377"/>
      <c r="AQ207" s="377"/>
      <c r="AR207" s="377"/>
      <c r="AS207" s="377"/>
    </row>
    <row r="208" ht="14.25" customHeight="1">
      <c r="A208" s="385"/>
      <c r="B208" s="385"/>
      <c r="C208" s="385"/>
      <c r="D208" s="385"/>
      <c r="E208" s="385"/>
      <c r="F208" s="385"/>
      <c r="G208" s="385"/>
      <c r="H208" s="386"/>
      <c r="I208" s="386"/>
      <c r="J208" s="385"/>
      <c r="K208" s="385"/>
      <c r="L208" s="452"/>
      <c r="M208" s="388"/>
      <c r="N208" s="385"/>
      <c r="O208" s="385"/>
      <c r="P208" s="388"/>
      <c r="Q208" s="385"/>
      <c r="R208" s="385"/>
      <c r="S208" s="390"/>
      <c r="T208" s="391"/>
      <c r="U208" s="392"/>
      <c r="V208" s="453"/>
      <c r="W208" s="453"/>
      <c r="X208" s="453"/>
      <c r="Y208" s="268"/>
      <c r="Z208" s="377"/>
      <c r="AA208" s="377"/>
      <c r="AB208" s="404"/>
      <c r="AC208" s="404"/>
      <c r="AD208" s="377"/>
      <c r="AE208" s="377"/>
      <c r="AF208" s="377"/>
      <c r="AG208" s="377"/>
      <c r="AH208" s="377"/>
      <c r="AI208" s="377"/>
      <c r="AJ208" s="377"/>
      <c r="AK208" s="377"/>
      <c r="AL208" s="377"/>
      <c r="AM208" s="377"/>
      <c r="AN208" s="377"/>
      <c r="AO208" s="377"/>
      <c r="AP208" s="377"/>
      <c r="AQ208" s="377"/>
      <c r="AR208" s="377"/>
      <c r="AS208" s="377"/>
    </row>
    <row r="209" ht="14.25" customHeight="1">
      <c r="A209" s="385"/>
      <c r="B209" s="385"/>
      <c r="C209" s="385"/>
      <c r="D209" s="385"/>
      <c r="E209" s="385"/>
      <c r="F209" s="385"/>
      <c r="G209" s="385"/>
      <c r="H209" s="386"/>
      <c r="I209" s="386"/>
      <c r="J209" s="385"/>
      <c r="K209" s="385"/>
      <c r="L209" s="452"/>
      <c r="M209" s="388"/>
      <c r="N209" s="385"/>
      <c r="O209" s="385"/>
      <c r="P209" s="388"/>
      <c r="Q209" s="385"/>
      <c r="R209" s="385"/>
      <c r="S209" s="390"/>
      <c r="T209" s="391"/>
      <c r="U209" s="392"/>
      <c r="V209" s="453"/>
      <c r="W209" s="453"/>
      <c r="X209" s="453"/>
      <c r="Y209" s="268"/>
      <c r="Z209" s="377"/>
      <c r="AA209" s="377"/>
      <c r="AB209" s="404"/>
      <c r="AC209" s="404"/>
      <c r="AD209" s="377"/>
      <c r="AE209" s="377"/>
      <c r="AF209" s="377"/>
      <c r="AG209" s="377"/>
      <c r="AH209" s="377"/>
      <c r="AI209" s="377"/>
      <c r="AJ209" s="377"/>
      <c r="AK209" s="377"/>
      <c r="AL209" s="377"/>
      <c r="AM209" s="377"/>
      <c r="AN209" s="377"/>
      <c r="AO209" s="377"/>
      <c r="AP209" s="377"/>
      <c r="AQ209" s="377"/>
      <c r="AR209" s="377"/>
      <c r="AS209" s="377"/>
    </row>
    <row r="210" ht="14.25" customHeight="1">
      <c r="A210" s="385"/>
      <c r="B210" s="385"/>
      <c r="C210" s="385"/>
      <c r="D210" s="385"/>
      <c r="E210" s="385"/>
      <c r="F210" s="385"/>
      <c r="G210" s="385"/>
      <c r="H210" s="386"/>
      <c r="I210" s="386"/>
      <c r="J210" s="385"/>
      <c r="K210" s="385"/>
      <c r="L210" s="452"/>
      <c r="M210" s="388"/>
      <c r="N210" s="385"/>
      <c r="O210" s="385"/>
      <c r="P210" s="388"/>
      <c r="Q210" s="385"/>
      <c r="R210" s="385"/>
      <c r="S210" s="390"/>
      <c r="T210" s="391"/>
      <c r="U210" s="392"/>
      <c r="V210" s="453"/>
      <c r="W210" s="453"/>
      <c r="X210" s="453"/>
      <c r="Y210" s="268"/>
      <c r="Z210" s="377"/>
      <c r="AA210" s="377"/>
      <c r="AB210" s="404"/>
      <c r="AC210" s="404"/>
      <c r="AD210" s="377"/>
      <c r="AE210" s="377"/>
      <c r="AF210" s="377"/>
      <c r="AG210" s="377"/>
      <c r="AH210" s="377"/>
      <c r="AI210" s="377"/>
      <c r="AJ210" s="377"/>
      <c r="AK210" s="377"/>
      <c r="AL210" s="377"/>
      <c r="AM210" s="377"/>
      <c r="AN210" s="377"/>
      <c r="AO210" s="377"/>
      <c r="AP210" s="377"/>
      <c r="AQ210" s="377"/>
      <c r="AR210" s="377"/>
      <c r="AS210" s="377"/>
    </row>
    <row r="211" ht="14.25" customHeight="1">
      <c r="A211" s="385"/>
      <c r="B211" s="385"/>
      <c r="C211" s="385"/>
      <c r="D211" s="385"/>
      <c r="E211" s="385"/>
      <c r="F211" s="385"/>
      <c r="G211" s="385"/>
      <c r="H211" s="386"/>
      <c r="I211" s="386"/>
      <c r="J211" s="385"/>
      <c r="K211" s="385"/>
      <c r="L211" s="452"/>
      <c r="M211" s="388"/>
      <c r="N211" s="385"/>
      <c r="O211" s="385"/>
      <c r="P211" s="388"/>
      <c r="Q211" s="385"/>
      <c r="R211" s="385"/>
      <c r="S211" s="390"/>
      <c r="T211" s="391"/>
      <c r="U211" s="392"/>
      <c r="V211" s="453"/>
      <c r="W211" s="453"/>
      <c r="X211" s="453"/>
      <c r="Y211" s="268"/>
      <c r="Z211" s="377"/>
      <c r="AA211" s="377"/>
      <c r="AB211" s="404"/>
      <c r="AC211" s="404"/>
      <c r="AD211" s="377"/>
      <c r="AE211" s="377"/>
      <c r="AF211" s="377"/>
      <c r="AG211" s="377"/>
      <c r="AH211" s="377"/>
      <c r="AI211" s="377"/>
      <c r="AJ211" s="377"/>
      <c r="AK211" s="377"/>
      <c r="AL211" s="377"/>
      <c r="AM211" s="377"/>
      <c r="AN211" s="377"/>
      <c r="AO211" s="377"/>
      <c r="AP211" s="377"/>
      <c r="AQ211" s="377"/>
      <c r="AR211" s="377"/>
      <c r="AS211" s="377"/>
    </row>
    <row r="212" ht="14.25" customHeight="1">
      <c r="A212" s="385"/>
      <c r="B212" s="385"/>
      <c r="C212" s="385"/>
      <c r="D212" s="385"/>
      <c r="E212" s="385"/>
      <c r="F212" s="385"/>
      <c r="G212" s="385"/>
      <c r="H212" s="386"/>
      <c r="I212" s="386"/>
      <c r="J212" s="385"/>
      <c r="K212" s="385"/>
      <c r="L212" s="452"/>
      <c r="M212" s="388"/>
      <c r="N212" s="385"/>
      <c r="O212" s="385"/>
      <c r="P212" s="388"/>
      <c r="Q212" s="385"/>
      <c r="R212" s="385"/>
      <c r="S212" s="390"/>
      <c r="T212" s="391"/>
      <c r="U212" s="392"/>
      <c r="V212" s="453"/>
      <c r="W212" s="453"/>
      <c r="X212" s="453"/>
      <c r="Y212" s="268"/>
      <c r="Z212" s="377"/>
      <c r="AA212" s="377"/>
      <c r="AB212" s="404"/>
      <c r="AC212" s="404"/>
      <c r="AD212" s="377"/>
      <c r="AE212" s="377"/>
      <c r="AF212" s="377"/>
      <c r="AG212" s="377"/>
      <c r="AH212" s="377"/>
      <c r="AI212" s="377"/>
      <c r="AJ212" s="377"/>
      <c r="AK212" s="377"/>
      <c r="AL212" s="377"/>
      <c r="AM212" s="377"/>
      <c r="AN212" s="377"/>
      <c r="AO212" s="377"/>
      <c r="AP212" s="377"/>
      <c r="AQ212" s="377"/>
      <c r="AR212" s="377"/>
      <c r="AS212" s="377"/>
    </row>
    <row r="213" ht="14.25" customHeight="1">
      <c r="A213" s="385"/>
      <c r="B213" s="385"/>
      <c r="C213" s="385"/>
      <c r="D213" s="385"/>
      <c r="E213" s="385"/>
      <c r="F213" s="385"/>
      <c r="G213" s="385"/>
      <c r="H213" s="386"/>
      <c r="I213" s="386"/>
      <c r="J213" s="385"/>
      <c r="K213" s="385"/>
      <c r="L213" s="452"/>
      <c r="M213" s="388"/>
      <c r="N213" s="385"/>
      <c r="O213" s="385"/>
      <c r="P213" s="388"/>
      <c r="Q213" s="385"/>
      <c r="R213" s="385"/>
      <c r="S213" s="390"/>
      <c r="T213" s="391"/>
      <c r="U213" s="392"/>
      <c r="V213" s="453"/>
      <c r="W213" s="453"/>
      <c r="X213" s="453"/>
      <c r="Y213" s="268"/>
      <c r="Z213" s="377"/>
      <c r="AA213" s="377"/>
      <c r="AB213" s="404"/>
      <c r="AC213" s="404"/>
      <c r="AD213" s="377"/>
      <c r="AE213" s="377"/>
      <c r="AF213" s="377"/>
      <c r="AG213" s="377"/>
      <c r="AH213" s="377"/>
      <c r="AI213" s="377"/>
      <c r="AJ213" s="377"/>
      <c r="AK213" s="377"/>
      <c r="AL213" s="377"/>
      <c r="AM213" s="377"/>
      <c r="AN213" s="377"/>
      <c r="AO213" s="377"/>
      <c r="AP213" s="377"/>
      <c r="AQ213" s="377"/>
      <c r="AR213" s="377"/>
      <c r="AS213" s="377"/>
    </row>
    <row r="214" ht="14.25" customHeight="1">
      <c r="A214" s="385"/>
      <c r="B214" s="385"/>
      <c r="C214" s="385"/>
      <c r="D214" s="385"/>
      <c r="E214" s="385"/>
      <c r="F214" s="385"/>
      <c r="G214" s="385"/>
      <c r="H214" s="386"/>
      <c r="I214" s="386"/>
      <c r="J214" s="385"/>
      <c r="K214" s="385"/>
      <c r="L214" s="452"/>
      <c r="M214" s="388"/>
      <c r="N214" s="385"/>
      <c r="O214" s="385"/>
      <c r="P214" s="388"/>
      <c r="Q214" s="385"/>
      <c r="R214" s="385"/>
      <c r="S214" s="390"/>
      <c r="T214" s="391"/>
      <c r="U214" s="392"/>
      <c r="V214" s="453"/>
      <c r="W214" s="453"/>
      <c r="X214" s="453"/>
      <c r="Y214" s="268"/>
      <c r="Z214" s="377"/>
      <c r="AA214" s="377"/>
      <c r="AB214" s="404"/>
      <c r="AC214" s="404"/>
      <c r="AD214" s="377"/>
      <c r="AE214" s="377"/>
      <c r="AF214" s="377"/>
      <c r="AG214" s="377"/>
      <c r="AH214" s="377"/>
      <c r="AI214" s="377"/>
      <c r="AJ214" s="377"/>
      <c r="AK214" s="377"/>
      <c r="AL214" s="377"/>
      <c r="AM214" s="377"/>
      <c r="AN214" s="377"/>
      <c r="AO214" s="377"/>
      <c r="AP214" s="377"/>
      <c r="AQ214" s="377"/>
      <c r="AR214" s="377"/>
      <c r="AS214" s="377"/>
    </row>
    <row r="215" ht="14.25" customHeight="1">
      <c r="A215" s="385"/>
      <c r="B215" s="385"/>
      <c r="C215" s="385"/>
      <c r="D215" s="385"/>
      <c r="E215" s="385"/>
      <c r="F215" s="385"/>
      <c r="G215" s="385"/>
      <c r="H215" s="386"/>
      <c r="I215" s="386"/>
      <c r="J215" s="385"/>
      <c r="K215" s="385"/>
      <c r="L215" s="452"/>
      <c r="M215" s="388"/>
      <c r="N215" s="385"/>
      <c r="O215" s="385"/>
      <c r="P215" s="388"/>
      <c r="Q215" s="385"/>
      <c r="R215" s="385"/>
      <c r="S215" s="390"/>
      <c r="T215" s="391"/>
      <c r="U215" s="392"/>
      <c r="V215" s="453"/>
      <c r="W215" s="453"/>
      <c r="X215" s="453"/>
      <c r="Y215" s="268"/>
      <c r="Z215" s="377"/>
      <c r="AA215" s="377"/>
      <c r="AB215" s="404"/>
      <c r="AC215" s="404"/>
      <c r="AD215" s="377"/>
      <c r="AE215" s="377"/>
      <c r="AF215" s="377"/>
      <c r="AG215" s="377"/>
      <c r="AH215" s="377"/>
      <c r="AI215" s="377"/>
      <c r="AJ215" s="377"/>
      <c r="AK215" s="377"/>
      <c r="AL215" s="377"/>
      <c r="AM215" s="377"/>
      <c r="AN215" s="377"/>
      <c r="AO215" s="377"/>
      <c r="AP215" s="377"/>
      <c r="AQ215" s="377"/>
      <c r="AR215" s="377"/>
      <c r="AS215" s="377"/>
    </row>
    <row r="216" ht="14.25" customHeight="1">
      <c r="A216" s="385"/>
      <c r="B216" s="385"/>
      <c r="C216" s="385"/>
      <c r="D216" s="385"/>
      <c r="E216" s="385"/>
      <c r="F216" s="385"/>
      <c r="G216" s="385"/>
      <c r="H216" s="386"/>
      <c r="I216" s="386"/>
      <c r="J216" s="385"/>
      <c r="K216" s="385"/>
      <c r="L216" s="452"/>
      <c r="M216" s="388"/>
      <c r="N216" s="385"/>
      <c r="O216" s="385"/>
      <c r="P216" s="388"/>
      <c r="Q216" s="385"/>
      <c r="R216" s="385"/>
      <c r="S216" s="390"/>
      <c r="T216" s="391"/>
      <c r="U216" s="392"/>
      <c r="V216" s="453"/>
      <c r="W216" s="453"/>
      <c r="X216" s="453"/>
      <c r="Y216" s="268"/>
      <c r="Z216" s="377"/>
      <c r="AA216" s="377"/>
      <c r="AB216" s="404"/>
      <c r="AC216" s="404"/>
      <c r="AD216" s="377"/>
      <c r="AE216" s="377"/>
      <c r="AF216" s="377"/>
      <c r="AG216" s="377"/>
      <c r="AH216" s="377"/>
      <c r="AI216" s="377"/>
      <c r="AJ216" s="377"/>
      <c r="AK216" s="377"/>
      <c r="AL216" s="377"/>
      <c r="AM216" s="377"/>
      <c r="AN216" s="377"/>
      <c r="AO216" s="377"/>
      <c r="AP216" s="377"/>
      <c r="AQ216" s="377"/>
      <c r="AR216" s="377"/>
      <c r="AS216" s="377"/>
    </row>
    <row r="217" ht="14.25" customHeight="1">
      <c r="A217" s="385"/>
      <c r="B217" s="385"/>
      <c r="C217" s="385"/>
      <c r="D217" s="385"/>
      <c r="E217" s="385"/>
      <c r="F217" s="385"/>
      <c r="G217" s="385"/>
      <c r="H217" s="386"/>
      <c r="I217" s="386"/>
      <c r="J217" s="385"/>
      <c r="K217" s="385"/>
      <c r="L217" s="452"/>
      <c r="M217" s="388"/>
      <c r="N217" s="385"/>
      <c r="O217" s="385"/>
      <c r="P217" s="388"/>
      <c r="Q217" s="385"/>
      <c r="R217" s="385"/>
      <c r="S217" s="390"/>
      <c r="T217" s="391"/>
      <c r="U217" s="392"/>
      <c r="V217" s="453"/>
      <c r="W217" s="453"/>
      <c r="X217" s="453"/>
      <c r="Y217" s="268"/>
      <c r="Z217" s="377"/>
      <c r="AA217" s="377"/>
      <c r="AB217" s="404"/>
      <c r="AC217" s="404"/>
      <c r="AD217" s="377"/>
      <c r="AE217" s="377"/>
      <c r="AF217" s="377"/>
      <c r="AG217" s="377"/>
      <c r="AH217" s="377"/>
      <c r="AI217" s="377"/>
      <c r="AJ217" s="377"/>
      <c r="AK217" s="377"/>
      <c r="AL217" s="377"/>
      <c r="AM217" s="377"/>
      <c r="AN217" s="377"/>
      <c r="AO217" s="377"/>
      <c r="AP217" s="377"/>
      <c r="AQ217" s="377"/>
      <c r="AR217" s="377"/>
      <c r="AS217" s="377"/>
    </row>
    <row r="218" ht="14.25" customHeight="1">
      <c r="A218" s="385"/>
      <c r="B218" s="385"/>
      <c r="C218" s="385"/>
      <c r="D218" s="385"/>
      <c r="E218" s="385"/>
      <c r="F218" s="385"/>
      <c r="G218" s="385"/>
      <c r="H218" s="386"/>
      <c r="I218" s="386"/>
      <c r="J218" s="385"/>
      <c r="K218" s="385"/>
      <c r="L218" s="452"/>
      <c r="M218" s="388"/>
      <c r="N218" s="385"/>
      <c r="O218" s="385"/>
      <c r="P218" s="388"/>
      <c r="Q218" s="385"/>
      <c r="R218" s="385"/>
      <c r="S218" s="390"/>
      <c r="T218" s="391"/>
      <c r="U218" s="392"/>
      <c r="V218" s="453"/>
      <c r="W218" s="453"/>
      <c r="X218" s="453"/>
      <c r="Y218" s="268"/>
      <c r="Z218" s="377"/>
      <c r="AA218" s="377"/>
      <c r="AB218" s="404"/>
      <c r="AC218" s="404"/>
      <c r="AD218" s="377"/>
      <c r="AE218" s="377"/>
      <c r="AF218" s="377"/>
      <c r="AG218" s="377"/>
      <c r="AH218" s="377"/>
      <c r="AI218" s="377"/>
      <c r="AJ218" s="377"/>
      <c r="AK218" s="377"/>
      <c r="AL218" s="377"/>
      <c r="AM218" s="377"/>
      <c r="AN218" s="377"/>
      <c r="AO218" s="377"/>
      <c r="AP218" s="377"/>
      <c r="AQ218" s="377"/>
      <c r="AR218" s="377"/>
      <c r="AS218" s="377"/>
    </row>
    <row r="219" ht="14.25" customHeight="1">
      <c r="A219" s="385"/>
      <c r="B219" s="385"/>
      <c r="C219" s="385"/>
      <c r="D219" s="385"/>
      <c r="E219" s="385"/>
      <c r="F219" s="385"/>
      <c r="G219" s="385"/>
      <c r="H219" s="386"/>
      <c r="I219" s="386"/>
      <c r="J219" s="385"/>
      <c r="K219" s="385"/>
      <c r="L219" s="452"/>
      <c r="M219" s="388"/>
      <c r="N219" s="385"/>
      <c r="O219" s="385"/>
      <c r="P219" s="388"/>
      <c r="Q219" s="385"/>
      <c r="R219" s="385"/>
      <c r="S219" s="390"/>
      <c r="T219" s="391"/>
      <c r="U219" s="392"/>
      <c r="V219" s="453"/>
      <c r="W219" s="453"/>
      <c r="X219" s="453"/>
      <c r="Y219" s="268"/>
      <c r="Z219" s="377"/>
      <c r="AA219" s="377"/>
      <c r="AB219" s="404"/>
      <c r="AC219" s="404"/>
      <c r="AD219" s="377"/>
      <c r="AE219" s="377"/>
      <c r="AF219" s="377"/>
      <c r="AG219" s="377"/>
      <c r="AH219" s="377"/>
      <c r="AI219" s="377"/>
      <c r="AJ219" s="377"/>
      <c r="AK219" s="377"/>
      <c r="AL219" s="377"/>
      <c r="AM219" s="377"/>
      <c r="AN219" s="377"/>
      <c r="AO219" s="377"/>
      <c r="AP219" s="377"/>
      <c r="AQ219" s="377"/>
      <c r="AR219" s="377"/>
      <c r="AS219" s="377"/>
    </row>
    <row r="220" ht="14.25" customHeight="1">
      <c r="A220" s="385"/>
      <c r="B220" s="385"/>
      <c r="C220" s="385"/>
      <c r="D220" s="385"/>
      <c r="E220" s="385"/>
      <c r="F220" s="385"/>
      <c r="G220" s="385"/>
      <c r="H220" s="386"/>
      <c r="I220" s="386"/>
      <c r="J220" s="385"/>
      <c r="K220" s="385"/>
      <c r="L220" s="452"/>
      <c r="M220" s="388"/>
      <c r="N220" s="385"/>
      <c r="O220" s="385"/>
      <c r="P220" s="388"/>
      <c r="Q220" s="385"/>
      <c r="R220" s="385"/>
      <c r="S220" s="390"/>
      <c r="T220" s="391"/>
      <c r="U220" s="392"/>
      <c r="V220" s="453"/>
      <c r="W220" s="453"/>
      <c r="X220" s="453"/>
      <c r="Y220" s="268"/>
      <c r="Z220" s="377"/>
      <c r="AA220" s="377"/>
      <c r="AB220" s="404"/>
      <c r="AC220" s="404"/>
      <c r="AD220" s="377"/>
      <c r="AE220" s="377"/>
      <c r="AF220" s="377"/>
      <c r="AG220" s="377"/>
      <c r="AH220" s="377"/>
      <c r="AI220" s="377"/>
      <c r="AJ220" s="377"/>
      <c r="AK220" s="377"/>
      <c r="AL220" s="377"/>
      <c r="AM220" s="377"/>
      <c r="AN220" s="377"/>
      <c r="AO220" s="377"/>
      <c r="AP220" s="377"/>
      <c r="AQ220" s="377"/>
      <c r="AR220" s="377"/>
      <c r="AS220" s="377"/>
    </row>
    <row r="221" ht="14.25" customHeight="1">
      <c r="A221" s="385"/>
      <c r="B221" s="385"/>
      <c r="C221" s="385"/>
      <c r="D221" s="385"/>
      <c r="E221" s="385"/>
      <c r="F221" s="385"/>
      <c r="G221" s="385"/>
      <c r="H221" s="386"/>
      <c r="I221" s="386"/>
      <c r="J221" s="385"/>
      <c r="K221" s="385"/>
      <c r="L221" s="452"/>
      <c r="M221" s="388"/>
      <c r="N221" s="385"/>
      <c r="O221" s="385"/>
      <c r="P221" s="388"/>
      <c r="Q221" s="385"/>
      <c r="R221" s="385"/>
      <c r="S221" s="390"/>
      <c r="T221" s="391"/>
      <c r="U221" s="392"/>
      <c r="V221" s="453"/>
      <c r="W221" s="453"/>
      <c r="X221" s="453"/>
      <c r="Y221" s="268"/>
      <c r="Z221" s="377"/>
      <c r="AA221" s="377"/>
      <c r="AB221" s="404"/>
      <c r="AC221" s="404"/>
      <c r="AD221" s="377"/>
      <c r="AE221" s="377"/>
      <c r="AF221" s="377"/>
      <c r="AG221" s="377"/>
      <c r="AH221" s="377"/>
      <c r="AI221" s="377"/>
      <c r="AJ221" s="377"/>
      <c r="AK221" s="377"/>
      <c r="AL221" s="377"/>
      <c r="AM221" s="377"/>
      <c r="AN221" s="377"/>
      <c r="AO221" s="377"/>
      <c r="AP221" s="377"/>
      <c r="AQ221" s="377"/>
      <c r="AR221" s="377"/>
      <c r="AS221" s="377"/>
    </row>
    <row r="222" ht="14.25" customHeight="1">
      <c r="A222" s="385"/>
      <c r="B222" s="385"/>
      <c r="C222" s="385"/>
      <c r="D222" s="385"/>
      <c r="E222" s="385"/>
      <c r="F222" s="385"/>
      <c r="G222" s="385"/>
      <c r="H222" s="386"/>
      <c r="I222" s="386"/>
      <c r="J222" s="385"/>
      <c r="K222" s="385"/>
      <c r="L222" s="452"/>
      <c r="M222" s="388"/>
      <c r="N222" s="385"/>
      <c r="O222" s="385"/>
      <c r="P222" s="388"/>
      <c r="Q222" s="385"/>
      <c r="R222" s="385"/>
      <c r="S222" s="390"/>
      <c r="T222" s="391"/>
      <c r="U222" s="392"/>
      <c r="V222" s="453"/>
      <c r="W222" s="453"/>
      <c r="X222" s="453"/>
      <c r="Y222" s="268"/>
      <c r="Z222" s="377"/>
      <c r="AA222" s="377"/>
      <c r="AB222" s="404"/>
      <c r="AC222" s="404"/>
      <c r="AD222" s="377"/>
      <c r="AE222" s="377"/>
      <c r="AF222" s="377"/>
      <c r="AG222" s="377"/>
      <c r="AH222" s="377"/>
      <c r="AI222" s="377"/>
      <c r="AJ222" s="377"/>
      <c r="AK222" s="377"/>
      <c r="AL222" s="377"/>
      <c r="AM222" s="377"/>
      <c r="AN222" s="377"/>
      <c r="AO222" s="377"/>
      <c r="AP222" s="377"/>
      <c r="AQ222" s="377"/>
      <c r="AR222" s="377"/>
      <c r="AS222" s="377"/>
    </row>
    <row r="223" ht="14.25" customHeight="1">
      <c r="A223" s="385"/>
      <c r="B223" s="385"/>
      <c r="C223" s="385"/>
      <c r="D223" s="385"/>
      <c r="E223" s="385"/>
      <c r="F223" s="385"/>
      <c r="G223" s="385"/>
      <c r="H223" s="386"/>
      <c r="I223" s="386"/>
      <c r="J223" s="385"/>
      <c r="K223" s="385"/>
      <c r="L223" s="452"/>
      <c r="M223" s="388"/>
      <c r="N223" s="385"/>
      <c r="O223" s="385"/>
      <c r="P223" s="388"/>
      <c r="Q223" s="385"/>
      <c r="R223" s="385"/>
      <c r="S223" s="390"/>
      <c r="T223" s="391"/>
      <c r="U223" s="392"/>
      <c r="V223" s="453"/>
      <c r="W223" s="453"/>
      <c r="X223" s="453"/>
      <c r="Y223" s="268"/>
      <c r="Z223" s="377"/>
      <c r="AA223" s="377"/>
      <c r="AB223" s="404"/>
      <c r="AC223" s="404"/>
      <c r="AD223" s="377"/>
      <c r="AE223" s="377"/>
      <c r="AF223" s="377"/>
      <c r="AG223" s="377"/>
      <c r="AH223" s="377"/>
      <c r="AI223" s="377"/>
      <c r="AJ223" s="377"/>
      <c r="AK223" s="377"/>
      <c r="AL223" s="377"/>
      <c r="AM223" s="377"/>
      <c r="AN223" s="377"/>
      <c r="AO223" s="377"/>
      <c r="AP223" s="377"/>
      <c r="AQ223" s="377"/>
      <c r="AR223" s="377"/>
      <c r="AS223" s="377"/>
    </row>
    <row r="224" ht="14.25" customHeight="1">
      <c r="A224" s="385"/>
      <c r="B224" s="385"/>
      <c r="C224" s="385"/>
      <c r="D224" s="385"/>
      <c r="E224" s="385"/>
      <c r="F224" s="385"/>
      <c r="G224" s="385"/>
      <c r="H224" s="386"/>
      <c r="I224" s="386"/>
      <c r="J224" s="385"/>
      <c r="K224" s="385"/>
      <c r="L224" s="452"/>
      <c r="M224" s="388"/>
      <c r="N224" s="385"/>
      <c r="O224" s="385"/>
      <c r="P224" s="388"/>
      <c r="Q224" s="385"/>
      <c r="R224" s="385"/>
      <c r="S224" s="390"/>
      <c r="T224" s="391"/>
      <c r="U224" s="392"/>
      <c r="V224" s="453"/>
      <c r="W224" s="453"/>
      <c r="X224" s="453"/>
      <c r="Y224" s="268"/>
      <c r="Z224" s="377"/>
      <c r="AA224" s="377"/>
      <c r="AB224" s="404"/>
      <c r="AC224" s="404"/>
      <c r="AD224" s="377"/>
      <c r="AE224" s="377"/>
      <c r="AF224" s="377"/>
      <c r="AG224" s="377"/>
      <c r="AH224" s="377"/>
      <c r="AI224" s="377"/>
      <c r="AJ224" s="377"/>
      <c r="AK224" s="377"/>
      <c r="AL224" s="377"/>
      <c r="AM224" s="377"/>
      <c r="AN224" s="377"/>
      <c r="AO224" s="377"/>
      <c r="AP224" s="377"/>
      <c r="AQ224" s="377"/>
      <c r="AR224" s="377"/>
      <c r="AS224" s="377"/>
    </row>
    <row r="225" ht="14.25" customHeight="1">
      <c r="A225" s="385"/>
      <c r="B225" s="385"/>
      <c r="C225" s="385"/>
      <c r="D225" s="385"/>
      <c r="E225" s="385"/>
      <c r="F225" s="385"/>
      <c r="G225" s="385"/>
      <c r="H225" s="386"/>
      <c r="I225" s="386"/>
      <c r="J225" s="385"/>
      <c r="K225" s="385"/>
      <c r="L225" s="452"/>
      <c r="M225" s="388"/>
      <c r="N225" s="385"/>
      <c r="O225" s="385"/>
      <c r="P225" s="388"/>
      <c r="Q225" s="385"/>
      <c r="R225" s="385"/>
      <c r="S225" s="390"/>
      <c r="T225" s="391"/>
      <c r="U225" s="392"/>
      <c r="V225" s="453"/>
      <c r="W225" s="453"/>
      <c r="X225" s="453"/>
      <c r="Y225" s="268"/>
      <c r="Z225" s="377"/>
      <c r="AA225" s="377"/>
      <c r="AB225" s="404"/>
      <c r="AC225" s="404"/>
      <c r="AD225" s="377"/>
      <c r="AE225" s="377"/>
      <c r="AF225" s="377"/>
      <c r="AG225" s="377"/>
      <c r="AH225" s="377"/>
      <c r="AI225" s="377"/>
      <c r="AJ225" s="377"/>
      <c r="AK225" s="377"/>
      <c r="AL225" s="377"/>
      <c r="AM225" s="377"/>
      <c r="AN225" s="377"/>
      <c r="AO225" s="377"/>
      <c r="AP225" s="377"/>
      <c r="AQ225" s="377"/>
      <c r="AR225" s="377"/>
      <c r="AS225" s="377"/>
    </row>
    <row r="226" ht="14.25" customHeight="1">
      <c r="A226" s="385"/>
      <c r="B226" s="385"/>
      <c r="C226" s="385"/>
      <c r="D226" s="385"/>
      <c r="E226" s="385"/>
      <c r="F226" s="385"/>
      <c r="G226" s="385"/>
      <c r="H226" s="386"/>
      <c r="I226" s="386"/>
      <c r="J226" s="385"/>
      <c r="K226" s="385"/>
      <c r="L226" s="452"/>
      <c r="M226" s="388"/>
      <c r="N226" s="385"/>
      <c r="O226" s="385"/>
      <c r="P226" s="388"/>
      <c r="Q226" s="385"/>
      <c r="R226" s="385"/>
      <c r="S226" s="390"/>
      <c r="T226" s="391"/>
      <c r="U226" s="392"/>
      <c r="V226" s="453"/>
      <c r="W226" s="453"/>
      <c r="X226" s="453"/>
      <c r="Y226" s="268"/>
      <c r="Z226" s="377"/>
      <c r="AA226" s="377"/>
      <c r="AB226" s="404"/>
      <c r="AC226" s="404"/>
      <c r="AD226" s="377"/>
      <c r="AE226" s="377"/>
      <c r="AF226" s="377"/>
      <c r="AG226" s="377"/>
      <c r="AH226" s="377"/>
      <c r="AI226" s="377"/>
      <c r="AJ226" s="377"/>
      <c r="AK226" s="377"/>
      <c r="AL226" s="377"/>
      <c r="AM226" s="377"/>
      <c r="AN226" s="377"/>
      <c r="AO226" s="377"/>
      <c r="AP226" s="377"/>
      <c r="AQ226" s="377"/>
      <c r="AR226" s="377"/>
      <c r="AS226" s="377"/>
    </row>
    <row r="227" ht="14.25" customHeight="1">
      <c r="A227" s="385"/>
      <c r="B227" s="385"/>
      <c r="C227" s="385"/>
      <c r="D227" s="385"/>
      <c r="E227" s="385"/>
      <c r="F227" s="385"/>
      <c r="G227" s="385"/>
      <c r="H227" s="386"/>
      <c r="I227" s="386"/>
      <c r="J227" s="385"/>
      <c r="K227" s="385"/>
      <c r="L227" s="452"/>
      <c r="M227" s="388"/>
      <c r="N227" s="385"/>
      <c r="O227" s="385"/>
      <c r="P227" s="388"/>
      <c r="Q227" s="385"/>
      <c r="R227" s="385"/>
      <c r="S227" s="390"/>
      <c r="T227" s="391"/>
      <c r="U227" s="392"/>
      <c r="V227" s="453"/>
      <c r="W227" s="453"/>
      <c r="X227" s="453"/>
      <c r="Y227" s="268"/>
      <c r="Z227" s="377"/>
      <c r="AA227" s="377"/>
      <c r="AB227" s="404"/>
      <c r="AC227" s="404"/>
      <c r="AD227" s="377"/>
      <c r="AE227" s="377"/>
      <c r="AF227" s="377"/>
      <c r="AG227" s="377"/>
      <c r="AH227" s="377"/>
      <c r="AI227" s="377"/>
      <c r="AJ227" s="377"/>
      <c r="AK227" s="377"/>
      <c r="AL227" s="377"/>
      <c r="AM227" s="377"/>
      <c r="AN227" s="377"/>
      <c r="AO227" s="377"/>
      <c r="AP227" s="377"/>
      <c r="AQ227" s="377"/>
      <c r="AR227" s="377"/>
      <c r="AS227" s="377"/>
    </row>
    <row r="228" ht="14.25" customHeight="1">
      <c r="A228" s="385"/>
      <c r="B228" s="385"/>
      <c r="C228" s="385"/>
      <c r="D228" s="385"/>
      <c r="E228" s="385"/>
      <c r="F228" s="385"/>
      <c r="G228" s="385"/>
      <c r="H228" s="386"/>
      <c r="I228" s="386"/>
      <c r="J228" s="385"/>
      <c r="K228" s="385"/>
      <c r="L228" s="452"/>
      <c r="M228" s="388"/>
      <c r="N228" s="385"/>
      <c r="O228" s="385"/>
      <c r="P228" s="388"/>
      <c r="Q228" s="385"/>
      <c r="R228" s="385"/>
      <c r="S228" s="390"/>
      <c r="T228" s="391"/>
      <c r="U228" s="392"/>
      <c r="V228" s="453"/>
      <c r="W228" s="453"/>
      <c r="X228" s="453"/>
      <c r="Y228" s="268"/>
      <c r="Z228" s="377"/>
      <c r="AA228" s="377"/>
      <c r="AB228" s="404"/>
      <c r="AC228" s="404"/>
      <c r="AD228" s="377"/>
      <c r="AE228" s="377"/>
      <c r="AF228" s="377"/>
      <c r="AG228" s="377"/>
      <c r="AH228" s="377"/>
      <c r="AI228" s="377"/>
      <c r="AJ228" s="377"/>
      <c r="AK228" s="377"/>
      <c r="AL228" s="377"/>
      <c r="AM228" s="377"/>
      <c r="AN228" s="377"/>
      <c r="AO228" s="377"/>
      <c r="AP228" s="377"/>
      <c r="AQ228" s="377"/>
      <c r="AR228" s="377"/>
      <c r="AS228" s="377"/>
    </row>
    <row r="229" ht="14.25" customHeight="1">
      <c r="A229" s="385"/>
      <c r="B229" s="385"/>
      <c r="C229" s="385"/>
      <c r="D229" s="385"/>
      <c r="E229" s="385"/>
      <c r="F229" s="385"/>
      <c r="G229" s="385"/>
      <c r="H229" s="386"/>
      <c r="I229" s="386"/>
      <c r="J229" s="385"/>
      <c r="K229" s="385"/>
      <c r="L229" s="452"/>
      <c r="M229" s="388"/>
      <c r="N229" s="385"/>
      <c r="O229" s="385"/>
      <c r="P229" s="388"/>
      <c r="Q229" s="385"/>
      <c r="R229" s="385"/>
      <c r="S229" s="390"/>
      <c r="T229" s="391"/>
      <c r="U229" s="392"/>
      <c r="V229" s="453"/>
      <c r="W229" s="453"/>
      <c r="X229" s="453"/>
      <c r="Y229" s="268"/>
      <c r="Z229" s="377"/>
      <c r="AA229" s="377"/>
      <c r="AB229" s="404"/>
      <c r="AC229" s="404"/>
      <c r="AD229" s="377"/>
      <c r="AE229" s="377"/>
      <c r="AF229" s="377"/>
      <c r="AG229" s="377"/>
      <c r="AH229" s="377"/>
      <c r="AI229" s="377"/>
      <c r="AJ229" s="377"/>
      <c r="AK229" s="377"/>
      <c r="AL229" s="377"/>
      <c r="AM229" s="377"/>
      <c r="AN229" s="377"/>
      <c r="AO229" s="377"/>
      <c r="AP229" s="377"/>
      <c r="AQ229" s="377"/>
      <c r="AR229" s="377"/>
      <c r="AS229" s="377"/>
    </row>
    <row r="230" ht="14.25" customHeight="1">
      <c r="A230" s="385"/>
      <c r="B230" s="385"/>
      <c r="C230" s="385"/>
      <c r="D230" s="385"/>
      <c r="E230" s="385"/>
      <c r="F230" s="385"/>
      <c r="G230" s="385"/>
      <c r="H230" s="386"/>
      <c r="I230" s="386"/>
      <c r="J230" s="385"/>
      <c r="K230" s="385"/>
      <c r="L230" s="452"/>
      <c r="M230" s="388"/>
      <c r="N230" s="385"/>
      <c r="O230" s="385"/>
      <c r="P230" s="388"/>
      <c r="Q230" s="385"/>
      <c r="R230" s="385"/>
      <c r="S230" s="390"/>
      <c r="T230" s="391"/>
      <c r="U230" s="392"/>
      <c r="V230" s="453"/>
      <c r="W230" s="453"/>
      <c r="X230" s="453"/>
      <c r="Y230" s="268"/>
      <c r="Z230" s="377"/>
      <c r="AA230" s="377"/>
      <c r="AB230" s="404"/>
      <c r="AC230" s="404"/>
      <c r="AD230" s="377"/>
      <c r="AE230" s="377"/>
      <c r="AF230" s="377"/>
      <c r="AG230" s="377"/>
      <c r="AH230" s="377"/>
      <c r="AI230" s="377"/>
      <c r="AJ230" s="377"/>
      <c r="AK230" s="377"/>
      <c r="AL230" s="377"/>
      <c r="AM230" s="377"/>
      <c r="AN230" s="377"/>
      <c r="AO230" s="377"/>
      <c r="AP230" s="377"/>
      <c r="AQ230" s="377"/>
      <c r="AR230" s="377"/>
      <c r="AS230" s="377"/>
    </row>
    <row r="231" ht="14.25" customHeight="1">
      <c r="A231" s="385"/>
      <c r="B231" s="385"/>
      <c r="C231" s="385"/>
      <c r="D231" s="385"/>
      <c r="E231" s="385"/>
      <c r="F231" s="385"/>
      <c r="G231" s="385"/>
      <c r="H231" s="386"/>
      <c r="I231" s="386"/>
      <c r="J231" s="385"/>
      <c r="K231" s="385"/>
      <c r="L231" s="452"/>
      <c r="M231" s="388"/>
      <c r="N231" s="385"/>
      <c r="O231" s="385"/>
      <c r="P231" s="388"/>
      <c r="Q231" s="385"/>
      <c r="R231" s="385"/>
      <c r="S231" s="390"/>
      <c r="T231" s="391"/>
      <c r="U231" s="392"/>
      <c r="V231" s="453"/>
      <c r="W231" s="453"/>
      <c r="X231" s="453"/>
      <c r="Y231" s="268"/>
      <c r="Z231" s="377"/>
      <c r="AA231" s="377"/>
      <c r="AB231" s="404"/>
      <c r="AC231" s="404"/>
      <c r="AD231" s="377"/>
      <c r="AE231" s="377"/>
      <c r="AF231" s="377"/>
      <c r="AG231" s="377"/>
      <c r="AH231" s="377"/>
      <c r="AI231" s="377"/>
      <c r="AJ231" s="377"/>
      <c r="AK231" s="377"/>
      <c r="AL231" s="377"/>
      <c r="AM231" s="377"/>
      <c r="AN231" s="377"/>
      <c r="AO231" s="377"/>
      <c r="AP231" s="377"/>
      <c r="AQ231" s="377"/>
      <c r="AR231" s="377"/>
      <c r="AS231" s="377"/>
    </row>
    <row r="232" ht="14.25" customHeight="1">
      <c r="A232" s="385"/>
      <c r="B232" s="385"/>
      <c r="C232" s="385"/>
      <c r="D232" s="385"/>
      <c r="E232" s="385"/>
      <c r="F232" s="385"/>
      <c r="G232" s="385"/>
      <c r="H232" s="386"/>
      <c r="I232" s="386"/>
      <c r="J232" s="385"/>
      <c r="K232" s="385"/>
      <c r="L232" s="452"/>
      <c r="M232" s="388"/>
      <c r="N232" s="385"/>
      <c r="O232" s="385"/>
      <c r="P232" s="388"/>
      <c r="Q232" s="385"/>
      <c r="R232" s="385"/>
      <c r="S232" s="390"/>
      <c r="T232" s="391"/>
      <c r="U232" s="392"/>
      <c r="V232" s="453"/>
      <c r="W232" s="453"/>
      <c r="X232" s="453"/>
      <c r="Y232" s="268"/>
      <c r="Z232" s="377"/>
      <c r="AA232" s="377"/>
      <c r="AB232" s="404"/>
      <c r="AC232" s="404"/>
      <c r="AD232" s="377"/>
      <c r="AE232" s="377"/>
      <c r="AF232" s="377"/>
      <c r="AG232" s="377"/>
      <c r="AH232" s="377"/>
      <c r="AI232" s="377"/>
      <c r="AJ232" s="377"/>
      <c r="AK232" s="377"/>
      <c r="AL232" s="377"/>
      <c r="AM232" s="377"/>
      <c r="AN232" s="377"/>
      <c r="AO232" s="377"/>
      <c r="AP232" s="377"/>
      <c r="AQ232" s="377"/>
      <c r="AR232" s="377"/>
      <c r="AS232" s="377"/>
    </row>
    <row r="233" ht="14.25" customHeight="1">
      <c r="A233" s="385"/>
      <c r="B233" s="385"/>
      <c r="C233" s="385"/>
      <c r="D233" s="385"/>
      <c r="E233" s="385"/>
      <c r="F233" s="385"/>
      <c r="G233" s="385"/>
      <c r="H233" s="386"/>
      <c r="I233" s="386"/>
      <c r="J233" s="385"/>
      <c r="K233" s="385"/>
      <c r="L233" s="452"/>
      <c r="M233" s="388"/>
      <c r="N233" s="385"/>
      <c r="O233" s="385"/>
      <c r="P233" s="388"/>
      <c r="Q233" s="385"/>
      <c r="R233" s="385"/>
      <c r="S233" s="390"/>
      <c r="T233" s="391"/>
      <c r="U233" s="392"/>
      <c r="V233" s="453"/>
      <c r="W233" s="453"/>
      <c r="X233" s="453"/>
      <c r="Y233" s="268"/>
      <c r="Z233" s="377"/>
      <c r="AA233" s="377"/>
      <c r="AB233" s="404"/>
      <c r="AC233" s="404"/>
      <c r="AD233" s="377"/>
      <c r="AE233" s="377"/>
      <c r="AF233" s="377"/>
      <c r="AG233" s="377"/>
      <c r="AH233" s="377"/>
      <c r="AI233" s="377"/>
      <c r="AJ233" s="377"/>
      <c r="AK233" s="377"/>
      <c r="AL233" s="377"/>
      <c r="AM233" s="377"/>
      <c r="AN233" s="377"/>
      <c r="AO233" s="377"/>
      <c r="AP233" s="377"/>
      <c r="AQ233" s="377"/>
      <c r="AR233" s="377"/>
      <c r="AS233" s="377"/>
    </row>
    <row r="234" ht="14.25" customHeight="1">
      <c r="A234" s="385"/>
      <c r="B234" s="385"/>
      <c r="C234" s="385"/>
      <c r="D234" s="385"/>
      <c r="E234" s="385"/>
      <c r="F234" s="385"/>
      <c r="G234" s="385"/>
      <c r="H234" s="386"/>
      <c r="I234" s="386"/>
      <c r="J234" s="385"/>
      <c r="K234" s="385"/>
      <c r="L234" s="452"/>
      <c r="M234" s="388"/>
      <c r="N234" s="385"/>
      <c r="O234" s="385"/>
      <c r="P234" s="388"/>
      <c r="Q234" s="385"/>
      <c r="R234" s="385"/>
      <c r="S234" s="390"/>
      <c r="T234" s="391"/>
      <c r="U234" s="392"/>
      <c r="V234" s="453"/>
      <c r="W234" s="453"/>
      <c r="X234" s="453"/>
      <c r="Y234" s="268"/>
      <c r="Z234" s="377"/>
      <c r="AA234" s="377"/>
      <c r="AB234" s="404"/>
      <c r="AC234" s="404"/>
      <c r="AD234" s="377"/>
      <c r="AE234" s="377"/>
      <c r="AF234" s="377"/>
      <c r="AG234" s="377"/>
      <c r="AH234" s="377"/>
      <c r="AI234" s="377"/>
      <c r="AJ234" s="377"/>
      <c r="AK234" s="377"/>
      <c r="AL234" s="377"/>
      <c r="AM234" s="377"/>
      <c r="AN234" s="377"/>
      <c r="AO234" s="377"/>
      <c r="AP234" s="377"/>
      <c r="AQ234" s="377"/>
      <c r="AR234" s="377"/>
      <c r="AS234" s="377"/>
    </row>
    <row r="235" ht="14.25" customHeight="1">
      <c r="A235" s="385"/>
      <c r="B235" s="385"/>
      <c r="C235" s="385"/>
      <c r="D235" s="385"/>
      <c r="E235" s="385"/>
      <c r="F235" s="385"/>
      <c r="G235" s="385"/>
      <c r="H235" s="386"/>
      <c r="I235" s="386"/>
      <c r="J235" s="385"/>
      <c r="K235" s="385"/>
      <c r="L235" s="452"/>
      <c r="M235" s="388"/>
      <c r="N235" s="385"/>
      <c r="O235" s="385"/>
      <c r="P235" s="388"/>
      <c r="Q235" s="385"/>
      <c r="R235" s="385"/>
      <c r="S235" s="390"/>
      <c r="T235" s="391"/>
      <c r="U235" s="392"/>
      <c r="V235" s="453"/>
      <c r="W235" s="453"/>
      <c r="X235" s="453"/>
      <c r="Y235" s="268"/>
      <c r="Z235" s="377"/>
      <c r="AA235" s="377"/>
      <c r="AB235" s="404"/>
      <c r="AC235" s="404"/>
      <c r="AD235" s="377"/>
      <c r="AE235" s="377"/>
      <c r="AF235" s="377"/>
      <c r="AG235" s="377"/>
      <c r="AH235" s="377"/>
      <c r="AI235" s="377"/>
      <c r="AJ235" s="377"/>
      <c r="AK235" s="377"/>
      <c r="AL235" s="377"/>
      <c r="AM235" s="377"/>
      <c r="AN235" s="377"/>
      <c r="AO235" s="377"/>
      <c r="AP235" s="377"/>
      <c r="AQ235" s="377"/>
      <c r="AR235" s="377"/>
      <c r="AS235" s="377"/>
    </row>
    <row r="236" ht="14.25" customHeight="1">
      <c r="A236" s="385"/>
      <c r="B236" s="385"/>
      <c r="C236" s="385"/>
      <c r="D236" s="385"/>
      <c r="E236" s="385"/>
      <c r="F236" s="385"/>
      <c r="G236" s="385"/>
      <c r="H236" s="386"/>
      <c r="I236" s="386"/>
      <c r="J236" s="385"/>
      <c r="K236" s="385"/>
      <c r="L236" s="452"/>
      <c r="M236" s="388"/>
      <c r="N236" s="385"/>
      <c r="O236" s="385"/>
      <c r="P236" s="388"/>
      <c r="Q236" s="385"/>
      <c r="R236" s="385"/>
      <c r="S236" s="390"/>
      <c r="T236" s="391"/>
      <c r="U236" s="392"/>
      <c r="V236" s="453"/>
      <c r="W236" s="453"/>
      <c r="X236" s="453"/>
      <c r="Y236" s="268"/>
      <c r="Z236" s="377"/>
      <c r="AA236" s="377"/>
      <c r="AB236" s="404"/>
      <c r="AC236" s="404"/>
      <c r="AD236" s="377"/>
      <c r="AE236" s="377"/>
      <c r="AF236" s="377"/>
      <c r="AG236" s="377"/>
      <c r="AH236" s="377"/>
      <c r="AI236" s="377"/>
      <c r="AJ236" s="377"/>
      <c r="AK236" s="377"/>
      <c r="AL236" s="377"/>
      <c r="AM236" s="377"/>
      <c r="AN236" s="377"/>
      <c r="AO236" s="377"/>
      <c r="AP236" s="377"/>
      <c r="AQ236" s="377"/>
      <c r="AR236" s="377"/>
      <c r="AS236" s="377"/>
    </row>
    <row r="237" ht="14.25" customHeight="1">
      <c r="A237" s="385"/>
      <c r="B237" s="385"/>
      <c r="C237" s="385"/>
      <c r="D237" s="385"/>
      <c r="E237" s="385"/>
      <c r="F237" s="385"/>
      <c r="G237" s="385"/>
      <c r="H237" s="386"/>
      <c r="I237" s="386"/>
      <c r="J237" s="385"/>
      <c r="K237" s="385"/>
      <c r="L237" s="452"/>
      <c r="M237" s="388"/>
      <c r="N237" s="385"/>
      <c r="O237" s="385"/>
      <c r="P237" s="388"/>
      <c r="Q237" s="385"/>
      <c r="R237" s="385"/>
      <c r="S237" s="390"/>
      <c r="T237" s="391"/>
      <c r="U237" s="392"/>
      <c r="V237" s="453"/>
      <c r="W237" s="453"/>
      <c r="X237" s="453"/>
      <c r="Y237" s="268"/>
      <c r="Z237" s="377"/>
      <c r="AA237" s="377"/>
      <c r="AB237" s="404"/>
      <c r="AC237" s="404"/>
      <c r="AD237" s="377"/>
      <c r="AE237" s="377"/>
      <c r="AF237" s="377"/>
      <c r="AG237" s="377"/>
      <c r="AH237" s="377"/>
      <c r="AI237" s="377"/>
      <c r="AJ237" s="377"/>
      <c r="AK237" s="377"/>
      <c r="AL237" s="377"/>
      <c r="AM237" s="377"/>
      <c r="AN237" s="377"/>
      <c r="AO237" s="377"/>
      <c r="AP237" s="377"/>
      <c r="AQ237" s="377"/>
      <c r="AR237" s="377"/>
      <c r="AS237" s="377"/>
    </row>
    <row r="238" ht="14.25" customHeight="1">
      <c r="A238" s="385"/>
      <c r="B238" s="385"/>
      <c r="C238" s="385"/>
      <c r="D238" s="385"/>
      <c r="E238" s="385"/>
      <c r="F238" s="385"/>
      <c r="G238" s="385"/>
      <c r="H238" s="386"/>
      <c r="I238" s="386"/>
      <c r="J238" s="385"/>
      <c r="K238" s="385"/>
      <c r="L238" s="452"/>
      <c r="M238" s="388"/>
      <c r="N238" s="385"/>
      <c r="O238" s="385"/>
      <c r="P238" s="388"/>
      <c r="Q238" s="385"/>
      <c r="R238" s="385"/>
      <c r="S238" s="390"/>
      <c r="T238" s="391"/>
      <c r="U238" s="392"/>
      <c r="V238" s="453"/>
      <c r="W238" s="453"/>
      <c r="X238" s="453"/>
      <c r="Y238" s="268"/>
      <c r="Z238" s="377"/>
      <c r="AA238" s="377"/>
      <c r="AB238" s="404"/>
      <c r="AC238" s="404"/>
      <c r="AD238" s="377"/>
      <c r="AE238" s="377"/>
      <c r="AF238" s="377"/>
      <c r="AG238" s="377"/>
      <c r="AH238" s="377"/>
      <c r="AI238" s="377"/>
      <c r="AJ238" s="377"/>
      <c r="AK238" s="377"/>
      <c r="AL238" s="377"/>
      <c r="AM238" s="377"/>
      <c r="AN238" s="377"/>
      <c r="AO238" s="377"/>
      <c r="AP238" s="377"/>
      <c r="AQ238" s="377"/>
      <c r="AR238" s="377"/>
      <c r="AS238" s="377"/>
    </row>
    <row r="239" ht="14.25" customHeight="1">
      <c r="A239" s="385"/>
      <c r="B239" s="385"/>
      <c r="C239" s="385"/>
      <c r="D239" s="385"/>
      <c r="E239" s="385"/>
      <c r="F239" s="385"/>
      <c r="G239" s="385"/>
      <c r="H239" s="386"/>
      <c r="I239" s="386"/>
      <c r="J239" s="385"/>
      <c r="K239" s="385"/>
      <c r="L239" s="452"/>
      <c r="M239" s="388"/>
      <c r="N239" s="385"/>
      <c r="O239" s="385"/>
      <c r="P239" s="388"/>
      <c r="Q239" s="385"/>
      <c r="R239" s="385"/>
      <c r="S239" s="390"/>
      <c r="T239" s="391"/>
      <c r="U239" s="392"/>
      <c r="V239" s="453"/>
      <c r="W239" s="453"/>
      <c r="X239" s="453"/>
      <c r="Y239" s="268"/>
      <c r="Z239" s="377"/>
      <c r="AA239" s="377"/>
      <c r="AB239" s="404"/>
      <c r="AC239" s="404"/>
      <c r="AD239" s="377"/>
      <c r="AE239" s="377"/>
      <c r="AF239" s="377"/>
      <c r="AG239" s="377"/>
      <c r="AH239" s="377"/>
      <c r="AI239" s="377"/>
      <c r="AJ239" s="377"/>
      <c r="AK239" s="377"/>
      <c r="AL239" s="377"/>
      <c r="AM239" s="377"/>
      <c r="AN239" s="377"/>
      <c r="AO239" s="377"/>
      <c r="AP239" s="377"/>
      <c r="AQ239" s="377"/>
      <c r="AR239" s="377"/>
      <c r="AS239" s="377"/>
    </row>
    <row r="240" ht="14.25" customHeight="1">
      <c r="A240" s="385"/>
      <c r="B240" s="385"/>
      <c r="C240" s="385"/>
      <c r="D240" s="385"/>
      <c r="E240" s="385"/>
      <c r="F240" s="385"/>
      <c r="G240" s="385"/>
      <c r="H240" s="386"/>
      <c r="I240" s="386"/>
      <c r="J240" s="385"/>
      <c r="K240" s="385"/>
      <c r="L240" s="452"/>
      <c r="M240" s="388"/>
      <c r="N240" s="385"/>
      <c r="O240" s="385"/>
      <c r="P240" s="388"/>
      <c r="Q240" s="385"/>
      <c r="R240" s="385"/>
      <c r="S240" s="390"/>
      <c r="T240" s="391"/>
      <c r="U240" s="392"/>
      <c r="V240" s="453"/>
      <c r="W240" s="453"/>
      <c r="X240" s="453"/>
      <c r="Y240" s="268"/>
      <c r="Z240" s="377"/>
      <c r="AA240" s="377"/>
      <c r="AB240" s="404"/>
      <c r="AC240" s="404"/>
      <c r="AD240" s="377"/>
      <c r="AE240" s="377"/>
      <c r="AF240" s="377"/>
      <c r="AG240" s="377"/>
      <c r="AH240" s="377"/>
      <c r="AI240" s="377"/>
      <c r="AJ240" s="377"/>
      <c r="AK240" s="377"/>
      <c r="AL240" s="377"/>
      <c r="AM240" s="377"/>
      <c r="AN240" s="377"/>
      <c r="AO240" s="377"/>
      <c r="AP240" s="377"/>
      <c r="AQ240" s="377"/>
      <c r="AR240" s="377"/>
      <c r="AS240" s="377"/>
    </row>
    <row r="241" ht="14.25" customHeight="1">
      <c r="A241" s="385"/>
      <c r="B241" s="385"/>
      <c r="C241" s="385"/>
      <c r="D241" s="385"/>
      <c r="E241" s="385"/>
      <c r="F241" s="385"/>
      <c r="G241" s="385"/>
      <c r="H241" s="386"/>
      <c r="I241" s="386"/>
      <c r="J241" s="385"/>
      <c r="K241" s="385"/>
      <c r="L241" s="452"/>
      <c r="M241" s="388"/>
      <c r="N241" s="385"/>
      <c r="O241" s="385"/>
      <c r="P241" s="388"/>
      <c r="Q241" s="385"/>
      <c r="R241" s="385"/>
      <c r="S241" s="390"/>
      <c r="T241" s="391"/>
      <c r="U241" s="392"/>
      <c r="V241" s="453"/>
      <c r="W241" s="453"/>
      <c r="X241" s="453"/>
      <c r="Y241" s="268"/>
      <c r="Z241" s="377"/>
      <c r="AA241" s="377"/>
      <c r="AB241" s="404"/>
      <c r="AC241" s="404"/>
      <c r="AD241" s="377"/>
      <c r="AE241" s="377"/>
      <c r="AF241" s="377"/>
      <c r="AG241" s="377"/>
      <c r="AH241" s="377"/>
      <c r="AI241" s="377"/>
      <c r="AJ241" s="377"/>
      <c r="AK241" s="377"/>
      <c r="AL241" s="377"/>
      <c r="AM241" s="377"/>
      <c r="AN241" s="377"/>
      <c r="AO241" s="377"/>
      <c r="AP241" s="377"/>
      <c r="AQ241" s="377"/>
      <c r="AR241" s="377"/>
      <c r="AS241" s="377"/>
    </row>
    <row r="242" ht="14.25" customHeight="1">
      <c r="A242" s="385"/>
      <c r="B242" s="385"/>
      <c r="C242" s="385"/>
      <c r="D242" s="385"/>
      <c r="E242" s="385"/>
      <c r="F242" s="385"/>
      <c r="G242" s="385"/>
      <c r="H242" s="386"/>
      <c r="I242" s="386"/>
      <c r="J242" s="385"/>
      <c r="K242" s="385"/>
      <c r="L242" s="452"/>
      <c r="M242" s="388"/>
      <c r="N242" s="385"/>
      <c r="O242" s="385"/>
      <c r="P242" s="388"/>
      <c r="Q242" s="385"/>
      <c r="R242" s="385"/>
      <c r="S242" s="390"/>
      <c r="T242" s="391"/>
      <c r="U242" s="392"/>
      <c r="V242" s="453"/>
      <c r="W242" s="453"/>
      <c r="X242" s="453"/>
      <c r="Y242" s="268"/>
      <c r="Z242" s="377"/>
      <c r="AA242" s="377"/>
      <c r="AB242" s="404"/>
      <c r="AC242" s="404"/>
      <c r="AD242" s="377"/>
      <c r="AE242" s="377"/>
      <c r="AF242" s="377"/>
      <c r="AG242" s="377"/>
      <c r="AH242" s="377"/>
      <c r="AI242" s="377"/>
      <c r="AJ242" s="377"/>
      <c r="AK242" s="377"/>
      <c r="AL242" s="377"/>
      <c r="AM242" s="377"/>
      <c r="AN242" s="377"/>
      <c r="AO242" s="377"/>
      <c r="AP242" s="377"/>
      <c r="AQ242" s="377"/>
      <c r="AR242" s="377"/>
      <c r="AS242" s="377"/>
    </row>
    <row r="243" ht="14.25" customHeight="1">
      <c r="A243" s="385"/>
      <c r="B243" s="385"/>
      <c r="C243" s="385"/>
      <c r="D243" s="385"/>
      <c r="E243" s="385"/>
      <c r="F243" s="385"/>
      <c r="G243" s="385"/>
      <c r="H243" s="386"/>
      <c r="I243" s="386"/>
      <c r="J243" s="385"/>
      <c r="K243" s="385"/>
      <c r="L243" s="452"/>
      <c r="M243" s="388"/>
      <c r="N243" s="385"/>
      <c r="O243" s="385"/>
      <c r="P243" s="388"/>
      <c r="Q243" s="385"/>
      <c r="R243" s="385"/>
      <c r="S243" s="390"/>
      <c r="T243" s="391"/>
      <c r="U243" s="392"/>
      <c r="V243" s="453"/>
      <c r="W243" s="453"/>
      <c r="X243" s="453"/>
      <c r="Y243" s="268"/>
      <c r="Z243" s="377"/>
      <c r="AA243" s="377"/>
      <c r="AB243" s="404"/>
      <c r="AC243" s="404"/>
      <c r="AD243" s="377"/>
      <c r="AE243" s="377"/>
      <c r="AF243" s="377"/>
      <c r="AG243" s="377"/>
      <c r="AH243" s="377"/>
      <c r="AI243" s="377"/>
      <c r="AJ243" s="377"/>
      <c r="AK243" s="377"/>
      <c r="AL243" s="377"/>
      <c r="AM243" s="377"/>
      <c r="AN243" s="377"/>
      <c r="AO243" s="377"/>
      <c r="AP243" s="377"/>
      <c r="AQ243" s="377"/>
      <c r="AR243" s="377"/>
      <c r="AS243" s="377"/>
    </row>
    <row r="244" ht="14.25" customHeight="1">
      <c r="A244" s="385"/>
      <c r="B244" s="385"/>
      <c r="C244" s="385"/>
      <c r="D244" s="385"/>
      <c r="E244" s="385"/>
      <c r="F244" s="385"/>
      <c r="G244" s="385"/>
      <c r="H244" s="386"/>
      <c r="I244" s="386"/>
      <c r="J244" s="385"/>
      <c r="K244" s="385"/>
      <c r="L244" s="452"/>
      <c r="M244" s="388"/>
      <c r="N244" s="385"/>
      <c r="O244" s="385"/>
      <c r="P244" s="388"/>
      <c r="Q244" s="385"/>
      <c r="R244" s="385"/>
      <c r="S244" s="390"/>
      <c r="T244" s="391"/>
      <c r="U244" s="392"/>
      <c r="V244" s="453"/>
      <c r="W244" s="453"/>
      <c r="X244" s="453"/>
      <c r="Y244" s="268"/>
      <c r="Z244" s="377"/>
      <c r="AA244" s="377"/>
      <c r="AB244" s="404"/>
      <c r="AC244" s="404"/>
      <c r="AD244" s="377"/>
      <c r="AE244" s="377"/>
      <c r="AF244" s="377"/>
      <c r="AG244" s="377"/>
      <c r="AH244" s="377"/>
      <c r="AI244" s="377"/>
      <c r="AJ244" s="377"/>
      <c r="AK244" s="377"/>
      <c r="AL244" s="377"/>
      <c r="AM244" s="377"/>
      <c r="AN244" s="377"/>
      <c r="AO244" s="377"/>
      <c r="AP244" s="377"/>
      <c r="AQ244" s="377"/>
      <c r="AR244" s="377"/>
      <c r="AS244" s="377"/>
    </row>
    <row r="245" ht="14.25" customHeight="1">
      <c r="A245" s="385"/>
      <c r="B245" s="385"/>
      <c r="C245" s="385"/>
      <c r="D245" s="385"/>
      <c r="E245" s="385"/>
      <c r="F245" s="385"/>
      <c r="G245" s="385"/>
      <c r="H245" s="386"/>
      <c r="I245" s="386"/>
      <c r="J245" s="385"/>
      <c r="K245" s="385"/>
      <c r="L245" s="452"/>
      <c r="M245" s="388"/>
      <c r="N245" s="385"/>
      <c r="O245" s="385"/>
      <c r="P245" s="388"/>
      <c r="Q245" s="385"/>
      <c r="R245" s="385"/>
      <c r="S245" s="390"/>
      <c r="T245" s="391"/>
      <c r="U245" s="392"/>
      <c r="V245" s="453"/>
      <c r="W245" s="453"/>
      <c r="X245" s="453"/>
      <c r="Y245" s="268"/>
      <c r="Z245" s="377"/>
      <c r="AA245" s="377"/>
      <c r="AB245" s="404"/>
      <c r="AC245" s="404"/>
      <c r="AD245" s="377"/>
      <c r="AE245" s="377"/>
      <c r="AF245" s="377"/>
      <c r="AG245" s="377"/>
      <c r="AH245" s="377"/>
      <c r="AI245" s="377"/>
      <c r="AJ245" s="377"/>
      <c r="AK245" s="377"/>
      <c r="AL245" s="377"/>
      <c r="AM245" s="377"/>
      <c r="AN245" s="377"/>
      <c r="AO245" s="377"/>
      <c r="AP245" s="377"/>
      <c r="AQ245" s="377"/>
      <c r="AR245" s="377"/>
      <c r="AS245" s="377"/>
    </row>
    <row r="246" ht="14.25" customHeight="1">
      <c r="A246" s="385"/>
      <c r="B246" s="385"/>
      <c r="C246" s="385"/>
      <c r="D246" s="385"/>
      <c r="E246" s="385"/>
      <c r="F246" s="385"/>
      <c r="G246" s="385"/>
      <c r="H246" s="386"/>
      <c r="I246" s="386"/>
      <c r="J246" s="385"/>
      <c r="K246" s="385"/>
      <c r="L246" s="452"/>
      <c r="M246" s="388"/>
      <c r="N246" s="385"/>
      <c r="O246" s="385"/>
      <c r="P246" s="388"/>
      <c r="Q246" s="385"/>
      <c r="R246" s="385"/>
      <c r="S246" s="390"/>
      <c r="T246" s="391"/>
      <c r="U246" s="392"/>
      <c r="V246" s="453"/>
      <c r="W246" s="453"/>
      <c r="X246" s="453"/>
      <c r="Y246" s="268"/>
      <c r="Z246" s="377"/>
      <c r="AA246" s="377"/>
      <c r="AB246" s="404"/>
      <c r="AC246" s="404"/>
      <c r="AD246" s="377"/>
      <c r="AE246" s="377"/>
      <c r="AF246" s="377"/>
      <c r="AG246" s="377"/>
      <c r="AH246" s="377"/>
      <c r="AI246" s="377"/>
      <c r="AJ246" s="377"/>
      <c r="AK246" s="377"/>
      <c r="AL246" s="377"/>
      <c r="AM246" s="377"/>
      <c r="AN246" s="377"/>
      <c r="AO246" s="377"/>
      <c r="AP246" s="377"/>
      <c r="AQ246" s="377"/>
      <c r="AR246" s="377"/>
      <c r="AS246" s="377"/>
    </row>
    <row r="247" ht="14.25" customHeight="1">
      <c r="A247" s="385"/>
      <c r="B247" s="385"/>
      <c r="C247" s="385"/>
      <c r="D247" s="385"/>
      <c r="E247" s="385"/>
      <c r="F247" s="385"/>
      <c r="G247" s="385"/>
      <c r="H247" s="386"/>
      <c r="I247" s="386"/>
      <c r="J247" s="385"/>
      <c r="K247" s="385"/>
      <c r="L247" s="452"/>
      <c r="M247" s="388"/>
      <c r="N247" s="385"/>
      <c r="O247" s="385"/>
      <c r="P247" s="388"/>
      <c r="Q247" s="385"/>
      <c r="R247" s="385"/>
      <c r="S247" s="390"/>
      <c r="T247" s="391"/>
      <c r="U247" s="392"/>
      <c r="V247" s="453"/>
      <c r="W247" s="453"/>
      <c r="X247" s="453"/>
      <c r="Y247" s="268"/>
      <c r="Z247" s="377"/>
      <c r="AA247" s="377"/>
      <c r="AB247" s="404"/>
      <c r="AC247" s="404"/>
      <c r="AD247" s="377"/>
      <c r="AE247" s="377"/>
      <c r="AF247" s="377"/>
      <c r="AG247" s="377"/>
      <c r="AH247" s="377"/>
      <c r="AI247" s="377"/>
      <c r="AJ247" s="377"/>
      <c r="AK247" s="377"/>
      <c r="AL247" s="377"/>
      <c r="AM247" s="377"/>
      <c r="AN247" s="377"/>
      <c r="AO247" s="377"/>
      <c r="AP247" s="377"/>
      <c r="AQ247" s="377"/>
      <c r="AR247" s="377"/>
      <c r="AS247" s="377"/>
    </row>
    <row r="248" ht="14.25" customHeight="1">
      <c r="A248" s="385"/>
      <c r="B248" s="385"/>
      <c r="C248" s="385"/>
      <c r="D248" s="385"/>
      <c r="E248" s="385"/>
      <c r="F248" s="385"/>
      <c r="G248" s="385"/>
      <c r="H248" s="386"/>
      <c r="I248" s="386"/>
      <c r="J248" s="385"/>
      <c r="K248" s="385"/>
      <c r="L248" s="452"/>
      <c r="M248" s="388"/>
      <c r="N248" s="385"/>
      <c r="O248" s="385"/>
      <c r="P248" s="388"/>
      <c r="Q248" s="385"/>
      <c r="R248" s="385"/>
      <c r="S248" s="390"/>
      <c r="T248" s="391"/>
      <c r="U248" s="392"/>
      <c r="V248" s="453"/>
      <c r="W248" s="453"/>
      <c r="X248" s="453"/>
      <c r="Y248" s="268"/>
      <c r="Z248" s="377"/>
      <c r="AA248" s="377"/>
      <c r="AB248" s="404"/>
      <c r="AC248" s="404"/>
      <c r="AD248" s="377"/>
      <c r="AE248" s="377"/>
      <c r="AF248" s="377"/>
      <c r="AG248" s="377"/>
      <c r="AH248" s="377"/>
      <c r="AI248" s="377"/>
      <c r="AJ248" s="377"/>
      <c r="AK248" s="377"/>
      <c r="AL248" s="377"/>
      <c r="AM248" s="377"/>
      <c r="AN248" s="377"/>
      <c r="AO248" s="377"/>
      <c r="AP248" s="377"/>
      <c r="AQ248" s="377"/>
      <c r="AR248" s="377"/>
      <c r="AS248" s="377"/>
    </row>
    <row r="249" ht="14.25" customHeight="1">
      <c r="A249" s="385"/>
      <c r="B249" s="385"/>
      <c r="C249" s="385"/>
      <c r="D249" s="385"/>
      <c r="E249" s="385"/>
      <c r="F249" s="385"/>
      <c r="G249" s="385"/>
      <c r="H249" s="386"/>
      <c r="I249" s="386"/>
      <c r="J249" s="385"/>
      <c r="K249" s="385"/>
      <c r="L249" s="452"/>
      <c r="M249" s="388"/>
      <c r="N249" s="385"/>
      <c r="O249" s="385"/>
      <c r="P249" s="388"/>
      <c r="Q249" s="385"/>
      <c r="R249" s="385"/>
      <c r="S249" s="390"/>
      <c r="T249" s="391"/>
      <c r="U249" s="392"/>
      <c r="V249" s="453"/>
      <c r="W249" s="453"/>
      <c r="X249" s="453"/>
      <c r="Y249" s="268"/>
      <c r="Z249" s="377"/>
      <c r="AA249" s="377"/>
      <c r="AB249" s="404"/>
      <c r="AC249" s="404"/>
      <c r="AD249" s="377"/>
      <c r="AE249" s="377"/>
      <c r="AF249" s="377"/>
      <c r="AG249" s="377"/>
      <c r="AH249" s="377"/>
      <c r="AI249" s="377"/>
      <c r="AJ249" s="377"/>
      <c r="AK249" s="377"/>
      <c r="AL249" s="377"/>
      <c r="AM249" s="377"/>
      <c r="AN249" s="377"/>
      <c r="AO249" s="377"/>
      <c r="AP249" s="377"/>
      <c r="AQ249" s="377"/>
      <c r="AR249" s="377"/>
      <c r="AS249" s="377"/>
    </row>
    <row r="250" ht="14.25" customHeight="1">
      <c r="A250" s="385"/>
      <c r="B250" s="385"/>
      <c r="C250" s="385"/>
      <c r="D250" s="385"/>
      <c r="E250" s="385"/>
      <c r="F250" s="385"/>
      <c r="G250" s="385"/>
      <c r="H250" s="386"/>
      <c r="I250" s="386"/>
      <c r="J250" s="385"/>
      <c r="K250" s="385"/>
      <c r="L250" s="452"/>
      <c r="M250" s="388"/>
      <c r="N250" s="385"/>
      <c r="O250" s="385"/>
      <c r="P250" s="388"/>
      <c r="Q250" s="385"/>
      <c r="R250" s="385"/>
      <c r="S250" s="390"/>
      <c r="T250" s="391"/>
      <c r="U250" s="392"/>
      <c r="V250" s="453"/>
      <c r="W250" s="453"/>
      <c r="X250" s="453"/>
      <c r="Y250" s="268"/>
      <c r="Z250" s="377"/>
      <c r="AA250" s="377"/>
      <c r="AB250" s="404"/>
      <c r="AC250" s="404"/>
      <c r="AD250" s="377"/>
      <c r="AE250" s="377"/>
      <c r="AF250" s="377"/>
      <c r="AG250" s="377"/>
      <c r="AH250" s="377"/>
      <c r="AI250" s="377"/>
      <c r="AJ250" s="377"/>
      <c r="AK250" s="377"/>
      <c r="AL250" s="377"/>
      <c r="AM250" s="377"/>
      <c r="AN250" s="377"/>
      <c r="AO250" s="377"/>
      <c r="AP250" s="377"/>
      <c r="AQ250" s="377"/>
      <c r="AR250" s="377"/>
      <c r="AS250" s="377"/>
    </row>
    <row r="251" ht="14.25" customHeight="1">
      <c r="A251" s="385"/>
      <c r="B251" s="385"/>
      <c r="C251" s="385"/>
      <c r="D251" s="385"/>
      <c r="E251" s="385"/>
      <c r="F251" s="385"/>
      <c r="G251" s="385"/>
      <c r="H251" s="386"/>
      <c r="I251" s="386"/>
      <c r="J251" s="385"/>
      <c r="K251" s="385"/>
      <c r="L251" s="452"/>
      <c r="M251" s="388"/>
      <c r="N251" s="385"/>
      <c r="O251" s="385"/>
      <c r="P251" s="388"/>
      <c r="Q251" s="385"/>
      <c r="R251" s="385"/>
      <c r="S251" s="390"/>
      <c r="T251" s="391"/>
      <c r="U251" s="392"/>
      <c r="V251" s="453"/>
      <c r="W251" s="453"/>
      <c r="X251" s="453"/>
      <c r="Y251" s="268"/>
      <c r="Z251" s="377"/>
      <c r="AA251" s="377"/>
      <c r="AB251" s="404"/>
      <c r="AC251" s="404"/>
      <c r="AD251" s="377"/>
      <c r="AE251" s="377"/>
      <c r="AF251" s="377"/>
      <c r="AG251" s="377"/>
      <c r="AH251" s="377"/>
      <c r="AI251" s="377"/>
      <c r="AJ251" s="377"/>
      <c r="AK251" s="377"/>
      <c r="AL251" s="377"/>
      <c r="AM251" s="377"/>
      <c r="AN251" s="377"/>
      <c r="AO251" s="377"/>
      <c r="AP251" s="377"/>
      <c r="AQ251" s="377"/>
      <c r="AR251" s="377"/>
      <c r="AS251" s="377"/>
    </row>
    <row r="252" ht="14.25" customHeight="1">
      <c r="A252" s="385"/>
      <c r="B252" s="385"/>
      <c r="C252" s="385"/>
      <c r="D252" s="385"/>
      <c r="E252" s="385"/>
      <c r="F252" s="385"/>
      <c r="G252" s="385"/>
      <c r="H252" s="386"/>
      <c r="I252" s="386"/>
      <c r="J252" s="385"/>
      <c r="K252" s="385"/>
      <c r="L252" s="452"/>
      <c r="M252" s="388"/>
      <c r="N252" s="385"/>
      <c r="O252" s="385"/>
      <c r="P252" s="388"/>
      <c r="Q252" s="385"/>
      <c r="R252" s="385"/>
      <c r="S252" s="390"/>
      <c r="T252" s="391"/>
      <c r="U252" s="392"/>
      <c r="V252" s="453"/>
      <c r="W252" s="453"/>
      <c r="X252" s="453"/>
      <c r="Y252" s="268"/>
      <c r="Z252" s="377"/>
      <c r="AA252" s="377"/>
      <c r="AB252" s="404"/>
      <c r="AC252" s="404"/>
      <c r="AD252" s="377"/>
      <c r="AE252" s="377"/>
      <c r="AF252" s="377"/>
      <c r="AG252" s="377"/>
      <c r="AH252" s="377"/>
      <c r="AI252" s="377"/>
      <c r="AJ252" s="377"/>
      <c r="AK252" s="377"/>
      <c r="AL252" s="377"/>
      <c r="AM252" s="377"/>
      <c r="AN252" s="377"/>
      <c r="AO252" s="377"/>
      <c r="AP252" s="377"/>
      <c r="AQ252" s="377"/>
      <c r="AR252" s="377"/>
      <c r="AS252" s="377"/>
    </row>
    <row r="253" ht="14.25" customHeight="1">
      <c r="A253" s="385"/>
      <c r="B253" s="385"/>
      <c r="C253" s="385"/>
      <c r="D253" s="385"/>
      <c r="E253" s="385"/>
      <c r="F253" s="385"/>
      <c r="G253" s="385"/>
      <c r="H253" s="386"/>
      <c r="I253" s="386"/>
      <c r="J253" s="385"/>
      <c r="K253" s="385"/>
      <c r="L253" s="452"/>
      <c r="M253" s="388"/>
      <c r="N253" s="385"/>
      <c r="O253" s="385"/>
      <c r="P253" s="388"/>
      <c r="Q253" s="385"/>
      <c r="R253" s="385"/>
      <c r="S253" s="390"/>
      <c r="T253" s="391"/>
      <c r="U253" s="392"/>
      <c r="V253" s="453"/>
      <c r="W253" s="453"/>
      <c r="X253" s="453"/>
      <c r="Y253" s="268"/>
      <c r="Z253" s="377"/>
      <c r="AA253" s="377"/>
      <c r="AB253" s="404"/>
      <c r="AC253" s="404"/>
      <c r="AD253" s="377"/>
      <c r="AE253" s="377"/>
      <c r="AF253" s="377"/>
      <c r="AG253" s="377"/>
      <c r="AH253" s="377"/>
      <c r="AI253" s="377"/>
      <c r="AJ253" s="377"/>
      <c r="AK253" s="377"/>
      <c r="AL253" s="377"/>
      <c r="AM253" s="377"/>
      <c r="AN253" s="377"/>
      <c r="AO253" s="377"/>
      <c r="AP253" s="377"/>
      <c r="AQ253" s="377"/>
      <c r="AR253" s="377"/>
      <c r="AS253" s="377"/>
    </row>
    <row r="254" ht="14.25" customHeight="1">
      <c r="A254" s="385"/>
      <c r="B254" s="385"/>
      <c r="C254" s="385"/>
      <c r="D254" s="385"/>
      <c r="E254" s="385"/>
      <c r="F254" s="385"/>
      <c r="G254" s="385"/>
      <c r="H254" s="386"/>
      <c r="I254" s="386"/>
      <c r="J254" s="385"/>
      <c r="K254" s="385"/>
      <c r="L254" s="452"/>
      <c r="M254" s="388"/>
      <c r="N254" s="385"/>
      <c r="O254" s="385"/>
      <c r="P254" s="388"/>
      <c r="Q254" s="385"/>
      <c r="R254" s="385"/>
      <c r="S254" s="390"/>
      <c r="T254" s="391"/>
      <c r="U254" s="392"/>
      <c r="V254" s="453"/>
      <c r="W254" s="453"/>
      <c r="X254" s="453"/>
      <c r="Y254" s="268"/>
      <c r="Z254" s="377"/>
      <c r="AA254" s="377"/>
      <c r="AB254" s="404"/>
      <c r="AC254" s="404"/>
      <c r="AD254" s="377"/>
      <c r="AE254" s="377"/>
      <c r="AF254" s="377"/>
      <c r="AG254" s="377"/>
      <c r="AH254" s="377"/>
      <c r="AI254" s="377"/>
      <c r="AJ254" s="377"/>
      <c r="AK254" s="377"/>
      <c r="AL254" s="377"/>
      <c r="AM254" s="377"/>
      <c r="AN254" s="377"/>
      <c r="AO254" s="377"/>
      <c r="AP254" s="377"/>
      <c r="AQ254" s="377"/>
      <c r="AR254" s="377"/>
      <c r="AS254" s="377"/>
    </row>
    <row r="255" ht="14.25" customHeight="1">
      <c r="A255" s="385"/>
      <c r="B255" s="385"/>
      <c r="C255" s="385"/>
      <c r="D255" s="385"/>
      <c r="E255" s="385"/>
      <c r="F255" s="385"/>
      <c r="G255" s="385"/>
      <c r="H255" s="386"/>
      <c r="I255" s="386"/>
      <c r="J255" s="385"/>
      <c r="K255" s="385"/>
      <c r="L255" s="452"/>
      <c r="M255" s="388"/>
      <c r="N255" s="385"/>
      <c r="O255" s="385"/>
      <c r="P255" s="388"/>
      <c r="Q255" s="385"/>
      <c r="R255" s="385"/>
      <c r="S255" s="390"/>
      <c r="T255" s="391"/>
      <c r="U255" s="392"/>
      <c r="V255" s="453"/>
      <c r="W255" s="453"/>
      <c r="X255" s="453"/>
      <c r="Y255" s="268"/>
      <c r="Z255" s="377"/>
      <c r="AA255" s="377"/>
      <c r="AB255" s="404"/>
      <c r="AC255" s="404"/>
      <c r="AD255" s="377"/>
      <c r="AE255" s="377"/>
      <c r="AF255" s="377"/>
      <c r="AG255" s="377"/>
      <c r="AH255" s="377"/>
      <c r="AI255" s="377"/>
      <c r="AJ255" s="377"/>
      <c r="AK255" s="377"/>
      <c r="AL255" s="377"/>
      <c r="AM255" s="377"/>
      <c r="AN255" s="377"/>
      <c r="AO255" s="377"/>
      <c r="AP255" s="377"/>
      <c r="AQ255" s="377"/>
      <c r="AR255" s="377"/>
      <c r="AS255" s="377"/>
    </row>
    <row r="256" ht="14.25" customHeight="1">
      <c r="A256" s="385"/>
      <c r="B256" s="385"/>
      <c r="C256" s="385"/>
      <c r="D256" s="385"/>
      <c r="E256" s="385"/>
      <c r="F256" s="385"/>
      <c r="G256" s="385"/>
      <c r="H256" s="386"/>
      <c r="I256" s="386"/>
      <c r="J256" s="385"/>
      <c r="K256" s="385"/>
      <c r="L256" s="452"/>
      <c r="M256" s="388"/>
      <c r="N256" s="385"/>
      <c r="O256" s="385"/>
      <c r="P256" s="388"/>
      <c r="Q256" s="385"/>
      <c r="R256" s="385"/>
      <c r="S256" s="390"/>
      <c r="T256" s="391"/>
      <c r="U256" s="392"/>
      <c r="V256" s="453"/>
      <c r="W256" s="453"/>
      <c r="X256" s="453"/>
      <c r="Y256" s="268"/>
      <c r="Z256" s="377"/>
      <c r="AA256" s="377"/>
      <c r="AB256" s="404"/>
      <c r="AC256" s="404"/>
      <c r="AD256" s="377"/>
      <c r="AE256" s="377"/>
      <c r="AF256" s="377"/>
      <c r="AG256" s="377"/>
      <c r="AH256" s="377"/>
      <c r="AI256" s="377"/>
      <c r="AJ256" s="377"/>
      <c r="AK256" s="377"/>
      <c r="AL256" s="377"/>
      <c r="AM256" s="377"/>
      <c r="AN256" s="377"/>
      <c r="AO256" s="377"/>
      <c r="AP256" s="377"/>
      <c r="AQ256" s="377"/>
      <c r="AR256" s="377"/>
      <c r="AS256" s="377"/>
    </row>
    <row r="257" ht="14.25" customHeight="1">
      <c r="A257" s="385"/>
      <c r="B257" s="385"/>
      <c r="C257" s="385"/>
      <c r="D257" s="385"/>
      <c r="E257" s="385"/>
      <c r="F257" s="385"/>
      <c r="G257" s="385"/>
      <c r="H257" s="386"/>
      <c r="I257" s="386"/>
      <c r="J257" s="385"/>
      <c r="K257" s="385"/>
      <c r="L257" s="452"/>
      <c r="M257" s="388"/>
      <c r="N257" s="385"/>
      <c r="O257" s="385"/>
      <c r="P257" s="388"/>
      <c r="Q257" s="385"/>
      <c r="R257" s="385"/>
      <c r="S257" s="390"/>
      <c r="T257" s="391"/>
      <c r="U257" s="392"/>
      <c r="V257" s="453"/>
      <c r="W257" s="453"/>
      <c r="X257" s="453"/>
      <c r="Y257" s="268"/>
      <c r="Z257" s="377"/>
      <c r="AA257" s="377"/>
      <c r="AB257" s="404"/>
      <c r="AC257" s="404"/>
      <c r="AD257" s="377"/>
      <c r="AE257" s="377"/>
      <c r="AF257" s="377"/>
      <c r="AG257" s="377"/>
      <c r="AH257" s="377"/>
      <c r="AI257" s="377"/>
      <c r="AJ257" s="377"/>
      <c r="AK257" s="377"/>
      <c r="AL257" s="377"/>
      <c r="AM257" s="377"/>
      <c r="AN257" s="377"/>
      <c r="AO257" s="377"/>
      <c r="AP257" s="377"/>
      <c r="AQ257" s="377"/>
      <c r="AR257" s="377"/>
      <c r="AS257" s="377"/>
    </row>
    <row r="258" ht="14.25" customHeight="1">
      <c r="A258" s="385"/>
      <c r="B258" s="385"/>
      <c r="C258" s="385"/>
      <c r="D258" s="385"/>
      <c r="E258" s="385"/>
      <c r="F258" s="385"/>
      <c r="G258" s="385"/>
      <c r="H258" s="386"/>
      <c r="I258" s="386"/>
      <c r="J258" s="385"/>
      <c r="K258" s="385"/>
      <c r="L258" s="452"/>
      <c r="M258" s="388"/>
      <c r="N258" s="385"/>
      <c r="O258" s="385"/>
      <c r="P258" s="388"/>
      <c r="Q258" s="385"/>
      <c r="R258" s="385"/>
      <c r="S258" s="390"/>
      <c r="T258" s="391"/>
      <c r="U258" s="392"/>
      <c r="V258" s="453"/>
      <c r="W258" s="453"/>
      <c r="X258" s="453"/>
      <c r="Y258" s="268"/>
      <c r="Z258" s="377"/>
      <c r="AA258" s="377"/>
      <c r="AB258" s="404"/>
      <c r="AC258" s="404"/>
      <c r="AD258" s="377"/>
      <c r="AE258" s="377"/>
      <c r="AF258" s="377"/>
      <c r="AG258" s="377"/>
      <c r="AH258" s="377"/>
      <c r="AI258" s="377"/>
      <c r="AJ258" s="377"/>
      <c r="AK258" s="377"/>
      <c r="AL258" s="377"/>
      <c r="AM258" s="377"/>
      <c r="AN258" s="377"/>
      <c r="AO258" s="377"/>
      <c r="AP258" s="377"/>
      <c r="AQ258" s="377"/>
      <c r="AR258" s="377"/>
      <c r="AS258" s="377"/>
    </row>
    <row r="259" ht="14.25" customHeight="1">
      <c r="A259" s="385"/>
      <c r="B259" s="385"/>
      <c r="C259" s="385"/>
      <c r="D259" s="385"/>
      <c r="E259" s="385"/>
      <c r="F259" s="385"/>
      <c r="G259" s="385"/>
      <c r="H259" s="386"/>
      <c r="I259" s="386"/>
      <c r="J259" s="385"/>
      <c r="K259" s="385"/>
      <c r="L259" s="452"/>
      <c r="M259" s="388"/>
      <c r="N259" s="385"/>
      <c r="O259" s="385"/>
      <c r="P259" s="388"/>
      <c r="Q259" s="385"/>
      <c r="R259" s="385"/>
      <c r="S259" s="390"/>
      <c r="T259" s="391"/>
      <c r="U259" s="392"/>
      <c r="V259" s="453"/>
      <c r="W259" s="453"/>
      <c r="X259" s="453"/>
      <c r="Y259" s="268"/>
      <c r="Z259" s="377"/>
      <c r="AA259" s="377"/>
      <c r="AB259" s="404"/>
      <c r="AC259" s="404"/>
      <c r="AD259" s="377"/>
      <c r="AE259" s="377"/>
      <c r="AF259" s="377"/>
      <c r="AG259" s="377"/>
      <c r="AH259" s="377"/>
      <c r="AI259" s="377"/>
      <c r="AJ259" s="377"/>
      <c r="AK259" s="377"/>
      <c r="AL259" s="377"/>
      <c r="AM259" s="377"/>
      <c r="AN259" s="377"/>
      <c r="AO259" s="377"/>
      <c r="AP259" s="377"/>
      <c r="AQ259" s="377"/>
      <c r="AR259" s="377"/>
      <c r="AS259" s="377"/>
    </row>
    <row r="260" ht="14.25" customHeight="1">
      <c r="A260" s="385"/>
      <c r="B260" s="385"/>
      <c r="C260" s="385"/>
      <c r="D260" s="385"/>
      <c r="E260" s="385"/>
      <c r="F260" s="385"/>
      <c r="G260" s="385"/>
      <c r="H260" s="386"/>
      <c r="I260" s="386"/>
      <c r="J260" s="385"/>
      <c r="K260" s="385"/>
      <c r="L260" s="452"/>
      <c r="M260" s="388"/>
      <c r="N260" s="385"/>
      <c r="O260" s="385"/>
      <c r="P260" s="388"/>
      <c r="Q260" s="385"/>
      <c r="R260" s="385"/>
      <c r="S260" s="390"/>
      <c r="T260" s="391"/>
      <c r="U260" s="392"/>
      <c r="V260" s="453"/>
      <c r="W260" s="453"/>
      <c r="X260" s="453"/>
      <c r="Y260" s="268"/>
      <c r="Z260" s="377"/>
      <c r="AA260" s="377"/>
      <c r="AB260" s="404"/>
      <c r="AC260" s="404"/>
      <c r="AD260" s="377"/>
      <c r="AE260" s="377"/>
      <c r="AF260" s="377"/>
      <c r="AG260" s="377"/>
      <c r="AH260" s="377"/>
      <c r="AI260" s="377"/>
      <c r="AJ260" s="377"/>
      <c r="AK260" s="377"/>
      <c r="AL260" s="377"/>
      <c r="AM260" s="377"/>
      <c r="AN260" s="377"/>
      <c r="AO260" s="377"/>
      <c r="AP260" s="377"/>
      <c r="AQ260" s="377"/>
      <c r="AR260" s="377"/>
      <c r="AS260" s="377"/>
    </row>
    <row r="261" ht="14.25" customHeight="1">
      <c r="A261" s="385"/>
      <c r="B261" s="385"/>
      <c r="C261" s="385"/>
      <c r="D261" s="385"/>
      <c r="E261" s="385"/>
      <c r="F261" s="385"/>
      <c r="G261" s="385"/>
      <c r="H261" s="386"/>
      <c r="I261" s="386"/>
      <c r="J261" s="385"/>
      <c r="K261" s="385"/>
      <c r="L261" s="452"/>
      <c r="M261" s="388"/>
      <c r="N261" s="385"/>
      <c r="O261" s="385"/>
      <c r="P261" s="388"/>
      <c r="Q261" s="385"/>
      <c r="R261" s="385"/>
      <c r="S261" s="390"/>
      <c r="T261" s="391"/>
      <c r="U261" s="392"/>
      <c r="V261" s="453"/>
      <c r="W261" s="453"/>
      <c r="X261" s="453"/>
      <c r="Y261" s="268"/>
      <c r="Z261" s="377"/>
      <c r="AA261" s="377"/>
      <c r="AB261" s="404"/>
      <c r="AC261" s="404"/>
      <c r="AD261" s="377"/>
      <c r="AE261" s="377"/>
      <c r="AF261" s="377"/>
      <c r="AG261" s="377"/>
      <c r="AH261" s="377"/>
      <c r="AI261" s="377"/>
      <c r="AJ261" s="377"/>
      <c r="AK261" s="377"/>
      <c r="AL261" s="377"/>
      <c r="AM261" s="377"/>
      <c r="AN261" s="377"/>
      <c r="AO261" s="377"/>
      <c r="AP261" s="377"/>
      <c r="AQ261" s="377"/>
      <c r="AR261" s="377"/>
      <c r="AS261" s="377"/>
    </row>
    <row r="262" ht="14.25" customHeight="1">
      <c r="A262" s="385"/>
      <c r="B262" s="385"/>
      <c r="C262" s="385"/>
      <c r="D262" s="385"/>
      <c r="E262" s="385"/>
      <c r="F262" s="385"/>
      <c r="G262" s="385"/>
      <c r="H262" s="386"/>
      <c r="I262" s="386"/>
      <c r="J262" s="385"/>
      <c r="K262" s="385"/>
      <c r="L262" s="452"/>
      <c r="M262" s="388"/>
      <c r="N262" s="385"/>
      <c r="O262" s="385"/>
      <c r="P262" s="388"/>
      <c r="Q262" s="385"/>
      <c r="R262" s="385"/>
      <c r="S262" s="390"/>
      <c r="T262" s="391"/>
      <c r="U262" s="392"/>
      <c r="V262" s="453"/>
      <c r="W262" s="453"/>
      <c r="X262" s="453"/>
      <c r="Y262" s="268"/>
      <c r="Z262" s="377"/>
      <c r="AA262" s="377"/>
      <c r="AB262" s="404"/>
      <c r="AC262" s="404"/>
      <c r="AD262" s="377"/>
      <c r="AE262" s="377"/>
      <c r="AF262" s="377"/>
      <c r="AG262" s="377"/>
      <c r="AH262" s="377"/>
      <c r="AI262" s="377"/>
      <c r="AJ262" s="377"/>
      <c r="AK262" s="377"/>
      <c r="AL262" s="377"/>
      <c r="AM262" s="377"/>
      <c r="AN262" s="377"/>
      <c r="AO262" s="377"/>
      <c r="AP262" s="377"/>
      <c r="AQ262" s="377"/>
      <c r="AR262" s="377"/>
      <c r="AS262" s="377"/>
    </row>
    <row r="263" ht="14.25" customHeight="1">
      <c r="A263" s="385"/>
      <c r="B263" s="385"/>
      <c r="C263" s="385"/>
      <c r="D263" s="385"/>
      <c r="E263" s="385"/>
      <c r="F263" s="385"/>
      <c r="G263" s="385"/>
      <c r="H263" s="386"/>
      <c r="I263" s="386"/>
      <c r="J263" s="385"/>
      <c r="K263" s="385"/>
      <c r="L263" s="452"/>
      <c r="M263" s="388"/>
      <c r="N263" s="385"/>
      <c r="O263" s="385"/>
      <c r="P263" s="388"/>
      <c r="Q263" s="385"/>
      <c r="R263" s="385"/>
      <c r="S263" s="390"/>
      <c r="T263" s="391"/>
      <c r="U263" s="392"/>
      <c r="V263" s="453"/>
      <c r="W263" s="453"/>
      <c r="X263" s="453"/>
      <c r="Y263" s="268"/>
      <c r="Z263" s="377"/>
      <c r="AA263" s="377"/>
      <c r="AB263" s="404"/>
      <c r="AC263" s="404"/>
      <c r="AD263" s="377"/>
      <c r="AE263" s="377"/>
      <c r="AF263" s="377"/>
      <c r="AG263" s="377"/>
      <c r="AH263" s="377"/>
      <c r="AI263" s="377"/>
      <c r="AJ263" s="377"/>
      <c r="AK263" s="377"/>
      <c r="AL263" s="377"/>
      <c r="AM263" s="377"/>
      <c r="AN263" s="377"/>
      <c r="AO263" s="377"/>
      <c r="AP263" s="377"/>
      <c r="AQ263" s="377"/>
      <c r="AR263" s="377"/>
      <c r="AS263" s="377"/>
    </row>
    <row r="264" ht="14.25" customHeight="1">
      <c r="A264" s="385"/>
      <c r="B264" s="385"/>
      <c r="C264" s="385"/>
      <c r="D264" s="385"/>
      <c r="E264" s="385"/>
      <c r="F264" s="385"/>
      <c r="G264" s="385"/>
      <c r="H264" s="386"/>
      <c r="I264" s="386"/>
      <c r="J264" s="385"/>
      <c r="K264" s="385"/>
      <c r="L264" s="452"/>
      <c r="M264" s="388"/>
      <c r="N264" s="385"/>
      <c r="O264" s="385"/>
      <c r="P264" s="388"/>
      <c r="Q264" s="385"/>
      <c r="R264" s="385"/>
      <c r="S264" s="390"/>
      <c r="T264" s="391"/>
      <c r="U264" s="392"/>
      <c r="V264" s="453"/>
      <c r="W264" s="453"/>
      <c r="X264" s="453"/>
      <c r="Y264" s="268"/>
      <c r="Z264" s="377"/>
      <c r="AA264" s="377"/>
      <c r="AB264" s="404"/>
      <c r="AC264" s="404"/>
      <c r="AD264" s="377"/>
      <c r="AE264" s="377"/>
      <c r="AF264" s="377"/>
      <c r="AG264" s="377"/>
      <c r="AH264" s="377"/>
      <c r="AI264" s="377"/>
      <c r="AJ264" s="377"/>
      <c r="AK264" s="377"/>
      <c r="AL264" s="377"/>
      <c r="AM264" s="377"/>
      <c r="AN264" s="377"/>
      <c r="AO264" s="377"/>
      <c r="AP264" s="377"/>
      <c r="AQ264" s="377"/>
      <c r="AR264" s="377"/>
      <c r="AS264" s="377"/>
    </row>
    <row r="265" ht="14.25" customHeight="1">
      <c r="A265" s="385"/>
      <c r="B265" s="385"/>
      <c r="C265" s="385"/>
      <c r="D265" s="385"/>
      <c r="E265" s="385"/>
      <c r="F265" s="385"/>
      <c r="G265" s="385"/>
      <c r="H265" s="386"/>
      <c r="I265" s="386"/>
      <c r="J265" s="385"/>
      <c r="K265" s="385"/>
      <c r="L265" s="452"/>
      <c r="M265" s="388"/>
      <c r="N265" s="385"/>
      <c r="O265" s="385"/>
      <c r="P265" s="388"/>
      <c r="Q265" s="385"/>
      <c r="R265" s="385"/>
      <c r="S265" s="390"/>
      <c r="T265" s="391"/>
      <c r="U265" s="392"/>
      <c r="V265" s="453"/>
      <c r="W265" s="453"/>
      <c r="X265" s="453"/>
      <c r="Y265" s="268"/>
      <c r="Z265" s="377"/>
      <c r="AA265" s="377"/>
      <c r="AB265" s="404"/>
      <c r="AC265" s="404"/>
      <c r="AD265" s="377"/>
      <c r="AE265" s="377"/>
      <c r="AF265" s="377"/>
      <c r="AG265" s="377"/>
      <c r="AH265" s="377"/>
      <c r="AI265" s="377"/>
      <c r="AJ265" s="377"/>
      <c r="AK265" s="377"/>
      <c r="AL265" s="377"/>
      <c r="AM265" s="377"/>
      <c r="AN265" s="377"/>
      <c r="AO265" s="377"/>
      <c r="AP265" s="377"/>
      <c r="AQ265" s="377"/>
      <c r="AR265" s="377"/>
      <c r="AS265" s="377"/>
    </row>
    <row r="266" ht="14.25" customHeight="1">
      <c r="A266" s="385"/>
      <c r="B266" s="385"/>
      <c r="C266" s="385"/>
      <c r="D266" s="385"/>
      <c r="E266" s="385"/>
      <c r="F266" s="385"/>
      <c r="G266" s="385"/>
      <c r="H266" s="386"/>
      <c r="I266" s="386"/>
      <c r="J266" s="385"/>
      <c r="K266" s="385"/>
      <c r="L266" s="452"/>
      <c r="M266" s="388"/>
      <c r="N266" s="385"/>
      <c r="O266" s="385"/>
      <c r="P266" s="388"/>
      <c r="Q266" s="385"/>
      <c r="R266" s="385"/>
      <c r="S266" s="390"/>
      <c r="T266" s="391"/>
      <c r="U266" s="392"/>
      <c r="V266" s="453"/>
      <c r="W266" s="453"/>
      <c r="X266" s="453"/>
      <c r="Y266" s="268"/>
      <c r="Z266" s="377"/>
      <c r="AA266" s="377"/>
      <c r="AB266" s="404"/>
      <c r="AC266" s="404"/>
      <c r="AD266" s="377"/>
      <c r="AE266" s="377"/>
      <c r="AF266" s="377"/>
      <c r="AG266" s="377"/>
      <c r="AH266" s="377"/>
      <c r="AI266" s="377"/>
      <c r="AJ266" s="377"/>
      <c r="AK266" s="377"/>
      <c r="AL266" s="377"/>
      <c r="AM266" s="377"/>
      <c r="AN266" s="377"/>
      <c r="AO266" s="377"/>
      <c r="AP266" s="377"/>
      <c r="AQ266" s="377"/>
      <c r="AR266" s="377"/>
      <c r="AS266" s="377"/>
    </row>
    <row r="267" ht="14.25" customHeight="1">
      <c r="A267" s="385"/>
      <c r="B267" s="385"/>
      <c r="C267" s="385"/>
      <c r="D267" s="385"/>
      <c r="E267" s="385"/>
      <c r="F267" s="385"/>
      <c r="G267" s="385"/>
      <c r="H267" s="386"/>
      <c r="I267" s="386"/>
      <c r="J267" s="385"/>
      <c r="K267" s="385"/>
      <c r="L267" s="452"/>
      <c r="M267" s="388"/>
      <c r="N267" s="385"/>
      <c r="O267" s="385"/>
      <c r="P267" s="388"/>
      <c r="Q267" s="385"/>
      <c r="R267" s="385"/>
      <c r="S267" s="390"/>
      <c r="T267" s="391"/>
      <c r="U267" s="392"/>
      <c r="V267" s="453"/>
      <c r="W267" s="453"/>
      <c r="X267" s="453"/>
      <c r="Y267" s="268"/>
      <c r="Z267" s="377"/>
      <c r="AA267" s="377"/>
      <c r="AB267" s="404"/>
      <c r="AC267" s="404"/>
      <c r="AD267" s="377"/>
      <c r="AE267" s="377"/>
      <c r="AF267" s="377"/>
      <c r="AG267" s="377"/>
      <c r="AH267" s="377"/>
      <c r="AI267" s="377"/>
      <c r="AJ267" s="377"/>
      <c r="AK267" s="377"/>
      <c r="AL267" s="377"/>
      <c r="AM267" s="377"/>
      <c r="AN267" s="377"/>
      <c r="AO267" s="377"/>
      <c r="AP267" s="377"/>
      <c r="AQ267" s="377"/>
      <c r="AR267" s="377"/>
      <c r="AS267" s="377"/>
    </row>
    <row r="268" ht="14.25" customHeight="1">
      <c r="A268" s="385"/>
      <c r="B268" s="385"/>
      <c r="C268" s="385"/>
      <c r="D268" s="385"/>
      <c r="E268" s="385"/>
      <c r="F268" s="385"/>
      <c r="G268" s="385"/>
      <c r="H268" s="386"/>
      <c r="I268" s="386"/>
      <c r="J268" s="385"/>
      <c r="K268" s="385"/>
      <c r="L268" s="452"/>
      <c r="M268" s="388"/>
      <c r="N268" s="385"/>
      <c r="O268" s="385"/>
      <c r="P268" s="388"/>
      <c r="Q268" s="385"/>
      <c r="R268" s="385"/>
      <c r="S268" s="390"/>
      <c r="T268" s="391"/>
      <c r="U268" s="392"/>
      <c r="V268" s="453"/>
      <c r="W268" s="453"/>
      <c r="X268" s="453"/>
      <c r="Y268" s="268"/>
      <c r="Z268" s="377"/>
      <c r="AA268" s="377"/>
      <c r="AB268" s="404"/>
      <c r="AC268" s="404"/>
      <c r="AD268" s="377"/>
      <c r="AE268" s="377"/>
      <c r="AF268" s="377"/>
      <c r="AG268" s="377"/>
      <c r="AH268" s="377"/>
      <c r="AI268" s="377"/>
      <c r="AJ268" s="377"/>
      <c r="AK268" s="377"/>
      <c r="AL268" s="377"/>
      <c r="AM268" s="377"/>
      <c r="AN268" s="377"/>
      <c r="AO268" s="377"/>
      <c r="AP268" s="377"/>
      <c r="AQ268" s="377"/>
      <c r="AR268" s="377"/>
      <c r="AS268" s="377"/>
    </row>
    <row r="269" ht="14.25" customHeight="1">
      <c r="A269" s="385"/>
      <c r="B269" s="385"/>
      <c r="C269" s="385"/>
      <c r="D269" s="385"/>
      <c r="E269" s="385"/>
      <c r="F269" s="385"/>
      <c r="G269" s="385"/>
      <c r="H269" s="386"/>
      <c r="I269" s="386"/>
      <c r="J269" s="385"/>
      <c r="K269" s="385"/>
      <c r="L269" s="452"/>
      <c r="M269" s="388"/>
      <c r="N269" s="385"/>
      <c r="O269" s="385"/>
      <c r="P269" s="388"/>
      <c r="Q269" s="385"/>
      <c r="R269" s="385"/>
      <c r="S269" s="390"/>
      <c r="T269" s="391"/>
      <c r="U269" s="392"/>
      <c r="V269" s="453"/>
      <c r="W269" s="453"/>
      <c r="X269" s="453"/>
      <c r="Y269" s="268"/>
      <c r="Z269" s="377"/>
      <c r="AA269" s="377"/>
      <c r="AB269" s="404"/>
      <c r="AC269" s="404"/>
      <c r="AD269" s="377"/>
      <c r="AE269" s="377"/>
      <c r="AF269" s="377"/>
      <c r="AG269" s="377"/>
      <c r="AH269" s="377"/>
      <c r="AI269" s="377"/>
      <c r="AJ269" s="377"/>
      <c r="AK269" s="377"/>
      <c r="AL269" s="377"/>
      <c r="AM269" s="377"/>
      <c r="AN269" s="377"/>
      <c r="AO269" s="377"/>
      <c r="AP269" s="377"/>
      <c r="AQ269" s="377"/>
      <c r="AR269" s="377"/>
      <c r="AS269" s="377"/>
    </row>
    <row r="270" ht="14.25" customHeight="1">
      <c r="A270" s="385"/>
      <c r="B270" s="385"/>
      <c r="C270" s="385"/>
      <c r="D270" s="385"/>
      <c r="E270" s="385"/>
      <c r="F270" s="385"/>
      <c r="G270" s="385"/>
      <c r="H270" s="386"/>
      <c r="I270" s="386"/>
      <c r="J270" s="385"/>
      <c r="K270" s="385"/>
      <c r="L270" s="452"/>
      <c r="M270" s="388"/>
      <c r="N270" s="385"/>
      <c r="O270" s="385"/>
      <c r="P270" s="388"/>
      <c r="Q270" s="385"/>
      <c r="R270" s="385"/>
      <c r="S270" s="390"/>
      <c r="T270" s="391"/>
      <c r="U270" s="392"/>
      <c r="V270" s="453"/>
      <c r="W270" s="453"/>
      <c r="X270" s="453"/>
      <c r="Y270" s="268"/>
      <c r="Z270" s="377"/>
      <c r="AA270" s="377"/>
      <c r="AB270" s="404"/>
      <c r="AC270" s="404"/>
      <c r="AD270" s="377"/>
      <c r="AE270" s="377"/>
      <c r="AF270" s="377"/>
      <c r="AG270" s="377"/>
      <c r="AH270" s="377"/>
      <c r="AI270" s="377"/>
      <c r="AJ270" s="377"/>
      <c r="AK270" s="377"/>
      <c r="AL270" s="377"/>
      <c r="AM270" s="377"/>
      <c r="AN270" s="377"/>
      <c r="AO270" s="377"/>
      <c r="AP270" s="377"/>
      <c r="AQ270" s="377"/>
      <c r="AR270" s="377"/>
      <c r="AS270" s="377"/>
    </row>
    <row r="271" ht="14.25" customHeight="1">
      <c r="A271" s="385"/>
      <c r="B271" s="385"/>
      <c r="C271" s="385"/>
      <c r="D271" s="385"/>
      <c r="E271" s="385"/>
      <c r="F271" s="385"/>
      <c r="G271" s="385"/>
      <c r="H271" s="386"/>
      <c r="I271" s="386"/>
      <c r="J271" s="385"/>
      <c r="K271" s="385"/>
      <c r="L271" s="452"/>
      <c r="M271" s="388"/>
      <c r="N271" s="385"/>
      <c r="O271" s="385"/>
      <c r="P271" s="388"/>
      <c r="Q271" s="385"/>
      <c r="R271" s="385"/>
      <c r="S271" s="390"/>
      <c r="T271" s="391"/>
      <c r="U271" s="392"/>
      <c r="V271" s="453"/>
      <c r="W271" s="453"/>
      <c r="X271" s="453"/>
      <c r="Y271" s="268"/>
      <c r="Z271" s="377"/>
      <c r="AA271" s="377"/>
      <c r="AB271" s="404"/>
      <c r="AC271" s="404"/>
      <c r="AD271" s="377"/>
      <c r="AE271" s="377"/>
      <c r="AF271" s="377"/>
      <c r="AG271" s="377"/>
      <c r="AH271" s="377"/>
      <c r="AI271" s="377"/>
      <c r="AJ271" s="377"/>
      <c r="AK271" s="377"/>
      <c r="AL271" s="377"/>
      <c r="AM271" s="377"/>
      <c r="AN271" s="377"/>
      <c r="AO271" s="377"/>
      <c r="AP271" s="377"/>
      <c r="AQ271" s="377"/>
      <c r="AR271" s="377"/>
      <c r="AS271" s="377"/>
    </row>
    <row r="272" ht="14.25" customHeight="1">
      <c r="A272" s="385"/>
      <c r="B272" s="385"/>
      <c r="C272" s="385"/>
      <c r="D272" s="385"/>
      <c r="E272" s="385"/>
      <c r="F272" s="385"/>
      <c r="G272" s="385"/>
      <c r="H272" s="386"/>
      <c r="I272" s="386"/>
      <c r="J272" s="385"/>
      <c r="K272" s="385"/>
      <c r="L272" s="452"/>
      <c r="M272" s="388"/>
      <c r="N272" s="385"/>
      <c r="O272" s="385"/>
      <c r="P272" s="388"/>
      <c r="Q272" s="385"/>
      <c r="R272" s="385"/>
      <c r="S272" s="390"/>
      <c r="T272" s="391"/>
      <c r="U272" s="392"/>
      <c r="V272" s="453"/>
      <c r="W272" s="453"/>
      <c r="X272" s="453"/>
      <c r="Y272" s="268"/>
      <c r="Z272" s="377"/>
      <c r="AA272" s="377"/>
      <c r="AB272" s="404"/>
      <c r="AC272" s="404"/>
      <c r="AD272" s="377"/>
      <c r="AE272" s="377"/>
      <c r="AF272" s="377"/>
      <c r="AG272" s="377"/>
      <c r="AH272" s="377"/>
      <c r="AI272" s="377"/>
      <c r="AJ272" s="377"/>
      <c r="AK272" s="377"/>
      <c r="AL272" s="377"/>
      <c r="AM272" s="377"/>
      <c r="AN272" s="377"/>
      <c r="AO272" s="377"/>
      <c r="AP272" s="377"/>
      <c r="AQ272" s="377"/>
      <c r="AR272" s="377"/>
      <c r="AS272" s="377"/>
    </row>
    <row r="273" ht="14.25" customHeight="1">
      <c r="A273" s="385"/>
      <c r="B273" s="385"/>
      <c r="C273" s="385"/>
      <c r="D273" s="385"/>
      <c r="E273" s="385"/>
      <c r="F273" s="385"/>
      <c r="G273" s="385"/>
      <c r="H273" s="386"/>
      <c r="I273" s="386"/>
      <c r="J273" s="385"/>
      <c r="K273" s="385"/>
      <c r="L273" s="452"/>
      <c r="M273" s="388"/>
      <c r="N273" s="385"/>
      <c r="O273" s="385"/>
      <c r="P273" s="388"/>
      <c r="Q273" s="385"/>
      <c r="R273" s="385"/>
      <c r="S273" s="390"/>
      <c r="T273" s="391"/>
      <c r="U273" s="392"/>
      <c r="V273" s="453"/>
      <c r="W273" s="453"/>
      <c r="X273" s="453"/>
      <c r="Y273" s="268"/>
      <c r="Z273" s="377"/>
      <c r="AA273" s="377"/>
      <c r="AB273" s="404"/>
      <c r="AC273" s="404"/>
      <c r="AD273" s="377"/>
      <c r="AE273" s="377"/>
      <c r="AF273" s="377"/>
      <c r="AG273" s="377"/>
      <c r="AH273" s="377"/>
      <c r="AI273" s="377"/>
      <c r="AJ273" s="377"/>
      <c r="AK273" s="377"/>
      <c r="AL273" s="377"/>
      <c r="AM273" s="377"/>
      <c r="AN273" s="377"/>
      <c r="AO273" s="377"/>
      <c r="AP273" s="377"/>
      <c r="AQ273" s="377"/>
      <c r="AR273" s="377"/>
      <c r="AS273" s="377"/>
    </row>
    <row r="274" ht="14.25" customHeight="1">
      <c r="A274" s="385"/>
      <c r="B274" s="385"/>
      <c r="C274" s="385"/>
      <c r="D274" s="385"/>
      <c r="E274" s="385"/>
      <c r="F274" s="385"/>
      <c r="G274" s="385"/>
      <c r="H274" s="386"/>
      <c r="I274" s="386"/>
      <c r="J274" s="385"/>
      <c r="K274" s="385"/>
      <c r="L274" s="452"/>
      <c r="M274" s="388"/>
      <c r="N274" s="385"/>
      <c r="O274" s="385"/>
      <c r="P274" s="388"/>
      <c r="Q274" s="385"/>
      <c r="R274" s="385"/>
      <c r="S274" s="390"/>
      <c r="T274" s="391"/>
      <c r="U274" s="392"/>
      <c r="V274" s="453"/>
      <c r="W274" s="453"/>
      <c r="X274" s="453"/>
      <c r="Y274" s="268"/>
      <c r="Z274" s="377"/>
      <c r="AA274" s="377"/>
      <c r="AB274" s="404"/>
      <c r="AC274" s="404"/>
      <c r="AD274" s="377"/>
      <c r="AE274" s="377"/>
      <c r="AF274" s="377"/>
      <c r="AG274" s="377"/>
      <c r="AH274" s="377"/>
      <c r="AI274" s="377"/>
      <c r="AJ274" s="377"/>
      <c r="AK274" s="377"/>
      <c r="AL274" s="377"/>
      <c r="AM274" s="377"/>
      <c r="AN274" s="377"/>
      <c r="AO274" s="377"/>
      <c r="AP274" s="377"/>
      <c r="AQ274" s="377"/>
      <c r="AR274" s="377"/>
      <c r="AS274" s="377"/>
    </row>
    <row r="275" ht="14.25" customHeight="1">
      <c r="A275" s="385"/>
      <c r="B275" s="385"/>
      <c r="C275" s="385"/>
      <c r="D275" s="385"/>
      <c r="E275" s="385"/>
      <c r="F275" s="385"/>
      <c r="G275" s="385"/>
      <c r="H275" s="386"/>
      <c r="I275" s="386"/>
      <c r="J275" s="385"/>
      <c r="K275" s="385"/>
      <c r="L275" s="452"/>
      <c r="M275" s="388"/>
      <c r="N275" s="385"/>
      <c r="O275" s="385"/>
      <c r="P275" s="388"/>
      <c r="Q275" s="385"/>
      <c r="R275" s="385"/>
      <c r="S275" s="390"/>
      <c r="T275" s="391"/>
      <c r="U275" s="392"/>
      <c r="V275" s="453"/>
      <c r="W275" s="453"/>
      <c r="X275" s="453"/>
      <c r="Y275" s="268"/>
      <c r="Z275" s="377"/>
      <c r="AA275" s="377"/>
      <c r="AB275" s="404"/>
      <c r="AC275" s="404"/>
      <c r="AD275" s="377"/>
      <c r="AE275" s="377"/>
      <c r="AF275" s="377"/>
      <c r="AG275" s="377"/>
      <c r="AH275" s="377"/>
      <c r="AI275" s="377"/>
      <c r="AJ275" s="377"/>
      <c r="AK275" s="377"/>
      <c r="AL275" s="377"/>
      <c r="AM275" s="377"/>
      <c r="AN275" s="377"/>
      <c r="AO275" s="377"/>
      <c r="AP275" s="377"/>
      <c r="AQ275" s="377"/>
      <c r="AR275" s="377"/>
      <c r="AS275" s="377"/>
    </row>
    <row r="276" ht="14.25" customHeight="1">
      <c r="A276" s="385"/>
      <c r="B276" s="385"/>
      <c r="C276" s="385"/>
      <c r="D276" s="385"/>
      <c r="E276" s="385"/>
      <c r="F276" s="385"/>
      <c r="G276" s="385"/>
      <c r="H276" s="386"/>
      <c r="I276" s="386"/>
      <c r="J276" s="385"/>
      <c r="K276" s="385"/>
      <c r="L276" s="452"/>
      <c r="M276" s="388"/>
      <c r="N276" s="385"/>
      <c r="O276" s="385"/>
      <c r="P276" s="388"/>
      <c r="Q276" s="385"/>
      <c r="R276" s="385"/>
      <c r="S276" s="390"/>
      <c r="T276" s="391"/>
      <c r="U276" s="392"/>
      <c r="V276" s="453"/>
      <c r="W276" s="453"/>
      <c r="X276" s="453"/>
      <c r="Y276" s="268"/>
      <c r="Z276" s="377"/>
      <c r="AA276" s="377"/>
      <c r="AB276" s="404"/>
      <c r="AC276" s="404"/>
      <c r="AD276" s="377"/>
      <c r="AE276" s="377"/>
      <c r="AF276" s="377"/>
      <c r="AG276" s="377"/>
      <c r="AH276" s="377"/>
      <c r="AI276" s="377"/>
      <c r="AJ276" s="377"/>
      <c r="AK276" s="377"/>
      <c r="AL276" s="377"/>
      <c r="AM276" s="377"/>
      <c r="AN276" s="377"/>
      <c r="AO276" s="377"/>
      <c r="AP276" s="377"/>
      <c r="AQ276" s="377"/>
      <c r="AR276" s="377"/>
      <c r="AS276" s="377"/>
    </row>
    <row r="277" ht="14.25" customHeight="1">
      <c r="A277" s="385"/>
      <c r="B277" s="385"/>
      <c r="C277" s="385"/>
      <c r="D277" s="385"/>
      <c r="E277" s="385"/>
      <c r="F277" s="385"/>
      <c r="G277" s="385"/>
      <c r="H277" s="386"/>
      <c r="I277" s="386"/>
      <c r="J277" s="385"/>
      <c r="K277" s="385"/>
      <c r="L277" s="452"/>
      <c r="M277" s="388"/>
      <c r="N277" s="385"/>
      <c r="O277" s="385"/>
      <c r="P277" s="388"/>
      <c r="Q277" s="385"/>
      <c r="R277" s="385"/>
      <c r="S277" s="390"/>
      <c r="T277" s="391"/>
      <c r="U277" s="392"/>
      <c r="V277" s="453"/>
      <c r="W277" s="453"/>
      <c r="X277" s="453"/>
      <c r="Y277" s="268"/>
      <c r="Z277" s="377"/>
      <c r="AA277" s="377"/>
      <c r="AB277" s="404"/>
      <c r="AC277" s="404"/>
      <c r="AD277" s="377"/>
      <c r="AE277" s="377"/>
      <c r="AF277" s="377"/>
      <c r="AG277" s="377"/>
      <c r="AH277" s="377"/>
      <c r="AI277" s="377"/>
      <c r="AJ277" s="377"/>
      <c r="AK277" s="377"/>
      <c r="AL277" s="377"/>
      <c r="AM277" s="377"/>
      <c r="AN277" s="377"/>
      <c r="AO277" s="377"/>
      <c r="AP277" s="377"/>
      <c r="AQ277" s="377"/>
      <c r="AR277" s="377"/>
      <c r="AS277" s="377"/>
    </row>
    <row r="278" ht="14.25" customHeight="1">
      <c r="A278" s="385"/>
      <c r="B278" s="385"/>
      <c r="C278" s="385"/>
      <c r="D278" s="385"/>
      <c r="E278" s="385"/>
      <c r="F278" s="385"/>
      <c r="G278" s="385"/>
      <c r="H278" s="386"/>
      <c r="I278" s="386"/>
      <c r="J278" s="385"/>
      <c r="K278" s="385"/>
      <c r="L278" s="452"/>
      <c r="M278" s="388"/>
      <c r="N278" s="385"/>
      <c r="O278" s="385"/>
      <c r="P278" s="388"/>
      <c r="Q278" s="385"/>
      <c r="R278" s="385"/>
      <c r="S278" s="390"/>
      <c r="T278" s="391"/>
      <c r="U278" s="392"/>
      <c r="V278" s="453"/>
      <c r="W278" s="453"/>
      <c r="X278" s="453"/>
      <c r="Y278" s="268"/>
      <c r="Z278" s="377"/>
      <c r="AA278" s="377"/>
      <c r="AB278" s="404"/>
      <c r="AC278" s="404"/>
      <c r="AD278" s="377"/>
      <c r="AE278" s="377"/>
      <c r="AF278" s="377"/>
      <c r="AG278" s="377"/>
      <c r="AH278" s="377"/>
      <c r="AI278" s="377"/>
      <c r="AJ278" s="377"/>
      <c r="AK278" s="377"/>
      <c r="AL278" s="377"/>
      <c r="AM278" s="377"/>
      <c r="AN278" s="377"/>
      <c r="AO278" s="377"/>
      <c r="AP278" s="377"/>
      <c r="AQ278" s="377"/>
      <c r="AR278" s="377"/>
      <c r="AS278" s="377"/>
    </row>
    <row r="279" ht="14.25" customHeight="1">
      <c r="A279" s="385"/>
      <c r="B279" s="385"/>
      <c r="C279" s="385"/>
      <c r="D279" s="385"/>
      <c r="E279" s="385"/>
      <c r="F279" s="385"/>
      <c r="G279" s="385"/>
      <c r="H279" s="386"/>
      <c r="I279" s="386"/>
      <c r="J279" s="385"/>
      <c r="K279" s="385"/>
      <c r="L279" s="452"/>
      <c r="M279" s="388"/>
      <c r="N279" s="385"/>
      <c r="O279" s="385"/>
      <c r="P279" s="388"/>
      <c r="Q279" s="385"/>
      <c r="R279" s="385"/>
      <c r="S279" s="390"/>
      <c r="T279" s="391"/>
      <c r="U279" s="392"/>
      <c r="V279" s="453"/>
      <c r="W279" s="453"/>
      <c r="X279" s="453"/>
      <c r="Y279" s="268"/>
      <c r="Z279" s="377"/>
      <c r="AA279" s="377"/>
      <c r="AB279" s="404"/>
      <c r="AC279" s="404"/>
      <c r="AD279" s="377"/>
      <c r="AE279" s="377"/>
      <c r="AF279" s="377"/>
      <c r="AG279" s="377"/>
      <c r="AH279" s="377"/>
      <c r="AI279" s="377"/>
      <c r="AJ279" s="377"/>
      <c r="AK279" s="377"/>
      <c r="AL279" s="377"/>
      <c r="AM279" s="377"/>
      <c r="AN279" s="377"/>
      <c r="AO279" s="377"/>
      <c r="AP279" s="377"/>
      <c r="AQ279" s="377"/>
      <c r="AR279" s="377"/>
      <c r="AS279" s="377"/>
    </row>
    <row r="280" ht="14.25" customHeight="1">
      <c r="A280" s="385"/>
      <c r="B280" s="385"/>
      <c r="C280" s="385"/>
      <c r="D280" s="385"/>
      <c r="E280" s="385"/>
      <c r="F280" s="385"/>
      <c r="G280" s="385"/>
      <c r="H280" s="386"/>
      <c r="I280" s="386"/>
      <c r="J280" s="385"/>
      <c r="K280" s="385"/>
      <c r="L280" s="452"/>
      <c r="M280" s="388"/>
      <c r="N280" s="385"/>
      <c r="O280" s="385"/>
      <c r="P280" s="388"/>
      <c r="Q280" s="385"/>
      <c r="R280" s="385"/>
      <c r="S280" s="390"/>
      <c r="T280" s="391"/>
      <c r="U280" s="392"/>
      <c r="V280" s="453"/>
      <c r="W280" s="453"/>
      <c r="X280" s="453"/>
      <c r="Y280" s="268"/>
      <c r="Z280" s="377"/>
      <c r="AA280" s="377"/>
      <c r="AB280" s="404"/>
      <c r="AC280" s="404"/>
      <c r="AD280" s="377"/>
      <c r="AE280" s="377"/>
      <c r="AF280" s="377"/>
      <c r="AG280" s="377"/>
      <c r="AH280" s="377"/>
      <c r="AI280" s="377"/>
      <c r="AJ280" s="377"/>
      <c r="AK280" s="377"/>
      <c r="AL280" s="377"/>
      <c r="AM280" s="377"/>
      <c r="AN280" s="377"/>
      <c r="AO280" s="377"/>
      <c r="AP280" s="377"/>
      <c r="AQ280" s="377"/>
      <c r="AR280" s="377"/>
      <c r="AS280" s="377"/>
    </row>
    <row r="281" ht="14.25" customHeight="1">
      <c r="A281" s="385"/>
      <c r="B281" s="385"/>
      <c r="C281" s="385"/>
      <c r="D281" s="385"/>
      <c r="E281" s="385"/>
      <c r="F281" s="385"/>
      <c r="G281" s="385"/>
      <c r="H281" s="386"/>
      <c r="I281" s="386"/>
      <c r="J281" s="385"/>
      <c r="K281" s="385"/>
      <c r="L281" s="452"/>
      <c r="M281" s="388"/>
      <c r="N281" s="385"/>
      <c r="O281" s="385"/>
      <c r="P281" s="388"/>
      <c r="Q281" s="385"/>
      <c r="R281" s="385"/>
      <c r="S281" s="390"/>
      <c r="T281" s="391"/>
      <c r="U281" s="392"/>
      <c r="V281" s="453"/>
      <c r="W281" s="453"/>
      <c r="X281" s="453"/>
      <c r="Y281" s="268"/>
      <c r="Z281" s="377"/>
      <c r="AA281" s="377"/>
      <c r="AB281" s="404"/>
      <c r="AC281" s="404"/>
      <c r="AD281" s="377"/>
      <c r="AE281" s="377"/>
      <c r="AF281" s="377"/>
      <c r="AG281" s="377"/>
      <c r="AH281" s="377"/>
      <c r="AI281" s="377"/>
      <c r="AJ281" s="377"/>
      <c r="AK281" s="377"/>
      <c r="AL281" s="377"/>
      <c r="AM281" s="377"/>
      <c r="AN281" s="377"/>
      <c r="AO281" s="377"/>
      <c r="AP281" s="377"/>
      <c r="AQ281" s="377"/>
      <c r="AR281" s="377"/>
      <c r="AS281" s="377"/>
    </row>
    <row r="282" ht="14.25" customHeight="1">
      <c r="A282" s="385"/>
      <c r="B282" s="385"/>
      <c r="C282" s="385"/>
      <c r="D282" s="385"/>
      <c r="E282" s="385"/>
      <c r="F282" s="385"/>
      <c r="G282" s="385"/>
      <c r="H282" s="386"/>
      <c r="I282" s="386"/>
      <c r="J282" s="385"/>
      <c r="K282" s="385"/>
      <c r="L282" s="452"/>
      <c r="M282" s="388"/>
      <c r="N282" s="385"/>
      <c r="O282" s="385"/>
      <c r="P282" s="388"/>
      <c r="Q282" s="385"/>
      <c r="R282" s="385"/>
      <c r="S282" s="390"/>
      <c r="T282" s="391"/>
      <c r="U282" s="392"/>
      <c r="V282" s="453"/>
      <c r="W282" s="453"/>
      <c r="X282" s="453"/>
      <c r="Y282" s="268"/>
      <c r="Z282" s="377"/>
      <c r="AA282" s="377"/>
      <c r="AB282" s="404"/>
      <c r="AC282" s="404"/>
      <c r="AD282" s="377"/>
      <c r="AE282" s="377"/>
      <c r="AF282" s="377"/>
      <c r="AG282" s="377"/>
      <c r="AH282" s="377"/>
      <c r="AI282" s="377"/>
      <c r="AJ282" s="377"/>
      <c r="AK282" s="377"/>
      <c r="AL282" s="377"/>
      <c r="AM282" s="377"/>
      <c r="AN282" s="377"/>
      <c r="AO282" s="377"/>
      <c r="AP282" s="377"/>
      <c r="AQ282" s="377"/>
      <c r="AR282" s="377"/>
      <c r="AS282" s="377"/>
    </row>
    <row r="283" ht="14.25" customHeight="1">
      <c r="A283" s="385"/>
      <c r="B283" s="385"/>
      <c r="C283" s="385"/>
      <c r="D283" s="385"/>
      <c r="E283" s="385"/>
      <c r="F283" s="385"/>
      <c r="G283" s="385"/>
      <c r="H283" s="386"/>
      <c r="I283" s="386"/>
      <c r="J283" s="385"/>
      <c r="K283" s="385"/>
      <c r="L283" s="452"/>
      <c r="M283" s="388"/>
      <c r="N283" s="385"/>
      <c r="O283" s="385"/>
      <c r="P283" s="388"/>
      <c r="Q283" s="385"/>
      <c r="R283" s="385"/>
      <c r="S283" s="390"/>
      <c r="T283" s="391"/>
      <c r="U283" s="392"/>
      <c r="V283" s="453"/>
      <c r="W283" s="453"/>
      <c r="X283" s="453"/>
      <c r="Y283" s="268"/>
      <c r="Z283" s="377"/>
      <c r="AA283" s="377"/>
      <c r="AB283" s="404"/>
      <c r="AC283" s="404"/>
      <c r="AD283" s="377"/>
      <c r="AE283" s="377"/>
      <c r="AF283" s="377"/>
      <c r="AG283" s="377"/>
      <c r="AH283" s="377"/>
      <c r="AI283" s="377"/>
      <c r="AJ283" s="377"/>
      <c r="AK283" s="377"/>
      <c r="AL283" s="377"/>
      <c r="AM283" s="377"/>
      <c r="AN283" s="377"/>
      <c r="AO283" s="377"/>
      <c r="AP283" s="377"/>
      <c r="AQ283" s="377"/>
      <c r="AR283" s="377"/>
      <c r="AS283" s="377"/>
    </row>
    <row r="284" ht="14.25" customHeight="1">
      <c r="A284" s="385"/>
      <c r="B284" s="385"/>
      <c r="C284" s="385"/>
      <c r="D284" s="385"/>
      <c r="E284" s="385"/>
      <c r="F284" s="385"/>
      <c r="G284" s="385"/>
      <c r="H284" s="386"/>
      <c r="I284" s="386"/>
      <c r="J284" s="385"/>
      <c r="K284" s="385"/>
      <c r="L284" s="452"/>
      <c r="M284" s="388"/>
      <c r="N284" s="385"/>
      <c r="O284" s="385"/>
      <c r="P284" s="388"/>
      <c r="Q284" s="385"/>
      <c r="R284" s="385"/>
      <c r="S284" s="390"/>
      <c r="T284" s="391"/>
      <c r="U284" s="392"/>
      <c r="V284" s="453"/>
      <c r="W284" s="453"/>
      <c r="X284" s="453"/>
      <c r="Y284" s="268"/>
      <c r="Z284" s="377"/>
      <c r="AA284" s="377"/>
      <c r="AB284" s="404"/>
      <c r="AC284" s="404"/>
      <c r="AD284" s="377"/>
      <c r="AE284" s="377"/>
      <c r="AF284" s="377"/>
      <c r="AG284" s="377"/>
      <c r="AH284" s="377"/>
      <c r="AI284" s="377"/>
      <c r="AJ284" s="377"/>
      <c r="AK284" s="377"/>
      <c r="AL284" s="377"/>
      <c r="AM284" s="377"/>
      <c r="AN284" s="377"/>
      <c r="AO284" s="377"/>
      <c r="AP284" s="377"/>
      <c r="AQ284" s="377"/>
      <c r="AR284" s="377"/>
      <c r="AS284" s="377"/>
    </row>
    <row r="285" ht="14.25" customHeight="1">
      <c r="A285" s="385"/>
      <c r="B285" s="385"/>
      <c r="C285" s="385"/>
      <c r="D285" s="385"/>
      <c r="E285" s="385"/>
      <c r="F285" s="385"/>
      <c r="G285" s="385"/>
      <c r="H285" s="386"/>
      <c r="I285" s="386"/>
      <c r="J285" s="385"/>
      <c r="K285" s="385"/>
      <c r="L285" s="452"/>
      <c r="M285" s="388"/>
      <c r="N285" s="385"/>
      <c r="O285" s="385"/>
      <c r="P285" s="388"/>
      <c r="Q285" s="385"/>
      <c r="R285" s="385"/>
      <c r="S285" s="390"/>
      <c r="T285" s="391"/>
      <c r="U285" s="392"/>
      <c r="V285" s="453"/>
      <c r="W285" s="453"/>
      <c r="X285" s="453"/>
      <c r="Y285" s="268"/>
      <c r="Z285" s="377"/>
      <c r="AA285" s="377"/>
      <c r="AB285" s="404"/>
      <c r="AC285" s="404"/>
      <c r="AD285" s="377"/>
      <c r="AE285" s="377"/>
      <c r="AF285" s="377"/>
      <c r="AG285" s="377"/>
      <c r="AH285" s="377"/>
      <c r="AI285" s="377"/>
      <c r="AJ285" s="377"/>
      <c r="AK285" s="377"/>
      <c r="AL285" s="377"/>
      <c r="AM285" s="377"/>
      <c r="AN285" s="377"/>
      <c r="AO285" s="377"/>
      <c r="AP285" s="377"/>
      <c r="AQ285" s="377"/>
      <c r="AR285" s="377"/>
      <c r="AS285" s="377"/>
    </row>
    <row r="286" ht="14.25" customHeight="1">
      <c r="A286" s="385"/>
      <c r="B286" s="385"/>
      <c r="C286" s="385"/>
      <c r="D286" s="385"/>
      <c r="E286" s="385"/>
      <c r="F286" s="385"/>
      <c r="G286" s="385"/>
      <c r="H286" s="386"/>
      <c r="I286" s="386"/>
      <c r="J286" s="385"/>
      <c r="K286" s="385"/>
      <c r="L286" s="452"/>
      <c r="M286" s="388"/>
      <c r="N286" s="385"/>
      <c r="O286" s="385"/>
      <c r="P286" s="388"/>
      <c r="Q286" s="385"/>
      <c r="R286" s="385"/>
      <c r="S286" s="390"/>
      <c r="T286" s="391"/>
      <c r="U286" s="392"/>
      <c r="V286" s="453"/>
      <c r="W286" s="453"/>
      <c r="X286" s="453"/>
      <c r="Y286" s="268"/>
      <c r="Z286" s="377"/>
      <c r="AA286" s="377"/>
      <c r="AB286" s="404"/>
      <c r="AC286" s="404"/>
      <c r="AD286" s="377"/>
      <c r="AE286" s="377"/>
      <c r="AF286" s="377"/>
      <c r="AG286" s="377"/>
      <c r="AH286" s="377"/>
      <c r="AI286" s="377"/>
      <c r="AJ286" s="377"/>
      <c r="AK286" s="377"/>
      <c r="AL286" s="377"/>
      <c r="AM286" s="377"/>
      <c r="AN286" s="377"/>
      <c r="AO286" s="377"/>
      <c r="AP286" s="377"/>
      <c r="AQ286" s="377"/>
      <c r="AR286" s="377"/>
      <c r="AS286" s="377"/>
    </row>
    <row r="287" ht="14.25" customHeight="1">
      <c r="A287" s="385"/>
      <c r="B287" s="385"/>
      <c r="C287" s="385"/>
      <c r="D287" s="385"/>
      <c r="E287" s="385"/>
      <c r="F287" s="385"/>
      <c r="G287" s="385"/>
      <c r="H287" s="386"/>
      <c r="I287" s="386"/>
      <c r="J287" s="385"/>
      <c r="K287" s="385"/>
      <c r="L287" s="452"/>
      <c r="M287" s="388"/>
      <c r="N287" s="385"/>
      <c r="O287" s="385"/>
      <c r="P287" s="388"/>
      <c r="Q287" s="385"/>
      <c r="R287" s="385"/>
      <c r="S287" s="390"/>
      <c r="T287" s="391"/>
      <c r="U287" s="392"/>
      <c r="V287" s="453"/>
      <c r="W287" s="453"/>
      <c r="X287" s="453"/>
      <c r="Y287" s="268"/>
      <c r="Z287" s="377"/>
      <c r="AA287" s="377"/>
      <c r="AB287" s="404"/>
      <c r="AC287" s="404"/>
      <c r="AD287" s="377"/>
      <c r="AE287" s="377"/>
      <c r="AF287" s="377"/>
      <c r="AG287" s="377"/>
      <c r="AH287" s="377"/>
      <c r="AI287" s="377"/>
      <c r="AJ287" s="377"/>
      <c r="AK287" s="377"/>
      <c r="AL287" s="377"/>
      <c r="AM287" s="377"/>
      <c r="AN287" s="377"/>
      <c r="AO287" s="377"/>
      <c r="AP287" s="377"/>
      <c r="AQ287" s="377"/>
      <c r="AR287" s="377"/>
      <c r="AS287" s="377"/>
    </row>
    <row r="288" ht="14.25" customHeight="1">
      <c r="A288" s="385"/>
      <c r="B288" s="385"/>
      <c r="C288" s="385"/>
      <c r="D288" s="385"/>
      <c r="E288" s="385"/>
      <c r="F288" s="385"/>
      <c r="G288" s="385"/>
      <c r="H288" s="386"/>
      <c r="I288" s="386"/>
      <c r="J288" s="385"/>
      <c r="K288" s="385"/>
      <c r="L288" s="452"/>
      <c r="M288" s="388"/>
      <c r="N288" s="385"/>
      <c r="O288" s="385"/>
      <c r="P288" s="388"/>
      <c r="Q288" s="385"/>
      <c r="R288" s="385"/>
      <c r="S288" s="390"/>
      <c r="T288" s="391"/>
      <c r="U288" s="392"/>
      <c r="V288" s="453"/>
      <c r="W288" s="453"/>
      <c r="X288" s="453"/>
      <c r="Y288" s="268"/>
      <c r="Z288" s="377"/>
      <c r="AA288" s="377"/>
      <c r="AB288" s="404"/>
      <c r="AC288" s="404"/>
      <c r="AD288" s="377"/>
      <c r="AE288" s="377"/>
      <c r="AF288" s="377"/>
      <c r="AG288" s="377"/>
      <c r="AH288" s="377"/>
      <c r="AI288" s="377"/>
      <c r="AJ288" s="377"/>
      <c r="AK288" s="377"/>
      <c r="AL288" s="377"/>
      <c r="AM288" s="377"/>
      <c r="AN288" s="377"/>
      <c r="AO288" s="377"/>
      <c r="AP288" s="377"/>
      <c r="AQ288" s="377"/>
      <c r="AR288" s="377"/>
      <c r="AS288" s="377"/>
    </row>
    <row r="289" ht="14.25" customHeight="1">
      <c r="A289" s="385"/>
      <c r="B289" s="385"/>
      <c r="C289" s="385"/>
      <c r="D289" s="385"/>
      <c r="E289" s="385"/>
      <c r="F289" s="385"/>
      <c r="G289" s="385"/>
      <c r="H289" s="386"/>
      <c r="I289" s="386"/>
      <c r="J289" s="385"/>
      <c r="K289" s="385"/>
      <c r="L289" s="452"/>
      <c r="M289" s="388"/>
      <c r="N289" s="385"/>
      <c r="O289" s="385"/>
      <c r="P289" s="388"/>
      <c r="Q289" s="385"/>
      <c r="R289" s="385"/>
      <c r="S289" s="390"/>
      <c r="T289" s="391"/>
      <c r="U289" s="392"/>
      <c r="V289" s="453"/>
      <c r="W289" s="453"/>
      <c r="X289" s="453"/>
      <c r="Y289" s="268"/>
      <c r="Z289" s="377"/>
      <c r="AA289" s="377"/>
      <c r="AB289" s="404"/>
      <c r="AC289" s="404"/>
      <c r="AD289" s="377"/>
      <c r="AE289" s="377"/>
      <c r="AF289" s="377"/>
      <c r="AG289" s="377"/>
      <c r="AH289" s="377"/>
      <c r="AI289" s="377"/>
      <c r="AJ289" s="377"/>
      <c r="AK289" s="377"/>
      <c r="AL289" s="377"/>
      <c r="AM289" s="377"/>
      <c r="AN289" s="377"/>
      <c r="AO289" s="377"/>
      <c r="AP289" s="377"/>
      <c r="AQ289" s="377"/>
      <c r="AR289" s="377"/>
      <c r="AS289" s="377"/>
    </row>
    <row r="290" ht="14.25" customHeight="1">
      <c r="A290" s="385"/>
      <c r="B290" s="385"/>
      <c r="C290" s="385"/>
      <c r="D290" s="385"/>
      <c r="E290" s="385"/>
      <c r="F290" s="385"/>
      <c r="G290" s="385"/>
      <c r="H290" s="386"/>
      <c r="I290" s="386"/>
      <c r="J290" s="385"/>
      <c r="K290" s="385"/>
      <c r="L290" s="452"/>
      <c r="M290" s="388"/>
      <c r="N290" s="385"/>
      <c r="O290" s="385"/>
      <c r="P290" s="388"/>
      <c r="Q290" s="385"/>
      <c r="R290" s="385"/>
      <c r="S290" s="390"/>
      <c r="T290" s="391"/>
      <c r="U290" s="392"/>
      <c r="V290" s="453"/>
      <c r="W290" s="453"/>
      <c r="X290" s="453"/>
      <c r="Y290" s="268"/>
      <c r="Z290" s="377"/>
      <c r="AA290" s="377"/>
      <c r="AB290" s="404"/>
      <c r="AC290" s="404"/>
      <c r="AD290" s="377"/>
      <c r="AE290" s="377"/>
      <c r="AF290" s="377"/>
      <c r="AG290" s="377"/>
      <c r="AH290" s="377"/>
      <c r="AI290" s="377"/>
      <c r="AJ290" s="377"/>
      <c r="AK290" s="377"/>
      <c r="AL290" s="377"/>
      <c r="AM290" s="377"/>
      <c r="AN290" s="377"/>
      <c r="AO290" s="377"/>
      <c r="AP290" s="377"/>
      <c r="AQ290" s="377"/>
      <c r="AR290" s="377"/>
      <c r="AS290" s="377"/>
    </row>
    <row r="291" ht="14.25" customHeight="1">
      <c r="A291" s="385"/>
      <c r="B291" s="385"/>
      <c r="C291" s="385"/>
      <c r="D291" s="385"/>
      <c r="E291" s="385"/>
      <c r="F291" s="385"/>
      <c r="G291" s="385"/>
      <c r="H291" s="386"/>
      <c r="I291" s="386"/>
      <c r="J291" s="385"/>
      <c r="K291" s="385"/>
      <c r="L291" s="452"/>
      <c r="M291" s="388"/>
      <c r="N291" s="385"/>
      <c r="O291" s="385"/>
      <c r="P291" s="388"/>
      <c r="Q291" s="385"/>
      <c r="R291" s="385"/>
      <c r="S291" s="390"/>
      <c r="T291" s="391"/>
      <c r="U291" s="392"/>
      <c r="V291" s="453"/>
      <c r="W291" s="453"/>
      <c r="X291" s="453"/>
      <c r="Y291" s="268"/>
      <c r="Z291" s="377"/>
      <c r="AA291" s="377"/>
      <c r="AB291" s="404"/>
      <c r="AC291" s="404"/>
      <c r="AD291" s="377"/>
      <c r="AE291" s="377"/>
      <c r="AF291" s="377"/>
      <c r="AG291" s="377"/>
      <c r="AH291" s="377"/>
      <c r="AI291" s="377"/>
      <c r="AJ291" s="377"/>
      <c r="AK291" s="377"/>
      <c r="AL291" s="377"/>
      <c r="AM291" s="377"/>
      <c r="AN291" s="377"/>
      <c r="AO291" s="377"/>
      <c r="AP291" s="377"/>
      <c r="AQ291" s="377"/>
      <c r="AR291" s="377"/>
      <c r="AS291" s="377"/>
    </row>
    <row r="292" ht="14.25" customHeight="1">
      <c r="A292" s="385"/>
      <c r="B292" s="385"/>
      <c r="C292" s="385"/>
      <c r="D292" s="385"/>
      <c r="E292" s="385"/>
      <c r="F292" s="385"/>
      <c r="G292" s="385"/>
      <c r="H292" s="386"/>
      <c r="I292" s="386"/>
      <c r="J292" s="385"/>
      <c r="K292" s="385"/>
      <c r="L292" s="452"/>
      <c r="M292" s="388"/>
      <c r="N292" s="385"/>
      <c r="O292" s="385"/>
      <c r="P292" s="388"/>
      <c r="Q292" s="385"/>
      <c r="R292" s="385"/>
      <c r="S292" s="390"/>
      <c r="T292" s="391"/>
      <c r="U292" s="392"/>
      <c r="V292" s="453"/>
      <c r="W292" s="453"/>
      <c r="X292" s="453"/>
      <c r="Y292" s="268"/>
      <c r="Z292" s="377"/>
      <c r="AA292" s="377"/>
      <c r="AB292" s="404"/>
      <c r="AC292" s="404"/>
      <c r="AD292" s="377"/>
      <c r="AE292" s="377"/>
      <c r="AF292" s="377"/>
      <c r="AG292" s="377"/>
      <c r="AH292" s="377"/>
      <c r="AI292" s="377"/>
      <c r="AJ292" s="377"/>
      <c r="AK292" s="377"/>
      <c r="AL292" s="377"/>
      <c r="AM292" s="377"/>
      <c r="AN292" s="377"/>
      <c r="AO292" s="377"/>
      <c r="AP292" s="377"/>
      <c r="AQ292" s="377"/>
      <c r="AR292" s="377"/>
      <c r="AS292" s="377"/>
    </row>
    <row r="293" ht="14.25" customHeight="1">
      <c r="A293" s="385"/>
      <c r="B293" s="385"/>
      <c r="C293" s="385"/>
      <c r="D293" s="385"/>
      <c r="E293" s="385"/>
      <c r="F293" s="385"/>
      <c r="G293" s="385"/>
      <c r="H293" s="386"/>
      <c r="I293" s="386"/>
      <c r="J293" s="385"/>
      <c r="K293" s="385"/>
      <c r="L293" s="452"/>
      <c r="M293" s="388"/>
      <c r="N293" s="385"/>
      <c r="O293" s="385"/>
      <c r="P293" s="388"/>
      <c r="Q293" s="385"/>
      <c r="R293" s="385"/>
      <c r="S293" s="390"/>
      <c r="T293" s="391"/>
      <c r="U293" s="392"/>
      <c r="V293" s="453"/>
      <c r="W293" s="453"/>
      <c r="X293" s="453"/>
      <c r="Y293" s="268"/>
      <c r="Z293" s="377"/>
      <c r="AA293" s="377"/>
      <c r="AB293" s="404"/>
      <c r="AC293" s="404"/>
      <c r="AD293" s="377"/>
      <c r="AE293" s="377"/>
      <c r="AF293" s="377"/>
      <c r="AG293" s="377"/>
      <c r="AH293" s="377"/>
      <c r="AI293" s="377"/>
      <c r="AJ293" s="377"/>
      <c r="AK293" s="377"/>
      <c r="AL293" s="377"/>
      <c r="AM293" s="377"/>
      <c r="AN293" s="377"/>
      <c r="AO293" s="377"/>
      <c r="AP293" s="377"/>
      <c r="AQ293" s="377"/>
      <c r="AR293" s="377"/>
      <c r="AS293" s="377"/>
    </row>
    <row r="294" ht="14.25" customHeight="1">
      <c r="A294" s="385"/>
      <c r="B294" s="385"/>
      <c r="C294" s="385"/>
      <c r="D294" s="385"/>
      <c r="E294" s="385"/>
      <c r="F294" s="385"/>
      <c r="G294" s="385"/>
      <c r="H294" s="386"/>
      <c r="I294" s="386"/>
      <c r="J294" s="385"/>
      <c r="K294" s="385"/>
      <c r="L294" s="452"/>
      <c r="M294" s="388"/>
      <c r="N294" s="385"/>
      <c r="O294" s="385"/>
      <c r="P294" s="388"/>
      <c r="Q294" s="385"/>
      <c r="R294" s="385"/>
      <c r="S294" s="390"/>
      <c r="T294" s="391"/>
      <c r="U294" s="392"/>
      <c r="V294" s="453"/>
      <c r="W294" s="453"/>
      <c r="X294" s="453"/>
      <c r="Y294" s="268"/>
      <c r="Z294" s="377"/>
      <c r="AA294" s="377"/>
      <c r="AB294" s="404"/>
      <c r="AC294" s="404"/>
      <c r="AD294" s="377"/>
      <c r="AE294" s="377"/>
      <c r="AF294" s="377"/>
      <c r="AG294" s="377"/>
      <c r="AH294" s="377"/>
      <c r="AI294" s="377"/>
      <c r="AJ294" s="377"/>
      <c r="AK294" s="377"/>
      <c r="AL294" s="377"/>
      <c r="AM294" s="377"/>
      <c r="AN294" s="377"/>
      <c r="AO294" s="377"/>
      <c r="AP294" s="377"/>
      <c r="AQ294" s="377"/>
      <c r="AR294" s="377"/>
      <c r="AS294" s="377"/>
    </row>
    <row r="295" ht="14.25" customHeight="1">
      <c r="A295" s="385"/>
      <c r="B295" s="385"/>
      <c r="C295" s="385"/>
      <c r="D295" s="385"/>
      <c r="E295" s="385"/>
      <c r="F295" s="385"/>
      <c r="G295" s="385"/>
      <c r="H295" s="386"/>
      <c r="I295" s="386"/>
      <c r="J295" s="385"/>
      <c r="K295" s="385"/>
      <c r="L295" s="452"/>
      <c r="M295" s="388"/>
      <c r="N295" s="385"/>
      <c r="O295" s="385"/>
      <c r="P295" s="388"/>
      <c r="Q295" s="385"/>
      <c r="R295" s="385"/>
      <c r="S295" s="390"/>
      <c r="T295" s="391"/>
      <c r="U295" s="392"/>
      <c r="V295" s="453"/>
      <c r="W295" s="453"/>
      <c r="X295" s="453"/>
      <c r="Y295" s="268"/>
      <c r="Z295" s="377"/>
      <c r="AA295" s="377"/>
      <c r="AB295" s="404"/>
      <c r="AC295" s="404"/>
      <c r="AD295" s="377"/>
      <c r="AE295" s="377"/>
      <c r="AF295" s="377"/>
      <c r="AG295" s="377"/>
      <c r="AH295" s="377"/>
      <c r="AI295" s="377"/>
      <c r="AJ295" s="377"/>
      <c r="AK295" s="377"/>
      <c r="AL295" s="377"/>
      <c r="AM295" s="377"/>
      <c r="AN295" s="377"/>
      <c r="AO295" s="377"/>
      <c r="AP295" s="377"/>
      <c r="AQ295" s="377"/>
      <c r="AR295" s="377"/>
      <c r="AS295" s="377"/>
    </row>
    <row r="296" ht="14.25" customHeight="1">
      <c r="A296" s="385"/>
      <c r="B296" s="385"/>
      <c r="C296" s="385"/>
      <c r="D296" s="385"/>
      <c r="E296" s="385"/>
      <c r="F296" s="385"/>
      <c r="G296" s="385"/>
      <c r="H296" s="386"/>
      <c r="I296" s="386"/>
      <c r="J296" s="385"/>
      <c r="K296" s="385"/>
      <c r="L296" s="452"/>
      <c r="M296" s="388"/>
      <c r="N296" s="385"/>
      <c r="O296" s="385"/>
      <c r="P296" s="388"/>
      <c r="Q296" s="385"/>
      <c r="R296" s="385"/>
      <c r="S296" s="390"/>
      <c r="T296" s="391"/>
      <c r="U296" s="392"/>
      <c r="V296" s="453"/>
      <c r="W296" s="453"/>
      <c r="X296" s="453"/>
      <c r="Y296" s="268"/>
      <c r="Z296" s="377"/>
      <c r="AA296" s="377"/>
      <c r="AB296" s="404"/>
      <c r="AC296" s="404"/>
      <c r="AD296" s="377"/>
      <c r="AE296" s="377"/>
      <c r="AF296" s="377"/>
      <c r="AG296" s="377"/>
      <c r="AH296" s="377"/>
      <c r="AI296" s="377"/>
      <c r="AJ296" s="377"/>
      <c r="AK296" s="377"/>
      <c r="AL296" s="377"/>
      <c r="AM296" s="377"/>
      <c r="AN296" s="377"/>
      <c r="AO296" s="377"/>
      <c r="AP296" s="377"/>
      <c r="AQ296" s="377"/>
      <c r="AR296" s="377"/>
      <c r="AS296" s="377"/>
    </row>
    <row r="297" ht="14.25" customHeight="1">
      <c r="A297" s="385"/>
      <c r="B297" s="385"/>
      <c r="C297" s="385"/>
      <c r="D297" s="385"/>
      <c r="E297" s="385"/>
      <c r="F297" s="385"/>
      <c r="G297" s="385"/>
      <c r="H297" s="386"/>
      <c r="I297" s="386"/>
      <c r="J297" s="385"/>
      <c r="K297" s="385"/>
      <c r="L297" s="452"/>
      <c r="M297" s="388"/>
      <c r="N297" s="385"/>
      <c r="O297" s="385"/>
      <c r="P297" s="388"/>
      <c r="Q297" s="385"/>
      <c r="R297" s="385"/>
      <c r="S297" s="390"/>
      <c r="T297" s="391"/>
      <c r="U297" s="392"/>
      <c r="V297" s="453"/>
      <c r="W297" s="453"/>
      <c r="X297" s="453"/>
      <c r="Y297" s="268"/>
      <c r="Z297" s="377"/>
      <c r="AA297" s="377"/>
      <c r="AB297" s="404"/>
      <c r="AC297" s="404"/>
      <c r="AD297" s="377"/>
      <c r="AE297" s="377"/>
      <c r="AF297" s="377"/>
      <c r="AG297" s="377"/>
      <c r="AH297" s="377"/>
      <c r="AI297" s="377"/>
      <c r="AJ297" s="377"/>
      <c r="AK297" s="377"/>
      <c r="AL297" s="377"/>
      <c r="AM297" s="377"/>
      <c r="AN297" s="377"/>
      <c r="AO297" s="377"/>
      <c r="AP297" s="377"/>
      <c r="AQ297" s="377"/>
      <c r="AR297" s="377"/>
      <c r="AS297" s="377"/>
    </row>
    <row r="298" ht="14.25" customHeight="1">
      <c r="A298" s="385"/>
      <c r="B298" s="385"/>
      <c r="C298" s="385"/>
      <c r="D298" s="385"/>
      <c r="E298" s="385"/>
      <c r="F298" s="385"/>
      <c r="G298" s="385"/>
      <c r="H298" s="386"/>
      <c r="I298" s="386"/>
      <c r="J298" s="385"/>
      <c r="K298" s="385"/>
      <c r="L298" s="452"/>
      <c r="M298" s="388"/>
      <c r="N298" s="385"/>
      <c r="O298" s="385"/>
      <c r="P298" s="388"/>
      <c r="Q298" s="385"/>
      <c r="R298" s="385"/>
      <c r="S298" s="390"/>
      <c r="T298" s="391"/>
      <c r="U298" s="392"/>
      <c r="V298" s="453"/>
      <c r="W298" s="453"/>
      <c r="X298" s="453"/>
      <c r="Y298" s="268"/>
      <c r="Z298" s="377"/>
      <c r="AA298" s="377"/>
      <c r="AB298" s="404"/>
      <c r="AC298" s="404"/>
      <c r="AD298" s="377"/>
      <c r="AE298" s="377"/>
      <c r="AF298" s="377"/>
      <c r="AG298" s="377"/>
      <c r="AH298" s="377"/>
      <c r="AI298" s="377"/>
      <c r="AJ298" s="377"/>
      <c r="AK298" s="377"/>
      <c r="AL298" s="377"/>
      <c r="AM298" s="377"/>
      <c r="AN298" s="377"/>
      <c r="AO298" s="377"/>
      <c r="AP298" s="377"/>
      <c r="AQ298" s="377"/>
      <c r="AR298" s="377"/>
      <c r="AS298" s="377"/>
    </row>
    <row r="299" ht="14.25" customHeight="1">
      <c r="A299" s="385"/>
      <c r="B299" s="385"/>
      <c r="C299" s="385"/>
      <c r="D299" s="385"/>
      <c r="E299" s="385"/>
      <c r="F299" s="385"/>
      <c r="G299" s="385"/>
      <c r="H299" s="386"/>
      <c r="I299" s="386"/>
      <c r="J299" s="385"/>
      <c r="K299" s="385"/>
      <c r="L299" s="452"/>
      <c r="M299" s="388"/>
      <c r="N299" s="385"/>
      <c r="O299" s="385"/>
      <c r="P299" s="388"/>
      <c r="Q299" s="385"/>
      <c r="R299" s="385"/>
      <c r="S299" s="390"/>
      <c r="T299" s="391"/>
      <c r="U299" s="392"/>
      <c r="V299" s="453"/>
      <c r="W299" s="453"/>
      <c r="X299" s="453"/>
      <c r="Y299" s="268"/>
      <c r="Z299" s="377"/>
      <c r="AA299" s="377"/>
      <c r="AB299" s="404"/>
      <c r="AC299" s="404"/>
      <c r="AD299" s="377"/>
      <c r="AE299" s="377"/>
      <c r="AF299" s="377"/>
      <c r="AG299" s="377"/>
      <c r="AH299" s="377"/>
      <c r="AI299" s="377"/>
      <c r="AJ299" s="377"/>
      <c r="AK299" s="377"/>
      <c r="AL299" s="377"/>
      <c r="AM299" s="377"/>
      <c r="AN299" s="377"/>
      <c r="AO299" s="377"/>
      <c r="AP299" s="377"/>
      <c r="AQ299" s="377"/>
      <c r="AR299" s="377"/>
      <c r="AS299" s="377"/>
    </row>
    <row r="300" ht="14.25" customHeight="1">
      <c r="A300" s="385"/>
      <c r="B300" s="385"/>
      <c r="C300" s="385"/>
      <c r="D300" s="385"/>
      <c r="E300" s="385"/>
      <c r="F300" s="385"/>
      <c r="G300" s="385"/>
      <c r="H300" s="386"/>
      <c r="I300" s="386"/>
      <c r="J300" s="385"/>
      <c r="K300" s="385"/>
      <c r="L300" s="452"/>
      <c r="M300" s="388"/>
      <c r="N300" s="385"/>
      <c r="O300" s="385"/>
      <c r="P300" s="388"/>
      <c r="Q300" s="385"/>
      <c r="R300" s="385"/>
      <c r="S300" s="390"/>
      <c r="T300" s="391"/>
      <c r="U300" s="392"/>
      <c r="V300" s="453"/>
      <c r="W300" s="453"/>
      <c r="X300" s="453"/>
      <c r="Y300" s="268"/>
      <c r="Z300" s="377"/>
      <c r="AA300" s="377"/>
      <c r="AB300" s="404"/>
      <c r="AC300" s="404"/>
      <c r="AD300" s="377"/>
      <c r="AE300" s="377"/>
      <c r="AF300" s="377"/>
      <c r="AG300" s="377"/>
      <c r="AH300" s="377"/>
      <c r="AI300" s="377"/>
      <c r="AJ300" s="377"/>
      <c r="AK300" s="377"/>
      <c r="AL300" s="377"/>
      <c r="AM300" s="377"/>
      <c r="AN300" s="377"/>
      <c r="AO300" s="377"/>
      <c r="AP300" s="377"/>
      <c r="AQ300" s="377"/>
      <c r="AR300" s="377"/>
      <c r="AS300" s="377"/>
    </row>
    <row r="301" ht="14.25" customHeight="1">
      <c r="A301" s="385"/>
      <c r="B301" s="385"/>
      <c r="C301" s="385"/>
      <c r="D301" s="385"/>
      <c r="E301" s="385"/>
      <c r="F301" s="385"/>
      <c r="G301" s="385"/>
      <c r="H301" s="386"/>
      <c r="I301" s="386"/>
      <c r="J301" s="385"/>
      <c r="K301" s="385"/>
      <c r="L301" s="452"/>
      <c r="M301" s="388"/>
      <c r="N301" s="385"/>
      <c r="O301" s="385"/>
      <c r="P301" s="388"/>
      <c r="Q301" s="385"/>
      <c r="R301" s="385"/>
      <c r="S301" s="390"/>
      <c r="T301" s="391"/>
      <c r="U301" s="392"/>
      <c r="V301" s="453"/>
      <c r="W301" s="453"/>
      <c r="X301" s="453"/>
      <c r="Y301" s="268"/>
      <c r="Z301" s="377"/>
      <c r="AA301" s="377"/>
      <c r="AB301" s="404"/>
      <c r="AC301" s="404"/>
      <c r="AD301" s="377"/>
      <c r="AE301" s="377"/>
      <c r="AF301" s="377"/>
      <c r="AG301" s="377"/>
      <c r="AH301" s="377"/>
      <c r="AI301" s="377"/>
      <c r="AJ301" s="377"/>
      <c r="AK301" s="377"/>
      <c r="AL301" s="377"/>
      <c r="AM301" s="377"/>
      <c r="AN301" s="377"/>
      <c r="AO301" s="377"/>
      <c r="AP301" s="377"/>
      <c r="AQ301" s="377"/>
      <c r="AR301" s="377"/>
      <c r="AS301" s="377"/>
    </row>
    <row r="302" ht="14.25" customHeight="1">
      <c r="A302" s="385"/>
      <c r="B302" s="385"/>
      <c r="C302" s="385"/>
      <c r="D302" s="385"/>
      <c r="E302" s="385"/>
      <c r="F302" s="385"/>
      <c r="G302" s="385"/>
      <c r="H302" s="386"/>
      <c r="I302" s="386"/>
      <c r="J302" s="385"/>
      <c r="K302" s="385"/>
      <c r="L302" s="452"/>
      <c r="M302" s="388"/>
      <c r="N302" s="385"/>
      <c r="O302" s="385"/>
      <c r="P302" s="388"/>
      <c r="Q302" s="385"/>
      <c r="R302" s="385"/>
      <c r="S302" s="390"/>
      <c r="T302" s="391"/>
      <c r="U302" s="392"/>
      <c r="V302" s="453"/>
      <c r="W302" s="453"/>
      <c r="X302" s="453"/>
      <c r="Y302" s="268"/>
      <c r="Z302" s="377"/>
      <c r="AA302" s="377"/>
      <c r="AB302" s="404"/>
      <c r="AC302" s="404"/>
      <c r="AD302" s="377"/>
      <c r="AE302" s="377"/>
      <c r="AF302" s="377"/>
      <c r="AG302" s="377"/>
      <c r="AH302" s="377"/>
      <c r="AI302" s="377"/>
      <c r="AJ302" s="377"/>
      <c r="AK302" s="377"/>
      <c r="AL302" s="377"/>
      <c r="AM302" s="377"/>
      <c r="AN302" s="377"/>
      <c r="AO302" s="377"/>
      <c r="AP302" s="377"/>
      <c r="AQ302" s="377"/>
      <c r="AR302" s="377"/>
      <c r="AS302" s="377"/>
    </row>
    <row r="303" ht="14.25" customHeight="1">
      <c r="A303" s="385"/>
      <c r="B303" s="385"/>
      <c r="C303" s="385"/>
      <c r="D303" s="385"/>
      <c r="E303" s="385"/>
      <c r="F303" s="385"/>
      <c r="G303" s="385"/>
      <c r="H303" s="386"/>
      <c r="I303" s="386"/>
      <c r="J303" s="385"/>
      <c r="K303" s="385"/>
      <c r="L303" s="452"/>
      <c r="M303" s="388"/>
      <c r="N303" s="385"/>
      <c r="O303" s="385"/>
      <c r="P303" s="388"/>
      <c r="Q303" s="385"/>
      <c r="R303" s="385"/>
      <c r="S303" s="390"/>
      <c r="T303" s="391"/>
      <c r="U303" s="392"/>
      <c r="V303" s="453"/>
      <c r="W303" s="453"/>
      <c r="X303" s="453"/>
      <c r="Y303" s="268"/>
      <c r="Z303" s="377"/>
      <c r="AA303" s="377"/>
      <c r="AB303" s="404"/>
      <c r="AC303" s="404"/>
      <c r="AD303" s="377"/>
      <c r="AE303" s="377"/>
      <c r="AF303" s="377"/>
      <c r="AG303" s="377"/>
      <c r="AH303" s="377"/>
      <c r="AI303" s="377"/>
      <c r="AJ303" s="377"/>
      <c r="AK303" s="377"/>
      <c r="AL303" s="377"/>
      <c r="AM303" s="377"/>
      <c r="AN303" s="377"/>
      <c r="AO303" s="377"/>
      <c r="AP303" s="377"/>
      <c r="AQ303" s="377"/>
      <c r="AR303" s="377"/>
      <c r="AS303" s="377"/>
    </row>
    <row r="304" ht="14.25" customHeight="1">
      <c r="A304" s="385"/>
      <c r="B304" s="385"/>
      <c r="C304" s="385"/>
      <c r="D304" s="385"/>
      <c r="E304" s="385"/>
      <c r="F304" s="385"/>
      <c r="G304" s="385"/>
      <c r="H304" s="386"/>
      <c r="I304" s="386"/>
      <c r="J304" s="385"/>
      <c r="K304" s="385"/>
      <c r="L304" s="452"/>
      <c r="M304" s="388"/>
      <c r="N304" s="385"/>
      <c r="O304" s="385"/>
      <c r="P304" s="388"/>
      <c r="Q304" s="385"/>
      <c r="R304" s="385"/>
      <c r="S304" s="390"/>
      <c r="T304" s="391"/>
      <c r="U304" s="392"/>
      <c r="V304" s="453"/>
      <c r="W304" s="453"/>
      <c r="X304" s="453"/>
      <c r="Y304" s="268"/>
      <c r="Z304" s="377"/>
      <c r="AA304" s="377"/>
      <c r="AB304" s="404"/>
      <c r="AC304" s="404"/>
      <c r="AD304" s="377"/>
      <c r="AE304" s="377"/>
      <c r="AF304" s="377"/>
      <c r="AG304" s="377"/>
      <c r="AH304" s="377"/>
      <c r="AI304" s="377"/>
      <c r="AJ304" s="377"/>
      <c r="AK304" s="377"/>
      <c r="AL304" s="377"/>
      <c r="AM304" s="377"/>
      <c r="AN304" s="377"/>
      <c r="AO304" s="377"/>
      <c r="AP304" s="377"/>
      <c r="AQ304" s="377"/>
      <c r="AR304" s="377"/>
      <c r="AS304" s="377"/>
    </row>
    <row r="305" ht="14.25" customHeight="1">
      <c r="A305" s="385"/>
      <c r="B305" s="385"/>
      <c r="C305" s="385"/>
      <c r="D305" s="385"/>
      <c r="E305" s="385"/>
      <c r="F305" s="385"/>
      <c r="G305" s="385"/>
      <c r="H305" s="386"/>
      <c r="I305" s="386"/>
      <c r="J305" s="385"/>
      <c r="K305" s="385"/>
      <c r="L305" s="452"/>
      <c r="M305" s="388"/>
      <c r="N305" s="385"/>
      <c r="O305" s="385"/>
      <c r="P305" s="388"/>
      <c r="Q305" s="385"/>
      <c r="R305" s="385"/>
      <c r="S305" s="390"/>
      <c r="T305" s="391"/>
      <c r="U305" s="392"/>
      <c r="V305" s="453"/>
      <c r="W305" s="453"/>
      <c r="X305" s="453"/>
      <c r="Y305" s="268"/>
      <c r="Z305" s="377"/>
      <c r="AA305" s="377"/>
      <c r="AB305" s="404"/>
      <c r="AC305" s="404"/>
      <c r="AD305" s="377"/>
      <c r="AE305" s="377"/>
      <c r="AF305" s="377"/>
      <c r="AG305" s="377"/>
      <c r="AH305" s="377"/>
      <c r="AI305" s="377"/>
      <c r="AJ305" s="377"/>
      <c r="AK305" s="377"/>
      <c r="AL305" s="377"/>
      <c r="AM305" s="377"/>
      <c r="AN305" s="377"/>
      <c r="AO305" s="377"/>
      <c r="AP305" s="377"/>
      <c r="AQ305" s="377"/>
      <c r="AR305" s="377"/>
      <c r="AS305" s="377"/>
    </row>
    <row r="306" ht="14.25" customHeight="1">
      <c r="A306" s="385"/>
      <c r="B306" s="385"/>
      <c r="C306" s="385"/>
      <c r="D306" s="385"/>
      <c r="E306" s="385"/>
      <c r="F306" s="385"/>
      <c r="G306" s="385"/>
      <c r="H306" s="386"/>
      <c r="I306" s="386"/>
      <c r="J306" s="385"/>
      <c r="K306" s="385"/>
      <c r="L306" s="452"/>
      <c r="M306" s="388"/>
      <c r="N306" s="385"/>
      <c r="O306" s="385"/>
      <c r="P306" s="388"/>
      <c r="Q306" s="385"/>
      <c r="R306" s="385"/>
      <c r="S306" s="390"/>
      <c r="T306" s="391"/>
      <c r="U306" s="392"/>
      <c r="V306" s="453"/>
      <c r="W306" s="453"/>
      <c r="X306" s="453"/>
      <c r="Y306" s="268"/>
      <c r="Z306" s="377"/>
      <c r="AA306" s="377"/>
      <c r="AB306" s="404"/>
      <c r="AC306" s="404"/>
      <c r="AD306" s="377"/>
      <c r="AE306" s="377"/>
      <c r="AF306" s="377"/>
      <c r="AG306" s="377"/>
      <c r="AH306" s="377"/>
      <c r="AI306" s="377"/>
      <c r="AJ306" s="377"/>
      <c r="AK306" s="377"/>
      <c r="AL306" s="377"/>
      <c r="AM306" s="377"/>
      <c r="AN306" s="377"/>
      <c r="AO306" s="377"/>
      <c r="AP306" s="377"/>
      <c r="AQ306" s="377"/>
      <c r="AR306" s="377"/>
      <c r="AS306" s="377"/>
    </row>
    <row r="307" ht="14.25" customHeight="1">
      <c r="A307" s="385"/>
      <c r="B307" s="385"/>
      <c r="C307" s="385"/>
      <c r="D307" s="385"/>
      <c r="E307" s="385"/>
      <c r="F307" s="385"/>
      <c r="G307" s="385"/>
      <c r="H307" s="386"/>
      <c r="I307" s="386"/>
      <c r="J307" s="385"/>
      <c r="K307" s="385"/>
      <c r="L307" s="452"/>
      <c r="M307" s="388"/>
      <c r="N307" s="385"/>
      <c r="O307" s="385"/>
      <c r="P307" s="388"/>
      <c r="Q307" s="385"/>
      <c r="R307" s="385"/>
      <c r="S307" s="390"/>
      <c r="T307" s="391"/>
      <c r="U307" s="392"/>
      <c r="V307" s="453"/>
      <c r="W307" s="453"/>
      <c r="X307" s="453"/>
      <c r="Y307" s="268"/>
      <c r="Z307" s="377"/>
      <c r="AA307" s="377"/>
      <c r="AB307" s="404"/>
      <c r="AC307" s="404"/>
      <c r="AD307" s="377"/>
      <c r="AE307" s="377"/>
      <c r="AF307" s="377"/>
      <c r="AG307" s="377"/>
      <c r="AH307" s="377"/>
      <c r="AI307" s="377"/>
      <c r="AJ307" s="377"/>
      <c r="AK307" s="377"/>
      <c r="AL307" s="377"/>
      <c r="AM307" s="377"/>
      <c r="AN307" s="377"/>
      <c r="AO307" s="377"/>
      <c r="AP307" s="377"/>
      <c r="AQ307" s="377"/>
      <c r="AR307" s="377"/>
      <c r="AS307" s="377"/>
    </row>
    <row r="308" ht="14.25" customHeight="1">
      <c r="A308" s="385"/>
      <c r="B308" s="385"/>
      <c r="C308" s="385"/>
      <c r="D308" s="385"/>
      <c r="E308" s="385"/>
      <c r="F308" s="385"/>
      <c r="G308" s="385"/>
      <c r="H308" s="386"/>
      <c r="I308" s="386"/>
      <c r="J308" s="385"/>
      <c r="K308" s="385"/>
      <c r="L308" s="452"/>
      <c r="M308" s="388"/>
      <c r="N308" s="385"/>
      <c r="O308" s="385"/>
      <c r="P308" s="388"/>
      <c r="Q308" s="385"/>
      <c r="R308" s="385"/>
      <c r="S308" s="390"/>
      <c r="T308" s="391"/>
      <c r="U308" s="392"/>
      <c r="V308" s="453"/>
      <c r="W308" s="453"/>
      <c r="X308" s="453"/>
      <c r="Y308" s="268"/>
      <c r="Z308" s="377"/>
      <c r="AA308" s="377"/>
      <c r="AB308" s="404"/>
      <c r="AC308" s="404"/>
      <c r="AD308" s="377"/>
      <c r="AE308" s="377"/>
      <c r="AF308" s="377"/>
      <c r="AG308" s="377"/>
      <c r="AH308" s="377"/>
      <c r="AI308" s="377"/>
      <c r="AJ308" s="377"/>
      <c r="AK308" s="377"/>
      <c r="AL308" s="377"/>
      <c r="AM308" s="377"/>
      <c r="AN308" s="377"/>
      <c r="AO308" s="377"/>
      <c r="AP308" s="377"/>
      <c r="AQ308" s="377"/>
      <c r="AR308" s="377"/>
      <c r="AS308" s="377"/>
    </row>
    <row r="309" ht="14.25" customHeight="1">
      <c r="A309" s="385"/>
      <c r="B309" s="385"/>
      <c r="C309" s="385"/>
      <c r="D309" s="385"/>
      <c r="E309" s="385"/>
      <c r="F309" s="385"/>
      <c r="G309" s="385"/>
      <c r="H309" s="386"/>
      <c r="I309" s="386"/>
      <c r="J309" s="385"/>
      <c r="K309" s="385"/>
      <c r="L309" s="452"/>
      <c r="M309" s="388"/>
      <c r="N309" s="385"/>
      <c r="O309" s="385"/>
      <c r="P309" s="388"/>
      <c r="Q309" s="385"/>
      <c r="R309" s="385"/>
      <c r="S309" s="390"/>
      <c r="T309" s="391"/>
      <c r="U309" s="392"/>
      <c r="V309" s="453"/>
      <c r="W309" s="453"/>
      <c r="X309" s="453"/>
      <c r="Y309" s="268"/>
      <c r="Z309" s="377"/>
      <c r="AA309" s="377"/>
      <c r="AB309" s="404"/>
      <c r="AC309" s="404"/>
      <c r="AD309" s="377"/>
      <c r="AE309" s="377"/>
      <c r="AF309" s="377"/>
      <c r="AG309" s="377"/>
      <c r="AH309" s="377"/>
      <c r="AI309" s="377"/>
      <c r="AJ309" s="377"/>
      <c r="AK309" s="377"/>
      <c r="AL309" s="377"/>
      <c r="AM309" s="377"/>
      <c r="AN309" s="377"/>
      <c r="AO309" s="377"/>
      <c r="AP309" s="377"/>
      <c r="AQ309" s="377"/>
      <c r="AR309" s="377"/>
      <c r="AS309" s="377"/>
    </row>
    <row r="310" ht="14.25" customHeight="1">
      <c r="A310" s="385"/>
      <c r="B310" s="385"/>
      <c r="C310" s="385"/>
      <c r="D310" s="385"/>
      <c r="E310" s="385"/>
      <c r="F310" s="385"/>
      <c r="G310" s="385"/>
      <c r="H310" s="386"/>
      <c r="I310" s="386"/>
      <c r="J310" s="385"/>
      <c r="K310" s="385"/>
      <c r="L310" s="452"/>
      <c r="M310" s="388"/>
      <c r="N310" s="385"/>
      <c r="O310" s="385"/>
      <c r="P310" s="388"/>
      <c r="Q310" s="385"/>
      <c r="R310" s="385"/>
      <c r="S310" s="390"/>
      <c r="T310" s="391"/>
      <c r="U310" s="392"/>
      <c r="V310" s="453"/>
      <c r="W310" s="453"/>
      <c r="X310" s="453"/>
      <c r="Y310" s="268"/>
      <c r="Z310" s="377"/>
      <c r="AA310" s="377"/>
      <c r="AB310" s="404"/>
      <c r="AC310" s="404"/>
      <c r="AD310" s="377"/>
      <c r="AE310" s="377"/>
      <c r="AF310" s="377"/>
      <c r="AG310" s="377"/>
      <c r="AH310" s="377"/>
      <c r="AI310" s="377"/>
      <c r="AJ310" s="377"/>
      <c r="AK310" s="377"/>
      <c r="AL310" s="377"/>
      <c r="AM310" s="377"/>
      <c r="AN310" s="377"/>
      <c r="AO310" s="377"/>
      <c r="AP310" s="377"/>
      <c r="AQ310" s="377"/>
      <c r="AR310" s="377"/>
      <c r="AS310" s="377"/>
    </row>
    <row r="311" ht="14.25" customHeight="1">
      <c r="A311" s="385"/>
      <c r="B311" s="385"/>
      <c r="C311" s="385"/>
      <c r="D311" s="385"/>
      <c r="E311" s="385"/>
      <c r="F311" s="385"/>
      <c r="G311" s="385"/>
      <c r="H311" s="386"/>
      <c r="I311" s="386"/>
      <c r="J311" s="385"/>
      <c r="K311" s="385"/>
      <c r="L311" s="452"/>
      <c r="M311" s="388"/>
      <c r="N311" s="385"/>
      <c r="O311" s="385"/>
      <c r="P311" s="388"/>
      <c r="Q311" s="385"/>
      <c r="R311" s="385"/>
      <c r="S311" s="390"/>
      <c r="T311" s="391"/>
      <c r="U311" s="392"/>
      <c r="V311" s="453"/>
      <c r="W311" s="453"/>
      <c r="X311" s="453"/>
      <c r="Y311" s="268"/>
      <c r="Z311" s="377"/>
      <c r="AA311" s="377"/>
      <c r="AB311" s="404"/>
      <c r="AC311" s="404"/>
      <c r="AD311" s="377"/>
      <c r="AE311" s="377"/>
      <c r="AF311" s="377"/>
      <c r="AG311" s="377"/>
      <c r="AH311" s="377"/>
      <c r="AI311" s="377"/>
      <c r="AJ311" s="377"/>
      <c r="AK311" s="377"/>
      <c r="AL311" s="377"/>
      <c r="AM311" s="377"/>
      <c r="AN311" s="377"/>
      <c r="AO311" s="377"/>
      <c r="AP311" s="377"/>
      <c r="AQ311" s="377"/>
      <c r="AR311" s="377"/>
      <c r="AS311" s="377"/>
    </row>
    <row r="312" ht="14.25" customHeight="1">
      <c r="A312" s="385"/>
      <c r="B312" s="385"/>
      <c r="C312" s="385"/>
      <c r="D312" s="385"/>
      <c r="E312" s="385"/>
      <c r="F312" s="385"/>
      <c r="G312" s="385"/>
      <c r="H312" s="386"/>
      <c r="I312" s="386"/>
      <c r="J312" s="385"/>
      <c r="K312" s="385"/>
      <c r="L312" s="452"/>
      <c r="M312" s="388"/>
      <c r="N312" s="385"/>
      <c r="O312" s="385"/>
      <c r="P312" s="388"/>
      <c r="Q312" s="385"/>
      <c r="R312" s="385"/>
      <c r="S312" s="390"/>
      <c r="T312" s="391"/>
      <c r="U312" s="392"/>
      <c r="V312" s="453"/>
      <c r="W312" s="453"/>
      <c r="X312" s="453"/>
      <c r="Y312" s="268"/>
      <c r="Z312" s="377"/>
      <c r="AA312" s="377"/>
      <c r="AB312" s="404"/>
      <c r="AC312" s="404"/>
      <c r="AD312" s="377"/>
      <c r="AE312" s="377"/>
      <c r="AF312" s="377"/>
      <c r="AG312" s="377"/>
      <c r="AH312" s="377"/>
      <c r="AI312" s="377"/>
      <c r="AJ312" s="377"/>
      <c r="AK312" s="377"/>
      <c r="AL312" s="377"/>
      <c r="AM312" s="377"/>
      <c r="AN312" s="377"/>
      <c r="AO312" s="377"/>
      <c r="AP312" s="377"/>
      <c r="AQ312" s="377"/>
      <c r="AR312" s="377"/>
      <c r="AS312" s="377"/>
    </row>
    <row r="313" ht="14.25" customHeight="1">
      <c r="A313" s="385"/>
      <c r="B313" s="385"/>
      <c r="C313" s="385"/>
      <c r="D313" s="385"/>
      <c r="E313" s="385"/>
      <c r="F313" s="385"/>
      <c r="G313" s="385"/>
      <c r="H313" s="386"/>
      <c r="I313" s="386"/>
      <c r="J313" s="385"/>
      <c r="K313" s="385"/>
      <c r="L313" s="452"/>
      <c r="M313" s="388"/>
      <c r="N313" s="385"/>
      <c r="O313" s="385"/>
      <c r="P313" s="388"/>
      <c r="Q313" s="385"/>
      <c r="R313" s="385"/>
      <c r="S313" s="390"/>
      <c r="T313" s="391"/>
      <c r="U313" s="392"/>
      <c r="V313" s="453"/>
      <c r="W313" s="453"/>
      <c r="X313" s="453"/>
      <c r="Y313" s="268"/>
      <c r="Z313" s="377"/>
      <c r="AA313" s="377"/>
      <c r="AB313" s="404"/>
      <c r="AC313" s="404"/>
      <c r="AD313" s="377"/>
      <c r="AE313" s="377"/>
      <c r="AF313" s="377"/>
      <c r="AG313" s="377"/>
      <c r="AH313" s="377"/>
      <c r="AI313" s="377"/>
      <c r="AJ313" s="377"/>
      <c r="AK313" s="377"/>
      <c r="AL313" s="377"/>
      <c r="AM313" s="377"/>
      <c r="AN313" s="377"/>
      <c r="AO313" s="377"/>
      <c r="AP313" s="377"/>
      <c r="AQ313" s="377"/>
      <c r="AR313" s="377"/>
      <c r="AS313" s="377"/>
    </row>
    <row r="314" ht="14.25" customHeight="1">
      <c r="A314" s="385"/>
      <c r="B314" s="385"/>
      <c r="C314" s="385"/>
      <c r="D314" s="385"/>
      <c r="E314" s="385"/>
      <c r="F314" s="385"/>
      <c r="G314" s="385"/>
      <c r="H314" s="386"/>
      <c r="I314" s="386"/>
      <c r="J314" s="385"/>
      <c r="K314" s="385"/>
      <c r="L314" s="452"/>
      <c r="M314" s="388"/>
      <c r="N314" s="385"/>
      <c r="O314" s="385"/>
      <c r="P314" s="388"/>
      <c r="Q314" s="385"/>
      <c r="R314" s="385"/>
      <c r="S314" s="390"/>
      <c r="T314" s="391"/>
      <c r="U314" s="392"/>
      <c r="V314" s="453"/>
      <c r="W314" s="453"/>
      <c r="X314" s="453"/>
      <c r="Y314" s="268"/>
      <c r="Z314" s="377"/>
      <c r="AA314" s="377"/>
      <c r="AB314" s="404"/>
      <c r="AC314" s="404"/>
      <c r="AD314" s="377"/>
      <c r="AE314" s="377"/>
      <c r="AF314" s="377"/>
      <c r="AG314" s="377"/>
      <c r="AH314" s="377"/>
      <c r="AI314" s="377"/>
      <c r="AJ314" s="377"/>
      <c r="AK314" s="377"/>
      <c r="AL314" s="377"/>
      <c r="AM314" s="377"/>
      <c r="AN314" s="377"/>
      <c r="AO314" s="377"/>
      <c r="AP314" s="377"/>
      <c r="AQ314" s="377"/>
      <c r="AR314" s="377"/>
      <c r="AS314" s="377"/>
    </row>
    <row r="315" ht="14.25" customHeight="1">
      <c r="A315" s="385"/>
      <c r="B315" s="385"/>
      <c r="C315" s="385"/>
      <c r="D315" s="385"/>
      <c r="E315" s="385"/>
      <c r="F315" s="385"/>
      <c r="G315" s="385"/>
      <c r="H315" s="386"/>
      <c r="I315" s="386"/>
      <c r="J315" s="385"/>
      <c r="K315" s="385"/>
      <c r="L315" s="452"/>
      <c r="M315" s="388"/>
      <c r="N315" s="385"/>
      <c r="O315" s="385"/>
      <c r="P315" s="388"/>
      <c r="Q315" s="385"/>
      <c r="R315" s="385"/>
      <c r="S315" s="390"/>
      <c r="T315" s="391"/>
      <c r="U315" s="392"/>
      <c r="V315" s="453"/>
      <c r="W315" s="453"/>
      <c r="X315" s="453"/>
      <c r="Y315" s="268"/>
      <c r="Z315" s="377"/>
      <c r="AA315" s="377"/>
      <c r="AB315" s="404"/>
      <c r="AC315" s="404"/>
      <c r="AD315" s="377"/>
      <c r="AE315" s="377"/>
      <c r="AF315" s="377"/>
      <c r="AG315" s="377"/>
      <c r="AH315" s="377"/>
      <c r="AI315" s="377"/>
      <c r="AJ315" s="377"/>
      <c r="AK315" s="377"/>
      <c r="AL315" s="377"/>
      <c r="AM315" s="377"/>
      <c r="AN315" s="377"/>
      <c r="AO315" s="377"/>
      <c r="AP315" s="377"/>
      <c r="AQ315" s="377"/>
      <c r="AR315" s="377"/>
      <c r="AS315" s="377"/>
    </row>
    <row r="316" ht="14.25" customHeight="1">
      <c r="A316" s="385"/>
      <c r="B316" s="385"/>
      <c r="C316" s="385"/>
      <c r="D316" s="385"/>
      <c r="E316" s="385"/>
      <c r="F316" s="385"/>
      <c r="G316" s="385"/>
      <c r="H316" s="386"/>
      <c r="I316" s="386"/>
      <c r="J316" s="385"/>
      <c r="K316" s="385"/>
      <c r="L316" s="452"/>
      <c r="M316" s="388"/>
      <c r="N316" s="385"/>
      <c r="O316" s="385"/>
      <c r="P316" s="388"/>
      <c r="Q316" s="385"/>
      <c r="R316" s="385"/>
      <c r="S316" s="390"/>
      <c r="T316" s="391"/>
      <c r="U316" s="392"/>
      <c r="V316" s="453"/>
      <c r="W316" s="453"/>
      <c r="X316" s="453"/>
      <c r="Y316" s="268"/>
      <c r="Z316" s="377"/>
      <c r="AA316" s="377"/>
      <c r="AB316" s="404"/>
      <c r="AC316" s="404"/>
      <c r="AD316" s="377"/>
      <c r="AE316" s="377"/>
      <c r="AF316" s="377"/>
      <c r="AG316" s="377"/>
      <c r="AH316" s="377"/>
      <c r="AI316" s="377"/>
      <c r="AJ316" s="377"/>
      <c r="AK316" s="377"/>
      <c r="AL316" s="377"/>
      <c r="AM316" s="377"/>
      <c r="AN316" s="377"/>
      <c r="AO316" s="377"/>
      <c r="AP316" s="377"/>
      <c r="AQ316" s="377"/>
      <c r="AR316" s="377"/>
      <c r="AS316" s="377"/>
    </row>
    <row r="317" ht="14.25" customHeight="1">
      <c r="A317" s="385"/>
      <c r="B317" s="385"/>
      <c r="C317" s="385"/>
      <c r="D317" s="385"/>
      <c r="E317" s="385"/>
      <c r="F317" s="385"/>
      <c r="G317" s="385"/>
      <c r="H317" s="386"/>
      <c r="I317" s="386"/>
      <c r="J317" s="385"/>
      <c r="K317" s="385"/>
      <c r="L317" s="452"/>
      <c r="M317" s="388"/>
      <c r="N317" s="385"/>
      <c r="O317" s="385"/>
      <c r="P317" s="388"/>
      <c r="Q317" s="385"/>
      <c r="R317" s="385"/>
      <c r="S317" s="390"/>
      <c r="T317" s="391"/>
      <c r="U317" s="392"/>
      <c r="V317" s="453"/>
      <c r="W317" s="453"/>
      <c r="X317" s="453"/>
      <c r="Y317" s="268"/>
      <c r="Z317" s="377"/>
      <c r="AA317" s="377"/>
      <c r="AB317" s="404"/>
      <c r="AC317" s="404"/>
      <c r="AD317" s="377"/>
      <c r="AE317" s="377"/>
      <c r="AF317" s="377"/>
      <c r="AG317" s="377"/>
      <c r="AH317" s="377"/>
      <c r="AI317" s="377"/>
      <c r="AJ317" s="377"/>
      <c r="AK317" s="377"/>
      <c r="AL317" s="377"/>
      <c r="AM317" s="377"/>
      <c r="AN317" s="377"/>
      <c r="AO317" s="377"/>
      <c r="AP317" s="377"/>
      <c r="AQ317" s="377"/>
      <c r="AR317" s="377"/>
      <c r="AS317" s="377"/>
    </row>
    <row r="318" ht="14.25" customHeight="1">
      <c r="A318" s="385"/>
      <c r="B318" s="385"/>
      <c r="C318" s="385"/>
      <c r="D318" s="385"/>
      <c r="E318" s="385"/>
      <c r="F318" s="385"/>
      <c r="G318" s="385"/>
      <c r="H318" s="386"/>
      <c r="I318" s="386"/>
      <c r="J318" s="385"/>
      <c r="K318" s="385"/>
      <c r="L318" s="452"/>
      <c r="M318" s="388"/>
      <c r="N318" s="385"/>
      <c r="O318" s="385"/>
      <c r="P318" s="388"/>
      <c r="Q318" s="385"/>
      <c r="R318" s="385"/>
      <c r="S318" s="390"/>
      <c r="T318" s="391"/>
      <c r="U318" s="392"/>
      <c r="V318" s="453"/>
      <c r="W318" s="453"/>
      <c r="X318" s="453"/>
      <c r="Y318" s="268"/>
      <c r="Z318" s="377"/>
      <c r="AA318" s="377"/>
      <c r="AB318" s="404"/>
      <c r="AC318" s="404"/>
      <c r="AD318" s="377"/>
      <c r="AE318" s="377"/>
      <c r="AF318" s="377"/>
      <c r="AG318" s="377"/>
      <c r="AH318" s="377"/>
      <c r="AI318" s="377"/>
      <c r="AJ318" s="377"/>
      <c r="AK318" s="377"/>
      <c r="AL318" s="377"/>
      <c r="AM318" s="377"/>
      <c r="AN318" s="377"/>
      <c r="AO318" s="377"/>
      <c r="AP318" s="377"/>
      <c r="AQ318" s="377"/>
      <c r="AR318" s="377"/>
      <c r="AS318" s="377"/>
    </row>
    <row r="319" ht="14.25" customHeight="1">
      <c r="A319" s="385"/>
      <c r="B319" s="385"/>
      <c r="C319" s="385"/>
      <c r="D319" s="385"/>
      <c r="E319" s="385"/>
      <c r="F319" s="385"/>
      <c r="G319" s="385"/>
      <c r="H319" s="386"/>
      <c r="I319" s="386"/>
      <c r="J319" s="385"/>
      <c r="K319" s="385"/>
      <c r="L319" s="452"/>
      <c r="M319" s="388"/>
      <c r="N319" s="385"/>
      <c r="O319" s="385"/>
      <c r="P319" s="388"/>
      <c r="Q319" s="385"/>
      <c r="R319" s="385"/>
      <c r="S319" s="390"/>
      <c r="T319" s="391"/>
      <c r="U319" s="392"/>
      <c r="V319" s="453"/>
      <c r="W319" s="453"/>
      <c r="X319" s="453"/>
      <c r="Y319" s="268"/>
      <c r="Z319" s="377"/>
      <c r="AA319" s="377"/>
      <c r="AB319" s="404"/>
      <c r="AC319" s="404"/>
      <c r="AD319" s="377"/>
      <c r="AE319" s="377"/>
      <c r="AF319" s="377"/>
      <c r="AG319" s="377"/>
      <c r="AH319" s="377"/>
      <c r="AI319" s="377"/>
      <c r="AJ319" s="377"/>
      <c r="AK319" s="377"/>
      <c r="AL319" s="377"/>
      <c r="AM319" s="377"/>
      <c r="AN319" s="377"/>
      <c r="AO319" s="377"/>
      <c r="AP319" s="377"/>
      <c r="AQ319" s="377"/>
      <c r="AR319" s="377"/>
      <c r="AS319" s="377"/>
    </row>
    <row r="320" ht="14.25" customHeight="1">
      <c r="A320" s="385"/>
      <c r="B320" s="385"/>
      <c r="C320" s="385"/>
      <c r="D320" s="385"/>
      <c r="E320" s="385"/>
      <c r="F320" s="385"/>
      <c r="G320" s="385"/>
      <c r="H320" s="386"/>
      <c r="I320" s="386"/>
      <c r="J320" s="385"/>
      <c r="K320" s="385"/>
      <c r="L320" s="452"/>
      <c r="M320" s="388"/>
      <c r="N320" s="385"/>
      <c r="O320" s="385"/>
      <c r="P320" s="388"/>
      <c r="Q320" s="385"/>
      <c r="R320" s="385"/>
      <c r="S320" s="390"/>
      <c r="T320" s="391"/>
      <c r="U320" s="392"/>
      <c r="V320" s="453"/>
      <c r="W320" s="453"/>
      <c r="X320" s="453"/>
      <c r="Y320" s="268"/>
      <c r="Z320" s="377"/>
      <c r="AA320" s="377"/>
      <c r="AB320" s="404"/>
      <c r="AC320" s="404"/>
      <c r="AD320" s="377"/>
      <c r="AE320" s="377"/>
      <c r="AF320" s="377"/>
      <c r="AG320" s="377"/>
      <c r="AH320" s="377"/>
      <c r="AI320" s="377"/>
      <c r="AJ320" s="377"/>
      <c r="AK320" s="377"/>
      <c r="AL320" s="377"/>
      <c r="AM320" s="377"/>
      <c r="AN320" s="377"/>
      <c r="AO320" s="377"/>
      <c r="AP320" s="377"/>
      <c r="AQ320" s="377"/>
      <c r="AR320" s="377"/>
      <c r="AS320" s="377"/>
    </row>
    <row r="321" ht="14.25" customHeight="1">
      <c r="A321" s="385"/>
      <c r="B321" s="385"/>
      <c r="C321" s="385"/>
      <c r="D321" s="385"/>
      <c r="E321" s="385"/>
      <c r="F321" s="385"/>
      <c r="G321" s="385"/>
      <c r="H321" s="386"/>
      <c r="I321" s="386"/>
      <c r="J321" s="385"/>
      <c r="K321" s="385"/>
      <c r="L321" s="452"/>
      <c r="M321" s="388"/>
      <c r="N321" s="385"/>
      <c r="O321" s="385"/>
      <c r="P321" s="388"/>
      <c r="Q321" s="385"/>
      <c r="R321" s="385"/>
      <c r="S321" s="390"/>
      <c r="T321" s="391"/>
      <c r="U321" s="392"/>
      <c r="V321" s="453"/>
      <c r="W321" s="453"/>
      <c r="X321" s="453"/>
      <c r="Y321" s="268"/>
      <c r="Z321" s="377"/>
      <c r="AA321" s="377"/>
      <c r="AB321" s="404"/>
      <c r="AC321" s="404"/>
      <c r="AD321" s="377"/>
      <c r="AE321" s="377"/>
      <c r="AF321" s="377"/>
      <c r="AG321" s="377"/>
      <c r="AH321" s="377"/>
      <c r="AI321" s="377"/>
      <c r="AJ321" s="377"/>
      <c r="AK321" s="377"/>
      <c r="AL321" s="377"/>
      <c r="AM321" s="377"/>
      <c r="AN321" s="377"/>
      <c r="AO321" s="377"/>
      <c r="AP321" s="377"/>
      <c r="AQ321" s="377"/>
      <c r="AR321" s="377"/>
      <c r="AS321" s="377"/>
    </row>
    <row r="322" ht="14.25" customHeight="1">
      <c r="A322" s="385"/>
      <c r="B322" s="385"/>
      <c r="C322" s="385"/>
      <c r="D322" s="385"/>
      <c r="E322" s="385"/>
      <c r="F322" s="385"/>
      <c r="G322" s="385"/>
      <c r="H322" s="386"/>
      <c r="I322" s="386"/>
      <c r="J322" s="385"/>
      <c r="K322" s="385"/>
      <c r="L322" s="452"/>
      <c r="M322" s="388"/>
      <c r="N322" s="385"/>
      <c r="O322" s="385"/>
      <c r="P322" s="388"/>
      <c r="Q322" s="385"/>
      <c r="R322" s="385"/>
      <c r="S322" s="390"/>
      <c r="T322" s="391"/>
      <c r="U322" s="392"/>
      <c r="V322" s="453"/>
      <c r="W322" s="453"/>
      <c r="X322" s="453"/>
      <c r="Y322" s="268"/>
      <c r="Z322" s="377"/>
      <c r="AA322" s="377"/>
      <c r="AB322" s="404"/>
      <c r="AC322" s="404"/>
      <c r="AD322" s="377"/>
      <c r="AE322" s="377"/>
      <c r="AF322" s="377"/>
      <c r="AG322" s="377"/>
      <c r="AH322" s="377"/>
      <c r="AI322" s="377"/>
      <c r="AJ322" s="377"/>
      <c r="AK322" s="377"/>
      <c r="AL322" s="377"/>
      <c r="AM322" s="377"/>
      <c r="AN322" s="377"/>
      <c r="AO322" s="377"/>
      <c r="AP322" s="377"/>
      <c r="AQ322" s="377"/>
      <c r="AR322" s="377"/>
      <c r="AS322" s="377"/>
    </row>
    <row r="323" ht="14.25" customHeight="1">
      <c r="A323" s="385"/>
      <c r="B323" s="385"/>
      <c r="C323" s="385"/>
      <c r="D323" s="385"/>
      <c r="E323" s="385"/>
      <c r="F323" s="385"/>
      <c r="G323" s="385"/>
      <c r="H323" s="386"/>
      <c r="I323" s="386"/>
      <c r="J323" s="385"/>
      <c r="K323" s="385"/>
      <c r="L323" s="452"/>
      <c r="M323" s="388"/>
      <c r="N323" s="385"/>
      <c r="O323" s="385"/>
      <c r="P323" s="388"/>
      <c r="Q323" s="385"/>
      <c r="R323" s="385"/>
      <c r="S323" s="390"/>
      <c r="T323" s="391"/>
      <c r="U323" s="392"/>
      <c r="V323" s="453"/>
      <c r="W323" s="453"/>
      <c r="X323" s="453"/>
      <c r="Y323" s="268"/>
      <c r="Z323" s="377"/>
      <c r="AA323" s="377"/>
      <c r="AB323" s="404"/>
      <c r="AC323" s="404"/>
      <c r="AD323" s="377"/>
      <c r="AE323" s="377"/>
      <c r="AF323" s="377"/>
      <c r="AG323" s="377"/>
      <c r="AH323" s="377"/>
      <c r="AI323" s="377"/>
      <c r="AJ323" s="377"/>
      <c r="AK323" s="377"/>
      <c r="AL323" s="377"/>
      <c r="AM323" s="377"/>
      <c r="AN323" s="377"/>
      <c r="AO323" s="377"/>
      <c r="AP323" s="377"/>
      <c r="AQ323" s="377"/>
      <c r="AR323" s="377"/>
      <c r="AS323" s="377"/>
    </row>
    <row r="324" ht="14.25" customHeight="1">
      <c r="A324" s="385"/>
      <c r="B324" s="385"/>
      <c r="C324" s="385"/>
      <c r="D324" s="385"/>
      <c r="E324" s="385"/>
      <c r="F324" s="385"/>
      <c r="G324" s="385"/>
      <c r="H324" s="386"/>
      <c r="I324" s="386"/>
      <c r="J324" s="385"/>
      <c r="K324" s="385"/>
      <c r="L324" s="452"/>
      <c r="M324" s="388"/>
      <c r="N324" s="385"/>
      <c r="O324" s="385"/>
      <c r="P324" s="388"/>
      <c r="Q324" s="385"/>
      <c r="R324" s="385"/>
      <c r="S324" s="390"/>
      <c r="T324" s="391"/>
      <c r="U324" s="392"/>
      <c r="V324" s="453"/>
      <c r="W324" s="453"/>
      <c r="X324" s="453"/>
      <c r="Y324" s="268"/>
      <c r="Z324" s="377"/>
      <c r="AA324" s="377"/>
      <c r="AB324" s="404"/>
      <c r="AC324" s="404"/>
      <c r="AD324" s="377"/>
      <c r="AE324" s="377"/>
      <c r="AF324" s="377"/>
      <c r="AG324" s="377"/>
      <c r="AH324" s="377"/>
      <c r="AI324" s="377"/>
      <c r="AJ324" s="377"/>
      <c r="AK324" s="377"/>
      <c r="AL324" s="377"/>
      <c r="AM324" s="377"/>
      <c r="AN324" s="377"/>
      <c r="AO324" s="377"/>
      <c r="AP324" s="377"/>
      <c r="AQ324" s="377"/>
      <c r="AR324" s="377"/>
      <c r="AS324" s="377"/>
    </row>
    <row r="325" ht="14.25" customHeight="1">
      <c r="A325" s="385"/>
      <c r="B325" s="385"/>
      <c r="C325" s="385"/>
      <c r="D325" s="385"/>
      <c r="E325" s="385"/>
      <c r="F325" s="385"/>
      <c r="G325" s="385"/>
      <c r="H325" s="386"/>
      <c r="I325" s="386"/>
      <c r="J325" s="385"/>
      <c r="K325" s="385"/>
      <c r="L325" s="452"/>
      <c r="M325" s="388"/>
      <c r="N325" s="385"/>
      <c r="O325" s="385"/>
      <c r="P325" s="388"/>
      <c r="Q325" s="385"/>
      <c r="R325" s="385"/>
      <c r="S325" s="390"/>
      <c r="T325" s="391"/>
      <c r="U325" s="392"/>
      <c r="V325" s="453"/>
      <c r="W325" s="453"/>
      <c r="X325" s="453"/>
      <c r="Y325" s="268"/>
      <c r="Z325" s="377"/>
      <c r="AA325" s="377"/>
      <c r="AB325" s="404"/>
      <c r="AC325" s="404"/>
      <c r="AD325" s="377"/>
      <c r="AE325" s="377"/>
      <c r="AF325" s="377"/>
      <c r="AG325" s="377"/>
      <c r="AH325" s="377"/>
      <c r="AI325" s="377"/>
      <c r="AJ325" s="377"/>
      <c r="AK325" s="377"/>
      <c r="AL325" s="377"/>
      <c r="AM325" s="377"/>
      <c r="AN325" s="377"/>
      <c r="AO325" s="377"/>
      <c r="AP325" s="377"/>
      <c r="AQ325" s="377"/>
      <c r="AR325" s="377"/>
      <c r="AS325" s="377"/>
    </row>
    <row r="326" ht="14.25" customHeight="1">
      <c r="A326" s="385"/>
      <c r="B326" s="385"/>
      <c r="C326" s="385"/>
      <c r="D326" s="385"/>
      <c r="E326" s="385"/>
      <c r="F326" s="385"/>
      <c r="G326" s="385"/>
      <c r="H326" s="386"/>
      <c r="I326" s="386"/>
      <c r="J326" s="385"/>
      <c r="K326" s="385"/>
      <c r="L326" s="452"/>
      <c r="M326" s="388"/>
      <c r="N326" s="385"/>
      <c r="O326" s="385"/>
      <c r="P326" s="388"/>
      <c r="Q326" s="385"/>
      <c r="R326" s="385"/>
      <c r="S326" s="390"/>
      <c r="T326" s="391"/>
      <c r="U326" s="392"/>
      <c r="V326" s="453"/>
      <c r="W326" s="453"/>
      <c r="X326" s="453"/>
      <c r="Y326" s="268"/>
      <c r="Z326" s="377"/>
      <c r="AA326" s="377"/>
      <c r="AB326" s="404"/>
      <c r="AC326" s="404"/>
      <c r="AD326" s="377"/>
      <c r="AE326" s="377"/>
      <c r="AF326" s="377"/>
      <c r="AG326" s="377"/>
      <c r="AH326" s="377"/>
      <c r="AI326" s="377"/>
      <c r="AJ326" s="377"/>
      <c r="AK326" s="377"/>
      <c r="AL326" s="377"/>
      <c r="AM326" s="377"/>
      <c r="AN326" s="377"/>
      <c r="AO326" s="377"/>
      <c r="AP326" s="377"/>
      <c r="AQ326" s="377"/>
      <c r="AR326" s="377"/>
      <c r="AS326" s="377"/>
    </row>
    <row r="327" ht="14.25" customHeight="1">
      <c r="A327" s="385"/>
      <c r="B327" s="385"/>
      <c r="C327" s="385"/>
      <c r="D327" s="385"/>
      <c r="E327" s="385"/>
      <c r="F327" s="385"/>
      <c r="G327" s="385"/>
      <c r="H327" s="386"/>
      <c r="I327" s="386"/>
      <c r="J327" s="385"/>
      <c r="K327" s="385"/>
      <c r="L327" s="452"/>
      <c r="M327" s="388"/>
      <c r="N327" s="385"/>
      <c r="O327" s="385"/>
      <c r="P327" s="388"/>
      <c r="Q327" s="385"/>
      <c r="R327" s="385"/>
      <c r="S327" s="390"/>
      <c r="T327" s="391"/>
      <c r="U327" s="392"/>
      <c r="V327" s="453"/>
      <c r="W327" s="453"/>
      <c r="X327" s="453"/>
      <c r="Y327" s="268"/>
      <c r="Z327" s="377"/>
      <c r="AA327" s="377"/>
      <c r="AB327" s="404"/>
      <c r="AC327" s="404"/>
      <c r="AD327" s="377"/>
      <c r="AE327" s="377"/>
      <c r="AF327" s="377"/>
      <c r="AG327" s="377"/>
      <c r="AH327" s="377"/>
      <c r="AI327" s="377"/>
      <c r="AJ327" s="377"/>
      <c r="AK327" s="377"/>
      <c r="AL327" s="377"/>
      <c r="AM327" s="377"/>
      <c r="AN327" s="377"/>
      <c r="AO327" s="377"/>
      <c r="AP327" s="377"/>
      <c r="AQ327" s="377"/>
      <c r="AR327" s="377"/>
      <c r="AS327" s="377"/>
    </row>
    <row r="328" ht="14.25" customHeight="1">
      <c r="A328" s="385"/>
      <c r="B328" s="385"/>
      <c r="C328" s="385"/>
      <c r="D328" s="385"/>
      <c r="E328" s="385"/>
      <c r="F328" s="385"/>
      <c r="G328" s="385"/>
      <c r="H328" s="386"/>
      <c r="I328" s="386"/>
      <c r="J328" s="385"/>
      <c r="K328" s="385"/>
      <c r="L328" s="452"/>
      <c r="M328" s="388"/>
      <c r="N328" s="385"/>
      <c r="O328" s="385"/>
      <c r="P328" s="388"/>
      <c r="Q328" s="385"/>
      <c r="R328" s="385"/>
      <c r="S328" s="390"/>
      <c r="T328" s="391"/>
      <c r="U328" s="392"/>
      <c r="V328" s="453"/>
      <c r="W328" s="453"/>
      <c r="X328" s="453"/>
      <c r="Y328" s="268"/>
      <c r="Z328" s="377"/>
      <c r="AA328" s="377"/>
      <c r="AB328" s="404"/>
      <c r="AC328" s="404"/>
      <c r="AD328" s="377"/>
      <c r="AE328" s="377"/>
      <c r="AF328" s="377"/>
      <c r="AG328" s="377"/>
      <c r="AH328" s="377"/>
      <c r="AI328" s="377"/>
      <c r="AJ328" s="377"/>
      <c r="AK328" s="377"/>
      <c r="AL328" s="377"/>
      <c r="AM328" s="377"/>
      <c r="AN328" s="377"/>
      <c r="AO328" s="377"/>
      <c r="AP328" s="377"/>
      <c r="AQ328" s="377"/>
      <c r="AR328" s="377"/>
      <c r="AS328" s="377"/>
    </row>
    <row r="329" ht="14.25" customHeight="1">
      <c r="A329" s="385"/>
      <c r="B329" s="385"/>
      <c r="C329" s="385"/>
      <c r="D329" s="385"/>
      <c r="E329" s="385"/>
      <c r="F329" s="385"/>
      <c r="G329" s="385"/>
      <c r="H329" s="386"/>
      <c r="I329" s="386"/>
      <c r="J329" s="385"/>
      <c r="K329" s="385"/>
      <c r="L329" s="452"/>
      <c r="M329" s="388"/>
      <c r="N329" s="385"/>
      <c r="O329" s="385"/>
      <c r="P329" s="388"/>
      <c r="Q329" s="385"/>
      <c r="R329" s="385"/>
      <c r="S329" s="390"/>
      <c r="T329" s="391"/>
      <c r="U329" s="392"/>
      <c r="V329" s="453"/>
      <c r="W329" s="453"/>
      <c r="X329" s="453"/>
      <c r="Y329" s="268"/>
      <c r="Z329" s="377"/>
      <c r="AA329" s="377"/>
      <c r="AB329" s="404"/>
      <c r="AC329" s="404"/>
      <c r="AD329" s="377"/>
      <c r="AE329" s="377"/>
      <c r="AF329" s="377"/>
      <c r="AG329" s="377"/>
      <c r="AH329" s="377"/>
      <c r="AI329" s="377"/>
      <c r="AJ329" s="377"/>
      <c r="AK329" s="377"/>
      <c r="AL329" s="377"/>
      <c r="AM329" s="377"/>
      <c r="AN329" s="377"/>
      <c r="AO329" s="377"/>
      <c r="AP329" s="377"/>
      <c r="AQ329" s="377"/>
      <c r="AR329" s="377"/>
      <c r="AS329" s="377"/>
    </row>
    <row r="330" ht="14.25" customHeight="1">
      <c r="A330" s="385"/>
      <c r="B330" s="385"/>
      <c r="C330" s="385"/>
      <c r="D330" s="385"/>
      <c r="E330" s="385"/>
      <c r="F330" s="385"/>
      <c r="G330" s="385"/>
      <c r="H330" s="386"/>
      <c r="I330" s="386"/>
      <c r="J330" s="385"/>
      <c r="K330" s="385"/>
      <c r="L330" s="452"/>
      <c r="M330" s="388"/>
      <c r="N330" s="385"/>
      <c r="O330" s="385"/>
      <c r="P330" s="388"/>
      <c r="Q330" s="385"/>
      <c r="R330" s="385"/>
      <c r="S330" s="390"/>
      <c r="T330" s="391"/>
      <c r="U330" s="392"/>
      <c r="V330" s="453"/>
      <c r="W330" s="453"/>
      <c r="X330" s="453"/>
      <c r="Y330" s="268"/>
      <c r="Z330" s="377"/>
      <c r="AA330" s="377"/>
      <c r="AB330" s="404"/>
      <c r="AC330" s="404"/>
      <c r="AD330" s="377"/>
      <c r="AE330" s="377"/>
      <c r="AF330" s="377"/>
      <c r="AG330" s="377"/>
      <c r="AH330" s="377"/>
      <c r="AI330" s="377"/>
      <c r="AJ330" s="377"/>
      <c r="AK330" s="377"/>
      <c r="AL330" s="377"/>
      <c r="AM330" s="377"/>
      <c r="AN330" s="377"/>
      <c r="AO330" s="377"/>
      <c r="AP330" s="377"/>
      <c r="AQ330" s="377"/>
      <c r="AR330" s="377"/>
      <c r="AS330" s="377"/>
    </row>
    <row r="331" ht="14.25" customHeight="1">
      <c r="A331" s="385"/>
      <c r="B331" s="385"/>
      <c r="C331" s="385"/>
      <c r="D331" s="385"/>
      <c r="E331" s="385"/>
      <c r="F331" s="385"/>
      <c r="G331" s="385"/>
      <c r="H331" s="386"/>
      <c r="I331" s="386"/>
      <c r="J331" s="385"/>
      <c r="K331" s="385"/>
      <c r="L331" s="452"/>
      <c r="M331" s="388"/>
      <c r="N331" s="385"/>
      <c r="O331" s="385"/>
      <c r="P331" s="388"/>
      <c r="Q331" s="385"/>
      <c r="R331" s="385"/>
      <c r="S331" s="390"/>
      <c r="T331" s="391"/>
      <c r="U331" s="392"/>
      <c r="V331" s="453"/>
      <c r="W331" s="453"/>
      <c r="X331" s="453"/>
      <c r="Y331" s="268"/>
      <c r="Z331" s="377"/>
      <c r="AA331" s="377"/>
      <c r="AB331" s="404"/>
      <c r="AC331" s="404"/>
      <c r="AD331" s="377"/>
      <c r="AE331" s="377"/>
      <c r="AF331" s="377"/>
      <c r="AG331" s="377"/>
      <c r="AH331" s="377"/>
      <c r="AI331" s="377"/>
      <c r="AJ331" s="377"/>
      <c r="AK331" s="377"/>
      <c r="AL331" s="377"/>
      <c r="AM331" s="377"/>
      <c r="AN331" s="377"/>
      <c r="AO331" s="377"/>
      <c r="AP331" s="377"/>
      <c r="AQ331" s="377"/>
      <c r="AR331" s="377"/>
      <c r="AS331" s="377"/>
    </row>
    <row r="332" ht="14.25" customHeight="1">
      <c r="A332" s="385"/>
      <c r="B332" s="385"/>
      <c r="C332" s="385"/>
      <c r="D332" s="385"/>
      <c r="E332" s="385"/>
      <c r="F332" s="385"/>
      <c r="G332" s="385"/>
      <c r="H332" s="386"/>
      <c r="I332" s="386"/>
      <c r="J332" s="385"/>
      <c r="K332" s="385"/>
      <c r="L332" s="452"/>
      <c r="M332" s="388"/>
      <c r="N332" s="385"/>
      <c r="O332" s="385"/>
      <c r="P332" s="388"/>
      <c r="Q332" s="385"/>
      <c r="R332" s="385"/>
      <c r="S332" s="390"/>
      <c r="T332" s="391"/>
      <c r="U332" s="392"/>
      <c r="V332" s="453"/>
      <c r="W332" s="453"/>
      <c r="X332" s="453"/>
      <c r="Y332" s="268"/>
      <c r="Z332" s="377"/>
      <c r="AA332" s="377"/>
      <c r="AB332" s="404"/>
      <c r="AC332" s="404"/>
      <c r="AD332" s="377"/>
      <c r="AE332" s="377"/>
      <c r="AF332" s="377"/>
      <c r="AG332" s="377"/>
      <c r="AH332" s="377"/>
      <c r="AI332" s="377"/>
      <c r="AJ332" s="377"/>
      <c r="AK332" s="377"/>
      <c r="AL332" s="377"/>
      <c r="AM332" s="377"/>
      <c r="AN332" s="377"/>
      <c r="AO332" s="377"/>
      <c r="AP332" s="377"/>
      <c r="AQ332" s="377"/>
      <c r="AR332" s="377"/>
      <c r="AS332" s="377"/>
    </row>
    <row r="333" ht="14.25" customHeight="1">
      <c r="A333" s="385"/>
      <c r="B333" s="385"/>
      <c r="C333" s="385"/>
      <c r="D333" s="385"/>
      <c r="E333" s="385"/>
      <c r="F333" s="385"/>
      <c r="G333" s="385"/>
      <c r="H333" s="386"/>
      <c r="I333" s="386"/>
      <c r="J333" s="385"/>
      <c r="K333" s="385"/>
      <c r="L333" s="452"/>
      <c r="M333" s="388"/>
      <c r="N333" s="385"/>
      <c r="O333" s="385"/>
      <c r="P333" s="388"/>
      <c r="Q333" s="385"/>
      <c r="R333" s="385"/>
      <c r="S333" s="390"/>
      <c r="T333" s="391"/>
      <c r="U333" s="392"/>
      <c r="V333" s="453"/>
      <c r="W333" s="453"/>
      <c r="X333" s="453"/>
      <c r="Y333" s="268"/>
      <c r="Z333" s="377"/>
      <c r="AA333" s="377"/>
      <c r="AB333" s="404"/>
      <c r="AC333" s="404"/>
      <c r="AD333" s="377"/>
      <c r="AE333" s="377"/>
      <c r="AF333" s="377"/>
      <c r="AG333" s="377"/>
      <c r="AH333" s="377"/>
      <c r="AI333" s="377"/>
      <c r="AJ333" s="377"/>
      <c r="AK333" s="377"/>
      <c r="AL333" s="377"/>
      <c r="AM333" s="377"/>
      <c r="AN333" s="377"/>
      <c r="AO333" s="377"/>
      <c r="AP333" s="377"/>
      <c r="AQ333" s="377"/>
      <c r="AR333" s="377"/>
      <c r="AS333" s="377"/>
    </row>
    <row r="334" ht="14.25" customHeight="1">
      <c r="A334" s="385"/>
      <c r="B334" s="385"/>
      <c r="C334" s="385"/>
      <c r="D334" s="385"/>
      <c r="E334" s="385"/>
      <c r="F334" s="385"/>
      <c r="G334" s="385"/>
      <c r="H334" s="386"/>
      <c r="I334" s="386"/>
      <c r="J334" s="385"/>
      <c r="K334" s="385"/>
      <c r="L334" s="452"/>
      <c r="M334" s="388"/>
      <c r="N334" s="385"/>
      <c r="O334" s="385"/>
      <c r="P334" s="388"/>
      <c r="Q334" s="385"/>
      <c r="R334" s="385"/>
      <c r="S334" s="390"/>
      <c r="T334" s="391"/>
      <c r="U334" s="392"/>
      <c r="V334" s="453"/>
      <c r="W334" s="453"/>
      <c r="X334" s="453"/>
      <c r="Y334" s="268"/>
      <c r="Z334" s="377"/>
      <c r="AA334" s="377"/>
      <c r="AB334" s="404"/>
      <c r="AC334" s="404"/>
      <c r="AD334" s="377"/>
      <c r="AE334" s="377"/>
      <c r="AF334" s="377"/>
      <c r="AG334" s="377"/>
      <c r="AH334" s="377"/>
      <c r="AI334" s="377"/>
      <c r="AJ334" s="377"/>
      <c r="AK334" s="377"/>
      <c r="AL334" s="377"/>
      <c r="AM334" s="377"/>
      <c r="AN334" s="377"/>
      <c r="AO334" s="377"/>
      <c r="AP334" s="377"/>
      <c r="AQ334" s="377"/>
      <c r="AR334" s="377"/>
      <c r="AS334" s="377"/>
    </row>
    <row r="335" ht="14.25" customHeight="1">
      <c r="A335" s="385"/>
      <c r="B335" s="385"/>
      <c r="C335" s="385"/>
      <c r="D335" s="385"/>
      <c r="E335" s="385"/>
      <c r="F335" s="385"/>
      <c r="G335" s="385"/>
      <c r="H335" s="386"/>
      <c r="I335" s="386"/>
      <c r="J335" s="385"/>
      <c r="K335" s="385"/>
      <c r="L335" s="452"/>
      <c r="M335" s="388"/>
      <c r="N335" s="385"/>
      <c r="O335" s="385"/>
      <c r="P335" s="388"/>
      <c r="Q335" s="385"/>
      <c r="R335" s="385"/>
      <c r="S335" s="390"/>
      <c r="T335" s="391"/>
      <c r="U335" s="392"/>
      <c r="V335" s="453"/>
      <c r="W335" s="453"/>
      <c r="X335" s="453"/>
      <c r="Y335" s="268"/>
      <c r="Z335" s="377"/>
      <c r="AA335" s="377"/>
      <c r="AB335" s="404"/>
      <c r="AC335" s="404"/>
      <c r="AD335" s="377"/>
      <c r="AE335" s="377"/>
      <c r="AF335" s="377"/>
      <c r="AG335" s="377"/>
      <c r="AH335" s="377"/>
      <c r="AI335" s="377"/>
      <c r="AJ335" s="377"/>
      <c r="AK335" s="377"/>
      <c r="AL335" s="377"/>
      <c r="AM335" s="377"/>
      <c r="AN335" s="377"/>
      <c r="AO335" s="377"/>
      <c r="AP335" s="377"/>
      <c r="AQ335" s="377"/>
      <c r="AR335" s="377"/>
      <c r="AS335" s="377"/>
    </row>
    <row r="336" ht="14.25" customHeight="1">
      <c r="A336" s="385"/>
      <c r="B336" s="385"/>
      <c r="C336" s="385"/>
      <c r="D336" s="385"/>
      <c r="E336" s="385"/>
      <c r="F336" s="385"/>
      <c r="G336" s="385"/>
      <c r="H336" s="386"/>
      <c r="I336" s="386"/>
      <c r="J336" s="385"/>
      <c r="K336" s="385"/>
      <c r="L336" s="452"/>
      <c r="M336" s="388"/>
      <c r="N336" s="385"/>
      <c r="O336" s="385"/>
      <c r="P336" s="388"/>
      <c r="Q336" s="385"/>
      <c r="R336" s="385"/>
      <c r="S336" s="390"/>
      <c r="T336" s="391"/>
      <c r="U336" s="392"/>
      <c r="V336" s="453"/>
      <c r="W336" s="453"/>
      <c r="X336" s="453"/>
      <c r="Y336" s="268"/>
      <c r="Z336" s="377"/>
      <c r="AA336" s="377"/>
      <c r="AB336" s="404"/>
      <c r="AC336" s="404"/>
      <c r="AD336" s="377"/>
      <c r="AE336" s="377"/>
      <c r="AF336" s="377"/>
      <c r="AG336" s="377"/>
      <c r="AH336" s="377"/>
      <c r="AI336" s="377"/>
      <c r="AJ336" s="377"/>
      <c r="AK336" s="377"/>
      <c r="AL336" s="377"/>
      <c r="AM336" s="377"/>
      <c r="AN336" s="377"/>
      <c r="AO336" s="377"/>
      <c r="AP336" s="377"/>
      <c r="AQ336" s="377"/>
      <c r="AR336" s="377"/>
      <c r="AS336" s="377"/>
    </row>
    <row r="337" ht="14.25" customHeight="1">
      <c r="A337" s="385"/>
      <c r="B337" s="385"/>
      <c r="C337" s="385"/>
      <c r="D337" s="385"/>
      <c r="E337" s="385"/>
      <c r="F337" s="385"/>
      <c r="G337" s="385"/>
      <c r="H337" s="386"/>
      <c r="I337" s="386"/>
      <c r="J337" s="385"/>
      <c r="K337" s="385"/>
      <c r="L337" s="452"/>
      <c r="M337" s="388"/>
      <c r="N337" s="385"/>
      <c r="O337" s="385"/>
      <c r="P337" s="388"/>
      <c r="Q337" s="385"/>
      <c r="R337" s="385"/>
      <c r="S337" s="390"/>
      <c r="T337" s="391"/>
      <c r="U337" s="392"/>
      <c r="V337" s="453"/>
      <c r="W337" s="453"/>
      <c r="X337" s="453"/>
      <c r="Y337" s="268"/>
      <c r="Z337" s="377"/>
      <c r="AA337" s="377"/>
      <c r="AB337" s="404"/>
      <c r="AC337" s="404"/>
      <c r="AD337" s="377"/>
      <c r="AE337" s="377"/>
      <c r="AF337" s="377"/>
      <c r="AG337" s="377"/>
      <c r="AH337" s="377"/>
      <c r="AI337" s="377"/>
      <c r="AJ337" s="377"/>
      <c r="AK337" s="377"/>
      <c r="AL337" s="377"/>
      <c r="AM337" s="377"/>
      <c r="AN337" s="377"/>
      <c r="AO337" s="377"/>
      <c r="AP337" s="377"/>
      <c r="AQ337" s="377"/>
      <c r="AR337" s="377"/>
      <c r="AS337" s="377"/>
    </row>
    <row r="338" ht="14.25" customHeight="1">
      <c r="A338" s="385"/>
      <c r="B338" s="385"/>
      <c r="C338" s="385"/>
      <c r="D338" s="385"/>
      <c r="E338" s="385"/>
      <c r="F338" s="385"/>
      <c r="G338" s="385"/>
      <c r="H338" s="386"/>
      <c r="I338" s="386"/>
      <c r="J338" s="385"/>
      <c r="K338" s="385"/>
      <c r="L338" s="452"/>
      <c r="M338" s="388"/>
      <c r="N338" s="385"/>
      <c r="O338" s="385"/>
      <c r="P338" s="388"/>
      <c r="Q338" s="385"/>
      <c r="R338" s="385"/>
      <c r="S338" s="390"/>
      <c r="T338" s="391"/>
      <c r="U338" s="392"/>
      <c r="V338" s="453"/>
      <c r="W338" s="453"/>
      <c r="X338" s="453"/>
      <c r="Y338" s="268"/>
      <c r="Z338" s="377"/>
      <c r="AA338" s="377"/>
      <c r="AB338" s="404"/>
      <c r="AC338" s="404"/>
      <c r="AD338" s="377"/>
      <c r="AE338" s="377"/>
      <c r="AF338" s="377"/>
      <c r="AG338" s="377"/>
      <c r="AH338" s="377"/>
      <c r="AI338" s="377"/>
      <c r="AJ338" s="377"/>
      <c r="AK338" s="377"/>
      <c r="AL338" s="377"/>
      <c r="AM338" s="377"/>
      <c r="AN338" s="377"/>
      <c r="AO338" s="377"/>
      <c r="AP338" s="377"/>
      <c r="AQ338" s="377"/>
      <c r="AR338" s="377"/>
      <c r="AS338" s="377"/>
    </row>
    <row r="339" ht="14.25" customHeight="1">
      <c r="A339" s="385"/>
      <c r="B339" s="385"/>
      <c r="C339" s="385"/>
      <c r="D339" s="385"/>
      <c r="E339" s="385"/>
      <c r="F339" s="385"/>
      <c r="G339" s="385"/>
      <c r="H339" s="386"/>
      <c r="I339" s="386"/>
      <c r="J339" s="385"/>
      <c r="K339" s="385"/>
      <c r="L339" s="452"/>
      <c r="M339" s="388"/>
      <c r="N339" s="385"/>
      <c r="O339" s="385"/>
      <c r="P339" s="388"/>
      <c r="Q339" s="385"/>
      <c r="R339" s="385"/>
      <c r="S339" s="390"/>
      <c r="T339" s="391"/>
      <c r="U339" s="392"/>
      <c r="V339" s="453"/>
      <c r="W339" s="453"/>
      <c r="X339" s="453"/>
      <c r="Y339" s="268"/>
      <c r="Z339" s="377"/>
      <c r="AA339" s="377"/>
      <c r="AB339" s="404"/>
      <c r="AC339" s="404"/>
      <c r="AD339" s="377"/>
      <c r="AE339" s="377"/>
      <c r="AF339" s="377"/>
      <c r="AG339" s="377"/>
      <c r="AH339" s="377"/>
      <c r="AI339" s="377"/>
      <c r="AJ339" s="377"/>
      <c r="AK339" s="377"/>
      <c r="AL339" s="377"/>
      <c r="AM339" s="377"/>
      <c r="AN339" s="377"/>
      <c r="AO339" s="377"/>
      <c r="AP339" s="377"/>
      <c r="AQ339" s="377"/>
      <c r="AR339" s="377"/>
      <c r="AS339" s="377"/>
    </row>
    <row r="340" ht="14.25" customHeight="1">
      <c r="A340" s="385"/>
      <c r="B340" s="385"/>
      <c r="C340" s="385"/>
      <c r="D340" s="385"/>
      <c r="E340" s="385"/>
      <c r="F340" s="385"/>
      <c r="G340" s="385"/>
      <c r="H340" s="386"/>
      <c r="I340" s="386"/>
      <c r="J340" s="385"/>
      <c r="K340" s="385"/>
      <c r="L340" s="452"/>
      <c r="M340" s="388"/>
      <c r="N340" s="385"/>
      <c r="O340" s="385"/>
      <c r="P340" s="388"/>
      <c r="Q340" s="385"/>
      <c r="R340" s="385"/>
      <c r="S340" s="390"/>
      <c r="T340" s="391"/>
      <c r="U340" s="392"/>
      <c r="V340" s="453"/>
      <c r="W340" s="453"/>
      <c r="X340" s="453"/>
      <c r="Y340" s="268"/>
      <c r="Z340" s="377"/>
      <c r="AA340" s="377"/>
      <c r="AB340" s="404"/>
      <c r="AC340" s="404"/>
      <c r="AD340" s="377"/>
      <c r="AE340" s="377"/>
      <c r="AF340" s="377"/>
      <c r="AG340" s="377"/>
      <c r="AH340" s="377"/>
      <c r="AI340" s="377"/>
      <c r="AJ340" s="377"/>
      <c r="AK340" s="377"/>
      <c r="AL340" s="377"/>
      <c r="AM340" s="377"/>
      <c r="AN340" s="377"/>
      <c r="AO340" s="377"/>
      <c r="AP340" s="377"/>
      <c r="AQ340" s="377"/>
      <c r="AR340" s="377"/>
      <c r="AS340" s="377"/>
    </row>
    <row r="341" ht="14.25" customHeight="1">
      <c r="A341" s="385"/>
      <c r="B341" s="385"/>
      <c r="C341" s="385"/>
      <c r="D341" s="385"/>
      <c r="E341" s="385"/>
      <c r="F341" s="385"/>
      <c r="G341" s="385"/>
      <c r="H341" s="386"/>
      <c r="I341" s="386"/>
      <c r="J341" s="385"/>
      <c r="K341" s="385"/>
      <c r="L341" s="452"/>
      <c r="M341" s="388"/>
      <c r="N341" s="385"/>
      <c r="O341" s="385"/>
      <c r="P341" s="388"/>
      <c r="Q341" s="385"/>
      <c r="R341" s="385"/>
      <c r="S341" s="390"/>
      <c r="T341" s="391"/>
      <c r="U341" s="392"/>
      <c r="V341" s="453"/>
      <c r="W341" s="453"/>
      <c r="X341" s="453"/>
      <c r="Y341" s="268"/>
      <c r="Z341" s="377"/>
      <c r="AA341" s="377"/>
      <c r="AB341" s="404"/>
      <c r="AC341" s="404"/>
      <c r="AD341" s="377"/>
      <c r="AE341" s="377"/>
      <c r="AF341" s="377"/>
      <c r="AG341" s="377"/>
      <c r="AH341" s="377"/>
      <c r="AI341" s="377"/>
      <c r="AJ341" s="377"/>
      <c r="AK341" s="377"/>
      <c r="AL341" s="377"/>
      <c r="AM341" s="377"/>
      <c r="AN341" s="377"/>
      <c r="AO341" s="377"/>
      <c r="AP341" s="377"/>
      <c r="AQ341" s="377"/>
      <c r="AR341" s="377"/>
      <c r="AS341" s="377"/>
    </row>
    <row r="342" ht="14.25" customHeight="1">
      <c r="A342" s="385"/>
      <c r="B342" s="385"/>
      <c r="C342" s="385"/>
      <c r="D342" s="385"/>
      <c r="E342" s="385"/>
      <c r="F342" s="385"/>
      <c r="G342" s="385"/>
      <c r="H342" s="386"/>
      <c r="I342" s="386"/>
      <c r="J342" s="385"/>
      <c r="K342" s="385"/>
      <c r="L342" s="452"/>
      <c r="M342" s="388"/>
      <c r="N342" s="385"/>
      <c r="O342" s="385"/>
      <c r="P342" s="388"/>
      <c r="Q342" s="385"/>
      <c r="R342" s="385"/>
      <c r="S342" s="390"/>
      <c r="T342" s="391"/>
      <c r="U342" s="392"/>
      <c r="V342" s="453"/>
      <c r="W342" s="453"/>
      <c r="X342" s="453"/>
      <c r="Y342" s="268"/>
      <c r="Z342" s="377"/>
      <c r="AA342" s="377"/>
      <c r="AB342" s="404"/>
      <c r="AC342" s="404"/>
      <c r="AD342" s="377"/>
      <c r="AE342" s="377"/>
      <c r="AF342" s="377"/>
      <c r="AG342" s="377"/>
      <c r="AH342" s="377"/>
      <c r="AI342" s="377"/>
      <c r="AJ342" s="377"/>
      <c r="AK342" s="377"/>
      <c r="AL342" s="377"/>
      <c r="AM342" s="377"/>
      <c r="AN342" s="377"/>
      <c r="AO342" s="377"/>
      <c r="AP342" s="377"/>
      <c r="AQ342" s="377"/>
      <c r="AR342" s="377"/>
      <c r="AS342" s="377"/>
    </row>
    <row r="343" ht="14.25" customHeight="1">
      <c r="A343" s="385"/>
      <c r="B343" s="385"/>
      <c r="C343" s="385"/>
      <c r="D343" s="385"/>
      <c r="E343" s="385"/>
      <c r="F343" s="385"/>
      <c r="G343" s="385"/>
      <c r="H343" s="386"/>
      <c r="I343" s="386"/>
      <c r="J343" s="385"/>
      <c r="K343" s="385"/>
      <c r="L343" s="452"/>
      <c r="M343" s="388"/>
      <c r="N343" s="385"/>
      <c r="O343" s="385"/>
      <c r="P343" s="388"/>
      <c r="Q343" s="385"/>
      <c r="R343" s="385"/>
      <c r="S343" s="390"/>
      <c r="T343" s="391"/>
      <c r="U343" s="392"/>
      <c r="V343" s="453"/>
      <c r="W343" s="453"/>
      <c r="X343" s="453"/>
      <c r="Y343" s="268"/>
      <c r="Z343" s="377"/>
      <c r="AA343" s="377"/>
      <c r="AB343" s="404"/>
      <c r="AC343" s="404"/>
      <c r="AD343" s="377"/>
      <c r="AE343" s="377"/>
      <c r="AF343" s="377"/>
      <c r="AG343" s="377"/>
      <c r="AH343" s="377"/>
      <c r="AI343" s="377"/>
      <c r="AJ343" s="377"/>
      <c r="AK343" s="377"/>
      <c r="AL343" s="377"/>
      <c r="AM343" s="377"/>
      <c r="AN343" s="377"/>
      <c r="AO343" s="377"/>
      <c r="AP343" s="377"/>
      <c r="AQ343" s="377"/>
      <c r="AR343" s="377"/>
      <c r="AS343" s="377"/>
    </row>
    <row r="344" ht="14.25" customHeight="1">
      <c r="A344" s="385"/>
      <c r="B344" s="385"/>
      <c r="C344" s="385"/>
      <c r="D344" s="385"/>
      <c r="E344" s="385"/>
      <c r="F344" s="385"/>
      <c r="G344" s="385"/>
      <c r="H344" s="386"/>
      <c r="I344" s="386"/>
      <c r="J344" s="385"/>
      <c r="K344" s="385"/>
      <c r="L344" s="452"/>
      <c r="M344" s="388"/>
      <c r="N344" s="385"/>
      <c r="O344" s="385"/>
      <c r="P344" s="388"/>
      <c r="Q344" s="385"/>
      <c r="R344" s="385"/>
      <c r="S344" s="390"/>
      <c r="T344" s="391"/>
      <c r="U344" s="392"/>
      <c r="V344" s="453"/>
      <c r="W344" s="453"/>
      <c r="X344" s="453"/>
      <c r="Y344" s="268"/>
      <c r="Z344" s="377"/>
      <c r="AA344" s="377"/>
      <c r="AB344" s="404"/>
      <c r="AC344" s="404"/>
      <c r="AD344" s="377"/>
      <c r="AE344" s="377"/>
      <c r="AF344" s="377"/>
      <c r="AG344" s="377"/>
      <c r="AH344" s="377"/>
      <c r="AI344" s="377"/>
      <c r="AJ344" s="377"/>
      <c r="AK344" s="377"/>
      <c r="AL344" s="377"/>
      <c r="AM344" s="377"/>
      <c r="AN344" s="377"/>
      <c r="AO344" s="377"/>
      <c r="AP344" s="377"/>
      <c r="AQ344" s="377"/>
      <c r="AR344" s="377"/>
      <c r="AS344" s="377"/>
    </row>
    <row r="345" ht="14.25" customHeight="1">
      <c r="A345" s="385"/>
      <c r="B345" s="385"/>
      <c r="C345" s="385"/>
      <c r="D345" s="385"/>
      <c r="E345" s="385"/>
      <c r="F345" s="385"/>
      <c r="G345" s="385"/>
      <c r="H345" s="386"/>
      <c r="I345" s="386"/>
      <c r="J345" s="385"/>
      <c r="K345" s="385"/>
      <c r="L345" s="452"/>
      <c r="M345" s="388"/>
      <c r="N345" s="385"/>
      <c r="O345" s="385"/>
      <c r="P345" s="388"/>
      <c r="Q345" s="385"/>
      <c r="R345" s="385"/>
      <c r="S345" s="390"/>
      <c r="T345" s="391"/>
      <c r="U345" s="392"/>
      <c r="V345" s="453"/>
      <c r="W345" s="453"/>
      <c r="X345" s="453"/>
      <c r="Y345" s="268"/>
      <c r="Z345" s="377"/>
      <c r="AA345" s="377"/>
      <c r="AB345" s="404"/>
      <c r="AC345" s="404"/>
      <c r="AD345" s="377"/>
      <c r="AE345" s="377"/>
      <c r="AF345" s="377"/>
      <c r="AG345" s="377"/>
      <c r="AH345" s="377"/>
      <c r="AI345" s="377"/>
      <c r="AJ345" s="377"/>
      <c r="AK345" s="377"/>
      <c r="AL345" s="377"/>
      <c r="AM345" s="377"/>
      <c r="AN345" s="377"/>
      <c r="AO345" s="377"/>
      <c r="AP345" s="377"/>
      <c r="AQ345" s="377"/>
      <c r="AR345" s="377"/>
      <c r="AS345" s="377"/>
    </row>
    <row r="346" ht="14.25" customHeight="1">
      <c r="A346" s="385"/>
      <c r="B346" s="385"/>
      <c r="C346" s="385"/>
      <c r="D346" s="385"/>
      <c r="E346" s="385"/>
      <c r="F346" s="385"/>
      <c r="G346" s="385"/>
      <c r="H346" s="386"/>
      <c r="I346" s="386"/>
      <c r="J346" s="385"/>
      <c r="K346" s="385"/>
      <c r="L346" s="452"/>
      <c r="M346" s="388"/>
      <c r="N346" s="385"/>
      <c r="O346" s="385"/>
      <c r="P346" s="388"/>
      <c r="Q346" s="385"/>
      <c r="R346" s="385"/>
      <c r="S346" s="390"/>
      <c r="T346" s="391"/>
      <c r="U346" s="392"/>
      <c r="V346" s="453"/>
      <c r="W346" s="453"/>
      <c r="X346" s="453"/>
      <c r="Y346" s="268"/>
      <c r="Z346" s="377"/>
      <c r="AA346" s="377"/>
      <c r="AB346" s="404"/>
      <c r="AC346" s="404"/>
      <c r="AD346" s="377"/>
      <c r="AE346" s="377"/>
      <c r="AF346" s="377"/>
      <c r="AG346" s="377"/>
      <c r="AH346" s="377"/>
      <c r="AI346" s="377"/>
      <c r="AJ346" s="377"/>
      <c r="AK346" s="377"/>
      <c r="AL346" s="377"/>
      <c r="AM346" s="377"/>
      <c r="AN346" s="377"/>
      <c r="AO346" s="377"/>
      <c r="AP346" s="377"/>
      <c r="AQ346" s="377"/>
      <c r="AR346" s="377"/>
      <c r="AS346" s="377"/>
    </row>
    <row r="347" ht="14.25" customHeight="1">
      <c r="A347" s="385"/>
      <c r="B347" s="385"/>
      <c r="C347" s="385"/>
      <c r="D347" s="385"/>
      <c r="E347" s="385"/>
      <c r="F347" s="385"/>
      <c r="G347" s="385"/>
      <c r="H347" s="386"/>
      <c r="I347" s="386"/>
      <c r="J347" s="385"/>
      <c r="K347" s="385"/>
      <c r="L347" s="452"/>
      <c r="M347" s="388"/>
      <c r="N347" s="385"/>
      <c r="O347" s="385"/>
      <c r="P347" s="388"/>
      <c r="Q347" s="385"/>
      <c r="R347" s="385"/>
      <c r="S347" s="390"/>
      <c r="T347" s="391"/>
      <c r="U347" s="392"/>
      <c r="V347" s="453"/>
      <c r="W347" s="453"/>
      <c r="X347" s="453"/>
      <c r="Y347" s="268"/>
      <c r="Z347" s="377"/>
      <c r="AA347" s="377"/>
      <c r="AB347" s="404"/>
      <c r="AC347" s="404"/>
      <c r="AD347" s="377"/>
      <c r="AE347" s="377"/>
      <c r="AF347" s="377"/>
      <c r="AG347" s="377"/>
      <c r="AH347" s="377"/>
      <c r="AI347" s="377"/>
      <c r="AJ347" s="377"/>
      <c r="AK347" s="377"/>
      <c r="AL347" s="377"/>
      <c r="AM347" s="377"/>
      <c r="AN347" s="377"/>
      <c r="AO347" s="377"/>
      <c r="AP347" s="377"/>
      <c r="AQ347" s="377"/>
      <c r="AR347" s="377"/>
      <c r="AS347" s="377"/>
    </row>
    <row r="348" ht="14.25" customHeight="1">
      <c r="A348" s="385"/>
      <c r="B348" s="385"/>
      <c r="C348" s="385"/>
      <c r="D348" s="385"/>
      <c r="E348" s="385"/>
      <c r="F348" s="385"/>
      <c r="G348" s="385"/>
      <c r="H348" s="386"/>
      <c r="I348" s="386"/>
      <c r="J348" s="385"/>
      <c r="K348" s="385"/>
      <c r="L348" s="452"/>
      <c r="M348" s="388"/>
      <c r="N348" s="385"/>
      <c r="O348" s="385"/>
      <c r="P348" s="388"/>
      <c r="Q348" s="385"/>
      <c r="R348" s="385"/>
      <c r="S348" s="390"/>
      <c r="T348" s="391"/>
      <c r="U348" s="392"/>
      <c r="V348" s="453"/>
      <c r="W348" s="453"/>
      <c r="X348" s="453"/>
      <c r="Y348" s="268"/>
      <c r="Z348" s="377"/>
      <c r="AA348" s="377"/>
      <c r="AB348" s="404"/>
      <c r="AC348" s="404"/>
      <c r="AD348" s="377"/>
      <c r="AE348" s="377"/>
      <c r="AF348" s="377"/>
      <c r="AG348" s="377"/>
      <c r="AH348" s="377"/>
      <c r="AI348" s="377"/>
      <c r="AJ348" s="377"/>
      <c r="AK348" s="377"/>
      <c r="AL348" s="377"/>
      <c r="AM348" s="377"/>
      <c r="AN348" s="377"/>
      <c r="AO348" s="377"/>
      <c r="AP348" s="377"/>
      <c r="AQ348" s="377"/>
      <c r="AR348" s="377"/>
      <c r="AS348" s="377"/>
    </row>
    <row r="349" ht="14.25" customHeight="1">
      <c r="A349" s="385"/>
      <c r="B349" s="385"/>
      <c r="C349" s="385"/>
      <c r="D349" s="385"/>
      <c r="E349" s="385"/>
      <c r="F349" s="385"/>
      <c r="G349" s="385"/>
      <c r="H349" s="386"/>
      <c r="I349" s="386"/>
      <c r="J349" s="385"/>
      <c r="K349" s="385"/>
      <c r="L349" s="452"/>
      <c r="M349" s="388"/>
      <c r="N349" s="385"/>
      <c r="O349" s="385"/>
      <c r="P349" s="388"/>
      <c r="Q349" s="385"/>
      <c r="R349" s="385"/>
      <c r="S349" s="390"/>
      <c r="T349" s="391"/>
      <c r="U349" s="392"/>
      <c r="V349" s="453"/>
      <c r="W349" s="453"/>
      <c r="X349" s="453"/>
      <c r="Y349" s="268"/>
      <c r="Z349" s="377"/>
      <c r="AA349" s="377"/>
      <c r="AB349" s="404"/>
      <c r="AC349" s="404"/>
      <c r="AD349" s="377"/>
      <c r="AE349" s="377"/>
      <c r="AF349" s="377"/>
      <c r="AG349" s="377"/>
      <c r="AH349" s="377"/>
      <c r="AI349" s="377"/>
      <c r="AJ349" s="377"/>
      <c r="AK349" s="377"/>
      <c r="AL349" s="377"/>
      <c r="AM349" s="377"/>
      <c r="AN349" s="377"/>
      <c r="AO349" s="377"/>
      <c r="AP349" s="377"/>
      <c r="AQ349" s="377"/>
      <c r="AR349" s="377"/>
      <c r="AS349" s="377"/>
    </row>
    <row r="350" ht="14.25" customHeight="1">
      <c r="A350" s="385"/>
      <c r="B350" s="385"/>
      <c r="C350" s="385"/>
      <c r="D350" s="385"/>
      <c r="E350" s="385"/>
      <c r="F350" s="385"/>
      <c r="G350" s="385"/>
      <c r="H350" s="386"/>
      <c r="I350" s="386"/>
      <c r="J350" s="385"/>
      <c r="K350" s="385"/>
      <c r="L350" s="452"/>
      <c r="M350" s="388"/>
      <c r="N350" s="385"/>
      <c r="O350" s="385"/>
      <c r="P350" s="388"/>
      <c r="Q350" s="385"/>
      <c r="R350" s="385"/>
      <c r="S350" s="390"/>
      <c r="T350" s="391"/>
      <c r="U350" s="392"/>
      <c r="V350" s="453"/>
      <c r="W350" s="453"/>
      <c r="X350" s="453"/>
      <c r="Y350" s="268"/>
      <c r="Z350" s="377"/>
      <c r="AA350" s="377"/>
      <c r="AB350" s="404"/>
      <c r="AC350" s="404"/>
      <c r="AD350" s="377"/>
      <c r="AE350" s="377"/>
      <c r="AF350" s="377"/>
      <c r="AG350" s="377"/>
      <c r="AH350" s="377"/>
      <c r="AI350" s="377"/>
      <c r="AJ350" s="377"/>
      <c r="AK350" s="377"/>
      <c r="AL350" s="377"/>
      <c r="AM350" s="377"/>
      <c r="AN350" s="377"/>
      <c r="AO350" s="377"/>
      <c r="AP350" s="377"/>
      <c r="AQ350" s="377"/>
      <c r="AR350" s="377"/>
      <c r="AS350" s="377"/>
    </row>
    <row r="351" ht="14.25" customHeight="1">
      <c r="A351" s="385"/>
      <c r="B351" s="385"/>
      <c r="C351" s="385"/>
      <c r="D351" s="385"/>
      <c r="E351" s="385"/>
      <c r="F351" s="385"/>
      <c r="G351" s="385"/>
      <c r="H351" s="386"/>
      <c r="I351" s="386"/>
      <c r="J351" s="385"/>
      <c r="K351" s="385"/>
      <c r="L351" s="452"/>
      <c r="M351" s="388"/>
      <c r="N351" s="385"/>
      <c r="O351" s="385"/>
      <c r="P351" s="388"/>
      <c r="Q351" s="385"/>
      <c r="R351" s="385"/>
      <c r="S351" s="390"/>
      <c r="T351" s="391"/>
      <c r="U351" s="392"/>
      <c r="V351" s="453"/>
      <c r="W351" s="453"/>
      <c r="X351" s="453"/>
      <c r="Y351" s="268"/>
      <c r="Z351" s="377"/>
      <c r="AA351" s="377"/>
      <c r="AB351" s="404"/>
      <c r="AC351" s="404"/>
      <c r="AD351" s="377"/>
      <c r="AE351" s="377"/>
      <c r="AF351" s="377"/>
      <c r="AG351" s="377"/>
      <c r="AH351" s="377"/>
      <c r="AI351" s="377"/>
      <c r="AJ351" s="377"/>
      <c r="AK351" s="377"/>
      <c r="AL351" s="377"/>
      <c r="AM351" s="377"/>
      <c r="AN351" s="377"/>
      <c r="AO351" s="377"/>
      <c r="AP351" s="377"/>
      <c r="AQ351" s="377"/>
      <c r="AR351" s="377"/>
      <c r="AS351" s="377"/>
    </row>
    <row r="352" ht="14.25" customHeight="1">
      <c r="A352" s="385"/>
      <c r="B352" s="385"/>
      <c r="C352" s="385"/>
      <c r="D352" s="385"/>
      <c r="E352" s="385"/>
      <c r="F352" s="385"/>
      <c r="G352" s="385"/>
      <c r="H352" s="386"/>
      <c r="I352" s="386"/>
      <c r="J352" s="385"/>
      <c r="K352" s="385"/>
      <c r="L352" s="452"/>
      <c r="M352" s="388"/>
      <c r="N352" s="385"/>
      <c r="O352" s="385"/>
      <c r="P352" s="388"/>
      <c r="Q352" s="385"/>
      <c r="R352" s="385"/>
      <c r="S352" s="390"/>
      <c r="T352" s="391"/>
      <c r="U352" s="392"/>
      <c r="V352" s="453"/>
      <c r="W352" s="453"/>
      <c r="X352" s="453"/>
      <c r="Y352" s="268"/>
      <c r="Z352" s="377"/>
      <c r="AA352" s="377"/>
      <c r="AB352" s="404"/>
      <c r="AC352" s="404"/>
      <c r="AD352" s="377"/>
      <c r="AE352" s="377"/>
      <c r="AF352" s="377"/>
      <c r="AG352" s="377"/>
      <c r="AH352" s="377"/>
      <c r="AI352" s="377"/>
      <c r="AJ352" s="377"/>
      <c r="AK352" s="377"/>
      <c r="AL352" s="377"/>
      <c r="AM352" s="377"/>
      <c r="AN352" s="377"/>
      <c r="AO352" s="377"/>
      <c r="AP352" s="377"/>
      <c r="AQ352" s="377"/>
      <c r="AR352" s="377"/>
      <c r="AS352" s="377"/>
    </row>
    <row r="353" ht="14.25" customHeight="1">
      <c r="A353" s="385"/>
      <c r="B353" s="385"/>
      <c r="C353" s="385"/>
      <c r="D353" s="385"/>
      <c r="E353" s="385"/>
      <c r="F353" s="385"/>
      <c r="G353" s="385"/>
      <c r="H353" s="386"/>
      <c r="I353" s="386"/>
      <c r="J353" s="385"/>
      <c r="K353" s="385"/>
      <c r="L353" s="452"/>
      <c r="M353" s="388"/>
      <c r="N353" s="385"/>
      <c r="O353" s="385"/>
      <c r="P353" s="388"/>
      <c r="Q353" s="385"/>
      <c r="R353" s="385"/>
      <c r="S353" s="390"/>
      <c r="T353" s="391"/>
      <c r="U353" s="392"/>
      <c r="V353" s="453"/>
      <c r="W353" s="453"/>
      <c r="X353" s="453"/>
      <c r="Y353" s="268"/>
      <c r="Z353" s="377"/>
      <c r="AA353" s="377"/>
      <c r="AB353" s="404"/>
      <c r="AC353" s="404"/>
      <c r="AD353" s="377"/>
      <c r="AE353" s="377"/>
      <c r="AF353" s="377"/>
      <c r="AG353" s="377"/>
      <c r="AH353" s="377"/>
      <c r="AI353" s="377"/>
      <c r="AJ353" s="377"/>
      <c r="AK353" s="377"/>
      <c r="AL353" s="377"/>
      <c r="AM353" s="377"/>
      <c r="AN353" s="377"/>
      <c r="AO353" s="377"/>
      <c r="AP353" s="377"/>
      <c r="AQ353" s="377"/>
      <c r="AR353" s="377"/>
      <c r="AS353" s="377"/>
    </row>
    <row r="354" ht="14.25" customHeight="1">
      <c r="A354" s="385"/>
      <c r="B354" s="385"/>
      <c r="C354" s="385"/>
      <c r="D354" s="385"/>
      <c r="E354" s="385"/>
      <c r="F354" s="385"/>
      <c r="G354" s="385"/>
      <c r="H354" s="386"/>
      <c r="I354" s="386"/>
      <c r="J354" s="385"/>
      <c r="K354" s="385"/>
      <c r="L354" s="452"/>
      <c r="M354" s="388"/>
      <c r="N354" s="385"/>
      <c r="O354" s="385"/>
      <c r="P354" s="388"/>
      <c r="Q354" s="385"/>
      <c r="R354" s="385"/>
      <c r="S354" s="390"/>
      <c r="T354" s="391"/>
      <c r="U354" s="392"/>
      <c r="V354" s="453"/>
      <c r="W354" s="453"/>
      <c r="X354" s="453"/>
      <c r="Y354" s="268"/>
      <c r="Z354" s="377"/>
      <c r="AA354" s="377"/>
      <c r="AB354" s="404"/>
      <c r="AC354" s="404"/>
      <c r="AD354" s="377"/>
      <c r="AE354" s="377"/>
      <c r="AF354" s="377"/>
      <c r="AG354" s="377"/>
      <c r="AH354" s="377"/>
      <c r="AI354" s="377"/>
      <c r="AJ354" s="377"/>
      <c r="AK354" s="377"/>
      <c r="AL354" s="377"/>
      <c r="AM354" s="377"/>
      <c r="AN354" s="377"/>
      <c r="AO354" s="377"/>
      <c r="AP354" s="377"/>
      <c r="AQ354" s="377"/>
      <c r="AR354" s="377"/>
      <c r="AS354" s="377"/>
    </row>
    <row r="355" ht="14.25" customHeight="1">
      <c r="A355" s="385"/>
      <c r="B355" s="385"/>
      <c r="C355" s="385"/>
      <c r="D355" s="385"/>
      <c r="E355" s="385"/>
      <c r="F355" s="385"/>
      <c r="G355" s="385"/>
      <c r="H355" s="386"/>
      <c r="I355" s="386"/>
      <c r="J355" s="385"/>
      <c r="K355" s="385"/>
      <c r="L355" s="452"/>
      <c r="M355" s="388"/>
      <c r="N355" s="385"/>
      <c r="O355" s="385"/>
      <c r="P355" s="388"/>
      <c r="Q355" s="385"/>
      <c r="R355" s="385"/>
      <c r="S355" s="390"/>
      <c r="T355" s="391"/>
      <c r="U355" s="392"/>
      <c r="V355" s="453"/>
      <c r="W355" s="453"/>
      <c r="X355" s="453"/>
      <c r="Y355" s="268"/>
      <c r="Z355" s="377"/>
      <c r="AA355" s="377"/>
      <c r="AB355" s="404"/>
      <c r="AC355" s="404"/>
      <c r="AD355" s="377"/>
      <c r="AE355" s="377"/>
      <c r="AF355" s="377"/>
      <c r="AG355" s="377"/>
      <c r="AH355" s="377"/>
      <c r="AI355" s="377"/>
      <c r="AJ355" s="377"/>
      <c r="AK355" s="377"/>
      <c r="AL355" s="377"/>
      <c r="AM355" s="377"/>
      <c r="AN355" s="377"/>
      <c r="AO355" s="377"/>
      <c r="AP355" s="377"/>
      <c r="AQ355" s="377"/>
      <c r="AR355" s="377"/>
      <c r="AS355" s="377"/>
    </row>
    <row r="356" ht="14.25" customHeight="1">
      <c r="A356" s="385"/>
      <c r="B356" s="385"/>
      <c r="C356" s="385"/>
      <c r="D356" s="385"/>
      <c r="E356" s="385"/>
      <c r="F356" s="385"/>
      <c r="G356" s="385"/>
      <c r="H356" s="386"/>
      <c r="I356" s="386"/>
      <c r="J356" s="385"/>
      <c r="K356" s="385"/>
      <c r="L356" s="452"/>
      <c r="M356" s="388"/>
      <c r="N356" s="385"/>
      <c r="O356" s="385"/>
      <c r="P356" s="388"/>
      <c r="Q356" s="385"/>
      <c r="R356" s="385"/>
      <c r="S356" s="390"/>
      <c r="T356" s="391"/>
      <c r="U356" s="392"/>
      <c r="V356" s="453"/>
      <c r="W356" s="453"/>
      <c r="X356" s="453"/>
      <c r="Y356" s="268"/>
      <c r="Z356" s="377"/>
      <c r="AA356" s="377"/>
      <c r="AB356" s="404"/>
      <c r="AC356" s="404"/>
      <c r="AD356" s="377"/>
      <c r="AE356" s="377"/>
      <c r="AF356" s="377"/>
      <c r="AG356" s="377"/>
      <c r="AH356" s="377"/>
      <c r="AI356" s="377"/>
      <c r="AJ356" s="377"/>
      <c r="AK356" s="377"/>
      <c r="AL356" s="377"/>
      <c r="AM356" s="377"/>
      <c r="AN356" s="377"/>
      <c r="AO356" s="377"/>
      <c r="AP356" s="377"/>
      <c r="AQ356" s="377"/>
      <c r="AR356" s="377"/>
      <c r="AS356" s="377"/>
    </row>
    <row r="357" ht="14.25" customHeight="1">
      <c r="A357" s="385"/>
      <c r="B357" s="385"/>
      <c r="C357" s="385"/>
      <c r="D357" s="385"/>
      <c r="E357" s="385"/>
      <c r="F357" s="385"/>
      <c r="G357" s="385"/>
      <c r="H357" s="386"/>
      <c r="I357" s="386"/>
      <c r="J357" s="385"/>
      <c r="K357" s="385"/>
      <c r="L357" s="452"/>
      <c r="M357" s="388"/>
      <c r="N357" s="385"/>
      <c r="O357" s="385"/>
      <c r="P357" s="388"/>
      <c r="Q357" s="385"/>
      <c r="R357" s="385"/>
      <c r="S357" s="390"/>
      <c r="T357" s="391"/>
      <c r="U357" s="392"/>
      <c r="V357" s="453"/>
      <c r="W357" s="453"/>
      <c r="X357" s="453"/>
      <c r="Y357" s="268"/>
      <c r="Z357" s="377"/>
      <c r="AA357" s="377"/>
      <c r="AB357" s="404"/>
      <c r="AC357" s="404"/>
      <c r="AD357" s="377"/>
      <c r="AE357" s="377"/>
      <c r="AF357" s="377"/>
      <c r="AG357" s="377"/>
      <c r="AH357" s="377"/>
      <c r="AI357" s="377"/>
      <c r="AJ357" s="377"/>
      <c r="AK357" s="377"/>
      <c r="AL357" s="377"/>
      <c r="AM357" s="377"/>
      <c r="AN357" s="377"/>
      <c r="AO357" s="377"/>
      <c r="AP357" s="377"/>
      <c r="AQ357" s="377"/>
      <c r="AR357" s="377"/>
      <c r="AS357" s="377"/>
    </row>
    <row r="358" ht="14.25" customHeight="1">
      <c r="A358" s="385"/>
      <c r="B358" s="385"/>
      <c r="C358" s="385"/>
      <c r="D358" s="385"/>
      <c r="E358" s="385"/>
      <c r="F358" s="385"/>
      <c r="G358" s="385"/>
      <c r="H358" s="386"/>
      <c r="I358" s="386"/>
      <c r="J358" s="385"/>
      <c r="K358" s="385"/>
      <c r="L358" s="452"/>
      <c r="M358" s="388"/>
      <c r="N358" s="385"/>
      <c r="O358" s="385"/>
      <c r="P358" s="388"/>
      <c r="Q358" s="385"/>
      <c r="R358" s="385"/>
      <c r="S358" s="390"/>
      <c r="T358" s="391"/>
      <c r="U358" s="392"/>
      <c r="V358" s="453"/>
      <c r="W358" s="453"/>
      <c r="X358" s="453"/>
      <c r="Y358" s="268"/>
      <c r="Z358" s="377"/>
      <c r="AA358" s="377"/>
      <c r="AB358" s="404"/>
      <c r="AC358" s="404"/>
      <c r="AD358" s="377"/>
      <c r="AE358" s="377"/>
      <c r="AF358" s="377"/>
      <c r="AG358" s="377"/>
      <c r="AH358" s="377"/>
      <c r="AI358" s="377"/>
      <c r="AJ358" s="377"/>
      <c r="AK358" s="377"/>
      <c r="AL358" s="377"/>
      <c r="AM358" s="377"/>
      <c r="AN358" s="377"/>
      <c r="AO358" s="377"/>
      <c r="AP358" s="377"/>
      <c r="AQ358" s="377"/>
      <c r="AR358" s="377"/>
      <c r="AS358" s="377"/>
    </row>
    <row r="359" ht="14.25" customHeight="1">
      <c r="A359" s="385"/>
      <c r="B359" s="385"/>
      <c r="C359" s="385"/>
      <c r="D359" s="385"/>
      <c r="E359" s="385"/>
      <c r="F359" s="385"/>
      <c r="G359" s="385"/>
      <c r="H359" s="386"/>
      <c r="I359" s="386"/>
      <c r="J359" s="385"/>
      <c r="K359" s="385"/>
      <c r="L359" s="452"/>
      <c r="M359" s="388"/>
      <c r="N359" s="385"/>
      <c r="O359" s="385"/>
      <c r="P359" s="388"/>
      <c r="Q359" s="385"/>
      <c r="R359" s="385"/>
      <c r="S359" s="390"/>
      <c r="T359" s="391"/>
      <c r="U359" s="392"/>
      <c r="V359" s="453"/>
      <c r="W359" s="453"/>
      <c r="X359" s="453"/>
      <c r="Y359" s="268"/>
      <c r="Z359" s="377"/>
      <c r="AA359" s="377"/>
      <c r="AB359" s="404"/>
      <c r="AC359" s="404"/>
      <c r="AD359" s="377"/>
      <c r="AE359" s="377"/>
      <c r="AF359" s="377"/>
      <c r="AG359" s="377"/>
      <c r="AH359" s="377"/>
      <c r="AI359" s="377"/>
      <c r="AJ359" s="377"/>
      <c r="AK359" s="377"/>
      <c r="AL359" s="377"/>
      <c r="AM359" s="377"/>
      <c r="AN359" s="377"/>
      <c r="AO359" s="377"/>
      <c r="AP359" s="377"/>
      <c r="AQ359" s="377"/>
      <c r="AR359" s="377"/>
      <c r="AS359" s="377"/>
    </row>
    <row r="360" ht="14.25" customHeight="1">
      <c r="A360" s="385"/>
      <c r="B360" s="385"/>
      <c r="C360" s="385"/>
      <c r="D360" s="385"/>
      <c r="E360" s="385"/>
      <c r="F360" s="385"/>
      <c r="G360" s="385"/>
      <c r="H360" s="386"/>
      <c r="I360" s="386"/>
      <c r="J360" s="385"/>
      <c r="K360" s="385"/>
      <c r="L360" s="452"/>
      <c r="M360" s="388"/>
      <c r="N360" s="385"/>
      <c r="O360" s="385"/>
      <c r="P360" s="388"/>
      <c r="Q360" s="385"/>
      <c r="R360" s="385"/>
      <c r="S360" s="390"/>
      <c r="T360" s="391"/>
      <c r="U360" s="392"/>
      <c r="V360" s="453"/>
      <c r="W360" s="453"/>
      <c r="X360" s="453"/>
      <c r="Y360" s="268"/>
      <c r="Z360" s="377"/>
      <c r="AA360" s="377"/>
      <c r="AB360" s="404"/>
      <c r="AC360" s="404"/>
      <c r="AD360" s="377"/>
      <c r="AE360" s="377"/>
      <c r="AF360" s="377"/>
      <c r="AG360" s="377"/>
      <c r="AH360" s="377"/>
      <c r="AI360" s="377"/>
      <c r="AJ360" s="377"/>
      <c r="AK360" s="377"/>
      <c r="AL360" s="377"/>
      <c r="AM360" s="377"/>
      <c r="AN360" s="377"/>
      <c r="AO360" s="377"/>
      <c r="AP360" s="377"/>
      <c r="AQ360" s="377"/>
      <c r="AR360" s="377"/>
      <c r="AS360" s="377"/>
    </row>
    <row r="361" ht="14.25" customHeight="1">
      <c r="A361" s="385"/>
      <c r="B361" s="385"/>
      <c r="C361" s="385"/>
      <c r="D361" s="385"/>
      <c r="E361" s="385"/>
      <c r="F361" s="385"/>
      <c r="G361" s="385"/>
      <c r="H361" s="386"/>
      <c r="I361" s="386"/>
      <c r="J361" s="385"/>
      <c r="K361" s="385"/>
      <c r="L361" s="452"/>
      <c r="M361" s="388"/>
      <c r="N361" s="385"/>
      <c r="O361" s="385"/>
      <c r="P361" s="388"/>
      <c r="Q361" s="385"/>
      <c r="R361" s="385"/>
      <c r="S361" s="390"/>
      <c r="T361" s="391"/>
      <c r="U361" s="392"/>
      <c r="V361" s="453"/>
      <c r="W361" s="453"/>
      <c r="X361" s="453"/>
      <c r="Y361" s="268"/>
      <c r="Z361" s="377"/>
      <c r="AA361" s="377"/>
      <c r="AB361" s="404"/>
      <c r="AC361" s="404"/>
      <c r="AD361" s="377"/>
      <c r="AE361" s="377"/>
      <c r="AF361" s="377"/>
      <c r="AG361" s="377"/>
      <c r="AH361" s="377"/>
      <c r="AI361" s="377"/>
      <c r="AJ361" s="377"/>
      <c r="AK361" s="377"/>
      <c r="AL361" s="377"/>
      <c r="AM361" s="377"/>
      <c r="AN361" s="377"/>
      <c r="AO361" s="377"/>
      <c r="AP361" s="377"/>
      <c r="AQ361" s="377"/>
      <c r="AR361" s="377"/>
      <c r="AS361" s="377"/>
    </row>
    <row r="362" ht="14.25" customHeight="1">
      <c r="A362" s="385"/>
      <c r="B362" s="385"/>
      <c r="C362" s="385"/>
      <c r="D362" s="385"/>
      <c r="E362" s="385"/>
      <c r="F362" s="385"/>
      <c r="G362" s="385"/>
      <c r="H362" s="386"/>
      <c r="I362" s="386"/>
      <c r="J362" s="385"/>
      <c r="K362" s="385"/>
      <c r="L362" s="452"/>
      <c r="M362" s="388"/>
      <c r="N362" s="385"/>
      <c r="O362" s="385"/>
      <c r="P362" s="388"/>
      <c r="Q362" s="385"/>
      <c r="R362" s="385"/>
      <c r="S362" s="390"/>
      <c r="T362" s="391"/>
      <c r="U362" s="392"/>
      <c r="V362" s="453"/>
      <c r="W362" s="453"/>
      <c r="X362" s="453"/>
      <c r="Y362" s="268"/>
      <c r="Z362" s="377"/>
      <c r="AA362" s="377"/>
      <c r="AB362" s="404"/>
      <c r="AC362" s="404"/>
      <c r="AD362" s="377"/>
      <c r="AE362" s="377"/>
      <c r="AF362" s="377"/>
      <c r="AG362" s="377"/>
      <c r="AH362" s="377"/>
      <c r="AI362" s="377"/>
      <c r="AJ362" s="377"/>
      <c r="AK362" s="377"/>
      <c r="AL362" s="377"/>
      <c r="AM362" s="377"/>
      <c r="AN362" s="377"/>
      <c r="AO362" s="377"/>
      <c r="AP362" s="377"/>
      <c r="AQ362" s="377"/>
      <c r="AR362" s="377"/>
      <c r="AS362" s="377"/>
    </row>
    <row r="363" ht="14.25" customHeight="1">
      <c r="A363" s="385"/>
      <c r="B363" s="385"/>
      <c r="C363" s="385"/>
      <c r="D363" s="385"/>
      <c r="E363" s="385"/>
      <c r="F363" s="385"/>
      <c r="G363" s="385"/>
      <c r="H363" s="386"/>
      <c r="I363" s="386"/>
      <c r="J363" s="385"/>
      <c r="K363" s="385"/>
      <c r="L363" s="452"/>
      <c r="M363" s="388"/>
      <c r="N363" s="385"/>
      <c r="O363" s="385"/>
      <c r="P363" s="388"/>
      <c r="Q363" s="385"/>
      <c r="R363" s="385"/>
      <c r="S363" s="390"/>
      <c r="T363" s="391"/>
      <c r="U363" s="392"/>
      <c r="V363" s="453"/>
      <c r="W363" s="453"/>
      <c r="X363" s="453"/>
      <c r="Y363" s="268"/>
      <c r="Z363" s="377"/>
      <c r="AA363" s="377"/>
      <c r="AB363" s="404"/>
      <c r="AC363" s="404"/>
      <c r="AD363" s="377"/>
      <c r="AE363" s="377"/>
      <c r="AF363" s="377"/>
      <c r="AG363" s="377"/>
      <c r="AH363" s="377"/>
      <c r="AI363" s="377"/>
      <c r="AJ363" s="377"/>
      <c r="AK363" s="377"/>
      <c r="AL363" s="377"/>
      <c r="AM363" s="377"/>
      <c r="AN363" s="377"/>
      <c r="AO363" s="377"/>
      <c r="AP363" s="377"/>
      <c r="AQ363" s="377"/>
      <c r="AR363" s="377"/>
      <c r="AS363" s="377"/>
    </row>
    <row r="364" ht="14.25" customHeight="1">
      <c r="A364" s="385"/>
      <c r="B364" s="385"/>
      <c r="C364" s="385"/>
      <c r="D364" s="385"/>
      <c r="E364" s="385"/>
      <c r="F364" s="385"/>
      <c r="G364" s="385"/>
      <c r="H364" s="386"/>
      <c r="I364" s="386"/>
      <c r="J364" s="385"/>
      <c r="K364" s="385"/>
      <c r="L364" s="452"/>
      <c r="M364" s="388"/>
      <c r="N364" s="385"/>
      <c r="O364" s="385"/>
      <c r="P364" s="388"/>
      <c r="Q364" s="385"/>
      <c r="R364" s="385"/>
      <c r="S364" s="390"/>
      <c r="T364" s="391"/>
      <c r="U364" s="392"/>
      <c r="V364" s="453"/>
      <c r="W364" s="453"/>
      <c r="X364" s="453"/>
      <c r="Y364" s="268"/>
      <c r="Z364" s="377"/>
      <c r="AA364" s="377"/>
      <c r="AB364" s="404"/>
      <c r="AC364" s="404"/>
      <c r="AD364" s="377"/>
      <c r="AE364" s="377"/>
      <c r="AF364" s="377"/>
      <c r="AG364" s="377"/>
      <c r="AH364" s="377"/>
      <c r="AI364" s="377"/>
      <c r="AJ364" s="377"/>
      <c r="AK364" s="377"/>
      <c r="AL364" s="377"/>
      <c r="AM364" s="377"/>
      <c r="AN364" s="377"/>
      <c r="AO364" s="377"/>
      <c r="AP364" s="377"/>
      <c r="AQ364" s="377"/>
      <c r="AR364" s="377"/>
      <c r="AS364" s="377"/>
    </row>
    <row r="365" ht="14.25" customHeight="1">
      <c r="A365" s="385"/>
      <c r="B365" s="385"/>
      <c r="C365" s="385"/>
      <c r="D365" s="385"/>
      <c r="E365" s="385"/>
      <c r="F365" s="385"/>
      <c r="G365" s="385"/>
      <c r="H365" s="386"/>
      <c r="I365" s="386"/>
      <c r="J365" s="385"/>
      <c r="K365" s="385"/>
      <c r="L365" s="452"/>
      <c r="M365" s="388"/>
      <c r="N365" s="385"/>
      <c r="O365" s="385"/>
      <c r="P365" s="388"/>
      <c r="Q365" s="385"/>
      <c r="R365" s="385"/>
      <c r="S365" s="390"/>
      <c r="T365" s="391"/>
      <c r="U365" s="392"/>
      <c r="V365" s="453"/>
      <c r="W365" s="453"/>
      <c r="X365" s="453"/>
      <c r="Y365" s="268"/>
      <c r="Z365" s="377"/>
      <c r="AA365" s="377"/>
      <c r="AB365" s="404"/>
      <c r="AC365" s="404"/>
      <c r="AD365" s="377"/>
      <c r="AE365" s="377"/>
      <c r="AF365" s="377"/>
      <c r="AG365" s="377"/>
      <c r="AH365" s="377"/>
      <c r="AI365" s="377"/>
      <c r="AJ365" s="377"/>
      <c r="AK365" s="377"/>
      <c r="AL365" s="377"/>
      <c r="AM365" s="377"/>
      <c r="AN365" s="377"/>
      <c r="AO365" s="377"/>
      <c r="AP365" s="377"/>
      <c r="AQ365" s="377"/>
      <c r="AR365" s="377"/>
      <c r="AS365" s="377"/>
    </row>
    <row r="366" ht="14.25" customHeight="1">
      <c r="A366" s="385"/>
      <c r="B366" s="385"/>
      <c r="C366" s="385"/>
      <c r="D366" s="385"/>
      <c r="E366" s="385"/>
      <c r="F366" s="385"/>
      <c r="G366" s="385"/>
      <c r="H366" s="386"/>
      <c r="I366" s="386"/>
      <c r="J366" s="385"/>
      <c r="K366" s="385"/>
      <c r="L366" s="452"/>
      <c r="M366" s="388"/>
      <c r="N366" s="385"/>
      <c r="O366" s="385"/>
      <c r="P366" s="388"/>
      <c r="Q366" s="385"/>
      <c r="R366" s="385"/>
      <c r="S366" s="390"/>
      <c r="T366" s="391"/>
      <c r="U366" s="392"/>
      <c r="V366" s="453"/>
      <c r="W366" s="453"/>
      <c r="X366" s="453"/>
      <c r="Y366" s="268"/>
      <c r="Z366" s="377"/>
      <c r="AA366" s="377"/>
      <c r="AB366" s="404"/>
      <c r="AC366" s="404"/>
      <c r="AD366" s="377"/>
      <c r="AE366" s="377"/>
      <c r="AF366" s="377"/>
      <c r="AG366" s="377"/>
      <c r="AH366" s="377"/>
      <c r="AI366" s="377"/>
      <c r="AJ366" s="377"/>
      <c r="AK366" s="377"/>
      <c r="AL366" s="377"/>
      <c r="AM366" s="377"/>
      <c r="AN366" s="377"/>
      <c r="AO366" s="377"/>
      <c r="AP366" s="377"/>
      <c r="AQ366" s="377"/>
      <c r="AR366" s="377"/>
      <c r="AS366" s="377"/>
    </row>
    <row r="367" ht="14.25" customHeight="1">
      <c r="A367" s="385"/>
      <c r="B367" s="385"/>
      <c r="C367" s="385"/>
      <c r="D367" s="385"/>
      <c r="E367" s="385"/>
      <c r="F367" s="385"/>
      <c r="G367" s="385"/>
      <c r="H367" s="386"/>
      <c r="I367" s="386"/>
      <c r="J367" s="385"/>
      <c r="K367" s="385"/>
      <c r="L367" s="452"/>
      <c r="M367" s="388"/>
      <c r="N367" s="385"/>
      <c r="O367" s="385"/>
      <c r="P367" s="388"/>
      <c r="Q367" s="385"/>
      <c r="R367" s="385"/>
      <c r="S367" s="390"/>
      <c r="T367" s="391"/>
      <c r="U367" s="392"/>
      <c r="V367" s="453"/>
      <c r="W367" s="453"/>
      <c r="X367" s="453"/>
      <c r="Y367" s="268"/>
      <c r="Z367" s="377"/>
      <c r="AA367" s="377"/>
      <c r="AB367" s="404"/>
      <c r="AC367" s="404"/>
      <c r="AD367" s="377"/>
      <c r="AE367" s="377"/>
      <c r="AF367" s="377"/>
      <c r="AG367" s="377"/>
      <c r="AH367" s="377"/>
      <c r="AI367" s="377"/>
      <c r="AJ367" s="377"/>
      <c r="AK367" s="377"/>
      <c r="AL367" s="377"/>
      <c r="AM367" s="377"/>
      <c r="AN367" s="377"/>
      <c r="AO367" s="377"/>
      <c r="AP367" s="377"/>
      <c r="AQ367" s="377"/>
      <c r="AR367" s="377"/>
      <c r="AS367" s="377"/>
    </row>
    <row r="368" ht="15.75" customHeight="1">
      <c r="D368" s="258"/>
      <c r="R368" s="258"/>
    </row>
    <row r="369" ht="15.75" customHeight="1">
      <c r="D369" s="258"/>
      <c r="R369" s="258"/>
    </row>
    <row r="370" ht="15.75" customHeight="1">
      <c r="D370" s="258"/>
      <c r="R370" s="258"/>
    </row>
    <row r="371" ht="15.75" customHeight="1">
      <c r="D371" s="258"/>
      <c r="R371" s="258"/>
    </row>
    <row r="372" ht="15.75" customHeight="1">
      <c r="D372" s="258"/>
      <c r="R372" s="258"/>
    </row>
    <row r="373" ht="15.75" customHeight="1">
      <c r="D373" s="258"/>
      <c r="R373" s="258"/>
    </row>
    <row r="374" ht="15.75" customHeight="1">
      <c r="D374" s="258"/>
      <c r="R374" s="258"/>
    </row>
    <row r="375" ht="15.75" customHeight="1">
      <c r="D375" s="258"/>
      <c r="R375" s="258"/>
    </row>
    <row r="376" ht="15.75" customHeight="1">
      <c r="D376" s="258"/>
      <c r="R376" s="258"/>
    </row>
    <row r="377" ht="15.75" customHeight="1">
      <c r="D377" s="258"/>
      <c r="R377" s="258"/>
    </row>
    <row r="378" ht="15.75" customHeight="1">
      <c r="D378" s="258"/>
      <c r="R378" s="258"/>
    </row>
    <row r="379" ht="15.75" customHeight="1">
      <c r="D379" s="258"/>
      <c r="R379" s="258"/>
    </row>
    <row r="380" ht="15.75" customHeight="1">
      <c r="D380" s="258"/>
      <c r="R380" s="258"/>
    </row>
    <row r="381" ht="15.75" customHeight="1">
      <c r="D381" s="258"/>
      <c r="R381" s="258"/>
    </row>
    <row r="382" ht="15.75" customHeight="1">
      <c r="D382" s="258"/>
      <c r="R382" s="258"/>
    </row>
    <row r="383" ht="15.75" customHeight="1">
      <c r="D383" s="258"/>
      <c r="R383" s="258"/>
    </row>
    <row r="384" ht="15.75" customHeight="1">
      <c r="D384" s="258"/>
      <c r="R384" s="258"/>
    </row>
    <row r="385" ht="15.75" customHeight="1">
      <c r="D385" s="258"/>
      <c r="R385" s="258"/>
    </row>
    <row r="386" ht="15.75" customHeight="1">
      <c r="D386" s="258"/>
      <c r="R386" s="258"/>
    </row>
    <row r="387" ht="15.75" customHeight="1">
      <c r="D387" s="258"/>
      <c r="R387" s="258"/>
    </row>
    <row r="388" ht="15.75" customHeight="1">
      <c r="D388" s="258"/>
      <c r="R388" s="258"/>
    </row>
    <row r="389" ht="15.75" customHeight="1">
      <c r="D389" s="258"/>
      <c r="R389" s="258"/>
    </row>
    <row r="390" ht="15.75" customHeight="1">
      <c r="D390" s="258"/>
      <c r="R390" s="258"/>
    </row>
    <row r="391" ht="15.75" customHeight="1">
      <c r="D391" s="258"/>
      <c r="R391" s="258"/>
    </row>
    <row r="392" ht="15.75" customHeight="1">
      <c r="D392" s="258"/>
      <c r="R392" s="258"/>
    </row>
    <row r="393" ht="15.75" customHeight="1">
      <c r="D393" s="258"/>
      <c r="R393" s="258"/>
    </row>
    <row r="394" ht="15.75" customHeight="1">
      <c r="D394" s="258"/>
      <c r="R394" s="258"/>
    </row>
    <row r="395" ht="15.75" customHeight="1">
      <c r="D395" s="258"/>
      <c r="R395" s="258"/>
    </row>
    <row r="396" ht="15.75" customHeight="1">
      <c r="D396" s="258"/>
      <c r="R396" s="258"/>
    </row>
    <row r="397" ht="15.75" customHeight="1">
      <c r="D397" s="258"/>
      <c r="R397" s="258"/>
    </row>
    <row r="398" ht="15.75" customHeight="1">
      <c r="D398" s="258"/>
      <c r="R398" s="258"/>
    </row>
    <row r="399" ht="15.75" customHeight="1">
      <c r="D399" s="258"/>
      <c r="R399" s="258"/>
    </row>
    <row r="400" ht="15.75" customHeight="1">
      <c r="D400" s="258"/>
      <c r="R400" s="258"/>
    </row>
    <row r="401" ht="15.75" customHeight="1">
      <c r="D401" s="258"/>
      <c r="R401" s="258"/>
    </row>
    <row r="402" ht="15.75" customHeight="1">
      <c r="D402" s="258"/>
      <c r="R402" s="258"/>
    </row>
    <row r="403" ht="15.75" customHeight="1">
      <c r="D403" s="258"/>
      <c r="R403" s="258"/>
    </row>
    <row r="404" ht="15.75" customHeight="1">
      <c r="D404" s="258"/>
      <c r="R404" s="258"/>
    </row>
    <row r="405" ht="15.75" customHeight="1">
      <c r="D405" s="258"/>
      <c r="R405" s="258"/>
    </row>
    <row r="406" ht="15.75" customHeight="1">
      <c r="D406" s="258"/>
      <c r="R406" s="258"/>
    </row>
    <row r="407" ht="15.75" customHeight="1">
      <c r="D407" s="258"/>
      <c r="R407" s="258"/>
    </row>
    <row r="408" ht="15.75" customHeight="1">
      <c r="D408" s="258"/>
      <c r="R408" s="258"/>
    </row>
    <row r="409" ht="15.75" customHeight="1">
      <c r="D409" s="258"/>
      <c r="R409" s="258"/>
    </row>
    <row r="410" ht="15.75" customHeight="1">
      <c r="D410" s="258"/>
      <c r="R410" s="258"/>
    </row>
    <row r="411" ht="15.75" customHeight="1">
      <c r="D411" s="258"/>
      <c r="R411" s="258"/>
    </row>
    <row r="412" ht="15.75" customHeight="1">
      <c r="D412" s="258"/>
      <c r="R412" s="258"/>
    </row>
    <row r="413" ht="15.75" customHeight="1">
      <c r="D413" s="258"/>
      <c r="R413" s="258"/>
    </row>
    <row r="414" ht="15.75" customHeight="1">
      <c r="D414" s="258"/>
      <c r="R414" s="258"/>
    </row>
    <row r="415" ht="15.75" customHeight="1">
      <c r="D415" s="258"/>
      <c r="R415" s="258"/>
    </row>
    <row r="416" ht="15.75" customHeight="1">
      <c r="D416" s="258"/>
      <c r="R416" s="258"/>
    </row>
    <row r="417" ht="15.75" customHeight="1">
      <c r="D417" s="258"/>
      <c r="R417" s="258"/>
    </row>
    <row r="418" ht="15.75" customHeight="1">
      <c r="D418" s="258"/>
      <c r="R418" s="258"/>
    </row>
    <row r="419" ht="15.75" customHeight="1">
      <c r="D419" s="258"/>
      <c r="R419" s="258"/>
    </row>
    <row r="420" ht="15.75" customHeight="1">
      <c r="D420" s="258"/>
      <c r="R420" s="258"/>
    </row>
    <row r="421" ht="15.75" customHeight="1">
      <c r="D421" s="258"/>
      <c r="R421" s="258"/>
    </row>
    <row r="422" ht="15.75" customHeight="1">
      <c r="D422" s="258"/>
      <c r="R422" s="258"/>
    </row>
    <row r="423" ht="15.75" customHeight="1">
      <c r="D423" s="258"/>
      <c r="R423" s="258"/>
    </row>
    <row r="424" ht="15.75" customHeight="1">
      <c r="D424" s="258"/>
      <c r="R424" s="258"/>
    </row>
    <row r="425" ht="15.75" customHeight="1">
      <c r="D425" s="258"/>
      <c r="R425" s="258"/>
    </row>
    <row r="426" ht="15.75" customHeight="1">
      <c r="D426" s="258"/>
      <c r="R426" s="258"/>
    </row>
    <row r="427" ht="15.75" customHeight="1">
      <c r="D427" s="258"/>
      <c r="R427" s="258"/>
    </row>
    <row r="428" ht="15.75" customHeight="1">
      <c r="D428" s="258"/>
      <c r="R428" s="258"/>
    </row>
    <row r="429" ht="15.75" customHeight="1">
      <c r="D429" s="258"/>
      <c r="R429" s="258"/>
    </row>
    <row r="430" ht="15.75" customHeight="1">
      <c r="D430" s="258"/>
      <c r="R430" s="258"/>
    </row>
    <row r="431" ht="15.75" customHeight="1">
      <c r="D431" s="258"/>
      <c r="R431" s="258"/>
    </row>
    <row r="432" ht="15.75" customHeight="1">
      <c r="D432" s="258"/>
      <c r="R432" s="258"/>
    </row>
    <row r="433" ht="15.75" customHeight="1">
      <c r="D433" s="258"/>
      <c r="R433" s="258"/>
    </row>
    <row r="434" ht="15.75" customHeight="1">
      <c r="D434" s="258"/>
      <c r="R434" s="258"/>
    </row>
    <row r="435" ht="15.75" customHeight="1">
      <c r="D435" s="258"/>
      <c r="R435" s="258"/>
    </row>
    <row r="436" ht="15.75" customHeight="1">
      <c r="D436" s="258"/>
      <c r="R436" s="258"/>
    </row>
    <row r="437" ht="15.75" customHeight="1">
      <c r="D437" s="258"/>
      <c r="R437" s="258"/>
    </row>
    <row r="438" ht="15.75" customHeight="1">
      <c r="D438" s="258"/>
      <c r="R438" s="258"/>
    </row>
    <row r="439" ht="15.75" customHeight="1">
      <c r="D439" s="258"/>
      <c r="R439" s="258"/>
    </row>
    <row r="440" ht="15.75" customHeight="1">
      <c r="D440" s="258"/>
      <c r="R440" s="258"/>
    </row>
    <row r="441" ht="15.75" customHeight="1">
      <c r="D441" s="258"/>
      <c r="R441" s="258"/>
    </row>
    <row r="442" ht="15.75" customHeight="1">
      <c r="D442" s="258"/>
      <c r="R442" s="258"/>
    </row>
    <row r="443" ht="15.75" customHeight="1">
      <c r="D443" s="258"/>
      <c r="R443" s="258"/>
    </row>
    <row r="444" ht="15.75" customHeight="1">
      <c r="D444" s="258"/>
      <c r="R444" s="258"/>
    </row>
    <row r="445" ht="15.75" customHeight="1">
      <c r="D445" s="258"/>
      <c r="R445" s="258"/>
    </row>
    <row r="446" ht="15.75" customHeight="1">
      <c r="D446" s="258"/>
      <c r="R446" s="258"/>
    </row>
    <row r="447" ht="15.75" customHeight="1">
      <c r="D447" s="258"/>
      <c r="R447" s="258"/>
    </row>
    <row r="448" ht="15.75" customHeight="1">
      <c r="D448" s="258"/>
      <c r="R448" s="258"/>
    </row>
    <row r="449" ht="15.75" customHeight="1">
      <c r="D449" s="258"/>
      <c r="R449" s="258"/>
    </row>
    <row r="450" ht="15.75" customHeight="1">
      <c r="D450" s="258"/>
      <c r="R450" s="258"/>
    </row>
    <row r="451" ht="15.75" customHeight="1">
      <c r="D451" s="258"/>
      <c r="R451" s="258"/>
    </row>
    <row r="452" ht="15.75" customHeight="1">
      <c r="D452" s="258"/>
      <c r="R452" s="258"/>
    </row>
    <row r="453" ht="15.75" customHeight="1">
      <c r="D453" s="258"/>
      <c r="R453" s="258"/>
    </row>
    <row r="454" ht="15.75" customHeight="1">
      <c r="D454" s="258"/>
      <c r="R454" s="258"/>
    </row>
    <row r="455" ht="15.75" customHeight="1">
      <c r="D455" s="258"/>
      <c r="R455" s="258"/>
    </row>
    <row r="456" ht="15.75" customHeight="1">
      <c r="D456" s="258"/>
      <c r="R456" s="258"/>
    </row>
    <row r="457" ht="15.75" customHeight="1">
      <c r="D457" s="258"/>
      <c r="R457" s="258"/>
    </row>
    <row r="458" ht="15.75" customHeight="1">
      <c r="D458" s="258"/>
      <c r="R458" s="258"/>
    </row>
    <row r="459" ht="15.75" customHeight="1">
      <c r="D459" s="258"/>
      <c r="R459" s="258"/>
    </row>
    <row r="460" ht="15.75" customHeight="1">
      <c r="D460" s="258"/>
      <c r="R460" s="258"/>
    </row>
    <row r="461" ht="15.75" customHeight="1">
      <c r="D461" s="258"/>
      <c r="R461" s="258"/>
    </row>
    <row r="462" ht="15.75" customHeight="1">
      <c r="D462" s="258"/>
      <c r="R462" s="258"/>
    </row>
    <row r="463" ht="15.75" customHeight="1">
      <c r="D463" s="258"/>
      <c r="R463" s="258"/>
    </row>
    <row r="464" ht="15.75" customHeight="1">
      <c r="D464" s="258"/>
      <c r="R464" s="258"/>
    </row>
    <row r="465" ht="15.75" customHeight="1">
      <c r="D465" s="258"/>
      <c r="R465" s="258"/>
    </row>
    <row r="466" ht="15.75" customHeight="1">
      <c r="D466" s="258"/>
      <c r="R466" s="258"/>
    </row>
    <row r="467" ht="15.75" customHeight="1">
      <c r="D467" s="258"/>
      <c r="R467" s="258"/>
    </row>
    <row r="468" ht="15.75" customHeight="1">
      <c r="D468" s="258"/>
      <c r="R468" s="258"/>
    </row>
    <row r="469" ht="15.75" customHeight="1">
      <c r="D469" s="258"/>
      <c r="R469" s="258"/>
    </row>
    <row r="470" ht="15.75" customHeight="1">
      <c r="D470" s="258"/>
      <c r="R470" s="258"/>
    </row>
    <row r="471" ht="15.75" customHeight="1">
      <c r="D471" s="258"/>
      <c r="R471" s="258"/>
    </row>
    <row r="472" ht="15.75" customHeight="1">
      <c r="D472" s="258"/>
      <c r="R472" s="258"/>
    </row>
    <row r="473" ht="15.75" customHeight="1">
      <c r="D473" s="258"/>
      <c r="R473" s="258"/>
    </row>
    <row r="474" ht="15.75" customHeight="1">
      <c r="D474" s="258"/>
      <c r="R474" s="258"/>
    </row>
    <row r="475" ht="15.75" customHeight="1">
      <c r="D475" s="258"/>
      <c r="R475" s="258"/>
    </row>
    <row r="476" ht="15.75" customHeight="1">
      <c r="D476" s="258"/>
      <c r="R476" s="258"/>
    </row>
    <row r="477" ht="15.75" customHeight="1">
      <c r="D477" s="258"/>
      <c r="R477" s="258"/>
    </row>
    <row r="478" ht="15.75" customHeight="1">
      <c r="D478" s="258"/>
      <c r="R478" s="258"/>
    </row>
    <row r="479" ht="15.75" customHeight="1">
      <c r="D479" s="258"/>
      <c r="R479" s="258"/>
    </row>
    <row r="480" ht="15.75" customHeight="1">
      <c r="D480" s="258"/>
      <c r="R480" s="258"/>
    </row>
    <row r="481" ht="15.75" customHeight="1">
      <c r="D481" s="258"/>
      <c r="R481" s="258"/>
    </row>
    <row r="482" ht="15.75" customHeight="1">
      <c r="D482" s="258"/>
      <c r="R482" s="258"/>
    </row>
    <row r="483" ht="15.75" customHeight="1">
      <c r="D483" s="258"/>
      <c r="R483" s="258"/>
    </row>
    <row r="484" ht="15.75" customHeight="1">
      <c r="D484" s="258"/>
      <c r="R484" s="258"/>
    </row>
    <row r="485" ht="15.75" customHeight="1">
      <c r="D485" s="258"/>
      <c r="R485" s="258"/>
    </row>
    <row r="486" ht="15.75" customHeight="1">
      <c r="D486" s="258"/>
      <c r="R486" s="258"/>
    </row>
    <row r="487" ht="15.75" customHeight="1">
      <c r="D487" s="258"/>
      <c r="R487" s="258"/>
    </row>
    <row r="488" ht="15.75" customHeight="1">
      <c r="D488" s="258"/>
      <c r="R488" s="258"/>
    </row>
    <row r="489" ht="15.75" customHeight="1">
      <c r="D489" s="258"/>
      <c r="R489" s="258"/>
    </row>
    <row r="490" ht="15.75" customHeight="1">
      <c r="D490" s="258"/>
      <c r="R490" s="258"/>
    </row>
    <row r="491" ht="15.75" customHeight="1">
      <c r="D491" s="258"/>
      <c r="R491" s="258"/>
    </row>
    <row r="492" ht="15.75" customHeight="1">
      <c r="D492" s="258"/>
      <c r="R492" s="258"/>
    </row>
    <row r="493" ht="15.75" customHeight="1">
      <c r="D493" s="258"/>
      <c r="R493" s="258"/>
    </row>
    <row r="494" ht="15.75" customHeight="1">
      <c r="D494" s="258"/>
      <c r="R494" s="258"/>
    </row>
    <row r="495" ht="15.75" customHeight="1">
      <c r="D495" s="258"/>
      <c r="R495" s="258"/>
    </row>
    <row r="496" ht="15.75" customHeight="1">
      <c r="D496" s="258"/>
      <c r="R496" s="258"/>
    </row>
    <row r="497" ht="15.75" customHeight="1">
      <c r="D497" s="258"/>
      <c r="R497" s="258"/>
    </row>
    <row r="498" ht="15.75" customHeight="1">
      <c r="D498" s="258"/>
      <c r="R498" s="258"/>
    </row>
    <row r="499" ht="15.75" customHeight="1">
      <c r="D499" s="258"/>
      <c r="R499" s="258"/>
    </row>
    <row r="500" ht="15.75" customHeight="1">
      <c r="D500" s="258"/>
      <c r="R500" s="258"/>
    </row>
    <row r="501" ht="15.75" customHeight="1">
      <c r="D501" s="258"/>
      <c r="R501" s="258"/>
    </row>
    <row r="502" ht="15.75" customHeight="1">
      <c r="D502" s="258"/>
      <c r="R502" s="258"/>
    </row>
    <row r="503" ht="15.75" customHeight="1">
      <c r="D503" s="258"/>
      <c r="R503" s="258"/>
    </row>
    <row r="504" ht="15.75" customHeight="1">
      <c r="D504" s="258"/>
      <c r="R504" s="258"/>
    </row>
    <row r="505" ht="15.75" customHeight="1">
      <c r="D505" s="258"/>
      <c r="R505" s="258"/>
    </row>
    <row r="506" ht="15.75" customHeight="1">
      <c r="D506" s="258"/>
      <c r="R506" s="258"/>
    </row>
    <row r="507" ht="15.75" customHeight="1">
      <c r="D507" s="258"/>
      <c r="R507" s="258"/>
    </row>
    <row r="508" ht="15.75" customHeight="1">
      <c r="D508" s="258"/>
      <c r="R508" s="258"/>
    </row>
    <row r="509" ht="15.75" customHeight="1">
      <c r="D509" s="258"/>
      <c r="R509" s="258"/>
    </row>
    <row r="510" ht="15.75" customHeight="1">
      <c r="D510" s="258"/>
      <c r="R510" s="258"/>
    </row>
    <row r="511" ht="15.75" customHeight="1">
      <c r="D511" s="258"/>
      <c r="R511" s="258"/>
    </row>
    <row r="512" ht="15.75" customHeight="1">
      <c r="D512" s="258"/>
      <c r="R512" s="258"/>
    </row>
    <row r="513" ht="15.75" customHeight="1">
      <c r="D513" s="258"/>
      <c r="R513" s="258"/>
    </row>
    <row r="514" ht="15.75" customHeight="1">
      <c r="D514" s="258"/>
      <c r="R514" s="258"/>
    </row>
    <row r="515" ht="15.75" customHeight="1">
      <c r="D515" s="258"/>
      <c r="R515" s="258"/>
    </row>
    <row r="516" ht="15.75" customHeight="1">
      <c r="D516" s="258"/>
      <c r="R516" s="258"/>
    </row>
    <row r="517" ht="15.75" customHeight="1">
      <c r="D517" s="258"/>
      <c r="R517" s="258"/>
    </row>
    <row r="518" ht="15.75" customHeight="1">
      <c r="D518" s="258"/>
      <c r="R518" s="258"/>
    </row>
    <row r="519" ht="15.75" customHeight="1">
      <c r="D519" s="258"/>
      <c r="R519" s="258"/>
    </row>
    <row r="520" ht="15.75" customHeight="1">
      <c r="D520" s="258"/>
      <c r="R520" s="258"/>
    </row>
    <row r="521" ht="15.75" customHeight="1">
      <c r="D521" s="258"/>
      <c r="R521" s="258"/>
    </row>
    <row r="522" ht="15.75" customHeight="1">
      <c r="D522" s="258"/>
      <c r="R522" s="258"/>
    </row>
    <row r="523" ht="15.75" customHeight="1">
      <c r="D523" s="258"/>
      <c r="R523" s="258"/>
    </row>
    <row r="524" ht="15.75" customHeight="1">
      <c r="D524" s="258"/>
      <c r="R524" s="258"/>
    </row>
    <row r="525" ht="15.75" customHeight="1">
      <c r="D525" s="258"/>
      <c r="R525" s="258"/>
    </row>
    <row r="526" ht="15.75" customHeight="1">
      <c r="D526" s="258"/>
      <c r="R526" s="258"/>
    </row>
    <row r="527" ht="15.75" customHeight="1">
      <c r="D527" s="258"/>
      <c r="R527" s="258"/>
    </row>
    <row r="528" ht="15.75" customHeight="1">
      <c r="D528" s="258"/>
      <c r="R528" s="258"/>
    </row>
    <row r="529" ht="15.75" customHeight="1">
      <c r="D529" s="258"/>
      <c r="R529" s="258"/>
    </row>
    <row r="530" ht="15.75" customHeight="1">
      <c r="D530" s="258"/>
      <c r="R530" s="258"/>
    </row>
    <row r="531" ht="15.75" customHeight="1">
      <c r="D531" s="258"/>
      <c r="R531" s="258"/>
    </row>
    <row r="532" ht="15.75" customHeight="1">
      <c r="D532" s="258"/>
      <c r="R532" s="258"/>
    </row>
    <row r="533" ht="15.75" customHeight="1">
      <c r="D533" s="258"/>
      <c r="R533" s="258"/>
    </row>
    <row r="534" ht="15.75" customHeight="1">
      <c r="D534" s="258"/>
      <c r="R534" s="258"/>
    </row>
    <row r="535" ht="15.75" customHeight="1">
      <c r="D535" s="258"/>
      <c r="R535" s="258"/>
    </row>
    <row r="536" ht="15.75" customHeight="1">
      <c r="D536" s="258"/>
      <c r="R536" s="258"/>
    </row>
    <row r="537" ht="15.75" customHeight="1">
      <c r="D537" s="258"/>
      <c r="R537" s="258"/>
    </row>
    <row r="538" ht="15.75" customHeight="1">
      <c r="D538" s="258"/>
      <c r="R538" s="258"/>
    </row>
    <row r="539" ht="15.75" customHeight="1">
      <c r="D539" s="258"/>
      <c r="R539" s="258"/>
    </row>
    <row r="540" ht="15.75" customHeight="1">
      <c r="D540" s="258"/>
      <c r="R540" s="258"/>
    </row>
    <row r="541" ht="15.75" customHeight="1">
      <c r="D541" s="258"/>
      <c r="R541" s="258"/>
    </row>
    <row r="542" ht="15.75" customHeight="1">
      <c r="D542" s="258"/>
      <c r="R542" s="258"/>
    </row>
    <row r="543" ht="15.75" customHeight="1">
      <c r="D543" s="258"/>
      <c r="R543" s="258"/>
    </row>
    <row r="544" ht="15.75" customHeight="1">
      <c r="D544" s="258"/>
      <c r="R544" s="258"/>
    </row>
    <row r="545" ht="15.75" customHeight="1">
      <c r="D545" s="258"/>
      <c r="R545" s="258"/>
    </row>
    <row r="546" ht="15.75" customHeight="1">
      <c r="D546" s="258"/>
      <c r="R546" s="258"/>
    </row>
    <row r="547" ht="15.75" customHeight="1">
      <c r="D547" s="258"/>
      <c r="R547" s="258"/>
    </row>
    <row r="548" ht="15.75" customHeight="1">
      <c r="D548" s="258"/>
      <c r="R548" s="258"/>
    </row>
    <row r="549" ht="15.75" customHeight="1">
      <c r="D549" s="258"/>
      <c r="R549" s="258"/>
    </row>
    <row r="550" ht="15.75" customHeight="1">
      <c r="D550" s="258"/>
      <c r="R550" s="258"/>
    </row>
    <row r="551" ht="15.75" customHeight="1">
      <c r="D551" s="258"/>
      <c r="R551" s="258"/>
    </row>
    <row r="552" ht="15.75" customHeight="1">
      <c r="D552" s="258"/>
      <c r="R552" s="258"/>
    </row>
    <row r="553" ht="15.75" customHeight="1">
      <c r="D553" s="258"/>
      <c r="R553" s="258"/>
    </row>
    <row r="554" ht="15.75" customHeight="1">
      <c r="D554" s="258"/>
      <c r="R554" s="258"/>
    </row>
    <row r="555" ht="15.75" customHeight="1">
      <c r="D555" s="258"/>
      <c r="R555" s="258"/>
    </row>
    <row r="556" ht="15.75" customHeight="1">
      <c r="D556" s="258"/>
      <c r="R556" s="258"/>
    </row>
    <row r="557" ht="15.75" customHeight="1">
      <c r="D557" s="258"/>
      <c r="R557" s="258"/>
    </row>
    <row r="558" ht="15.75" customHeight="1">
      <c r="D558" s="258"/>
      <c r="R558" s="258"/>
    </row>
    <row r="559" ht="15.75" customHeight="1">
      <c r="D559" s="258"/>
      <c r="R559" s="258"/>
    </row>
    <row r="560" ht="15.75" customHeight="1">
      <c r="D560" s="258"/>
      <c r="R560" s="258"/>
    </row>
    <row r="561" ht="15.75" customHeight="1">
      <c r="D561" s="258"/>
      <c r="R561" s="258"/>
    </row>
    <row r="562" ht="15.75" customHeight="1">
      <c r="D562" s="258"/>
      <c r="R562" s="258"/>
    </row>
    <row r="563" ht="15.75" customHeight="1">
      <c r="D563" s="258"/>
      <c r="R563" s="258"/>
    </row>
    <row r="564" ht="15.75" customHeight="1">
      <c r="D564" s="258"/>
      <c r="R564" s="258"/>
    </row>
    <row r="565" ht="15.75" customHeight="1">
      <c r="D565" s="258"/>
      <c r="R565" s="258"/>
    </row>
    <row r="566" ht="15.75" customHeight="1">
      <c r="D566" s="258"/>
      <c r="R566" s="258"/>
    </row>
    <row r="567" ht="15.75" customHeight="1">
      <c r="D567" s="258"/>
      <c r="R567" s="258"/>
    </row>
    <row r="568" ht="15.75" customHeight="1">
      <c r="D568" s="258"/>
      <c r="R568" s="258"/>
    </row>
    <row r="569" ht="15.75" customHeight="1">
      <c r="D569" s="258"/>
      <c r="R569" s="258"/>
    </row>
    <row r="570" ht="15.75" customHeight="1">
      <c r="D570" s="258"/>
      <c r="R570" s="258"/>
    </row>
    <row r="571" ht="15.75" customHeight="1">
      <c r="D571" s="258"/>
      <c r="R571" s="258"/>
    </row>
    <row r="572" ht="15.75" customHeight="1">
      <c r="D572" s="258"/>
      <c r="R572" s="258"/>
    </row>
    <row r="573" ht="15.75" customHeight="1">
      <c r="D573" s="258"/>
      <c r="R573" s="258"/>
    </row>
    <row r="574" ht="15.75" customHeight="1">
      <c r="D574" s="258"/>
      <c r="R574" s="258"/>
    </row>
    <row r="575" ht="15.75" customHeight="1">
      <c r="D575" s="258"/>
      <c r="R575" s="258"/>
    </row>
    <row r="576" ht="15.75" customHeight="1">
      <c r="D576" s="258"/>
      <c r="R576" s="258"/>
    </row>
    <row r="577" ht="15.75" customHeight="1">
      <c r="D577" s="258"/>
      <c r="R577" s="258"/>
    </row>
    <row r="578" ht="15.75" customHeight="1">
      <c r="D578" s="258"/>
      <c r="R578" s="258"/>
    </row>
    <row r="579" ht="15.75" customHeight="1">
      <c r="D579" s="258"/>
      <c r="R579" s="258"/>
    </row>
    <row r="580" ht="15.75" customHeight="1">
      <c r="D580" s="258"/>
      <c r="R580" s="258"/>
    </row>
    <row r="581" ht="15.75" customHeight="1">
      <c r="D581" s="258"/>
      <c r="R581" s="258"/>
    </row>
    <row r="582" ht="15.75" customHeight="1">
      <c r="D582" s="258"/>
      <c r="R582" s="258"/>
    </row>
    <row r="583" ht="15.75" customHeight="1">
      <c r="D583" s="258"/>
      <c r="R583" s="258"/>
    </row>
    <row r="584" ht="15.75" customHeight="1">
      <c r="D584" s="258"/>
      <c r="R584" s="258"/>
    </row>
    <row r="585" ht="15.75" customHeight="1">
      <c r="D585" s="258"/>
      <c r="R585" s="258"/>
    </row>
    <row r="586" ht="15.75" customHeight="1">
      <c r="D586" s="258"/>
      <c r="R586" s="258"/>
    </row>
    <row r="587" ht="15.75" customHeight="1">
      <c r="D587" s="258"/>
      <c r="R587" s="258"/>
    </row>
    <row r="588" ht="15.75" customHeight="1">
      <c r="D588" s="258"/>
      <c r="R588" s="258"/>
    </row>
    <row r="589" ht="15.75" customHeight="1">
      <c r="D589" s="258"/>
      <c r="R589" s="258"/>
    </row>
    <row r="590" ht="15.75" customHeight="1">
      <c r="D590" s="258"/>
      <c r="R590" s="258"/>
    </row>
    <row r="591" ht="15.75" customHeight="1">
      <c r="D591" s="258"/>
      <c r="R591" s="258"/>
    </row>
    <row r="592" ht="15.75" customHeight="1">
      <c r="D592" s="258"/>
      <c r="R592" s="258"/>
    </row>
    <row r="593" ht="15.75" customHeight="1">
      <c r="D593" s="258"/>
      <c r="R593" s="258"/>
    </row>
    <row r="594" ht="15.75" customHeight="1">
      <c r="D594" s="258"/>
      <c r="R594" s="258"/>
    </row>
    <row r="595" ht="15.75" customHeight="1">
      <c r="D595" s="258"/>
      <c r="R595" s="258"/>
    </row>
    <row r="596" ht="15.75" customHeight="1">
      <c r="D596" s="258"/>
      <c r="R596" s="258"/>
    </row>
    <row r="597" ht="15.75" customHeight="1">
      <c r="D597" s="258"/>
      <c r="R597" s="258"/>
    </row>
    <row r="598" ht="15.75" customHeight="1">
      <c r="D598" s="258"/>
      <c r="R598" s="258"/>
    </row>
    <row r="599" ht="15.75" customHeight="1">
      <c r="D599" s="258"/>
      <c r="R599" s="258"/>
    </row>
    <row r="600" ht="15.75" customHeight="1">
      <c r="D600" s="258"/>
      <c r="R600" s="258"/>
    </row>
    <row r="601" ht="15.75" customHeight="1">
      <c r="D601" s="258"/>
      <c r="R601" s="258"/>
    </row>
    <row r="602" ht="15.75" customHeight="1">
      <c r="D602" s="258"/>
      <c r="R602" s="258"/>
    </row>
    <row r="603" ht="15.75" customHeight="1">
      <c r="D603" s="258"/>
      <c r="R603" s="258"/>
    </row>
    <row r="604" ht="15.75" customHeight="1">
      <c r="D604" s="258"/>
      <c r="R604" s="258"/>
    </row>
    <row r="605" ht="15.75" customHeight="1">
      <c r="D605" s="258"/>
      <c r="R605" s="258"/>
    </row>
    <row r="606" ht="15.75" customHeight="1">
      <c r="D606" s="258"/>
      <c r="R606" s="258"/>
    </row>
    <row r="607" ht="15.75" customHeight="1">
      <c r="D607" s="258"/>
      <c r="R607" s="258"/>
    </row>
    <row r="608" ht="15.75" customHeight="1">
      <c r="D608" s="258"/>
      <c r="R608" s="258"/>
    </row>
    <row r="609" ht="15.75" customHeight="1">
      <c r="D609" s="258"/>
      <c r="R609" s="258"/>
    </row>
    <row r="610" ht="15.75" customHeight="1">
      <c r="D610" s="258"/>
      <c r="R610" s="258"/>
    </row>
    <row r="611" ht="15.75" customHeight="1">
      <c r="D611" s="258"/>
      <c r="R611" s="258"/>
    </row>
    <row r="612" ht="15.75" customHeight="1">
      <c r="D612" s="258"/>
      <c r="R612" s="258"/>
    </row>
    <row r="613" ht="15.75" customHeight="1">
      <c r="D613" s="258"/>
      <c r="R613" s="258"/>
    </row>
    <row r="614" ht="15.75" customHeight="1">
      <c r="D614" s="258"/>
      <c r="R614" s="258"/>
    </row>
    <row r="615" ht="15.75" customHeight="1">
      <c r="D615" s="258"/>
      <c r="R615" s="258"/>
    </row>
    <row r="616" ht="15.75" customHeight="1">
      <c r="D616" s="258"/>
      <c r="R616" s="258"/>
    </row>
    <row r="617" ht="15.75" customHeight="1">
      <c r="D617" s="258"/>
      <c r="R617" s="258"/>
    </row>
    <row r="618" ht="15.75" customHeight="1">
      <c r="D618" s="258"/>
      <c r="R618" s="258"/>
    </row>
    <row r="619" ht="15.75" customHeight="1">
      <c r="D619" s="258"/>
      <c r="R619" s="258"/>
    </row>
    <row r="620" ht="15.75" customHeight="1">
      <c r="D620" s="258"/>
      <c r="R620" s="258"/>
    </row>
    <row r="621" ht="15.75" customHeight="1">
      <c r="D621" s="258"/>
      <c r="R621" s="258"/>
    </row>
    <row r="622" ht="15.75" customHeight="1">
      <c r="D622" s="258"/>
      <c r="R622" s="258"/>
    </row>
    <row r="623" ht="15.75" customHeight="1">
      <c r="D623" s="258"/>
      <c r="R623" s="258"/>
    </row>
    <row r="624" ht="15.75" customHeight="1">
      <c r="D624" s="258"/>
      <c r="R624" s="258"/>
    </row>
    <row r="625" ht="15.75" customHeight="1">
      <c r="D625" s="258"/>
      <c r="R625" s="258"/>
    </row>
    <row r="626" ht="15.75" customHeight="1">
      <c r="D626" s="258"/>
      <c r="R626" s="258"/>
    </row>
    <row r="627" ht="15.75" customHeight="1">
      <c r="D627" s="258"/>
      <c r="R627" s="258"/>
    </row>
    <row r="628" ht="15.75" customHeight="1">
      <c r="D628" s="258"/>
      <c r="R628" s="258"/>
    </row>
    <row r="629" ht="15.75" customHeight="1">
      <c r="D629" s="258"/>
      <c r="R629" s="258"/>
    </row>
    <row r="630" ht="15.75" customHeight="1">
      <c r="D630" s="258"/>
      <c r="R630" s="258"/>
    </row>
    <row r="631" ht="15.75" customHeight="1">
      <c r="D631" s="258"/>
      <c r="R631" s="258"/>
    </row>
    <row r="632" ht="15.75" customHeight="1">
      <c r="D632" s="258"/>
      <c r="R632" s="258"/>
    </row>
    <row r="633" ht="15.75" customHeight="1">
      <c r="D633" s="258"/>
      <c r="R633" s="258"/>
    </row>
    <row r="634" ht="15.75" customHeight="1">
      <c r="D634" s="258"/>
      <c r="R634" s="258"/>
    </row>
    <row r="635" ht="15.75" customHeight="1">
      <c r="D635" s="258"/>
      <c r="R635" s="258"/>
    </row>
    <row r="636" ht="15.75" customHeight="1">
      <c r="D636" s="258"/>
      <c r="R636" s="258"/>
    </row>
    <row r="637" ht="15.75" customHeight="1">
      <c r="D637" s="258"/>
      <c r="R637" s="258"/>
    </row>
    <row r="638" ht="15.75" customHeight="1">
      <c r="D638" s="258"/>
      <c r="R638" s="258"/>
    </row>
    <row r="639" ht="15.75" customHeight="1">
      <c r="D639" s="258"/>
      <c r="R639" s="258"/>
    </row>
    <row r="640" ht="15.75" customHeight="1">
      <c r="D640" s="258"/>
      <c r="R640" s="258"/>
    </row>
    <row r="641" ht="15.75" customHeight="1">
      <c r="D641" s="258"/>
      <c r="R641" s="258"/>
    </row>
    <row r="642" ht="15.75" customHeight="1">
      <c r="D642" s="258"/>
      <c r="R642" s="258"/>
    </row>
    <row r="643" ht="15.75" customHeight="1">
      <c r="D643" s="258"/>
      <c r="R643" s="258"/>
    </row>
    <row r="644" ht="15.75" customHeight="1">
      <c r="D644" s="258"/>
      <c r="R644" s="258"/>
    </row>
    <row r="645" ht="15.75" customHeight="1">
      <c r="D645" s="258"/>
      <c r="R645" s="258"/>
    </row>
    <row r="646" ht="15.75" customHeight="1">
      <c r="D646" s="258"/>
      <c r="R646" s="258"/>
    </row>
    <row r="647" ht="15.75" customHeight="1">
      <c r="D647" s="258"/>
      <c r="R647" s="258"/>
    </row>
    <row r="648" ht="15.75" customHeight="1">
      <c r="D648" s="258"/>
      <c r="R648" s="258"/>
    </row>
    <row r="649" ht="15.75" customHeight="1">
      <c r="D649" s="258"/>
      <c r="R649" s="258"/>
    </row>
    <row r="650" ht="15.75" customHeight="1">
      <c r="D650" s="258"/>
      <c r="R650" s="258"/>
    </row>
    <row r="651" ht="15.75" customHeight="1">
      <c r="D651" s="258"/>
      <c r="R651" s="258"/>
    </row>
    <row r="652" ht="15.75" customHeight="1">
      <c r="D652" s="258"/>
      <c r="R652" s="258"/>
    </row>
    <row r="653" ht="15.75" customHeight="1">
      <c r="D653" s="258"/>
      <c r="R653" s="258"/>
    </row>
    <row r="654" ht="15.75" customHeight="1">
      <c r="D654" s="258"/>
      <c r="R654" s="258"/>
    </row>
    <row r="655" ht="15.75" customHeight="1">
      <c r="D655" s="258"/>
      <c r="R655" s="258"/>
    </row>
    <row r="656" ht="15.75" customHeight="1">
      <c r="D656" s="258"/>
      <c r="R656" s="258"/>
    </row>
    <row r="657" ht="15.75" customHeight="1">
      <c r="D657" s="258"/>
      <c r="R657" s="258"/>
    </row>
    <row r="658" ht="15.75" customHeight="1">
      <c r="D658" s="258"/>
      <c r="R658" s="258"/>
    </row>
    <row r="659" ht="15.75" customHeight="1">
      <c r="D659" s="258"/>
      <c r="R659" s="258"/>
    </row>
    <row r="660" ht="15.75" customHeight="1">
      <c r="D660" s="258"/>
      <c r="R660" s="258"/>
    </row>
    <row r="661" ht="15.75" customHeight="1">
      <c r="D661" s="258"/>
      <c r="R661" s="258"/>
    </row>
    <row r="662" ht="15.75" customHeight="1">
      <c r="D662" s="258"/>
      <c r="R662" s="258"/>
    </row>
    <row r="663" ht="15.75" customHeight="1">
      <c r="D663" s="258"/>
      <c r="R663" s="258"/>
    </row>
    <row r="664" ht="15.75" customHeight="1">
      <c r="D664" s="258"/>
      <c r="R664" s="258"/>
    </row>
    <row r="665" ht="15.75" customHeight="1">
      <c r="D665" s="258"/>
      <c r="R665" s="258"/>
    </row>
    <row r="666" ht="15.75" customHeight="1">
      <c r="D666" s="258"/>
      <c r="R666" s="258"/>
    </row>
    <row r="667" ht="15.75" customHeight="1">
      <c r="D667" s="258"/>
      <c r="R667" s="258"/>
    </row>
    <row r="668" ht="15.75" customHeight="1">
      <c r="D668" s="258"/>
      <c r="R668" s="258"/>
    </row>
    <row r="669" ht="15.75" customHeight="1">
      <c r="D669" s="258"/>
      <c r="R669" s="258"/>
    </row>
    <row r="670" ht="15.75" customHeight="1">
      <c r="D670" s="258"/>
      <c r="R670" s="258"/>
    </row>
    <row r="671" ht="15.75" customHeight="1">
      <c r="D671" s="258"/>
      <c r="R671" s="258"/>
    </row>
    <row r="672" ht="15.75" customHeight="1">
      <c r="D672" s="258"/>
      <c r="R672" s="258"/>
    </row>
    <row r="673" ht="15.75" customHeight="1">
      <c r="D673" s="258"/>
      <c r="R673" s="258"/>
    </row>
    <row r="674" ht="15.75" customHeight="1">
      <c r="D674" s="258"/>
      <c r="R674" s="258"/>
    </row>
    <row r="675" ht="15.75" customHeight="1">
      <c r="D675" s="258"/>
      <c r="R675" s="258"/>
    </row>
    <row r="676" ht="15.75" customHeight="1">
      <c r="D676" s="258"/>
      <c r="R676" s="258"/>
    </row>
    <row r="677" ht="15.75" customHeight="1">
      <c r="D677" s="258"/>
      <c r="R677" s="258"/>
    </row>
    <row r="678" ht="15.75" customHeight="1">
      <c r="D678" s="258"/>
      <c r="R678" s="258"/>
    </row>
    <row r="679" ht="15.75" customHeight="1">
      <c r="D679" s="258"/>
      <c r="R679" s="258"/>
    </row>
    <row r="680" ht="15.75" customHeight="1">
      <c r="D680" s="258"/>
      <c r="R680" s="258"/>
    </row>
    <row r="681" ht="15.75" customHeight="1">
      <c r="D681" s="258"/>
      <c r="R681" s="258"/>
    </row>
    <row r="682" ht="15.75" customHeight="1">
      <c r="D682" s="258"/>
      <c r="R682" s="258"/>
    </row>
    <row r="683" ht="15.75" customHeight="1">
      <c r="D683" s="258"/>
      <c r="R683" s="258"/>
    </row>
    <row r="684" ht="15.75" customHeight="1">
      <c r="D684" s="258"/>
      <c r="R684" s="258"/>
    </row>
    <row r="685" ht="15.75" customHeight="1">
      <c r="D685" s="258"/>
      <c r="R685" s="258"/>
    </row>
    <row r="686" ht="15.75" customHeight="1">
      <c r="D686" s="258"/>
      <c r="R686" s="258"/>
    </row>
    <row r="687" ht="15.75" customHeight="1">
      <c r="D687" s="258"/>
      <c r="R687" s="258"/>
    </row>
    <row r="688" ht="15.75" customHeight="1">
      <c r="D688" s="258"/>
      <c r="R688" s="258"/>
    </row>
    <row r="689" ht="15.75" customHeight="1">
      <c r="D689" s="258"/>
      <c r="R689" s="258"/>
    </row>
    <row r="690" ht="15.75" customHeight="1">
      <c r="D690" s="258"/>
      <c r="R690" s="258"/>
    </row>
    <row r="691" ht="15.75" customHeight="1">
      <c r="D691" s="258"/>
      <c r="R691" s="258"/>
    </row>
    <row r="692" ht="15.75" customHeight="1">
      <c r="D692" s="258"/>
      <c r="R692" s="258"/>
    </row>
    <row r="693" ht="15.75" customHeight="1">
      <c r="D693" s="258"/>
      <c r="R693" s="258"/>
    </row>
    <row r="694" ht="15.75" customHeight="1">
      <c r="D694" s="258"/>
      <c r="R694" s="258"/>
    </row>
    <row r="695" ht="15.75" customHeight="1">
      <c r="D695" s="258"/>
      <c r="R695" s="258"/>
    </row>
    <row r="696" ht="15.75" customHeight="1">
      <c r="D696" s="258"/>
      <c r="R696" s="258"/>
    </row>
    <row r="697" ht="15.75" customHeight="1">
      <c r="D697" s="258"/>
      <c r="R697" s="258"/>
    </row>
    <row r="698" ht="15.75" customHeight="1">
      <c r="D698" s="258"/>
      <c r="R698" s="258"/>
    </row>
    <row r="699" ht="15.75" customHeight="1">
      <c r="D699" s="258"/>
      <c r="R699" s="258"/>
    </row>
    <row r="700" ht="15.75" customHeight="1">
      <c r="D700" s="258"/>
      <c r="R700" s="258"/>
    </row>
    <row r="701" ht="15.75" customHeight="1">
      <c r="D701" s="258"/>
      <c r="R701" s="258"/>
    </row>
    <row r="702" ht="15.75" customHeight="1">
      <c r="D702" s="258"/>
      <c r="R702" s="258"/>
    </row>
    <row r="703" ht="15.75" customHeight="1">
      <c r="D703" s="258"/>
      <c r="R703" s="258"/>
    </row>
    <row r="704" ht="15.75" customHeight="1">
      <c r="D704" s="258"/>
      <c r="R704" s="258"/>
    </row>
    <row r="705" ht="15.75" customHeight="1">
      <c r="D705" s="258"/>
      <c r="R705" s="258"/>
    </row>
    <row r="706" ht="15.75" customHeight="1">
      <c r="D706" s="258"/>
      <c r="R706" s="258"/>
    </row>
    <row r="707" ht="15.75" customHeight="1">
      <c r="D707" s="258"/>
      <c r="R707" s="258"/>
    </row>
    <row r="708" ht="15.75" customHeight="1">
      <c r="D708" s="258"/>
      <c r="R708" s="258"/>
    </row>
    <row r="709" ht="15.75" customHeight="1">
      <c r="D709" s="258"/>
      <c r="R709" s="258"/>
    </row>
    <row r="710" ht="15.75" customHeight="1">
      <c r="D710" s="258"/>
      <c r="R710" s="258"/>
    </row>
    <row r="711" ht="15.75" customHeight="1">
      <c r="D711" s="258"/>
      <c r="R711" s="258"/>
    </row>
    <row r="712" ht="15.75" customHeight="1">
      <c r="D712" s="258"/>
      <c r="R712" s="258"/>
    </row>
    <row r="713" ht="15.75" customHeight="1">
      <c r="D713" s="258"/>
      <c r="R713" s="258"/>
    </row>
    <row r="714" ht="15.75" customHeight="1">
      <c r="D714" s="258"/>
      <c r="R714" s="258"/>
    </row>
    <row r="715" ht="15.75" customHeight="1">
      <c r="D715" s="258"/>
      <c r="R715" s="258"/>
    </row>
    <row r="716" ht="15.75" customHeight="1">
      <c r="D716" s="258"/>
      <c r="R716" s="258"/>
    </row>
    <row r="717" ht="15.75" customHeight="1">
      <c r="D717" s="258"/>
      <c r="R717" s="258"/>
    </row>
    <row r="718" ht="15.75" customHeight="1">
      <c r="D718" s="258"/>
      <c r="R718" s="258"/>
    </row>
    <row r="719" ht="15.75" customHeight="1">
      <c r="D719" s="258"/>
      <c r="R719" s="258"/>
    </row>
    <row r="720" ht="15.75" customHeight="1">
      <c r="D720" s="258"/>
      <c r="R720" s="258"/>
    </row>
    <row r="721" ht="15.75" customHeight="1">
      <c r="D721" s="258"/>
      <c r="R721" s="258"/>
    </row>
    <row r="722" ht="15.75" customHeight="1">
      <c r="D722" s="258"/>
      <c r="R722" s="258"/>
    </row>
    <row r="723" ht="15.75" customHeight="1">
      <c r="D723" s="258"/>
      <c r="R723" s="258"/>
    </row>
    <row r="724" ht="15.75" customHeight="1">
      <c r="D724" s="258"/>
      <c r="R724" s="258"/>
    </row>
    <row r="725" ht="15.75" customHeight="1">
      <c r="D725" s="258"/>
      <c r="R725" s="258"/>
    </row>
    <row r="726" ht="15.75" customHeight="1">
      <c r="D726" s="258"/>
      <c r="R726" s="258"/>
    </row>
    <row r="727" ht="15.75" customHeight="1">
      <c r="D727" s="258"/>
      <c r="R727" s="258"/>
    </row>
    <row r="728" ht="15.75" customHeight="1">
      <c r="D728" s="258"/>
      <c r="R728" s="258"/>
    </row>
    <row r="729" ht="15.75" customHeight="1">
      <c r="D729" s="258"/>
      <c r="R729" s="258"/>
    </row>
    <row r="730" ht="15.75" customHeight="1">
      <c r="D730" s="258"/>
      <c r="R730" s="258"/>
    </row>
    <row r="731" ht="15.75" customHeight="1">
      <c r="D731" s="258"/>
      <c r="R731" s="258"/>
    </row>
    <row r="732" ht="15.75" customHeight="1">
      <c r="D732" s="258"/>
      <c r="R732" s="258"/>
    </row>
    <row r="733" ht="15.75" customHeight="1">
      <c r="D733" s="258"/>
      <c r="R733" s="258"/>
    </row>
    <row r="734" ht="15.75" customHeight="1">
      <c r="D734" s="258"/>
      <c r="R734" s="258"/>
    </row>
    <row r="735" ht="15.75" customHeight="1">
      <c r="D735" s="258"/>
      <c r="R735" s="258"/>
    </row>
    <row r="736" ht="15.75" customHeight="1">
      <c r="D736" s="258"/>
      <c r="R736" s="258"/>
    </row>
    <row r="737" ht="15.75" customHeight="1">
      <c r="D737" s="258"/>
      <c r="R737" s="258"/>
    </row>
    <row r="738" ht="15.75" customHeight="1">
      <c r="D738" s="258"/>
      <c r="R738" s="258"/>
    </row>
    <row r="739" ht="15.75" customHeight="1">
      <c r="D739" s="258"/>
      <c r="R739" s="258"/>
    </row>
    <row r="740" ht="15.75" customHeight="1">
      <c r="D740" s="258"/>
      <c r="R740" s="258"/>
    </row>
    <row r="741" ht="15.75" customHeight="1">
      <c r="D741" s="258"/>
      <c r="R741" s="258"/>
    </row>
    <row r="742" ht="15.75" customHeight="1">
      <c r="D742" s="258"/>
      <c r="R742" s="258"/>
    </row>
    <row r="743" ht="15.75" customHeight="1">
      <c r="D743" s="258"/>
      <c r="R743" s="258"/>
    </row>
    <row r="744" ht="15.75" customHeight="1">
      <c r="D744" s="258"/>
      <c r="R744" s="258"/>
    </row>
    <row r="745" ht="15.75" customHeight="1">
      <c r="D745" s="258"/>
      <c r="R745" s="258"/>
    </row>
    <row r="746" ht="15.75" customHeight="1">
      <c r="D746" s="258"/>
      <c r="R746" s="258"/>
    </row>
    <row r="747" ht="15.75" customHeight="1">
      <c r="D747" s="258"/>
      <c r="R747" s="258"/>
    </row>
    <row r="748" ht="15.75" customHeight="1">
      <c r="D748" s="258"/>
      <c r="R748" s="258"/>
    </row>
    <row r="749" ht="15.75" customHeight="1">
      <c r="D749" s="258"/>
      <c r="R749" s="258"/>
    </row>
    <row r="750" ht="15.75" customHeight="1">
      <c r="D750" s="258"/>
      <c r="R750" s="258"/>
    </row>
    <row r="751" ht="15.75" customHeight="1">
      <c r="D751" s="258"/>
      <c r="R751" s="258"/>
    </row>
    <row r="752" ht="15.75" customHeight="1">
      <c r="D752" s="258"/>
      <c r="R752" s="258"/>
    </row>
    <row r="753" ht="15.75" customHeight="1">
      <c r="D753" s="258"/>
      <c r="R753" s="258"/>
    </row>
    <row r="754" ht="15.75" customHeight="1">
      <c r="D754" s="258"/>
      <c r="R754" s="258"/>
    </row>
    <row r="755" ht="15.75" customHeight="1">
      <c r="D755" s="258"/>
      <c r="R755" s="258"/>
    </row>
    <row r="756" ht="15.75" customHeight="1">
      <c r="D756" s="258"/>
      <c r="R756" s="258"/>
    </row>
    <row r="757" ht="15.75" customHeight="1">
      <c r="D757" s="258"/>
      <c r="R757" s="258"/>
    </row>
    <row r="758" ht="15.75" customHeight="1">
      <c r="D758" s="258"/>
      <c r="R758" s="258"/>
    </row>
    <row r="759" ht="15.75" customHeight="1">
      <c r="D759" s="258"/>
      <c r="R759" s="258"/>
    </row>
    <row r="760" ht="15.75" customHeight="1">
      <c r="D760" s="258"/>
      <c r="R760" s="258"/>
    </row>
    <row r="761" ht="15.75" customHeight="1">
      <c r="D761" s="258"/>
      <c r="R761" s="258"/>
    </row>
    <row r="762" ht="15.75" customHeight="1">
      <c r="D762" s="258"/>
      <c r="R762" s="258"/>
    </row>
    <row r="763" ht="15.75" customHeight="1">
      <c r="D763" s="258"/>
      <c r="R763" s="258"/>
    </row>
    <row r="764" ht="15.75" customHeight="1">
      <c r="D764" s="258"/>
      <c r="R764" s="258"/>
    </row>
    <row r="765" ht="15.75" customHeight="1">
      <c r="D765" s="258"/>
      <c r="R765" s="258"/>
    </row>
    <row r="766" ht="15.75" customHeight="1">
      <c r="D766" s="258"/>
      <c r="R766" s="258"/>
    </row>
    <row r="767" ht="15.75" customHeight="1">
      <c r="D767" s="258"/>
      <c r="R767" s="258"/>
    </row>
    <row r="768" ht="15.75" customHeight="1">
      <c r="D768" s="258"/>
      <c r="R768" s="258"/>
    </row>
    <row r="769" ht="15.75" customHeight="1">
      <c r="D769" s="258"/>
      <c r="R769" s="258"/>
    </row>
    <row r="770" ht="15.75" customHeight="1">
      <c r="D770" s="258"/>
      <c r="R770" s="258"/>
    </row>
    <row r="771" ht="15.75" customHeight="1">
      <c r="D771" s="258"/>
      <c r="R771" s="258"/>
    </row>
    <row r="772" ht="15.75" customHeight="1">
      <c r="D772" s="258"/>
      <c r="R772" s="258"/>
    </row>
    <row r="773" ht="15.75" customHeight="1">
      <c r="D773" s="258"/>
      <c r="R773" s="258"/>
    </row>
    <row r="774" ht="15.75" customHeight="1">
      <c r="D774" s="258"/>
      <c r="R774" s="258"/>
    </row>
    <row r="775" ht="15.75" customHeight="1">
      <c r="D775" s="258"/>
      <c r="R775" s="258"/>
    </row>
    <row r="776" ht="15.75" customHeight="1">
      <c r="D776" s="258"/>
      <c r="R776" s="258"/>
    </row>
    <row r="777" ht="15.75" customHeight="1">
      <c r="D777" s="258"/>
      <c r="R777" s="258"/>
    </row>
    <row r="778" ht="15.75" customHeight="1">
      <c r="D778" s="258"/>
      <c r="R778" s="258"/>
    </row>
    <row r="779" ht="15.75" customHeight="1">
      <c r="D779" s="258"/>
      <c r="R779" s="258"/>
    </row>
    <row r="780" ht="15.75" customHeight="1">
      <c r="D780" s="258"/>
      <c r="R780" s="258"/>
    </row>
    <row r="781" ht="15.75" customHeight="1">
      <c r="D781" s="258"/>
      <c r="R781" s="258"/>
    </row>
    <row r="782" ht="15.75" customHeight="1">
      <c r="D782" s="258"/>
      <c r="R782" s="258"/>
    </row>
    <row r="783" ht="15.75" customHeight="1">
      <c r="D783" s="258"/>
      <c r="R783" s="258"/>
    </row>
    <row r="784" ht="15.75" customHeight="1">
      <c r="D784" s="258"/>
      <c r="R784" s="258"/>
    </row>
    <row r="785" ht="15.75" customHeight="1">
      <c r="D785" s="258"/>
      <c r="R785" s="258"/>
    </row>
    <row r="786" ht="15.75" customHeight="1">
      <c r="D786" s="258"/>
      <c r="R786" s="258"/>
    </row>
    <row r="787" ht="15.75" customHeight="1">
      <c r="D787" s="258"/>
      <c r="R787" s="258"/>
    </row>
    <row r="788" ht="15.75" customHeight="1">
      <c r="D788" s="258"/>
      <c r="R788" s="258"/>
    </row>
    <row r="789" ht="15.75" customHeight="1">
      <c r="D789" s="258"/>
      <c r="R789" s="258"/>
    </row>
    <row r="790" ht="15.75" customHeight="1">
      <c r="D790" s="258"/>
      <c r="R790" s="258"/>
    </row>
    <row r="791" ht="15.75" customHeight="1">
      <c r="D791" s="258"/>
      <c r="R791" s="258"/>
    </row>
    <row r="792" ht="15.75" customHeight="1">
      <c r="D792" s="258"/>
      <c r="R792" s="258"/>
    </row>
    <row r="793" ht="15.75" customHeight="1">
      <c r="D793" s="258"/>
      <c r="R793" s="258"/>
    </row>
    <row r="794" ht="15.75" customHeight="1">
      <c r="D794" s="258"/>
      <c r="R794" s="258"/>
    </row>
    <row r="795" ht="15.75" customHeight="1">
      <c r="D795" s="258"/>
      <c r="R795" s="258"/>
    </row>
    <row r="796" ht="15.75" customHeight="1">
      <c r="D796" s="258"/>
      <c r="R796" s="258"/>
    </row>
    <row r="797" ht="15.75" customHeight="1">
      <c r="D797" s="258"/>
      <c r="R797" s="258"/>
    </row>
    <row r="798" ht="15.75" customHeight="1">
      <c r="D798" s="258"/>
      <c r="R798" s="258"/>
    </row>
    <row r="799" ht="15.75" customHeight="1">
      <c r="D799" s="258"/>
      <c r="R799" s="258"/>
    </row>
    <row r="800" ht="15.75" customHeight="1">
      <c r="D800" s="258"/>
      <c r="R800" s="258"/>
    </row>
    <row r="801" ht="15.75" customHeight="1">
      <c r="D801" s="258"/>
      <c r="R801" s="258"/>
    </row>
    <row r="802" ht="15.75" customHeight="1">
      <c r="D802" s="258"/>
      <c r="R802" s="258"/>
    </row>
    <row r="803" ht="15.75" customHeight="1">
      <c r="D803" s="258"/>
      <c r="R803" s="258"/>
    </row>
    <row r="804" ht="15.75" customHeight="1">
      <c r="D804" s="258"/>
      <c r="R804" s="258"/>
    </row>
    <row r="805" ht="15.75" customHeight="1">
      <c r="D805" s="258"/>
      <c r="R805" s="258"/>
    </row>
    <row r="806" ht="15.75" customHeight="1">
      <c r="D806" s="258"/>
      <c r="R806" s="258"/>
    </row>
    <row r="807" ht="15.75" customHeight="1">
      <c r="D807" s="258"/>
      <c r="R807" s="258"/>
    </row>
    <row r="808" ht="15.75" customHeight="1">
      <c r="D808" s="258"/>
      <c r="R808" s="258"/>
    </row>
    <row r="809" ht="15.75" customHeight="1">
      <c r="D809" s="258"/>
      <c r="R809" s="258"/>
    </row>
    <row r="810" ht="15.75" customHeight="1">
      <c r="D810" s="258"/>
      <c r="R810" s="258"/>
    </row>
    <row r="811" ht="15.75" customHeight="1">
      <c r="D811" s="258"/>
      <c r="R811" s="258"/>
    </row>
    <row r="812" ht="15.75" customHeight="1">
      <c r="D812" s="258"/>
      <c r="R812" s="258"/>
    </row>
    <row r="813" ht="15.75" customHeight="1">
      <c r="D813" s="258"/>
      <c r="R813" s="258"/>
    </row>
    <row r="814" ht="15.75" customHeight="1">
      <c r="D814" s="258"/>
      <c r="R814" s="258"/>
    </row>
    <row r="815" ht="15.75" customHeight="1">
      <c r="D815" s="258"/>
      <c r="R815" s="258"/>
    </row>
    <row r="816" ht="15.75" customHeight="1">
      <c r="D816" s="258"/>
      <c r="R816" s="258"/>
    </row>
    <row r="817" ht="15.75" customHeight="1">
      <c r="D817" s="258"/>
      <c r="R817" s="258"/>
    </row>
    <row r="818" ht="15.75" customHeight="1">
      <c r="D818" s="258"/>
      <c r="R818" s="258"/>
    </row>
    <row r="819" ht="15.75" customHeight="1">
      <c r="D819" s="258"/>
      <c r="R819" s="258"/>
    </row>
    <row r="820" ht="15.75" customHeight="1">
      <c r="D820" s="258"/>
      <c r="R820" s="258"/>
    </row>
    <row r="821" ht="15.75" customHeight="1">
      <c r="D821" s="258"/>
      <c r="R821" s="258"/>
    </row>
    <row r="822" ht="15.75" customHeight="1">
      <c r="D822" s="258"/>
      <c r="R822" s="258"/>
    </row>
    <row r="823" ht="15.75" customHeight="1">
      <c r="D823" s="258"/>
      <c r="R823" s="258"/>
    </row>
    <row r="824" ht="15.75" customHeight="1">
      <c r="D824" s="258"/>
      <c r="R824" s="258"/>
    </row>
    <row r="825" ht="15.75" customHeight="1">
      <c r="D825" s="258"/>
      <c r="R825" s="258"/>
    </row>
    <row r="826" ht="15.75" customHeight="1">
      <c r="D826" s="258"/>
      <c r="R826" s="258"/>
    </row>
    <row r="827" ht="15.75" customHeight="1">
      <c r="D827" s="258"/>
      <c r="R827" s="258"/>
    </row>
    <row r="828" ht="15.75" customHeight="1">
      <c r="D828" s="258"/>
      <c r="R828" s="258"/>
    </row>
    <row r="829" ht="15.75" customHeight="1">
      <c r="D829" s="258"/>
      <c r="R829" s="258"/>
    </row>
    <row r="830" ht="15.75" customHeight="1">
      <c r="D830" s="258"/>
      <c r="R830" s="258"/>
    </row>
    <row r="831" ht="15.75" customHeight="1">
      <c r="D831" s="258"/>
      <c r="R831" s="258"/>
    </row>
    <row r="832" ht="15.75" customHeight="1">
      <c r="D832" s="258"/>
      <c r="R832" s="258"/>
    </row>
    <row r="833" ht="15.75" customHeight="1">
      <c r="D833" s="258"/>
      <c r="R833" s="258"/>
    </row>
    <row r="834" ht="15.75" customHeight="1">
      <c r="D834" s="258"/>
      <c r="R834" s="258"/>
    </row>
    <row r="835" ht="15.75" customHeight="1">
      <c r="D835" s="258"/>
      <c r="R835" s="258"/>
    </row>
    <row r="836" ht="15.75" customHeight="1">
      <c r="D836" s="258"/>
      <c r="R836" s="258"/>
    </row>
    <row r="837" ht="15.75" customHeight="1">
      <c r="D837" s="258"/>
      <c r="R837" s="258"/>
    </row>
    <row r="838" ht="15.75" customHeight="1">
      <c r="D838" s="258"/>
      <c r="R838" s="258"/>
    </row>
    <row r="839" ht="15.75" customHeight="1">
      <c r="D839" s="258"/>
      <c r="R839" s="258"/>
    </row>
    <row r="840" ht="15.75" customHeight="1">
      <c r="D840" s="258"/>
      <c r="R840" s="258"/>
    </row>
    <row r="841" ht="15.75" customHeight="1">
      <c r="D841" s="258"/>
      <c r="R841" s="258"/>
    </row>
    <row r="842" ht="15.75" customHeight="1">
      <c r="D842" s="258"/>
      <c r="R842" s="258"/>
    </row>
    <row r="843" ht="15.75" customHeight="1">
      <c r="D843" s="258"/>
      <c r="R843" s="258"/>
    </row>
    <row r="844" ht="15.75" customHeight="1">
      <c r="D844" s="258"/>
      <c r="R844" s="258"/>
    </row>
    <row r="845" ht="15.75" customHeight="1">
      <c r="D845" s="258"/>
      <c r="R845" s="258"/>
    </row>
    <row r="846" ht="15.75" customHeight="1">
      <c r="D846" s="258"/>
      <c r="R846" s="258"/>
    </row>
    <row r="847" ht="15.75" customHeight="1">
      <c r="D847" s="258"/>
      <c r="R847" s="258"/>
    </row>
    <row r="848" ht="15.75" customHeight="1">
      <c r="D848" s="258"/>
      <c r="R848" s="258"/>
    </row>
    <row r="849" ht="15.75" customHeight="1">
      <c r="D849" s="258"/>
      <c r="R849" s="258"/>
    </row>
    <row r="850" ht="15.75" customHeight="1">
      <c r="D850" s="258"/>
      <c r="R850" s="258"/>
    </row>
    <row r="851" ht="15.75" customHeight="1">
      <c r="D851" s="258"/>
      <c r="R851" s="258"/>
    </row>
    <row r="852" ht="15.75" customHeight="1">
      <c r="D852" s="258"/>
      <c r="R852" s="258"/>
    </row>
    <row r="853" ht="15.75" customHeight="1">
      <c r="D853" s="258"/>
      <c r="R853" s="258"/>
    </row>
    <row r="854" ht="15.75" customHeight="1">
      <c r="D854" s="258"/>
      <c r="R854" s="258"/>
    </row>
    <row r="855" ht="15.75" customHeight="1">
      <c r="D855" s="258"/>
      <c r="R855" s="258"/>
    </row>
    <row r="856" ht="15.75" customHeight="1">
      <c r="D856" s="258"/>
      <c r="R856" s="258"/>
    </row>
    <row r="857" ht="15.75" customHeight="1">
      <c r="D857" s="258"/>
      <c r="R857" s="258"/>
    </row>
    <row r="858" ht="15.75" customHeight="1">
      <c r="D858" s="258"/>
      <c r="R858" s="258"/>
    </row>
    <row r="859" ht="15.75" customHeight="1">
      <c r="D859" s="258"/>
      <c r="R859" s="258"/>
    </row>
    <row r="860" ht="15.75" customHeight="1">
      <c r="D860" s="258"/>
      <c r="R860" s="258"/>
    </row>
    <row r="861" ht="15.75" customHeight="1">
      <c r="D861" s="258"/>
      <c r="R861" s="258"/>
    </row>
    <row r="862" ht="15.75" customHeight="1">
      <c r="D862" s="258"/>
      <c r="R862" s="258"/>
    </row>
    <row r="863" ht="15.75" customHeight="1">
      <c r="D863" s="258"/>
      <c r="R863" s="258"/>
    </row>
    <row r="864" ht="15.75" customHeight="1">
      <c r="D864" s="258"/>
      <c r="R864" s="258"/>
    </row>
    <row r="865" ht="15.75" customHeight="1">
      <c r="D865" s="258"/>
      <c r="R865" s="258"/>
    </row>
    <row r="866" ht="15.75" customHeight="1">
      <c r="D866" s="258"/>
      <c r="R866" s="258"/>
    </row>
    <row r="867" ht="15.75" customHeight="1">
      <c r="D867" s="258"/>
      <c r="R867" s="258"/>
    </row>
    <row r="868" ht="15.75" customHeight="1">
      <c r="D868" s="258"/>
      <c r="R868" s="258"/>
    </row>
    <row r="869" ht="15.75" customHeight="1">
      <c r="D869" s="258"/>
      <c r="R869" s="258"/>
    </row>
    <row r="870" ht="15.75" customHeight="1">
      <c r="D870" s="258"/>
      <c r="R870" s="258"/>
    </row>
    <row r="871" ht="15.75" customHeight="1">
      <c r="D871" s="258"/>
      <c r="R871" s="258"/>
    </row>
    <row r="872" ht="15.75" customHeight="1">
      <c r="D872" s="258"/>
      <c r="R872" s="258"/>
    </row>
    <row r="873" ht="15.75" customHeight="1">
      <c r="D873" s="258"/>
      <c r="R873" s="258"/>
    </row>
    <row r="874" ht="15.75" customHeight="1">
      <c r="D874" s="258"/>
      <c r="R874" s="258"/>
    </row>
    <row r="875" ht="15.75" customHeight="1">
      <c r="D875" s="258"/>
      <c r="R875" s="258"/>
    </row>
    <row r="876" ht="15.75" customHeight="1">
      <c r="D876" s="258"/>
      <c r="R876" s="258"/>
    </row>
    <row r="877" ht="15.75" customHeight="1">
      <c r="D877" s="258"/>
      <c r="R877" s="258"/>
    </row>
    <row r="878" ht="15.75" customHeight="1">
      <c r="D878" s="258"/>
      <c r="R878" s="258"/>
    </row>
    <row r="879" ht="15.75" customHeight="1">
      <c r="D879" s="258"/>
      <c r="R879" s="258"/>
    </row>
    <row r="880" ht="15.75" customHeight="1">
      <c r="D880" s="258"/>
      <c r="R880" s="258"/>
    </row>
    <row r="881" ht="15.75" customHeight="1">
      <c r="D881" s="258"/>
      <c r="R881" s="258"/>
    </row>
    <row r="882" ht="15.75" customHeight="1">
      <c r="D882" s="258"/>
      <c r="R882" s="258"/>
    </row>
    <row r="883" ht="15.75" customHeight="1">
      <c r="D883" s="258"/>
      <c r="R883" s="258"/>
    </row>
    <row r="884" ht="15.75" customHeight="1">
      <c r="D884" s="258"/>
      <c r="R884" s="258"/>
    </row>
    <row r="885" ht="15.75" customHeight="1">
      <c r="D885" s="258"/>
      <c r="R885" s="258"/>
    </row>
    <row r="886" ht="15.75" customHeight="1">
      <c r="D886" s="258"/>
      <c r="R886" s="258"/>
    </row>
    <row r="887" ht="15.75" customHeight="1">
      <c r="D887" s="258"/>
      <c r="R887" s="258"/>
    </row>
    <row r="888" ht="15.75" customHeight="1">
      <c r="D888" s="258"/>
      <c r="R888" s="258"/>
    </row>
    <row r="889" ht="15.75" customHeight="1">
      <c r="D889" s="258"/>
      <c r="R889" s="258"/>
    </row>
    <row r="890" ht="15.75" customHeight="1">
      <c r="D890" s="258"/>
      <c r="R890" s="258"/>
    </row>
    <row r="891" ht="15.75" customHeight="1">
      <c r="D891" s="258"/>
      <c r="R891" s="258"/>
    </row>
    <row r="892" ht="15.75" customHeight="1">
      <c r="D892" s="258"/>
      <c r="R892" s="258"/>
    </row>
    <row r="893" ht="15.75" customHeight="1">
      <c r="D893" s="258"/>
      <c r="R893" s="258"/>
    </row>
    <row r="894" ht="15.75" customHeight="1">
      <c r="D894" s="258"/>
      <c r="R894" s="258"/>
    </row>
    <row r="895" ht="15.75" customHeight="1">
      <c r="D895" s="258"/>
      <c r="R895" s="258"/>
    </row>
    <row r="896" ht="15.75" customHeight="1">
      <c r="D896" s="258"/>
      <c r="R896" s="258"/>
    </row>
    <row r="897" ht="15.75" customHeight="1">
      <c r="D897" s="258"/>
      <c r="R897" s="258"/>
    </row>
    <row r="898" ht="15.75" customHeight="1">
      <c r="D898" s="258"/>
      <c r="R898" s="258"/>
    </row>
    <row r="899" ht="15.75" customHeight="1">
      <c r="D899" s="258"/>
      <c r="R899" s="258"/>
    </row>
    <row r="900" ht="15.75" customHeight="1">
      <c r="D900" s="258"/>
      <c r="R900" s="258"/>
    </row>
    <row r="901" ht="15.75" customHeight="1">
      <c r="D901" s="258"/>
      <c r="R901" s="258"/>
    </row>
    <row r="902" ht="15.75" customHeight="1">
      <c r="D902" s="258"/>
      <c r="R902" s="258"/>
    </row>
    <row r="903" ht="15.75" customHeight="1">
      <c r="D903" s="258"/>
      <c r="R903" s="258"/>
    </row>
    <row r="904" ht="15.75" customHeight="1">
      <c r="D904" s="258"/>
      <c r="R904" s="258"/>
    </row>
    <row r="905" ht="15.75" customHeight="1">
      <c r="D905" s="258"/>
      <c r="R905" s="258"/>
    </row>
    <row r="906" ht="15.75" customHeight="1">
      <c r="D906" s="258"/>
      <c r="R906" s="258"/>
    </row>
    <row r="907" ht="15.75" customHeight="1">
      <c r="D907" s="258"/>
      <c r="R907" s="258"/>
    </row>
    <row r="908" ht="15.75" customHeight="1">
      <c r="D908" s="258"/>
      <c r="R908" s="258"/>
    </row>
    <row r="909" ht="15.75" customHeight="1">
      <c r="D909" s="258"/>
      <c r="R909" s="258"/>
    </row>
    <row r="910" ht="15.75" customHeight="1">
      <c r="D910" s="258"/>
      <c r="R910" s="258"/>
    </row>
    <row r="911" ht="15.75" customHeight="1">
      <c r="D911" s="258"/>
      <c r="R911" s="258"/>
    </row>
    <row r="912" ht="15.75" customHeight="1">
      <c r="D912" s="258"/>
      <c r="R912" s="258"/>
    </row>
    <row r="913" ht="15.75" customHeight="1">
      <c r="D913" s="258"/>
      <c r="R913" s="258"/>
    </row>
    <row r="914" ht="15.75" customHeight="1">
      <c r="D914" s="258"/>
      <c r="R914" s="258"/>
    </row>
    <row r="915" ht="15.75" customHeight="1">
      <c r="D915" s="258"/>
      <c r="R915" s="258"/>
    </row>
    <row r="916" ht="15.75" customHeight="1">
      <c r="D916" s="258"/>
      <c r="R916" s="258"/>
    </row>
    <row r="917" ht="15.75" customHeight="1">
      <c r="D917" s="258"/>
      <c r="R917" s="258"/>
    </row>
    <row r="918" ht="15.75" customHeight="1">
      <c r="D918" s="258"/>
      <c r="R918" s="258"/>
    </row>
    <row r="919" ht="15.75" customHeight="1">
      <c r="D919" s="258"/>
      <c r="R919" s="258"/>
    </row>
    <row r="920" ht="15.75" customHeight="1">
      <c r="D920" s="258"/>
      <c r="R920" s="258"/>
    </row>
    <row r="921" ht="15.75" customHeight="1">
      <c r="D921" s="258"/>
      <c r="R921" s="258"/>
    </row>
    <row r="922" ht="15.75" customHeight="1">
      <c r="D922" s="258"/>
      <c r="R922" s="258"/>
    </row>
    <row r="923" ht="15.75" customHeight="1">
      <c r="D923" s="258"/>
      <c r="R923" s="258"/>
    </row>
    <row r="924" ht="15.75" customHeight="1">
      <c r="D924" s="258"/>
      <c r="R924" s="258"/>
    </row>
    <row r="925" ht="15.75" customHeight="1">
      <c r="D925" s="258"/>
      <c r="R925" s="258"/>
    </row>
    <row r="926" ht="15.75" customHeight="1">
      <c r="D926" s="258"/>
      <c r="R926" s="258"/>
    </row>
    <row r="927" ht="15.75" customHeight="1">
      <c r="D927" s="258"/>
      <c r="R927" s="258"/>
    </row>
    <row r="928" ht="15.75" customHeight="1">
      <c r="D928" s="258"/>
      <c r="R928" s="258"/>
    </row>
    <row r="929" ht="15.75" customHeight="1">
      <c r="D929" s="258"/>
      <c r="R929" s="258"/>
    </row>
    <row r="930" ht="15.75" customHeight="1">
      <c r="D930" s="258"/>
      <c r="R930" s="258"/>
    </row>
    <row r="931" ht="15.75" customHeight="1">
      <c r="D931" s="258"/>
      <c r="R931" s="258"/>
    </row>
    <row r="932" ht="15.75" customHeight="1">
      <c r="D932" s="258"/>
      <c r="R932" s="258"/>
    </row>
    <row r="933" ht="15.75" customHeight="1">
      <c r="D933" s="258"/>
      <c r="R933" s="258"/>
    </row>
    <row r="934" ht="15.75" customHeight="1">
      <c r="D934" s="258"/>
      <c r="R934" s="258"/>
    </row>
    <row r="935" ht="15.75" customHeight="1">
      <c r="D935" s="258"/>
      <c r="R935" s="258"/>
    </row>
    <row r="936" ht="15.75" customHeight="1">
      <c r="D936" s="258"/>
      <c r="R936" s="258"/>
    </row>
    <row r="937" ht="15.75" customHeight="1">
      <c r="D937" s="258"/>
      <c r="R937" s="258"/>
    </row>
    <row r="938" ht="15.75" customHeight="1">
      <c r="D938" s="258"/>
      <c r="R938" s="258"/>
    </row>
    <row r="939" ht="15.75" customHeight="1">
      <c r="D939" s="258"/>
      <c r="R939" s="258"/>
    </row>
    <row r="940" ht="15.75" customHeight="1">
      <c r="D940" s="258"/>
      <c r="R940" s="258"/>
    </row>
    <row r="941" ht="15.75" customHeight="1">
      <c r="D941" s="258"/>
      <c r="R941" s="258"/>
    </row>
    <row r="942" ht="15.75" customHeight="1">
      <c r="D942" s="258"/>
      <c r="R942" s="258"/>
    </row>
    <row r="943" ht="15.75" customHeight="1">
      <c r="D943" s="258"/>
      <c r="R943" s="258"/>
    </row>
    <row r="944" ht="15.75" customHeight="1">
      <c r="D944" s="258"/>
      <c r="R944" s="258"/>
    </row>
    <row r="945" ht="15.75" customHeight="1">
      <c r="D945" s="258"/>
      <c r="R945" s="258"/>
    </row>
    <row r="946" ht="15.75" customHeight="1">
      <c r="D946" s="258"/>
      <c r="R946" s="258"/>
    </row>
    <row r="947" ht="15.75" customHeight="1">
      <c r="D947" s="258"/>
      <c r="R947" s="258"/>
    </row>
    <row r="948" ht="15.75" customHeight="1">
      <c r="D948" s="258"/>
      <c r="R948" s="258"/>
    </row>
    <row r="949" ht="15.75" customHeight="1">
      <c r="D949" s="258"/>
      <c r="R949" s="258"/>
    </row>
    <row r="950" ht="15.75" customHeight="1">
      <c r="D950" s="258"/>
      <c r="R950" s="258"/>
    </row>
    <row r="951" ht="15.75" customHeight="1">
      <c r="D951" s="258"/>
      <c r="R951" s="258"/>
    </row>
    <row r="952" ht="15.75" customHeight="1">
      <c r="D952" s="258"/>
      <c r="R952" s="258"/>
    </row>
    <row r="953" ht="15.75" customHeight="1">
      <c r="D953" s="258"/>
      <c r="R953" s="258"/>
    </row>
    <row r="954" ht="15.75" customHeight="1">
      <c r="D954" s="258"/>
      <c r="R954" s="258"/>
    </row>
    <row r="955" ht="15.75" customHeight="1">
      <c r="D955" s="258"/>
      <c r="R955" s="258"/>
    </row>
    <row r="956" ht="15.75" customHeight="1">
      <c r="D956" s="258"/>
      <c r="R956" s="258"/>
    </row>
    <row r="957" ht="15.75" customHeight="1">
      <c r="D957" s="258"/>
      <c r="R957" s="258"/>
    </row>
    <row r="958" ht="15.75" customHeight="1">
      <c r="D958" s="258"/>
      <c r="R958" s="258"/>
    </row>
    <row r="959" ht="15.75" customHeight="1">
      <c r="D959" s="258"/>
      <c r="R959" s="258"/>
    </row>
    <row r="960" ht="15.75" customHeight="1">
      <c r="D960" s="258"/>
      <c r="R960" s="258"/>
    </row>
    <row r="961" ht="15.75" customHeight="1">
      <c r="D961" s="258"/>
      <c r="R961" s="258"/>
    </row>
    <row r="962" ht="15.75" customHeight="1">
      <c r="D962" s="258"/>
      <c r="R962" s="258"/>
    </row>
    <row r="963" ht="15.75" customHeight="1">
      <c r="D963" s="258"/>
      <c r="R963" s="258"/>
    </row>
    <row r="964" ht="15.75" customHeight="1">
      <c r="D964" s="258"/>
      <c r="R964" s="258"/>
    </row>
    <row r="965" ht="15.75" customHeight="1">
      <c r="D965" s="258"/>
      <c r="R965" s="258"/>
    </row>
    <row r="966" ht="15.75" customHeight="1">
      <c r="D966" s="258"/>
      <c r="R966" s="258"/>
    </row>
    <row r="967" ht="15.75" customHeight="1">
      <c r="D967" s="258"/>
      <c r="R967" s="258"/>
    </row>
    <row r="968" ht="15.75" customHeight="1">
      <c r="D968" s="258"/>
      <c r="R968" s="258"/>
    </row>
    <row r="969" ht="15.75" customHeight="1">
      <c r="D969" s="258"/>
      <c r="R969" s="258"/>
    </row>
    <row r="970" ht="15.75" customHeight="1">
      <c r="D970" s="258"/>
      <c r="R970" s="258"/>
    </row>
    <row r="971" ht="15.75" customHeight="1">
      <c r="D971" s="258"/>
      <c r="R971" s="258"/>
    </row>
    <row r="972" ht="15.75" customHeight="1">
      <c r="D972" s="258"/>
      <c r="R972" s="258"/>
    </row>
    <row r="973" ht="15.75" customHeight="1">
      <c r="D973" s="258"/>
      <c r="R973" s="258"/>
    </row>
    <row r="974" ht="15.75" customHeight="1">
      <c r="D974" s="258"/>
      <c r="R974" s="258"/>
    </row>
    <row r="975" ht="15.75" customHeight="1">
      <c r="D975" s="258"/>
      <c r="R975" s="258"/>
    </row>
    <row r="976" ht="15.75" customHeight="1">
      <c r="D976" s="258"/>
      <c r="R976" s="258"/>
    </row>
    <row r="977" ht="15.75" customHeight="1">
      <c r="D977" s="258"/>
      <c r="R977" s="258"/>
    </row>
    <row r="978" ht="15.75" customHeight="1">
      <c r="D978" s="258"/>
      <c r="R978" s="258"/>
    </row>
    <row r="979" ht="15.75" customHeight="1">
      <c r="D979" s="258"/>
      <c r="R979" s="258"/>
    </row>
    <row r="980" ht="15.75" customHeight="1">
      <c r="D980" s="258"/>
      <c r="R980" s="258"/>
    </row>
    <row r="981" ht="15.75" customHeight="1">
      <c r="D981" s="258"/>
      <c r="R981" s="258"/>
    </row>
    <row r="982" ht="15.75" customHeight="1">
      <c r="D982" s="258"/>
      <c r="R982" s="258"/>
    </row>
    <row r="983" ht="15.75" customHeight="1">
      <c r="D983" s="258"/>
      <c r="R983" s="258"/>
    </row>
    <row r="984" ht="15.75" customHeight="1">
      <c r="D984" s="258"/>
      <c r="R984" s="258"/>
    </row>
    <row r="985" ht="15.75" customHeight="1">
      <c r="D985" s="258"/>
      <c r="R985" s="258"/>
    </row>
    <row r="986" ht="15.75" customHeight="1">
      <c r="D986" s="258"/>
      <c r="R986" s="258"/>
    </row>
    <row r="987" ht="15.75" customHeight="1">
      <c r="D987" s="258"/>
      <c r="R987" s="258"/>
    </row>
    <row r="988" ht="15.75" customHeight="1">
      <c r="D988" s="258"/>
      <c r="R988" s="258"/>
    </row>
    <row r="989" ht="15.75" customHeight="1">
      <c r="D989" s="258"/>
      <c r="R989" s="258"/>
    </row>
    <row r="990" ht="15.75" customHeight="1">
      <c r="D990" s="258"/>
      <c r="R990" s="258"/>
    </row>
    <row r="991" ht="15.75" customHeight="1">
      <c r="D991" s="258"/>
      <c r="R991" s="258"/>
    </row>
    <row r="992" ht="15.75" customHeight="1">
      <c r="D992" s="258"/>
      <c r="R992" s="258"/>
    </row>
    <row r="993" ht="15.75" customHeight="1">
      <c r="D993" s="258"/>
      <c r="R993" s="258"/>
    </row>
    <row r="994" ht="15.75" customHeight="1">
      <c r="D994" s="258"/>
      <c r="R994" s="258"/>
    </row>
    <row r="995" ht="15.75" customHeight="1">
      <c r="D995" s="258"/>
      <c r="R995" s="258"/>
    </row>
    <row r="996" ht="15.75" customHeight="1">
      <c r="D996" s="258"/>
      <c r="R996" s="258"/>
    </row>
    <row r="997" ht="15.75" customHeight="1">
      <c r="D997" s="258"/>
      <c r="R997" s="258"/>
    </row>
    <row r="998" ht="15.75" customHeight="1">
      <c r="D998" s="258"/>
      <c r="R998" s="258"/>
    </row>
    <row r="999" ht="15.75" customHeight="1">
      <c r="D999" s="258"/>
      <c r="R999" s="258"/>
    </row>
    <row r="1000" ht="15.75" customHeight="1">
      <c r="D1000" s="258"/>
      <c r="R1000" s="258"/>
    </row>
  </sheetData>
  <customSheetViews>
    <customSheetView guid="{6A156545-42B4-4BB6-A18D-11998D52ADA2}" filter="1" showAutoFilter="1">
      <autoFilter ref="$M$1:$M$367"/>
    </customSheetView>
  </customSheetViews>
  <mergeCells count="9">
    <mergeCell ref="A153:K153"/>
    <mergeCell ref="A165:K165"/>
    <mergeCell ref="A2:K2"/>
    <mergeCell ref="A27:K27"/>
    <mergeCell ref="W27:AC27"/>
    <mergeCell ref="A52:K52"/>
    <mergeCell ref="A77:K77"/>
    <mergeCell ref="A102:K102"/>
    <mergeCell ref="A127:K127"/>
  </mergeCells>
  <conditionalFormatting sqref="R2:R5 R18:R26 R38 R43:R51 R54:R55 R70:R76 R80:R81 R95:R101 R118:R126 R130 R140 R142:R151 R154:R163 R167">
    <cfRule type="containsText" dxfId="4" priority="1" operator="containsText" text="Ftots">
      <formula>NOT(ISERROR(SEARCH(("Ftots"),(R2))))</formula>
    </cfRule>
  </conditionalFormatting>
  <conditionalFormatting sqref="R113">
    <cfRule type="containsText" dxfId="4" priority="2" operator="containsText" text="Ftots">
      <formula>NOT(ISERROR(SEARCH(("Ftots"),(R113))))</formula>
    </cfRule>
  </conditionalFormatting>
  <conditionalFormatting sqref="I18:I26 I28 I43:I51 I71:I76 I95:I101 I118:I126 I140:I151 I154:I163 I167">
    <cfRule type="notContainsBlanks" dxfId="4" priority="3">
      <formula>LEN(TRIM(I18))&gt;0</formula>
    </cfRule>
  </conditionalFormatting>
  <conditionalFormatting sqref="C3:C26 C92:C101 C168:D168 D3:D20 D23:D26 D92:D94 D97:D101">
    <cfRule type="containsText" dxfId="2" priority="4" operator="containsText" text="offered">
      <formula>NOT(ISERROR(SEARCH(("offered"),(C3))))</formula>
    </cfRule>
  </conditionalFormatting>
  <conditionalFormatting sqref="C3:D26 C46:D51 C71:D71 C92:D101 C120:D126 C142:D151 C154:D163 C168:D168">
    <cfRule type="containsText" dxfId="3" priority="5" operator="containsText" text="Admitted">
      <formula>NOT(ISERROR(SEARCH(("Admitted"),(C3))))</formula>
    </cfRule>
  </conditionalFormatting>
  <conditionalFormatting sqref="E11:F14 E21:F26 E34:F38 E46:F51 E61:F64 E71:F71 E91:F91 E93:F96 E99:F101 E110:F111 E113:F113 E120:F126 E136:F138 E142:F151 E154:F163 E166:F166 E169:F169 E171:F171 E173:F173">
    <cfRule type="containsText" dxfId="1" priority="6" operator="containsText" text="yes">
      <formula>NOT(ISERROR(SEARCH(("yes"),(E11))))</formula>
    </cfRule>
  </conditionalFormatting>
  <conditionalFormatting sqref="E3:F20 E23:F26 E28:F45 E48:F51 E53:F70 E72:F76 E78:F94 E97:F101 E103:F119 E124:F126 E128:F143 E148:F151 E166:F175">
    <cfRule type="containsText" dxfId="1" priority="7" operator="containsText" text="Yes">
      <formula>NOT(ISERROR(SEARCH(("Yes"),(E3))))</formula>
    </cfRule>
  </conditionalFormatting>
  <conditionalFormatting sqref="E3:F20 E23:F26 E53:F63 E65:F70 E72:F76 E78:F94 E97:F101 E105:F119 E124:F126 E128:F143 E148:F151 E167:F172 E174:F175">
    <cfRule type="containsText" dxfId="1" priority="8" operator="containsText" text="Yes">
      <formula>NOT(ISERROR(SEARCH(("Yes"),(E3))))</formula>
    </cfRule>
  </conditionalFormatting>
  <conditionalFormatting sqref="E3:F20 E23:F26 E56:F63 E65:F70 E72:F76 E78:F94 E97:F101 E128:F143 E148:F151 E167:F169 E171:F172 E175:F175">
    <cfRule type="containsText" dxfId="1" priority="9" operator="containsText" text="Yes">
      <formula>NOT(ISERROR(SEARCH(("Yes"),(E3))))</formula>
    </cfRule>
  </conditionalFormatting>
  <conditionalFormatting sqref="E3:F26 E34:F38 E46:F51 E59:F59 E61:F64 E71:F71 E78:F101 E110:F111 E113:F113 E120:F126 E136:F151 E154:F163 E166:F169 E171:F171 E173:F173">
    <cfRule type="containsText" dxfId="1" priority="10" operator="containsText" text="Yes">
      <formula>NOT(ISERROR(SEARCH(("Yes"),(E3))))</formula>
    </cfRule>
  </conditionalFormatting>
  <conditionalFormatting sqref="C3:D26 C28:D51 C53:D76 C78:D101 C103:D126 C128:D1000">
    <cfRule type="containsText" dxfId="2" priority="11" operator="containsText" text="offered">
      <formula>NOT(ISERROR(SEARCH(("offered"),(C3))))</formula>
    </cfRule>
  </conditionalFormatting>
  <conditionalFormatting sqref="D3:D20 D23:D26 D99:D101 D168">
    <cfRule type="notContainsBlanks" dxfId="5" priority="12">
      <formula>LEN(TRIM(D3))&gt;0</formula>
    </cfRule>
  </conditionalFormatting>
  <conditionalFormatting sqref="D28:D45 D48:D51 D166 D173">
    <cfRule type="notContainsBlanks" dxfId="5" priority="13">
      <formula>LEN(TRIM(D28))&gt;0</formula>
    </cfRule>
  </conditionalFormatting>
  <conditionalFormatting sqref="D53:D70 D72:D76 D171">
    <cfRule type="notContainsBlanks" dxfId="5" priority="14">
      <formula>LEN(TRIM(D53))&gt;0</formula>
    </cfRule>
  </conditionalFormatting>
  <conditionalFormatting sqref="D23:D26 D78:D94 D97:D98">
    <cfRule type="notContainsBlanks" dxfId="5" priority="15">
      <formula>LEN(TRIM(D23))&gt;0</formula>
    </cfRule>
  </conditionalFormatting>
  <conditionalFormatting sqref="D103:D119 D124:D126 D170 D174">
    <cfRule type="notContainsBlanks" dxfId="5" priority="16">
      <formula>LEN(TRIM(D103))&gt;0</formula>
    </cfRule>
  </conditionalFormatting>
  <conditionalFormatting sqref="D128:D143 D148:D151 D167 D169 D172 D175">
    <cfRule type="notContainsBlanks" dxfId="5" priority="17">
      <formula>LEN(TRIM(D128))&gt;0</formula>
    </cfRule>
  </conditionalFormatting>
  <conditionalFormatting sqref="I3:I17 I168">
    <cfRule type="notContainsBlanks" dxfId="4" priority="18">
      <formula>LEN(TRIM(I3))&gt;0</formula>
    </cfRule>
  </conditionalFormatting>
  <conditionalFormatting sqref="I29:I42 I166 I173">
    <cfRule type="notContainsBlanks" dxfId="4" priority="19">
      <formula>LEN(TRIM(I29))&gt;0</formula>
    </cfRule>
  </conditionalFormatting>
  <conditionalFormatting sqref="I53:I70 I171">
    <cfRule type="notContainsBlanks" dxfId="4" priority="20">
      <formula>LEN(TRIM(I53))&gt;0</formula>
    </cfRule>
  </conditionalFormatting>
  <conditionalFormatting sqref="I78:I94">
    <cfRule type="notContainsBlanks" dxfId="4" priority="21">
      <formula>LEN(TRIM(I78))&gt;0</formula>
    </cfRule>
  </conditionalFormatting>
  <conditionalFormatting sqref="I103:I117 I170 I174">
    <cfRule type="notContainsBlanks" dxfId="4" priority="22">
      <formula>LEN(TRIM(I103))&gt;0</formula>
    </cfRule>
  </conditionalFormatting>
  <conditionalFormatting sqref="I128:I139 I169 I172 I175">
    <cfRule type="notContainsBlanks" dxfId="4" priority="23">
      <formula>LEN(TRIM(I128))&gt;0</formula>
    </cfRule>
  </conditionalFormatting>
  <conditionalFormatting sqref="U1:U1000">
    <cfRule type="notContainsBlanks" dxfId="6" priority="24">
      <formula>LEN(TRIM(U1))&gt;0</formula>
    </cfRule>
  </conditionalFormatting>
  <conditionalFormatting sqref="U1:U1000">
    <cfRule type="notContainsBlanks" dxfId="6" priority="25">
      <formula>LEN(TRIM(U1))&gt;0</formula>
    </cfRule>
  </conditionalFormatting>
  <conditionalFormatting sqref="S1:S1000">
    <cfRule type="notContainsBlanks" dxfId="4" priority="26">
      <formula>LEN(TRIM(S1))&gt;0</formula>
    </cfRule>
  </conditionalFormatting>
  <conditionalFormatting sqref="S1:S1000">
    <cfRule type="notContainsBlanks" dxfId="4" priority="27">
      <formula>LEN(TRIM(S1))&gt;0</formula>
    </cfRule>
  </conditionalFormatting>
  <dataValidations>
    <dataValidation type="list" allowBlank="1" showErrorMessage="1" sqref="Y2:Y26 Y28:Y132 Y134:Y137 Y139:Y151 Y154:Y163 Y166:Y171 Y173:Y174">
      <formula1>"A,B"</formula1>
    </dataValidation>
    <dataValidation type="list" allowBlank="1" showErrorMessage="1" sqref="G3:G26 G28:G51 G53:G76 G78:G101 G103:G126 G128:G151 G154:G163 G166:G175">
      <formula1>"0.5,1"</formula1>
    </dataValidation>
    <dataValidation type="list" allowBlank="1" sqref="R2:R1000">
      <formula1>"F2B,F2I,F2S,F2V,F2N,F2H,F2C,Ftots,New"</formula1>
    </dataValidation>
    <dataValidation type="list" allowBlank="1" showErrorMessage="1" sqref="N2:N151 N154:N163 N166:N175">
      <formula1>"M,F"</formula1>
    </dataValidation>
    <dataValidation type="list" allowBlank="1" showErrorMessage="1" sqref="E3:F26 E28:F51 E53:F76 E78:F101 E103:F126 E128:F151 E154:F163 E166:F175">
      <formula1>"Yes"</formula1>
    </dataValidation>
    <dataValidation type="list" allowBlank="1" showErrorMessage="1" sqref="D3:D26 D28:D51 D53:D76 D78:D101 D103:D126 D128:D152 D154:D164 D166:D1000">
      <formula1>"Yes,No"</formula1>
    </dataValidation>
    <dataValidation type="list" allowBlank="1" showErrorMessage="1" sqref="O2:O151 O154:O163 O166:O175">
      <formula1>"Dalat,Hanoi,Hue,Saigon"</formula1>
    </dataValidation>
    <dataValidation type="list" allowBlank="1" sqref="Q2:Q151 Q154:Q163 Q166:Q175">
      <formula1>'Drop down list'!$C$2:$C$102</formula1>
    </dataValidation>
    <dataValidation type="list" allowBlank="1" sqref="C154:C163">
      <formula1>'Drop down list'!$N$2:$N$3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2.0" ySplit="1.0" topLeftCell="M2" activePane="bottomRight" state="frozen"/>
      <selection activeCell="M1" sqref="M1" pane="topRight"/>
      <selection activeCell="A2" sqref="A2" pane="bottomLeft"/>
      <selection activeCell="M2" sqref="M2" pane="bottomRight"/>
    </sheetView>
  </sheetViews>
  <sheetFormatPr customHeight="1" defaultColWidth="14.43" defaultRowHeight="15.0"/>
  <cols>
    <col customWidth="1" min="1" max="1" width="5.0"/>
    <col customWidth="1" min="2" max="2" width="6.71"/>
    <col customWidth="1" min="3" max="3" width="8.43"/>
    <col customWidth="1" min="4" max="4" width="9.14"/>
    <col customWidth="1" min="5" max="5" width="10.57"/>
    <col customWidth="1" min="6" max="6" width="9.71"/>
    <col customWidth="1" min="7" max="7" width="5.57"/>
    <col customWidth="1" min="8" max="8" width="14.0"/>
    <col customWidth="1" min="9" max="9" width="11.71"/>
    <col customWidth="1" min="10" max="10" width="18.86"/>
    <col customWidth="1" min="11" max="11" width="31.0"/>
    <col customWidth="1" min="12" max="12" width="11.43"/>
    <col customWidth="1" min="13" max="13" width="7.43"/>
    <col customWidth="1" min="14" max="14" width="9.0"/>
    <col customWidth="1" min="15" max="15" width="14.57"/>
    <col customWidth="1" min="16" max="16" width="16.43"/>
    <col customWidth="1" min="17" max="17" width="13.43"/>
    <col customWidth="1" min="18" max="18" width="22.43"/>
    <col customWidth="1" min="19" max="19" width="20.43"/>
    <col customWidth="1" min="20" max="20" width="9.71"/>
    <col customWidth="1" min="21" max="21" width="16.0"/>
    <col customWidth="1" min="22" max="22" width="12.71"/>
    <col customWidth="1" min="23" max="23" width="12.43"/>
    <col customWidth="1" min="24" max="26" width="23.0"/>
    <col customWidth="1" min="27" max="27" width="20.86"/>
    <col customWidth="1" min="28" max="28" width="28.71"/>
    <col customWidth="1" min="29" max="30" width="8.71"/>
    <col customWidth="1" min="31" max="31" width="13.14"/>
    <col customWidth="1" min="32" max="33" width="10.71"/>
    <col customWidth="1" min="34" max="48" width="8.71"/>
  </cols>
  <sheetData>
    <row r="1" ht="14.25" customHeight="1">
      <c r="A1" s="143" t="s">
        <v>3</v>
      </c>
      <c r="B1" s="143" t="s">
        <v>304</v>
      </c>
      <c r="C1" s="143" t="s">
        <v>141</v>
      </c>
      <c r="D1" s="144" t="s">
        <v>305</v>
      </c>
      <c r="E1" s="143" t="s">
        <v>306</v>
      </c>
      <c r="F1" s="143" t="s">
        <v>521</v>
      </c>
      <c r="G1" s="143" t="s">
        <v>308</v>
      </c>
      <c r="H1" s="454" t="s">
        <v>309</v>
      </c>
      <c r="I1" s="455" t="s">
        <v>310</v>
      </c>
      <c r="J1" s="143" t="s">
        <v>311</v>
      </c>
      <c r="K1" s="143" t="s">
        <v>312</v>
      </c>
      <c r="L1" s="326" t="s">
        <v>314</v>
      </c>
      <c r="M1" s="143" t="s">
        <v>315</v>
      </c>
      <c r="N1" s="143" t="s">
        <v>316</v>
      </c>
      <c r="O1" s="326" t="s">
        <v>522</v>
      </c>
      <c r="P1" s="143" t="s">
        <v>318</v>
      </c>
      <c r="Q1" s="143" t="s">
        <v>1513</v>
      </c>
      <c r="R1" s="327" t="s">
        <v>322</v>
      </c>
      <c r="S1" s="145" t="s">
        <v>524</v>
      </c>
      <c r="T1" s="143" t="s">
        <v>5</v>
      </c>
      <c r="U1" s="143" t="s">
        <v>1514</v>
      </c>
      <c r="V1" s="143" t="s">
        <v>1515</v>
      </c>
      <c r="W1" s="143" t="s">
        <v>1516</v>
      </c>
      <c r="X1" s="143" t="s">
        <v>324</v>
      </c>
      <c r="Y1" s="143" t="s">
        <v>325</v>
      </c>
      <c r="Z1" s="143" t="s">
        <v>525</v>
      </c>
      <c r="AA1" s="145" t="s">
        <v>1517</v>
      </c>
      <c r="AB1" s="143" t="s">
        <v>326</v>
      </c>
      <c r="AC1" s="456"/>
      <c r="AD1" s="456"/>
      <c r="AE1" s="329"/>
      <c r="AF1" s="329"/>
      <c r="AG1" s="329"/>
      <c r="AH1" s="456"/>
      <c r="AI1" s="456"/>
      <c r="AJ1" s="456"/>
      <c r="AK1" s="456"/>
      <c r="AL1" s="456"/>
      <c r="AM1" s="456"/>
      <c r="AN1" s="456"/>
      <c r="AO1" s="456"/>
      <c r="AP1" s="456"/>
      <c r="AQ1" s="456"/>
      <c r="AR1" s="456"/>
      <c r="AS1" s="456"/>
      <c r="AT1" s="456"/>
      <c r="AU1" s="456"/>
      <c r="AV1" s="456"/>
    </row>
    <row r="2" ht="22.5" customHeight="1">
      <c r="A2" s="164" t="s">
        <v>1518</v>
      </c>
      <c r="B2" s="25"/>
      <c r="C2" s="25"/>
      <c r="D2" s="25"/>
      <c r="E2" s="25"/>
      <c r="F2" s="25"/>
      <c r="G2" s="25"/>
      <c r="H2" s="25"/>
      <c r="I2" s="25"/>
      <c r="J2" s="25"/>
      <c r="K2" s="26"/>
      <c r="L2" s="457"/>
      <c r="M2" s="458"/>
      <c r="N2" s="262"/>
      <c r="O2" s="457"/>
      <c r="P2" s="458"/>
      <c r="Q2" s="458"/>
      <c r="R2" s="459"/>
      <c r="S2" s="460"/>
      <c r="T2" s="458"/>
      <c r="U2" s="461"/>
      <c r="V2" s="461"/>
      <c r="W2" s="461"/>
      <c r="X2" s="462"/>
      <c r="Y2" s="462"/>
      <c r="Z2" s="462"/>
      <c r="AA2" s="331"/>
      <c r="AB2" s="458"/>
      <c r="AC2" s="335"/>
      <c r="AD2" s="335"/>
      <c r="AE2" s="335"/>
      <c r="AF2" s="335"/>
      <c r="AG2" s="335"/>
      <c r="AH2" s="335"/>
      <c r="AI2" s="335"/>
      <c r="AJ2" s="335"/>
      <c r="AK2" s="335"/>
      <c r="AL2" s="335"/>
      <c r="AM2" s="335"/>
      <c r="AN2" s="335"/>
      <c r="AO2" s="335"/>
      <c r="AP2" s="335"/>
      <c r="AQ2" s="335"/>
      <c r="AR2" s="335"/>
      <c r="AS2" s="335"/>
      <c r="AT2" s="335"/>
      <c r="AU2" s="335"/>
      <c r="AV2" s="335"/>
    </row>
    <row r="3" ht="22.5" customHeight="1">
      <c r="A3" s="268">
        <v>1.0</v>
      </c>
      <c r="B3" s="268">
        <v>3.0</v>
      </c>
      <c r="C3" s="268" t="s">
        <v>203</v>
      </c>
      <c r="D3" s="268"/>
      <c r="E3" s="268"/>
      <c r="F3" s="268"/>
      <c r="G3" s="268">
        <v>1.0</v>
      </c>
      <c r="H3" s="267" t="s">
        <v>1519</v>
      </c>
      <c r="I3" s="463">
        <v>8588.0</v>
      </c>
      <c r="J3" s="268" t="s">
        <v>916</v>
      </c>
      <c r="K3" s="268" t="s">
        <v>1520</v>
      </c>
      <c r="L3" s="269">
        <v>43793.0</v>
      </c>
      <c r="M3" s="268" t="s">
        <v>350</v>
      </c>
      <c r="N3" s="268" t="s">
        <v>152</v>
      </c>
      <c r="O3" s="269">
        <v>45155.0</v>
      </c>
      <c r="P3" s="268" t="s">
        <v>37</v>
      </c>
      <c r="Q3" s="268" t="s">
        <v>188</v>
      </c>
      <c r="R3" s="337" t="s">
        <v>1521</v>
      </c>
      <c r="S3" s="173"/>
      <c r="T3" s="268" t="s">
        <v>11</v>
      </c>
      <c r="U3" s="464"/>
      <c r="V3" s="464"/>
      <c r="W3" s="464"/>
      <c r="X3" s="178" t="s">
        <v>1522</v>
      </c>
      <c r="Y3" s="178" t="s">
        <v>1523</v>
      </c>
      <c r="Z3" s="178"/>
      <c r="AA3" s="178"/>
      <c r="AB3" s="178"/>
      <c r="AC3" s="465"/>
      <c r="AD3" s="465"/>
      <c r="AE3" s="465"/>
      <c r="AF3" s="465"/>
      <c r="AG3" s="465"/>
      <c r="AH3" s="465"/>
      <c r="AI3" s="465"/>
      <c r="AJ3" s="465"/>
      <c r="AK3" s="465"/>
      <c r="AL3" s="465"/>
      <c r="AM3" s="465"/>
      <c r="AN3" s="465"/>
      <c r="AO3" s="465"/>
      <c r="AP3" s="465"/>
      <c r="AQ3" s="465"/>
      <c r="AR3" s="465"/>
      <c r="AS3" s="465"/>
      <c r="AT3" s="465"/>
      <c r="AU3" s="465"/>
      <c r="AV3" s="465"/>
    </row>
    <row r="4" ht="22.5" customHeight="1">
      <c r="A4" s="268">
        <v>2.0</v>
      </c>
      <c r="B4" s="268">
        <v>3.0</v>
      </c>
      <c r="C4" s="268" t="s">
        <v>203</v>
      </c>
      <c r="D4" s="268"/>
      <c r="E4" s="268"/>
      <c r="F4" s="268"/>
      <c r="G4" s="268">
        <v>1.0</v>
      </c>
      <c r="H4" s="267" t="s">
        <v>1524</v>
      </c>
      <c r="I4" s="463">
        <v>8180.0</v>
      </c>
      <c r="J4" s="268" t="s">
        <v>1023</v>
      </c>
      <c r="K4" s="268" t="s">
        <v>1525</v>
      </c>
      <c r="L4" s="269">
        <v>43846.0</v>
      </c>
      <c r="M4" s="268" t="s">
        <v>350</v>
      </c>
      <c r="N4" s="268" t="s">
        <v>153</v>
      </c>
      <c r="O4" s="269">
        <v>44790.0</v>
      </c>
      <c r="P4" s="268" t="s">
        <v>125</v>
      </c>
      <c r="Q4" s="268" t="s">
        <v>188</v>
      </c>
      <c r="R4" s="337" t="s">
        <v>1526</v>
      </c>
      <c r="S4" s="173"/>
      <c r="T4" s="268" t="s">
        <v>11</v>
      </c>
      <c r="U4" s="464"/>
      <c r="V4" s="464"/>
      <c r="W4" s="464"/>
      <c r="X4" s="178" t="s">
        <v>1527</v>
      </c>
      <c r="Y4" s="178" t="s">
        <v>1528</v>
      </c>
      <c r="Z4" s="178" t="s">
        <v>1529</v>
      </c>
      <c r="AA4" s="178"/>
      <c r="AB4" s="178"/>
      <c r="AC4" s="465"/>
      <c r="AD4" s="465"/>
      <c r="AE4" s="465"/>
      <c r="AF4" s="465"/>
      <c r="AG4" s="465"/>
      <c r="AH4" s="465"/>
      <c r="AI4" s="465"/>
      <c r="AJ4" s="465"/>
      <c r="AK4" s="465"/>
      <c r="AL4" s="465"/>
      <c r="AM4" s="465"/>
      <c r="AN4" s="465"/>
      <c r="AO4" s="465"/>
      <c r="AP4" s="465"/>
      <c r="AQ4" s="465"/>
      <c r="AR4" s="465"/>
      <c r="AS4" s="465"/>
      <c r="AT4" s="465"/>
      <c r="AU4" s="465"/>
      <c r="AV4" s="465"/>
    </row>
    <row r="5" ht="22.5" customHeight="1">
      <c r="A5" s="268">
        <v>3.0</v>
      </c>
      <c r="B5" s="268">
        <v>3.0</v>
      </c>
      <c r="C5" s="268" t="s">
        <v>203</v>
      </c>
      <c r="D5" s="268"/>
      <c r="E5" s="268"/>
      <c r="F5" s="268"/>
      <c r="G5" s="268">
        <v>1.0</v>
      </c>
      <c r="H5" s="267" t="s">
        <v>1530</v>
      </c>
      <c r="I5" s="463">
        <v>8774.0</v>
      </c>
      <c r="J5" s="268" t="s">
        <v>1531</v>
      </c>
      <c r="K5" s="268" t="s">
        <v>1532</v>
      </c>
      <c r="L5" s="269">
        <v>43723.0</v>
      </c>
      <c r="M5" s="268" t="s">
        <v>338</v>
      </c>
      <c r="N5" s="268" t="s">
        <v>153</v>
      </c>
      <c r="O5" s="269">
        <v>45161.0</v>
      </c>
      <c r="P5" s="268" t="s">
        <v>133</v>
      </c>
      <c r="Q5" s="268" t="s">
        <v>188</v>
      </c>
      <c r="R5" s="337" t="s">
        <v>1533</v>
      </c>
      <c r="S5" s="173"/>
      <c r="T5" s="466" t="s">
        <v>22</v>
      </c>
      <c r="U5" s="464"/>
      <c r="V5" s="464"/>
      <c r="W5" s="464"/>
      <c r="X5" s="178" t="s">
        <v>1534</v>
      </c>
      <c r="Y5" s="178" t="s">
        <v>1535</v>
      </c>
      <c r="Z5" s="178"/>
      <c r="AA5" s="178"/>
      <c r="AB5" s="178"/>
      <c r="AC5" s="465"/>
      <c r="AD5" s="465"/>
      <c r="AE5" s="465"/>
      <c r="AF5" s="465"/>
      <c r="AG5" s="465"/>
      <c r="AH5" s="465"/>
      <c r="AI5" s="465"/>
      <c r="AJ5" s="465"/>
      <c r="AK5" s="465"/>
      <c r="AL5" s="465"/>
      <c r="AM5" s="465"/>
      <c r="AN5" s="465"/>
      <c r="AO5" s="465"/>
      <c r="AP5" s="465"/>
      <c r="AQ5" s="465"/>
      <c r="AR5" s="465"/>
      <c r="AS5" s="465"/>
      <c r="AT5" s="465"/>
      <c r="AU5" s="465"/>
      <c r="AV5" s="465"/>
    </row>
    <row r="6" ht="22.5" customHeight="1">
      <c r="A6" s="268">
        <v>4.0</v>
      </c>
      <c r="B6" s="268">
        <v>3.0</v>
      </c>
      <c r="C6" s="268" t="s">
        <v>203</v>
      </c>
      <c r="D6" s="268"/>
      <c r="E6" s="268"/>
      <c r="F6" s="268"/>
      <c r="G6" s="268">
        <v>1.0</v>
      </c>
      <c r="H6" s="267" t="s">
        <v>1536</v>
      </c>
      <c r="I6" s="463">
        <v>8397.0</v>
      </c>
      <c r="J6" s="268" t="s">
        <v>1537</v>
      </c>
      <c r="K6" s="268" t="s">
        <v>1538</v>
      </c>
      <c r="L6" s="269">
        <v>43970.0</v>
      </c>
      <c r="M6" s="268" t="s">
        <v>338</v>
      </c>
      <c r="N6" s="268" t="s">
        <v>153</v>
      </c>
      <c r="O6" s="269">
        <v>45026.0</v>
      </c>
      <c r="P6" s="268" t="s">
        <v>115</v>
      </c>
      <c r="Q6" s="268" t="s">
        <v>188</v>
      </c>
      <c r="R6" s="337"/>
      <c r="S6" s="173"/>
      <c r="T6" s="466" t="s">
        <v>22</v>
      </c>
      <c r="U6" s="464"/>
      <c r="V6" s="464"/>
      <c r="W6" s="464"/>
      <c r="X6" s="178" t="s">
        <v>1539</v>
      </c>
      <c r="Y6" s="178" t="s">
        <v>1540</v>
      </c>
      <c r="Z6" s="178" t="s">
        <v>1541</v>
      </c>
      <c r="AA6" s="178"/>
      <c r="AB6" s="178"/>
      <c r="AC6" s="467"/>
      <c r="AD6" s="467"/>
      <c r="AE6" s="467"/>
      <c r="AF6" s="467"/>
      <c r="AG6" s="467"/>
      <c r="AH6" s="467"/>
      <c r="AI6" s="467"/>
      <c r="AJ6" s="467"/>
      <c r="AK6" s="467"/>
      <c r="AL6" s="467"/>
      <c r="AM6" s="467"/>
      <c r="AN6" s="467"/>
      <c r="AO6" s="467"/>
      <c r="AP6" s="467"/>
      <c r="AQ6" s="467"/>
      <c r="AR6" s="467"/>
      <c r="AS6" s="467"/>
      <c r="AT6" s="467"/>
      <c r="AU6" s="467"/>
      <c r="AV6" s="467"/>
    </row>
    <row r="7" ht="22.5" customHeight="1">
      <c r="A7" s="268">
        <v>5.0</v>
      </c>
      <c r="B7" s="268">
        <v>3.0</v>
      </c>
      <c r="C7" s="268" t="s">
        <v>203</v>
      </c>
      <c r="D7" s="268"/>
      <c r="E7" s="268"/>
      <c r="F7" s="268"/>
      <c r="G7" s="268">
        <v>1.0</v>
      </c>
      <c r="H7" s="267" t="s">
        <v>1542</v>
      </c>
      <c r="I7" s="463">
        <v>8617.0</v>
      </c>
      <c r="J7" s="194" t="s">
        <v>1099</v>
      </c>
      <c r="K7" s="194" t="s">
        <v>1543</v>
      </c>
      <c r="L7" s="269">
        <v>43986.0</v>
      </c>
      <c r="M7" s="468" t="s">
        <v>350</v>
      </c>
      <c r="N7" s="468" t="s">
        <v>152</v>
      </c>
      <c r="O7" s="469">
        <v>45155.0</v>
      </c>
      <c r="P7" s="468" t="s">
        <v>115</v>
      </c>
      <c r="Q7" s="268" t="s">
        <v>190</v>
      </c>
      <c r="R7" s="337" t="s">
        <v>1544</v>
      </c>
      <c r="S7" s="173"/>
      <c r="T7" s="268" t="s">
        <v>11</v>
      </c>
      <c r="U7" s="464"/>
      <c r="V7" s="464"/>
      <c r="W7" s="464"/>
      <c r="X7" s="178" t="s">
        <v>1545</v>
      </c>
      <c r="Y7" s="178" t="s">
        <v>1546</v>
      </c>
      <c r="Z7" s="178"/>
      <c r="AA7" s="178"/>
      <c r="AB7" s="178"/>
      <c r="AC7" s="467"/>
      <c r="AD7" s="467"/>
      <c r="AE7" s="467"/>
      <c r="AF7" s="467"/>
      <c r="AG7" s="467"/>
      <c r="AH7" s="467"/>
      <c r="AI7" s="467"/>
      <c r="AJ7" s="467"/>
      <c r="AK7" s="467"/>
      <c r="AL7" s="467"/>
      <c r="AM7" s="467"/>
      <c r="AN7" s="467"/>
      <c r="AO7" s="467"/>
      <c r="AP7" s="467"/>
      <c r="AQ7" s="467"/>
      <c r="AR7" s="467"/>
      <c r="AS7" s="467"/>
      <c r="AT7" s="467"/>
      <c r="AU7" s="467"/>
      <c r="AV7" s="467"/>
    </row>
    <row r="8" ht="22.5" customHeight="1">
      <c r="A8" s="268">
        <v>6.0</v>
      </c>
      <c r="B8" s="268">
        <v>3.0</v>
      </c>
      <c r="C8" s="268" t="s">
        <v>203</v>
      </c>
      <c r="D8" s="268"/>
      <c r="E8" s="268"/>
      <c r="F8" s="268"/>
      <c r="G8" s="268">
        <v>1.0</v>
      </c>
      <c r="H8" s="267" t="s">
        <v>1547</v>
      </c>
      <c r="I8" s="463">
        <v>8668.0</v>
      </c>
      <c r="J8" s="268" t="s">
        <v>1548</v>
      </c>
      <c r="K8" s="268" t="s">
        <v>1549</v>
      </c>
      <c r="L8" s="269">
        <v>43965.0</v>
      </c>
      <c r="M8" s="268" t="s">
        <v>350</v>
      </c>
      <c r="N8" s="268" t="s">
        <v>153</v>
      </c>
      <c r="O8" s="269">
        <v>45155.0</v>
      </c>
      <c r="P8" s="268" t="s">
        <v>9</v>
      </c>
      <c r="Q8" s="268" t="s">
        <v>190</v>
      </c>
      <c r="R8" s="337" t="s">
        <v>1550</v>
      </c>
      <c r="S8" s="173"/>
      <c r="T8" s="268" t="s">
        <v>11</v>
      </c>
      <c r="U8" s="470"/>
      <c r="V8" s="470"/>
      <c r="W8" s="470"/>
      <c r="X8" s="339" t="s">
        <v>1551</v>
      </c>
      <c r="Y8" s="339" t="s">
        <v>1552</v>
      </c>
      <c r="Z8" s="339"/>
      <c r="AA8" s="339"/>
      <c r="AB8" s="471"/>
      <c r="AC8" s="465"/>
      <c r="AD8" s="465"/>
      <c r="AE8" s="465"/>
      <c r="AF8" s="465"/>
      <c r="AG8" s="465"/>
      <c r="AH8" s="465"/>
      <c r="AI8" s="465"/>
      <c r="AJ8" s="465"/>
      <c r="AK8" s="465"/>
      <c r="AL8" s="465"/>
      <c r="AM8" s="465"/>
      <c r="AN8" s="465"/>
      <c r="AO8" s="465"/>
      <c r="AP8" s="465"/>
      <c r="AQ8" s="465"/>
      <c r="AR8" s="465"/>
      <c r="AS8" s="465"/>
      <c r="AT8" s="465"/>
      <c r="AU8" s="465"/>
      <c r="AV8" s="465"/>
    </row>
    <row r="9" ht="22.5" customHeight="1">
      <c r="A9" s="268">
        <v>7.0</v>
      </c>
      <c r="B9" s="268">
        <v>3.0</v>
      </c>
      <c r="C9" s="268" t="s">
        <v>203</v>
      </c>
      <c r="D9" s="268"/>
      <c r="E9" s="268"/>
      <c r="F9" s="268"/>
      <c r="G9" s="268">
        <v>1.0</v>
      </c>
      <c r="H9" s="267" t="s">
        <v>1553</v>
      </c>
      <c r="I9" s="463">
        <v>8237.0</v>
      </c>
      <c r="J9" s="268" t="s">
        <v>772</v>
      </c>
      <c r="K9" s="268" t="s">
        <v>1554</v>
      </c>
      <c r="L9" s="269">
        <v>43826.0</v>
      </c>
      <c r="M9" s="268" t="s">
        <v>338</v>
      </c>
      <c r="N9" s="268" t="s">
        <v>151</v>
      </c>
      <c r="O9" s="269">
        <v>44790.0</v>
      </c>
      <c r="P9" s="268" t="s">
        <v>60</v>
      </c>
      <c r="Q9" s="268" t="s">
        <v>192</v>
      </c>
      <c r="R9" s="337"/>
      <c r="S9" s="173"/>
      <c r="T9" s="268" t="s">
        <v>11</v>
      </c>
      <c r="U9" s="470"/>
      <c r="V9" s="470"/>
      <c r="W9" s="470"/>
      <c r="X9" s="339" t="s">
        <v>1555</v>
      </c>
      <c r="Y9" s="339" t="s">
        <v>1556</v>
      </c>
      <c r="Z9" s="339" t="s">
        <v>1557</v>
      </c>
      <c r="AA9" s="178"/>
      <c r="AB9" s="178"/>
      <c r="AC9" s="465"/>
      <c r="AD9" s="465"/>
      <c r="AE9" s="465"/>
      <c r="AF9" s="465"/>
      <c r="AG9" s="465"/>
      <c r="AH9" s="465"/>
      <c r="AI9" s="465"/>
      <c r="AJ9" s="465"/>
      <c r="AK9" s="465"/>
      <c r="AL9" s="465"/>
      <c r="AM9" s="465"/>
      <c r="AN9" s="465"/>
      <c r="AO9" s="465"/>
      <c r="AP9" s="465"/>
      <c r="AQ9" s="465"/>
      <c r="AR9" s="465"/>
      <c r="AS9" s="465"/>
      <c r="AT9" s="465"/>
      <c r="AU9" s="465"/>
      <c r="AV9" s="465"/>
    </row>
    <row r="10" ht="22.5" customHeight="1">
      <c r="A10" s="268">
        <v>8.0</v>
      </c>
      <c r="B10" s="268">
        <v>3.0</v>
      </c>
      <c r="C10" s="268" t="s">
        <v>203</v>
      </c>
      <c r="D10" s="268"/>
      <c r="E10" s="268"/>
      <c r="F10" s="268"/>
      <c r="G10" s="268">
        <v>1.0</v>
      </c>
      <c r="H10" s="267" t="s">
        <v>1558</v>
      </c>
      <c r="I10" s="463">
        <v>8433.0</v>
      </c>
      <c r="J10" s="268" t="s">
        <v>569</v>
      </c>
      <c r="K10" s="194" t="s">
        <v>1559</v>
      </c>
      <c r="L10" s="472">
        <v>43781.0</v>
      </c>
      <c r="M10" s="268" t="s">
        <v>338</v>
      </c>
      <c r="N10" s="268" t="s">
        <v>154</v>
      </c>
      <c r="O10" s="469">
        <v>45222.0</v>
      </c>
      <c r="P10" s="268" t="s">
        <v>115</v>
      </c>
      <c r="Q10" s="268" t="s">
        <v>192</v>
      </c>
      <c r="R10" s="337"/>
      <c r="S10" s="173"/>
      <c r="T10" s="268" t="s">
        <v>11</v>
      </c>
      <c r="U10" s="473"/>
      <c r="V10" s="473"/>
      <c r="W10" s="473"/>
      <c r="X10" s="339" t="s">
        <v>1560</v>
      </c>
      <c r="Y10" s="339" t="s">
        <v>1561</v>
      </c>
      <c r="Z10" s="339"/>
      <c r="AA10" s="339"/>
      <c r="AB10" s="339"/>
      <c r="AC10" s="467"/>
      <c r="AD10" s="467"/>
      <c r="AE10" s="467"/>
      <c r="AF10" s="467"/>
      <c r="AG10" s="467"/>
      <c r="AH10" s="467"/>
      <c r="AI10" s="467"/>
      <c r="AJ10" s="467"/>
      <c r="AK10" s="467"/>
      <c r="AL10" s="467"/>
      <c r="AM10" s="467"/>
      <c r="AN10" s="467"/>
      <c r="AO10" s="467"/>
      <c r="AP10" s="467"/>
      <c r="AQ10" s="467"/>
      <c r="AR10" s="467"/>
      <c r="AS10" s="467"/>
      <c r="AT10" s="467"/>
      <c r="AU10" s="467"/>
      <c r="AV10" s="467"/>
    </row>
    <row r="11" ht="22.5" customHeight="1">
      <c r="A11" s="268">
        <v>9.0</v>
      </c>
      <c r="B11" s="268">
        <v>3.0</v>
      </c>
      <c r="C11" s="268" t="s">
        <v>203</v>
      </c>
      <c r="D11" s="268"/>
      <c r="E11" s="268"/>
      <c r="F11" s="268"/>
      <c r="G11" s="268">
        <v>1.0</v>
      </c>
      <c r="H11" s="267" t="s">
        <v>1562</v>
      </c>
      <c r="I11" s="463">
        <v>7831.0</v>
      </c>
      <c r="J11" s="194" t="s">
        <v>463</v>
      </c>
      <c r="K11" s="194" t="s">
        <v>1563</v>
      </c>
      <c r="L11" s="472">
        <v>43738.0</v>
      </c>
      <c r="M11" s="468" t="s">
        <v>350</v>
      </c>
      <c r="N11" s="468" t="s">
        <v>151</v>
      </c>
      <c r="O11" s="469">
        <v>44669.0</v>
      </c>
      <c r="P11" s="468" t="s">
        <v>133</v>
      </c>
      <c r="Q11" s="268" t="s">
        <v>194</v>
      </c>
      <c r="R11" s="337" t="s">
        <v>1564</v>
      </c>
      <c r="S11" s="173"/>
      <c r="T11" s="268" t="s">
        <v>11</v>
      </c>
      <c r="U11" s="470"/>
      <c r="V11" s="470"/>
      <c r="W11" s="470"/>
      <c r="X11" s="339" t="s">
        <v>1565</v>
      </c>
      <c r="Y11" s="339" t="s">
        <v>1566</v>
      </c>
      <c r="Z11" s="339" t="s">
        <v>1567</v>
      </c>
      <c r="AA11" s="339" t="s">
        <v>1568</v>
      </c>
      <c r="AB11" s="471"/>
      <c r="AC11" s="465"/>
      <c r="AD11" s="465"/>
      <c r="AE11" s="465"/>
      <c r="AF11" s="465"/>
      <c r="AG11" s="465"/>
      <c r="AH11" s="465"/>
      <c r="AI11" s="465"/>
      <c r="AJ11" s="465"/>
      <c r="AK11" s="465"/>
      <c r="AL11" s="465"/>
      <c r="AM11" s="465"/>
      <c r="AN11" s="465"/>
      <c r="AO11" s="465"/>
      <c r="AP11" s="465"/>
      <c r="AQ11" s="465"/>
      <c r="AR11" s="465"/>
      <c r="AS11" s="465"/>
      <c r="AT11" s="465"/>
      <c r="AU11" s="465"/>
      <c r="AV11" s="465"/>
    </row>
    <row r="12" ht="22.5" customHeight="1">
      <c r="A12" s="268">
        <v>10.0</v>
      </c>
      <c r="B12" s="341">
        <v>3.0</v>
      </c>
      <c r="C12" s="341" t="s">
        <v>203</v>
      </c>
      <c r="D12" s="341"/>
      <c r="E12" s="341"/>
      <c r="F12" s="341"/>
      <c r="G12" s="341">
        <v>1.0</v>
      </c>
      <c r="H12" s="474" t="s">
        <v>1569</v>
      </c>
      <c r="I12" s="475">
        <v>7920.0</v>
      </c>
      <c r="J12" s="341" t="s">
        <v>336</v>
      </c>
      <c r="K12" s="341" t="s">
        <v>1570</v>
      </c>
      <c r="L12" s="476">
        <v>43740.0</v>
      </c>
      <c r="M12" s="341" t="s">
        <v>350</v>
      </c>
      <c r="N12" s="341" t="s">
        <v>153</v>
      </c>
      <c r="O12" s="476">
        <v>44790.0</v>
      </c>
      <c r="P12" s="341" t="s">
        <v>133</v>
      </c>
      <c r="Q12" s="341" t="s">
        <v>194</v>
      </c>
      <c r="R12" s="347"/>
      <c r="S12" s="346"/>
      <c r="T12" s="341" t="s">
        <v>11</v>
      </c>
      <c r="U12" s="477"/>
      <c r="V12" s="477"/>
      <c r="W12" s="477"/>
      <c r="X12" s="349" t="s">
        <v>1571</v>
      </c>
      <c r="Y12" s="349" t="s">
        <v>1572</v>
      </c>
      <c r="Z12" s="349" t="s">
        <v>1573</v>
      </c>
      <c r="AA12" s="349"/>
      <c r="AB12" s="349"/>
      <c r="AC12" s="478"/>
      <c r="AD12" s="478"/>
      <c r="AE12" s="478"/>
      <c r="AF12" s="478"/>
      <c r="AG12" s="478"/>
      <c r="AH12" s="478"/>
      <c r="AI12" s="478"/>
      <c r="AJ12" s="478"/>
      <c r="AK12" s="478"/>
      <c r="AL12" s="478"/>
      <c r="AM12" s="478"/>
      <c r="AN12" s="478"/>
      <c r="AO12" s="478"/>
      <c r="AP12" s="478"/>
      <c r="AQ12" s="478"/>
      <c r="AR12" s="478"/>
      <c r="AS12" s="478"/>
      <c r="AT12" s="478"/>
      <c r="AU12" s="478"/>
      <c r="AV12" s="478"/>
    </row>
    <row r="13" ht="22.5" customHeight="1">
      <c r="A13" s="268">
        <v>11.0</v>
      </c>
      <c r="B13" s="268">
        <v>3.0</v>
      </c>
      <c r="C13" s="268" t="s">
        <v>203</v>
      </c>
      <c r="D13" s="268"/>
      <c r="E13" s="268"/>
      <c r="F13" s="268"/>
      <c r="G13" s="268">
        <v>1.0</v>
      </c>
      <c r="H13" s="267" t="s">
        <v>1574</v>
      </c>
      <c r="I13" s="463">
        <v>8534.0</v>
      </c>
      <c r="J13" s="268" t="s">
        <v>1575</v>
      </c>
      <c r="K13" s="268" t="s">
        <v>1576</v>
      </c>
      <c r="L13" s="269">
        <v>43787.0</v>
      </c>
      <c r="M13" s="268" t="s">
        <v>350</v>
      </c>
      <c r="N13" s="268" t="s">
        <v>153</v>
      </c>
      <c r="O13" s="379">
        <v>45155.0</v>
      </c>
      <c r="P13" s="268" t="s">
        <v>66</v>
      </c>
      <c r="Q13" s="268" t="s">
        <v>194</v>
      </c>
      <c r="R13" s="337" t="s">
        <v>1577</v>
      </c>
      <c r="S13" s="173" t="s">
        <v>1578</v>
      </c>
      <c r="T13" s="268" t="s">
        <v>11</v>
      </c>
      <c r="U13" s="464"/>
      <c r="V13" s="464"/>
      <c r="W13" s="464"/>
      <c r="X13" s="178" t="s">
        <v>1579</v>
      </c>
      <c r="Y13" s="178" t="s">
        <v>1580</v>
      </c>
      <c r="Z13" s="178"/>
      <c r="AA13" s="178"/>
      <c r="AB13" s="178"/>
      <c r="AC13" s="465"/>
      <c r="AD13" s="465"/>
      <c r="AE13" s="465"/>
      <c r="AF13" s="465"/>
      <c r="AG13" s="465"/>
      <c r="AH13" s="465"/>
      <c r="AI13" s="465"/>
      <c r="AJ13" s="465"/>
      <c r="AK13" s="465"/>
      <c r="AL13" s="465"/>
      <c r="AM13" s="465"/>
      <c r="AN13" s="465"/>
      <c r="AO13" s="465"/>
      <c r="AP13" s="465"/>
      <c r="AQ13" s="465"/>
      <c r="AR13" s="465"/>
      <c r="AS13" s="465"/>
      <c r="AT13" s="465"/>
      <c r="AU13" s="465"/>
      <c r="AV13" s="465"/>
    </row>
    <row r="14" ht="22.5" customHeight="1">
      <c r="A14" s="268">
        <v>12.0</v>
      </c>
      <c r="B14" s="268">
        <v>3.0</v>
      </c>
      <c r="C14" s="268" t="s">
        <v>203</v>
      </c>
      <c r="D14" s="268"/>
      <c r="E14" s="268"/>
      <c r="F14" s="268"/>
      <c r="G14" s="268">
        <v>1.0</v>
      </c>
      <c r="H14" s="267" t="s">
        <v>1581</v>
      </c>
      <c r="I14" s="463">
        <v>7875.0</v>
      </c>
      <c r="J14" s="268" t="s">
        <v>1582</v>
      </c>
      <c r="K14" s="268" t="s">
        <v>1583</v>
      </c>
      <c r="L14" s="269">
        <v>43955.0</v>
      </c>
      <c r="M14" s="268" t="s">
        <v>338</v>
      </c>
      <c r="N14" s="268" t="s">
        <v>151</v>
      </c>
      <c r="O14" s="269">
        <v>44790.0</v>
      </c>
      <c r="P14" s="268" t="s">
        <v>76</v>
      </c>
      <c r="Q14" s="268" t="s">
        <v>196</v>
      </c>
      <c r="R14" s="337"/>
      <c r="S14" s="173"/>
      <c r="T14" s="466" t="s">
        <v>26</v>
      </c>
      <c r="U14" s="464"/>
      <c r="V14" s="464"/>
      <c r="W14" s="464"/>
      <c r="X14" s="178" t="s">
        <v>1584</v>
      </c>
      <c r="Y14" s="178" t="s">
        <v>1585</v>
      </c>
      <c r="Z14" s="178" t="s">
        <v>1586</v>
      </c>
      <c r="AA14" s="178"/>
      <c r="AB14" s="178"/>
      <c r="AC14" s="465"/>
      <c r="AD14" s="465"/>
      <c r="AE14" s="465"/>
      <c r="AF14" s="465"/>
      <c r="AG14" s="465"/>
      <c r="AH14" s="465"/>
      <c r="AI14" s="465"/>
      <c r="AJ14" s="465"/>
      <c r="AK14" s="465"/>
      <c r="AL14" s="465"/>
      <c r="AM14" s="465"/>
      <c r="AN14" s="465"/>
      <c r="AO14" s="465"/>
      <c r="AP14" s="465"/>
      <c r="AQ14" s="465"/>
      <c r="AR14" s="465"/>
      <c r="AS14" s="465"/>
      <c r="AT14" s="465"/>
      <c r="AU14" s="465"/>
      <c r="AV14" s="465"/>
    </row>
    <row r="15" ht="22.5" customHeight="1">
      <c r="A15" s="268">
        <v>13.0</v>
      </c>
      <c r="B15" s="268">
        <v>3.0</v>
      </c>
      <c r="C15" s="268" t="s">
        <v>203</v>
      </c>
      <c r="D15" s="268"/>
      <c r="E15" s="268"/>
      <c r="F15" s="268"/>
      <c r="G15" s="268">
        <v>1.0</v>
      </c>
      <c r="H15" s="267" t="s">
        <v>1587</v>
      </c>
      <c r="I15" s="463">
        <v>8854.0</v>
      </c>
      <c r="J15" s="468" t="s">
        <v>463</v>
      </c>
      <c r="K15" s="468" t="s">
        <v>1588</v>
      </c>
      <c r="L15" s="469">
        <v>43827.0</v>
      </c>
      <c r="M15" s="468" t="s">
        <v>338</v>
      </c>
      <c r="N15" s="468" t="s">
        <v>153</v>
      </c>
      <c r="O15" s="469">
        <v>45519.0</v>
      </c>
      <c r="P15" s="468" t="s">
        <v>133</v>
      </c>
      <c r="Q15" s="268" t="s">
        <v>196</v>
      </c>
      <c r="R15" s="337" t="s">
        <v>647</v>
      </c>
      <c r="S15" s="173"/>
      <c r="T15" s="268" t="s">
        <v>11</v>
      </c>
      <c r="U15" s="464"/>
      <c r="V15" s="464"/>
      <c r="W15" s="464"/>
      <c r="X15" s="178" t="s">
        <v>1589</v>
      </c>
      <c r="Y15" s="178"/>
      <c r="Z15" s="178"/>
      <c r="AA15" s="178"/>
      <c r="AB15" s="178"/>
      <c r="AC15" s="465"/>
      <c r="AD15" s="465"/>
      <c r="AE15" s="465"/>
      <c r="AF15" s="465"/>
      <c r="AG15" s="465"/>
      <c r="AH15" s="465"/>
      <c r="AI15" s="465"/>
      <c r="AJ15" s="465"/>
      <c r="AK15" s="465"/>
      <c r="AL15" s="465"/>
      <c r="AM15" s="465"/>
      <c r="AN15" s="465"/>
      <c r="AO15" s="465"/>
      <c r="AP15" s="465"/>
      <c r="AQ15" s="465"/>
      <c r="AR15" s="465"/>
      <c r="AS15" s="465"/>
      <c r="AT15" s="465"/>
      <c r="AU15" s="465"/>
      <c r="AV15" s="465"/>
    </row>
    <row r="16" ht="22.5" customHeight="1">
      <c r="A16" s="268">
        <v>14.0</v>
      </c>
      <c r="B16" s="268">
        <v>3.0</v>
      </c>
      <c r="C16" s="268" t="s">
        <v>203</v>
      </c>
      <c r="D16" s="268"/>
      <c r="E16" s="268"/>
      <c r="F16" s="268"/>
      <c r="G16" s="268">
        <v>1.0</v>
      </c>
      <c r="H16" s="267" t="s">
        <v>1590</v>
      </c>
      <c r="I16" s="463">
        <v>9002.0</v>
      </c>
      <c r="J16" s="468" t="s">
        <v>1591</v>
      </c>
      <c r="K16" s="468" t="s">
        <v>1592</v>
      </c>
      <c r="L16" s="469">
        <v>44047.0</v>
      </c>
      <c r="M16" s="468" t="s">
        <v>338</v>
      </c>
      <c r="N16" s="468" t="s">
        <v>151</v>
      </c>
      <c r="O16" s="469">
        <v>45519.0</v>
      </c>
      <c r="P16" s="468" t="s">
        <v>66</v>
      </c>
      <c r="Q16" s="268" t="s">
        <v>196</v>
      </c>
      <c r="R16" s="337"/>
      <c r="S16" s="173" t="s">
        <v>1593</v>
      </c>
      <c r="T16" s="268" t="s">
        <v>11</v>
      </c>
      <c r="U16" s="464"/>
      <c r="V16" s="464"/>
      <c r="W16" s="464"/>
      <c r="X16" s="178" t="s">
        <v>1594</v>
      </c>
      <c r="Y16" s="178"/>
      <c r="Z16" s="178"/>
      <c r="AA16" s="178"/>
      <c r="AB16" s="178"/>
      <c r="AC16" s="467"/>
      <c r="AD16" s="467"/>
      <c r="AE16" s="467"/>
      <c r="AF16" s="467"/>
      <c r="AG16" s="467"/>
      <c r="AH16" s="479"/>
      <c r="AI16" s="479"/>
      <c r="AJ16" s="479"/>
      <c r="AK16" s="479"/>
      <c r="AL16" s="479"/>
      <c r="AM16" s="479"/>
      <c r="AN16" s="479"/>
      <c r="AO16" s="479"/>
      <c r="AP16" s="479"/>
      <c r="AQ16" s="479"/>
      <c r="AR16" s="479"/>
      <c r="AS16" s="479"/>
      <c r="AT16" s="479"/>
      <c r="AU16" s="479"/>
      <c r="AV16" s="479"/>
    </row>
    <row r="17" ht="22.5" customHeight="1">
      <c r="A17" s="268">
        <v>15.0</v>
      </c>
      <c r="B17" s="341">
        <v>3.0</v>
      </c>
      <c r="C17" s="341" t="s">
        <v>203</v>
      </c>
      <c r="D17" s="341"/>
      <c r="E17" s="341"/>
      <c r="F17" s="341"/>
      <c r="G17" s="341">
        <v>1.0</v>
      </c>
      <c r="H17" s="474" t="s">
        <v>1595</v>
      </c>
      <c r="I17" s="475">
        <v>8425.0</v>
      </c>
      <c r="J17" s="480" t="s">
        <v>1596</v>
      </c>
      <c r="K17" s="480" t="s">
        <v>1597</v>
      </c>
      <c r="L17" s="481">
        <v>43962.0</v>
      </c>
      <c r="M17" s="480" t="s">
        <v>350</v>
      </c>
      <c r="N17" s="480" t="s">
        <v>153</v>
      </c>
      <c r="O17" s="481">
        <v>45026.0</v>
      </c>
      <c r="P17" s="480" t="s">
        <v>42</v>
      </c>
      <c r="Q17" s="341" t="s">
        <v>198</v>
      </c>
      <c r="R17" s="347"/>
      <c r="S17" s="346"/>
      <c r="T17" s="341" t="s">
        <v>11</v>
      </c>
      <c r="U17" s="341"/>
      <c r="V17" s="341"/>
      <c r="W17" s="341"/>
      <c r="X17" s="349" t="s">
        <v>1598</v>
      </c>
      <c r="Y17" s="349" t="s">
        <v>1599</v>
      </c>
      <c r="Z17" s="349" t="s">
        <v>1600</v>
      </c>
      <c r="AA17" s="349"/>
      <c r="AB17" s="349"/>
      <c r="AC17" s="482"/>
      <c r="AD17" s="482"/>
      <c r="AE17" s="482"/>
      <c r="AF17" s="482"/>
      <c r="AG17" s="482"/>
      <c r="AH17" s="483"/>
      <c r="AI17" s="483"/>
      <c r="AJ17" s="483"/>
      <c r="AK17" s="483"/>
      <c r="AL17" s="483"/>
      <c r="AM17" s="483"/>
      <c r="AN17" s="483"/>
      <c r="AO17" s="483"/>
      <c r="AP17" s="483"/>
      <c r="AQ17" s="483"/>
      <c r="AR17" s="483"/>
      <c r="AS17" s="483"/>
      <c r="AT17" s="483"/>
      <c r="AU17" s="483"/>
      <c r="AV17" s="483"/>
    </row>
    <row r="18" ht="22.5" customHeight="1">
      <c r="A18" s="268">
        <v>16.0</v>
      </c>
      <c r="B18" s="268">
        <v>3.0</v>
      </c>
      <c r="C18" s="268" t="s">
        <v>203</v>
      </c>
      <c r="D18" s="268"/>
      <c r="E18" s="268"/>
      <c r="F18" s="268"/>
      <c r="G18" s="268">
        <v>1.0</v>
      </c>
      <c r="H18" s="267" t="s">
        <v>1601</v>
      </c>
      <c r="I18" s="463">
        <v>9148.0</v>
      </c>
      <c r="J18" s="468" t="s">
        <v>1602</v>
      </c>
      <c r="K18" s="468" t="s">
        <v>1603</v>
      </c>
      <c r="L18" s="469">
        <v>43876.0</v>
      </c>
      <c r="M18" s="468" t="s">
        <v>350</v>
      </c>
      <c r="N18" s="468" t="s">
        <v>153</v>
      </c>
      <c r="O18" s="469">
        <v>45519.0</v>
      </c>
      <c r="P18" s="468" t="s">
        <v>133</v>
      </c>
      <c r="Q18" s="268" t="s">
        <v>198</v>
      </c>
      <c r="R18" s="337"/>
      <c r="S18" s="173"/>
      <c r="T18" s="466" t="s">
        <v>22</v>
      </c>
      <c r="U18" s="268"/>
      <c r="V18" s="268"/>
      <c r="W18" s="268"/>
      <c r="X18" s="178" t="s">
        <v>1604</v>
      </c>
      <c r="Y18" s="178"/>
      <c r="Z18" s="178"/>
      <c r="AA18" s="178"/>
      <c r="AB18" s="178"/>
      <c r="AC18" s="467"/>
      <c r="AD18" s="467"/>
      <c r="AE18" s="467"/>
      <c r="AF18" s="467"/>
      <c r="AG18" s="467"/>
      <c r="AH18" s="479"/>
      <c r="AI18" s="479"/>
      <c r="AJ18" s="479"/>
      <c r="AK18" s="479"/>
      <c r="AL18" s="479"/>
      <c r="AM18" s="479"/>
      <c r="AN18" s="479"/>
      <c r="AO18" s="479"/>
      <c r="AP18" s="479"/>
      <c r="AQ18" s="479"/>
      <c r="AR18" s="479"/>
      <c r="AS18" s="479"/>
      <c r="AT18" s="479"/>
      <c r="AU18" s="479"/>
      <c r="AV18" s="479"/>
    </row>
    <row r="19" ht="22.5" customHeight="1">
      <c r="A19" s="268">
        <v>17.0</v>
      </c>
      <c r="B19" s="268">
        <v>3.0</v>
      </c>
      <c r="C19" s="268" t="s">
        <v>203</v>
      </c>
      <c r="D19" s="484"/>
      <c r="E19" s="484"/>
      <c r="F19" s="484"/>
      <c r="G19" s="484">
        <v>1.0</v>
      </c>
      <c r="H19" s="485">
        <v>1.33132981567E11</v>
      </c>
      <c r="I19" s="486"/>
      <c r="J19" s="487" t="s">
        <v>1537</v>
      </c>
      <c r="K19" s="487" t="s">
        <v>1605</v>
      </c>
      <c r="L19" s="488">
        <v>43831.0</v>
      </c>
      <c r="M19" s="487" t="s">
        <v>338</v>
      </c>
      <c r="N19" s="487"/>
      <c r="O19" s="489">
        <v>45883.0</v>
      </c>
      <c r="P19" s="487" t="s">
        <v>115</v>
      </c>
      <c r="Q19" s="484" t="s">
        <v>345</v>
      </c>
      <c r="R19" s="490"/>
      <c r="S19" s="491"/>
      <c r="T19" s="484" t="s">
        <v>16</v>
      </c>
      <c r="U19" s="484"/>
      <c r="V19" s="484"/>
      <c r="W19" s="484"/>
      <c r="X19" s="492"/>
      <c r="Y19" s="492"/>
      <c r="Z19" s="492"/>
      <c r="AA19" s="484"/>
      <c r="AB19" s="493"/>
      <c r="AC19" s="494"/>
      <c r="AD19" s="494"/>
      <c r="AE19" s="494"/>
      <c r="AF19" s="494"/>
      <c r="AG19" s="494"/>
      <c r="AH19" s="494"/>
      <c r="AI19" s="494"/>
      <c r="AJ19" s="494"/>
      <c r="AK19" s="494"/>
      <c r="AL19" s="494"/>
      <c r="AM19" s="494"/>
      <c r="AN19" s="494"/>
      <c r="AO19" s="494"/>
      <c r="AP19" s="494"/>
      <c r="AQ19" s="494"/>
      <c r="AR19" s="494"/>
      <c r="AS19" s="494"/>
      <c r="AT19" s="494"/>
      <c r="AU19" s="494"/>
      <c r="AV19" s="494"/>
    </row>
    <row r="20" ht="22.5" customHeight="1">
      <c r="A20" s="268">
        <v>18.0</v>
      </c>
      <c r="B20" s="268">
        <v>3.0</v>
      </c>
      <c r="C20" s="268" t="s">
        <v>203</v>
      </c>
      <c r="D20" s="352"/>
      <c r="E20" s="352"/>
      <c r="F20" s="352"/>
      <c r="G20" s="352">
        <v>1.0</v>
      </c>
      <c r="H20" s="495">
        <v>1.64647027121E11</v>
      </c>
      <c r="I20" s="496">
        <v>9441.0</v>
      </c>
      <c r="J20" s="497" t="s">
        <v>1606</v>
      </c>
      <c r="K20" s="497" t="s">
        <v>1607</v>
      </c>
      <c r="L20" s="498">
        <v>43923.0</v>
      </c>
      <c r="M20" s="497" t="s">
        <v>338</v>
      </c>
      <c r="N20" s="497"/>
      <c r="O20" s="499">
        <v>45883.0</v>
      </c>
      <c r="P20" s="497" t="s">
        <v>133</v>
      </c>
      <c r="Q20" s="352" t="s">
        <v>345</v>
      </c>
      <c r="R20" s="353" t="s">
        <v>1608</v>
      </c>
      <c r="S20" s="183"/>
      <c r="T20" s="352" t="s">
        <v>22</v>
      </c>
      <c r="U20" s="500"/>
      <c r="V20" s="500"/>
      <c r="W20" s="500"/>
      <c r="X20" s="501"/>
      <c r="Y20" s="501"/>
      <c r="Z20" s="501"/>
      <c r="AA20" s="352"/>
      <c r="AB20" s="188"/>
      <c r="AC20" s="502"/>
      <c r="AD20" s="502"/>
      <c r="AE20" s="502"/>
      <c r="AF20" s="503"/>
      <c r="AG20" s="503"/>
      <c r="AH20" s="503"/>
      <c r="AI20" s="503"/>
      <c r="AJ20" s="503"/>
      <c r="AK20" s="503"/>
      <c r="AL20" s="503"/>
      <c r="AM20" s="503"/>
      <c r="AN20" s="503"/>
      <c r="AO20" s="503"/>
      <c r="AP20" s="503"/>
      <c r="AQ20" s="503"/>
      <c r="AR20" s="503"/>
      <c r="AS20" s="503"/>
      <c r="AT20" s="503"/>
      <c r="AU20" s="503"/>
      <c r="AV20" s="503"/>
    </row>
    <row r="21" ht="22.5" customHeight="1">
      <c r="A21" s="352">
        <v>19.0</v>
      </c>
      <c r="B21" s="268">
        <v>3.0</v>
      </c>
      <c r="C21" s="268" t="s">
        <v>203</v>
      </c>
      <c r="D21" s="352"/>
      <c r="E21" s="352"/>
      <c r="F21" s="352"/>
      <c r="G21" s="352">
        <v>1.0</v>
      </c>
      <c r="H21" s="495">
        <v>1.32635446614E11</v>
      </c>
      <c r="I21" s="496">
        <v>9303.0</v>
      </c>
      <c r="J21" s="497" t="s">
        <v>1609</v>
      </c>
      <c r="K21" s="497" t="s">
        <v>1610</v>
      </c>
      <c r="L21" s="498">
        <v>44040.0</v>
      </c>
      <c r="M21" s="497" t="s">
        <v>350</v>
      </c>
      <c r="N21" s="497"/>
      <c r="O21" s="499">
        <v>45883.0</v>
      </c>
      <c r="P21" s="497" t="s">
        <v>37</v>
      </c>
      <c r="Q21" s="352" t="s">
        <v>345</v>
      </c>
      <c r="R21" s="353" t="s">
        <v>1611</v>
      </c>
      <c r="S21" s="183"/>
      <c r="T21" s="352" t="s">
        <v>11</v>
      </c>
      <c r="U21" s="352"/>
      <c r="V21" s="352"/>
      <c r="W21" s="352"/>
      <c r="X21" s="501"/>
      <c r="Y21" s="501"/>
      <c r="Z21" s="501"/>
      <c r="AA21" s="352"/>
      <c r="AB21" s="188"/>
      <c r="AC21" s="502"/>
      <c r="AD21" s="502"/>
      <c r="AE21" s="502"/>
      <c r="AF21" s="502"/>
      <c r="AG21" s="502"/>
      <c r="AH21" s="502"/>
      <c r="AI21" s="502"/>
      <c r="AJ21" s="502"/>
      <c r="AK21" s="502"/>
      <c r="AL21" s="502"/>
      <c r="AM21" s="502"/>
      <c r="AN21" s="502"/>
      <c r="AO21" s="502"/>
      <c r="AP21" s="502"/>
      <c r="AQ21" s="502"/>
      <c r="AR21" s="502"/>
      <c r="AS21" s="502"/>
      <c r="AT21" s="502"/>
      <c r="AU21" s="502"/>
      <c r="AV21" s="502"/>
    </row>
    <row r="22" ht="22.5" customHeight="1">
      <c r="A22" s="352">
        <v>20.0</v>
      </c>
      <c r="B22" s="268">
        <v>3.0</v>
      </c>
      <c r="C22" s="268" t="s">
        <v>203</v>
      </c>
      <c r="D22" s="352"/>
      <c r="E22" s="352"/>
      <c r="F22" s="352"/>
      <c r="G22" s="352">
        <v>1.0</v>
      </c>
      <c r="H22" s="495">
        <v>1.60222504696E11</v>
      </c>
      <c r="I22" s="496">
        <v>9453.0</v>
      </c>
      <c r="J22" s="497" t="s">
        <v>1612</v>
      </c>
      <c r="K22" s="497" t="s">
        <v>1613</v>
      </c>
      <c r="L22" s="498">
        <v>44029.0</v>
      </c>
      <c r="M22" s="497" t="s">
        <v>338</v>
      </c>
      <c r="N22" s="497"/>
      <c r="O22" s="499">
        <v>45883.0</v>
      </c>
      <c r="P22" s="497" t="s">
        <v>37</v>
      </c>
      <c r="Q22" s="352" t="s">
        <v>345</v>
      </c>
      <c r="R22" s="353" t="s">
        <v>1614</v>
      </c>
      <c r="S22" s="183"/>
      <c r="T22" s="352" t="s">
        <v>11</v>
      </c>
      <c r="U22" s="352"/>
      <c r="V22" s="352"/>
      <c r="W22" s="352"/>
      <c r="X22" s="501"/>
      <c r="Y22" s="501"/>
      <c r="Z22" s="501"/>
      <c r="AA22" s="352"/>
      <c r="AB22" s="188"/>
      <c r="AC22" s="502"/>
      <c r="AD22" s="502"/>
      <c r="AE22" s="502"/>
      <c r="AF22" s="502"/>
      <c r="AG22" s="502"/>
      <c r="AH22" s="502"/>
      <c r="AI22" s="502"/>
      <c r="AJ22" s="502"/>
      <c r="AK22" s="502"/>
      <c r="AL22" s="502"/>
      <c r="AM22" s="502"/>
      <c r="AN22" s="502"/>
      <c r="AO22" s="502"/>
      <c r="AP22" s="502"/>
      <c r="AQ22" s="502"/>
      <c r="AR22" s="502"/>
      <c r="AS22" s="502"/>
      <c r="AT22" s="502"/>
      <c r="AU22" s="502"/>
      <c r="AV22" s="502"/>
    </row>
    <row r="23" ht="22.5" customHeight="1">
      <c r="A23" s="268">
        <v>21.0</v>
      </c>
      <c r="B23" s="268"/>
      <c r="C23" s="268"/>
      <c r="D23" s="504"/>
      <c r="E23" s="504"/>
      <c r="F23" s="268"/>
      <c r="G23" s="268"/>
      <c r="H23" s="505"/>
      <c r="I23" s="463"/>
      <c r="J23" s="468"/>
      <c r="K23" s="468"/>
      <c r="L23" s="469"/>
      <c r="M23" s="468"/>
      <c r="N23" s="468"/>
      <c r="O23" s="506"/>
      <c r="P23" s="468"/>
      <c r="Q23" s="268"/>
      <c r="R23" s="337"/>
      <c r="S23" s="173"/>
      <c r="T23" s="268"/>
      <c r="U23" s="504"/>
      <c r="V23" s="504"/>
      <c r="W23" s="504"/>
      <c r="X23" s="507"/>
      <c r="Y23" s="507"/>
      <c r="Z23" s="507"/>
      <c r="AA23" s="507"/>
      <c r="AB23" s="508"/>
      <c r="AC23" s="509"/>
      <c r="AD23" s="509"/>
      <c r="AE23" s="509"/>
      <c r="AF23" s="509"/>
      <c r="AG23" s="509"/>
      <c r="AH23" s="509"/>
      <c r="AI23" s="509"/>
      <c r="AJ23" s="509"/>
      <c r="AK23" s="509"/>
      <c r="AL23" s="509"/>
      <c r="AM23" s="509"/>
      <c r="AN23" s="509"/>
      <c r="AO23" s="509"/>
      <c r="AP23" s="509"/>
      <c r="AQ23" s="509"/>
      <c r="AR23" s="509"/>
      <c r="AS23" s="509"/>
      <c r="AT23" s="509"/>
      <c r="AU23" s="509"/>
      <c r="AV23" s="509"/>
    </row>
    <row r="24" ht="22.5" customHeight="1">
      <c r="A24" s="268">
        <v>22.0</v>
      </c>
      <c r="B24" s="268"/>
      <c r="C24" s="268"/>
      <c r="D24" s="268"/>
      <c r="E24" s="268"/>
      <c r="F24" s="268"/>
      <c r="G24" s="268"/>
      <c r="H24" s="267"/>
      <c r="I24" s="463"/>
      <c r="J24" s="468"/>
      <c r="K24" s="468"/>
      <c r="L24" s="469"/>
      <c r="M24" s="468"/>
      <c r="N24" s="468"/>
      <c r="O24" s="469"/>
      <c r="P24" s="468"/>
      <c r="Q24" s="268"/>
      <c r="R24" s="337"/>
      <c r="S24" s="173"/>
      <c r="T24" s="268"/>
      <c r="U24" s="464"/>
      <c r="V24" s="464"/>
      <c r="W24" s="464"/>
      <c r="X24" s="178"/>
      <c r="Y24" s="178"/>
      <c r="Z24" s="178"/>
      <c r="AA24" s="178"/>
      <c r="AB24" s="178"/>
      <c r="AC24" s="510"/>
      <c r="AD24" s="510"/>
      <c r="AE24" s="510"/>
      <c r="AF24" s="510"/>
      <c r="AG24" s="510"/>
      <c r="AH24" s="511"/>
      <c r="AI24" s="511"/>
      <c r="AJ24" s="511"/>
      <c r="AK24" s="511"/>
      <c r="AL24" s="511"/>
      <c r="AM24" s="511"/>
      <c r="AN24" s="511"/>
      <c r="AO24" s="511"/>
      <c r="AP24" s="511"/>
      <c r="AQ24" s="511"/>
      <c r="AR24" s="511"/>
      <c r="AS24" s="511"/>
      <c r="AT24" s="511"/>
      <c r="AU24" s="511"/>
      <c r="AV24" s="511"/>
    </row>
    <row r="25" ht="27.0" customHeight="1">
      <c r="A25" s="268">
        <v>23.0</v>
      </c>
      <c r="B25" s="268"/>
      <c r="C25" s="268"/>
      <c r="D25" s="268"/>
      <c r="E25" s="268"/>
      <c r="F25" s="268"/>
      <c r="G25" s="268"/>
      <c r="H25" s="505"/>
      <c r="I25" s="463"/>
      <c r="J25" s="468"/>
      <c r="K25" s="468"/>
      <c r="L25" s="468"/>
      <c r="M25" s="468"/>
      <c r="N25" s="468"/>
      <c r="O25" s="506"/>
      <c r="P25" s="468"/>
      <c r="Q25" s="268"/>
      <c r="R25" s="337"/>
      <c r="S25" s="173"/>
      <c r="T25" s="268"/>
      <c r="U25" s="268"/>
      <c r="V25" s="268"/>
      <c r="W25" s="268"/>
      <c r="X25" s="193"/>
      <c r="Y25" s="193"/>
      <c r="Z25" s="193"/>
      <c r="AA25" s="268"/>
      <c r="AB25" s="178"/>
      <c r="AC25" s="509"/>
      <c r="AD25" s="509"/>
      <c r="AE25" s="509"/>
      <c r="AF25" s="509"/>
      <c r="AG25" s="509"/>
      <c r="AH25" s="509"/>
      <c r="AI25" s="509"/>
      <c r="AJ25" s="509"/>
      <c r="AK25" s="509"/>
      <c r="AL25" s="509"/>
      <c r="AM25" s="509"/>
      <c r="AN25" s="509"/>
      <c r="AO25" s="509"/>
      <c r="AP25" s="509"/>
      <c r="AQ25" s="509"/>
      <c r="AR25" s="509"/>
      <c r="AS25" s="509"/>
      <c r="AT25" s="509"/>
      <c r="AU25" s="509"/>
      <c r="AV25" s="509"/>
    </row>
    <row r="26" ht="27.0" customHeight="1">
      <c r="A26" s="268">
        <v>24.0</v>
      </c>
      <c r="B26" s="268"/>
      <c r="C26" s="268"/>
      <c r="D26" s="268"/>
      <c r="E26" s="268"/>
      <c r="F26" s="268"/>
      <c r="G26" s="268"/>
      <c r="H26" s="505"/>
      <c r="I26" s="463"/>
      <c r="J26" s="468"/>
      <c r="K26" s="468"/>
      <c r="L26" s="506"/>
      <c r="M26" s="468"/>
      <c r="N26" s="468"/>
      <c r="O26" s="506"/>
      <c r="P26" s="468"/>
      <c r="Q26" s="268"/>
      <c r="R26" s="337"/>
      <c r="S26" s="173"/>
      <c r="T26" s="512"/>
      <c r="U26" s="268"/>
      <c r="V26" s="268"/>
      <c r="W26" s="268"/>
      <c r="X26" s="193"/>
      <c r="Y26" s="193"/>
      <c r="Z26" s="193"/>
      <c r="AA26" s="268"/>
      <c r="AB26" s="178"/>
      <c r="AC26" s="509"/>
      <c r="AD26" s="509"/>
      <c r="AE26" s="509"/>
      <c r="AF26" s="509"/>
      <c r="AG26" s="509"/>
      <c r="AH26" s="509"/>
      <c r="AI26" s="509"/>
      <c r="AJ26" s="509"/>
      <c r="AK26" s="509"/>
      <c r="AL26" s="509"/>
      <c r="AM26" s="509"/>
      <c r="AN26" s="509"/>
      <c r="AO26" s="509"/>
      <c r="AP26" s="509"/>
      <c r="AQ26" s="509"/>
      <c r="AR26" s="509"/>
      <c r="AS26" s="509"/>
      <c r="AT26" s="509"/>
      <c r="AU26" s="509"/>
      <c r="AV26" s="509"/>
    </row>
    <row r="27" ht="22.5" customHeight="1">
      <c r="A27" s="164" t="s">
        <v>1615</v>
      </c>
      <c r="B27" s="25"/>
      <c r="C27" s="25"/>
      <c r="D27" s="25"/>
      <c r="E27" s="25"/>
      <c r="F27" s="25"/>
      <c r="G27" s="25"/>
      <c r="H27" s="25"/>
      <c r="I27" s="25"/>
      <c r="J27" s="25"/>
      <c r="K27" s="26"/>
      <c r="L27" s="457"/>
      <c r="M27" s="458"/>
      <c r="N27" s="262"/>
      <c r="O27" s="457"/>
      <c r="P27" s="458"/>
      <c r="Q27" s="458"/>
      <c r="R27" s="459"/>
      <c r="S27" s="460"/>
      <c r="T27" s="458"/>
      <c r="U27" s="461"/>
      <c r="V27" s="461"/>
      <c r="W27" s="461"/>
      <c r="X27" s="368"/>
      <c r="Y27" s="368"/>
      <c r="Z27" s="368"/>
      <c r="AA27" s="368"/>
      <c r="AB27" s="458"/>
      <c r="AC27" s="335"/>
      <c r="AD27" s="335"/>
      <c r="AE27" s="335"/>
      <c r="AF27" s="335"/>
      <c r="AG27" s="335"/>
      <c r="AH27" s="335"/>
      <c r="AI27" s="335"/>
      <c r="AJ27" s="335"/>
      <c r="AK27" s="335"/>
      <c r="AL27" s="335"/>
      <c r="AM27" s="335"/>
      <c r="AN27" s="335"/>
      <c r="AO27" s="335"/>
      <c r="AP27" s="335"/>
      <c r="AQ27" s="335"/>
      <c r="AR27" s="335"/>
      <c r="AS27" s="335"/>
      <c r="AT27" s="335"/>
      <c r="AU27" s="335"/>
      <c r="AV27" s="335"/>
    </row>
    <row r="28" ht="22.5" customHeight="1">
      <c r="A28" s="268">
        <v>1.0</v>
      </c>
      <c r="B28" s="268">
        <v>6.0</v>
      </c>
      <c r="C28" s="268" t="s">
        <v>205</v>
      </c>
      <c r="D28" s="268"/>
      <c r="E28" s="268"/>
      <c r="F28" s="268"/>
      <c r="G28" s="268">
        <v>1.0</v>
      </c>
      <c r="H28" s="505">
        <v>1.0571348375E11</v>
      </c>
      <c r="I28" s="463">
        <v>8023.0</v>
      </c>
      <c r="J28" s="268" t="s">
        <v>1616</v>
      </c>
      <c r="K28" s="268" t="s">
        <v>1617</v>
      </c>
      <c r="L28" s="269">
        <v>43984.0</v>
      </c>
      <c r="M28" s="268" t="s">
        <v>338</v>
      </c>
      <c r="N28" s="268" t="s">
        <v>151</v>
      </c>
      <c r="O28" s="269">
        <v>44790.0</v>
      </c>
      <c r="P28" s="268" t="s">
        <v>109</v>
      </c>
      <c r="Q28" s="268" t="s">
        <v>188</v>
      </c>
      <c r="R28" s="337" t="s">
        <v>1618</v>
      </c>
      <c r="S28" s="173"/>
      <c r="T28" s="268" t="s">
        <v>11</v>
      </c>
      <c r="U28" s="464"/>
      <c r="V28" s="464"/>
      <c r="W28" s="464"/>
      <c r="X28" s="178" t="s">
        <v>1619</v>
      </c>
      <c r="Y28" s="178" t="s">
        <v>1620</v>
      </c>
      <c r="Z28" s="178" t="s">
        <v>1621</v>
      </c>
      <c r="AA28" s="178"/>
      <c r="AB28" s="178"/>
      <c r="AC28" s="465"/>
      <c r="AD28" s="465"/>
      <c r="AE28" s="465"/>
      <c r="AF28" s="465"/>
      <c r="AG28" s="465"/>
      <c r="AH28" s="465"/>
      <c r="AI28" s="465"/>
      <c r="AJ28" s="465"/>
      <c r="AK28" s="465"/>
      <c r="AL28" s="465"/>
      <c r="AM28" s="465"/>
      <c r="AN28" s="465"/>
      <c r="AO28" s="465"/>
      <c r="AP28" s="465"/>
      <c r="AQ28" s="465"/>
      <c r="AR28" s="465"/>
      <c r="AS28" s="465"/>
      <c r="AT28" s="465"/>
      <c r="AU28" s="465"/>
      <c r="AV28" s="465"/>
    </row>
    <row r="29" ht="22.5" customHeight="1">
      <c r="A29" s="341">
        <v>2.0</v>
      </c>
      <c r="B29" s="341">
        <v>6.0</v>
      </c>
      <c r="C29" s="341" t="s">
        <v>205</v>
      </c>
      <c r="D29" s="341"/>
      <c r="E29" s="341"/>
      <c r="F29" s="341"/>
      <c r="G29" s="341">
        <v>1.0</v>
      </c>
      <c r="H29" s="513">
        <v>9.5505293749E10</v>
      </c>
      <c r="I29" s="475">
        <v>8399.0</v>
      </c>
      <c r="J29" s="341" t="s">
        <v>1622</v>
      </c>
      <c r="K29" s="341" t="s">
        <v>1623</v>
      </c>
      <c r="L29" s="476">
        <v>43754.0</v>
      </c>
      <c r="M29" s="341" t="s">
        <v>338</v>
      </c>
      <c r="N29" s="341" t="s">
        <v>152</v>
      </c>
      <c r="O29" s="476">
        <v>45155.0</v>
      </c>
      <c r="P29" s="341" t="s">
        <v>115</v>
      </c>
      <c r="Q29" s="341" t="s">
        <v>188</v>
      </c>
      <c r="R29" s="347" t="s">
        <v>1624</v>
      </c>
      <c r="S29" s="346"/>
      <c r="T29" s="341" t="s">
        <v>11</v>
      </c>
      <c r="U29" s="477"/>
      <c r="V29" s="477"/>
      <c r="W29" s="477"/>
      <c r="X29" s="349" t="s">
        <v>1625</v>
      </c>
      <c r="Y29" s="349" t="s">
        <v>1580</v>
      </c>
      <c r="Z29" s="349"/>
      <c r="AA29" s="349"/>
      <c r="AB29" s="349"/>
      <c r="AC29" s="483"/>
      <c r="AD29" s="478"/>
      <c r="AE29" s="478"/>
      <c r="AF29" s="478"/>
      <c r="AG29" s="478"/>
      <c r="AH29" s="478"/>
      <c r="AI29" s="478"/>
      <c r="AJ29" s="478"/>
      <c r="AK29" s="478"/>
      <c r="AL29" s="478"/>
      <c r="AM29" s="478"/>
      <c r="AN29" s="478"/>
      <c r="AO29" s="478"/>
      <c r="AP29" s="478"/>
      <c r="AQ29" s="478"/>
      <c r="AR29" s="478"/>
      <c r="AS29" s="478"/>
      <c r="AT29" s="478"/>
      <c r="AU29" s="478"/>
      <c r="AV29" s="478"/>
    </row>
    <row r="30" ht="22.5" customHeight="1">
      <c r="A30" s="268">
        <v>3.0</v>
      </c>
      <c r="B30" s="268">
        <v>6.0</v>
      </c>
      <c r="C30" s="268" t="s">
        <v>205</v>
      </c>
      <c r="D30" s="268"/>
      <c r="E30" s="268"/>
      <c r="F30" s="268"/>
      <c r="G30" s="268">
        <v>1.0</v>
      </c>
      <c r="H30" s="505">
        <v>1.42818549594E11</v>
      </c>
      <c r="I30" s="463">
        <v>8323.0</v>
      </c>
      <c r="J30" s="268" t="s">
        <v>569</v>
      </c>
      <c r="K30" s="268" t="s">
        <v>1626</v>
      </c>
      <c r="L30" s="269">
        <v>43757.0</v>
      </c>
      <c r="M30" s="268" t="s">
        <v>350</v>
      </c>
      <c r="N30" s="268" t="s">
        <v>152</v>
      </c>
      <c r="O30" s="269">
        <v>44958.0</v>
      </c>
      <c r="P30" s="268" t="s">
        <v>115</v>
      </c>
      <c r="Q30" s="268" t="s">
        <v>190</v>
      </c>
      <c r="R30" s="337"/>
      <c r="S30" s="173"/>
      <c r="T30" s="268" t="s">
        <v>11</v>
      </c>
      <c r="U30" s="464"/>
      <c r="V30" s="464"/>
      <c r="W30" s="464"/>
      <c r="X30" s="178" t="s">
        <v>1627</v>
      </c>
      <c r="Y30" s="178" t="s">
        <v>1528</v>
      </c>
      <c r="Z30" s="178" t="s">
        <v>1628</v>
      </c>
      <c r="AA30" s="178"/>
      <c r="AB30" s="178"/>
      <c r="AC30" s="465"/>
      <c r="AD30" s="465"/>
      <c r="AE30" s="465"/>
      <c r="AF30" s="465"/>
      <c r="AG30" s="465"/>
      <c r="AH30" s="465"/>
      <c r="AI30" s="465"/>
      <c r="AJ30" s="465"/>
      <c r="AK30" s="465"/>
      <c r="AL30" s="465"/>
      <c r="AM30" s="465"/>
      <c r="AN30" s="465"/>
      <c r="AO30" s="465"/>
      <c r="AP30" s="465"/>
      <c r="AQ30" s="465"/>
      <c r="AR30" s="465"/>
      <c r="AS30" s="465"/>
      <c r="AT30" s="465"/>
      <c r="AU30" s="465"/>
      <c r="AV30" s="465"/>
    </row>
    <row r="31" ht="22.5" customHeight="1">
      <c r="A31" s="268">
        <v>4.0</v>
      </c>
      <c r="B31" s="268">
        <v>6.0</v>
      </c>
      <c r="C31" s="268" t="s">
        <v>205</v>
      </c>
      <c r="D31" s="268"/>
      <c r="E31" s="268"/>
      <c r="F31" s="268"/>
      <c r="G31" s="268">
        <v>1.0</v>
      </c>
      <c r="H31" s="268">
        <v>1.60947526621E11</v>
      </c>
      <c r="I31" s="463">
        <v>7896.0</v>
      </c>
      <c r="J31" s="468" t="s">
        <v>336</v>
      </c>
      <c r="K31" s="468" t="s">
        <v>1629</v>
      </c>
      <c r="L31" s="469">
        <v>43729.0</v>
      </c>
      <c r="M31" s="468" t="s">
        <v>338</v>
      </c>
      <c r="N31" s="468" t="s">
        <v>152</v>
      </c>
      <c r="O31" s="469">
        <v>44790.0</v>
      </c>
      <c r="P31" s="468" t="s">
        <v>133</v>
      </c>
      <c r="Q31" s="268" t="s">
        <v>190</v>
      </c>
      <c r="R31" s="337" t="s">
        <v>1630</v>
      </c>
      <c r="S31" s="173"/>
      <c r="T31" s="466" t="s">
        <v>22</v>
      </c>
      <c r="U31" s="464"/>
      <c r="V31" s="464"/>
      <c r="W31" s="464"/>
      <c r="X31" s="178" t="s">
        <v>1631</v>
      </c>
      <c r="Y31" s="178" t="s">
        <v>1632</v>
      </c>
      <c r="Z31" s="178" t="s">
        <v>1633</v>
      </c>
      <c r="AA31" s="178"/>
      <c r="AB31" s="178"/>
      <c r="AC31" s="465"/>
      <c r="AD31" s="465"/>
      <c r="AE31" s="465"/>
      <c r="AF31" s="465"/>
      <c r="AG31" s="465"/>
      <c r="AH31" s="465"/>
      <c r="AI31" s="465"/>
      <c r="AJ31" s="465"/>
      <c r="AK31" s="465"/>
      <c r="AL31" s="465"/>
      <c r="AM31" s="465"/>
      <c r="AN31" s="465"/>
      <c r="AO31" s="465"/>
      <c r="AP31" s="465"/>
      <c r="AQ31" s="465"/>
      <c r="AR31" s="465"/>
      <c r="AS31" s="465"/>
      <c r="AT31" s="465"/>
      <c r="AU31" s="465"/>
      <c r="AV31" s="465"/>
    </row>
    <row r="32" ht="22.5" customHeight="1">
      <c r="A32" s="268">
        <v>5.0</v>
      </c>
      <c r="B32" s="268">
        <v>6.0</v>
      </c>
      <c r="C32" s="268" t="s">
        <v>205</v>
      </c>
      <c r="D32" s="268"/>
      <c r="E32" s="268"/>
      <c r="F32" s="268"/>
      <c r="G32" s="268">
        <v>1.0</v>
      </c>
      <c r="H32" s="268">
        <v>1.14321602536E11</v>
      </c>
      <c r="I32" s="463">
        <v>8773.0</v>
      </c>
      <c r="J32" s="268" t="s">
        <v>1531</v>
      </c>
      <c r="K32" s="268" t="s">
        <v>1634</v>
      </c>
      <c r="L32" s="269">
        <v>43723.0</v>
      </c>
      <c r="M32" s="268" t="s">
        <v>338</v>
      </c>
      <c r="N32" s="268" t="s">
        <v>153</v>
      </c>
      <c r="O32" s="514">
        <v>45161.0</v>
      </c>
      <c r="P32" s="268" t="s">
        <v>133</v>
      </c>
      <c r="Q32" s="268" t="s">
        <v>190</v>
      </c>
      <c r="R32" s="337" t="s">
        <v>1635</v>
      </c>
      <c r="S32" s="173"/>
      <c r="T32" s="466" t="s">
        <v>11</v>
      </c>
      <c r="U32" s="464"/>
      <c r="V32" s="464"/>
      <c r="W32" s="464"/>
      <c r="X32" s="178" t="s">
        <v>1636</v>
      </c>
      <c r="Y32" s="178" t="s">
        <v>1637</v>
      </c>
      <c r="Z32" s="178"/>
      <c r="AA32" s="178"/>
      <c r="AB32" s="178"/>
      <c r="AC32" s="465"/>
      <c r="AD32" s="465"/>
      <c r="AE32" s="465"/>
      <c r="AF32" s="465"/>
      <c r="AG32" s="465"/>
      <c r="AH32" s="465"/>
      <c r="AI32" s="465"/>
      <c r="AJ32" s="465"/>
      <c r="AK32" s="465"/>
      <c r="AL32" s="465"/>
      <c r="AM32" s="465"/>
      <c r="AN32" s="465"/>
      <c r="AO32" s="465"/>
      <c r="AP32" s="465"/>
      <c r="AQ32" s="465"/>
      <c r="AR32" s="465"/>
      <c r="AS32" s="465"/>
      <c r="AT32" s="465"/>
      <c r="AU32" s="465"/>
      <c r="AV32" s="465"/>
    </row>
    <row r="33" ht="22.5" customHeight="1">
      <c r="A33" s="268">
        <v>6.0</v>
      </c>
      <c r="B33" s="268">
        <v>6.0</v>
      </c>
      <c r="C33" s="268" t="s">
        <v>205</v>
      </c>
      <c r="D33" s="268"/>
      <c r="E33" s="268"/>
      <c r="F33" s="268"/>
      <c r="G33" s="268">
        <v>1.0</v>
      </c>
      <c r="H33" s="505">
        <v>1.01941530177E11</v>
      </c>
      <c r="I33" s="463">
        <v>9234.0</v>
      </c>
      <c r="J33" s="468" t="s">
        <v>470</v>
      </c>
      <c r="K33" s="468" t="s">
        <v>1638</v>
      </c>
      <c r="L33" s="469">
        <v>43785.0</v>
      </c>
      <c r="M33" s="468" t="s">
        <v>350</v>
      </c>
      <c r="N33" s="468" t="s">
        <v>153</v>
      </c>
      <c r="O33" s="469">
        <v>45665.0</v>
      </c>
      <c r="P33" s="468" t="s">
        <v>133</v>
      </c>
      <c r="Q33" s="268" t="s">
        <v>190</v>
      </c>
      <c r="R33" s="337" t="s">
        <v>1639</v>
      </c>
      <c r="S33" s="173"/>
      <c r="T33" s="268" t="s">
        <v>11</v>
      </c>
      <c r="U33" s="464"/>
      <c r="V33" s="464"/>
      <c r="W33" s="464"/>
      <c r="X33" s="178" t="s">
        <v>1640</v>
      </c>
      <c r="Y33" s="178"/>
      <c r="Z33" s="178"/>
      <c r="AA33" s="178"/>
      <c r="AB33" s="178"/>
      <c r="AC33" s="479"/>
      <c r="AD33" s="479"/>
      <c r="AE33" s="479"/>
      <c r="AF33" s="479"/>
      <c r="AG33" s="479"/>
      <c r="AH33" s="479"/>
      <c r="AI33" s="479"/>
      <c r="AJ33" s="479"/>
      <c r="AK33" s="479"/>
      <c r="AL33" s="479"/>
      <c r="AM33" s="479"/>
      <c r="AN33" s="479"/>
      <c r="AO33" s="479"/>
      <c r="AP33" s="479"/>
      <c r="AQ33" s="479"/>
      <c r="AR33" s="479"/>
      <c r="AS33" s="479"/>
      <c r="AT33" s="479"/>
      <c r="AU33" s="479"/>
      <c r="AV33" s="479"/>
    </row>
    <row r="34" ht="22.5" customHeight="1">
      <c r="A34" s="268">
        <v>7.0</v>
      </c>
      <c r="B34" s="268">
        <v>6.0</v>
      </c>
      <c r="C34" s="268" t="s">
        <v>205</v>
      </c>
      <c r="D34" s="268"/>
      <c r="E34" s="268"/>
      <c r="F34" s="268"/>
      <c r="G34" s="268">
        <v>1.0</v>
      </c>
      <c r="H34" s="505">
        <v>1.65426864053E11</v>
      </c>
      <c r="I34" s="463">
        <v>7945.0</v>
      </c>
      <c r="J34" s="468" t="s">
        <v>1641</v>
      </c>
      <c r="K34" s="468" t="s">
        <v>1642</v>
      </c>
      <c r="L34" s="469">
        <v>43835.0</v>
      </c>
      <c r="M34" s="468" t="s">
        <v>350</v>
      </c>
      <c r="N34" s="468" t="s">
        <v>154</v>
      </c>
      <c r="O34" s="469">
        <v>44790.0</v>
      </c>
      <c r="P34" s="468" t="s">
        <v>133</v>
      </c>
      <c r="Q34" s="268" t="s">
        <v>192</v>
      </c>
      <c r="R34" s="337" t="s">
        <v>1643</v>
      </c>
      <c r="S34" s="173"/>
      <c r="T34" s="268" t="s">
        <v>11</v>
      </c>
      <c r="U34" s="464"/>
      <c r="V34" s="464"/>
      <c r="W34" s="464"/>
      <c r="X34" s="178" t="s">
        <v>1644</v>
      </c>
      <c r="Y34" s="178" t="s">
        <v>1645</v>
      </c>
      <c r="Z34" s="178" t="s">
        <v>1646</v>
      </c>
      <c r="AA34" s="178"/>
      <c r="AB34" s="178"/>
      <c r="AC34" s="479"/>
      <c r="AD34" s="479"/>
      <c r="AE34" s="479"/>
      <c r="AF34" s="479"/>
      <c r="AG34" s="479"/>
      <c r="AH34" s="479"/>
      <c r="AI34" s="479"/>
      <c r="AJ34" s="479"/>
      <c r="AK34" s="479"/>
      <c r="AL34" s="479"/>
      <c r="AM34" s="479"/>
      <c r="AN34" s="479"/>
      <c r="AO34" s="479"/>
      <c r="AP34" s="479"/>
      <c r="AQ34" s="479"/>
      <c r="AR34" s="479"/>
      <c r="AS34" s="479"/>
      <c r="AT34" s="479"/>
      <c r="AU34" s="479"/>
      <c r="AV34" s="479"/>
    </row>
    <row r="35" ht="22.5" customHeight="1">
      <c r="A35" s="268">
        <v>8.0</v>
      </c>
      <c r="B35" s="268">
        <v>6.0</v>
      </c>
      <c r="C35" s="268" t="s">
        <v>205</v>
      </c>
      <c r="D35" s="268"/>
      <c r="E35" s="268"/>
      <c r="F35" s="268"/>
      <c r="G35" s="268">
        <v>1.0</v>
      </c>
      <c r="H35" s="505">
        <v>9.163431408E10</v>
      </c>
      <c r="I35" s="463">
        <v>8563.0</v>
      </c>
      <c r="J35" s="468" t="s">
        <v>590</v>
      </c>
      <c r="K35" s="468" t="s">
        <v>1647</v>
      </c>
      <c r="L35" s="469">
        <v>43756.0</v>
      </c>
      <c r="M35" s="468" t="s">
        <v>350</v>
      </c>
      <c r="N35" s="468" t="s">
        <v>152</v>
      </c>
      <c r="O35" s="469">
        <v>45155.0</v>
      </c>
      <c r="P35" s="468" t="s">
        <v>115</v>
      </c>
      <c r="Q35" s="268" t="s">
        <v>192</v>
      </c>
      <c r="R35" s="337" t="s">
        <v>1648</v>
      </c>
      <c r="S35" s="173"/>
      <c r="T35" s="268" t="s">
        <v>11</v>
      </c>
      <c r="U35" s="464"/>
      <c r="V35" s="464"/>
      <c r="W35" s="464"/>
      <c r="X35" s="178" t="s">
        <v>1649</v>
      </c>
      <c r="Y35" s="178" t="s">
        <v>1650</v>
      </c>
      <c r="Z35" s="178"/>
      <c r="AA35" s="178"/>
      <c r="AB35" s="178"/>
      <c r="AC35" s="479"/>
      <c r="AD35" s="479"/>
      <c r="AE35" s="479"/>
      <c r="AF35" s="479"/>
      <c r="AG35" s="479"/>
      <c r="AH35" s="479"/>
      <c r="AI35" s="479"/>
      <c r="AJ35" s="479"/>
      <c r="AK35" s="479"/>
      <c r="AL35" s="479"/>
      <c r="AM35" s="479"/>
      <c r="AN35" s="479"/>
      <c r="AO35" s="479"/>
      <c r="AP35" s="479"/>
      <c r="AQ35" s="479"/>
      <c r="AR35" s="479"/>
      <c r="AS35" s="479"/>
      <c r="AT35" s="479"/>
      <c r="AU35" s="479"/>
      <c r="AV35" s="479"/>
    </row>
    <row r="36" ht="22.5" customHeight="1">
      <c r="A36" s="268">
        <v>9.0</v>
      </c>
      <c r="B36" s="268">
        <v>6.0</v>
      </c>
      <c r="C36" s="268" t="s">
        <v>205</v>
      </c>
      <c r="D36" s="268"/>
      <c r="E36" s="268"/>
      <c r="F36" s="268"/>
      <c r="G36" s="268">
        <v>1.0</v>
      </c>
      <c r="H36" s="505">
        <v>1.12107079055E11</v>
      </c>
      <c r="I36" s="463">
        <v>8087.0</v>
      </c>
      <c r="J36" s="468" t="s">
        <v>336</v>
      </c>
      <c r="K36" s="468" t="s">
        <v>1651</v>
      </c>
      <c r="L36" s="469">
        <v>43811.0</v>
      </c>
      <c r="M36" s="468" t="s">
        <v>338</v>
      </c>
      <c r="N36" s="468" t="s">
        <v>152</v>
      </c>
      <c r="O36" s="469">
        <v>44790.0</v>
      </c>
      <c r="P36" s="468" t="s">
        <v>133</v>
      </c>
      <c r="Q36" s="268" t="s">
        <v>194</v>
      </c>
      <c r="R36" s="337" t="s">
        <v>1652</v>
      </c>
      <c r="S36" s="173"/>
      <c r="T36" s="466" t="s">
        <v>22</v>
      </c>
      <c r="U36" s="464"/>
      <c r="V36" s="464"/>
      <c r="W36" s="464"/>
      <c r="X36" s="178" t="s">
        <v>1653</v>
      </c>
      <c r="Y36" s="178" t="s">
        <v>1654</v>
      </c>
      <c r="Z36" s="178" t="s">
        <v>1655</v>
      </c>
      <c r="AA36" s="178"/>
      <c r="AB36" s="178"/>
      <c r="AC36" s="479"/>
      <c r="AD36" s="479"/>
      <c r="AE36" s="479"/>
      <c r="AF36" s="479"/>
      <c r="AG36" s="479"/>
      <c r="AH36" s="479"/>
      <c r="AI36" s="479"/>
      <c r="AJ36" s="479"/>
      <c r="AK36" s="479"/>
      <c r="AL36" s="479"/>
      <c r="AM36" s="479"/>
      <c r="AN36" s="479"/>
      <c r="AO36" s="479"/>
      <c r="AP36" s="479"/>
      <c r="AQ36" s="479"/>
      <c r="AR36" s="479"/>
      <c r="AS36" s="479"/>
      <c r="AT36" s="479"/>
      <c r="AU36" s="479"/>
      <c r="AV36" s="479"/>
    </row>
    <row r="37" ht="22.5" customHeight="1">
      <c r="A37" s="268">
        <v>10.0</v>
      </c>
      <c r="B37" s="268">
        <v>6.0</v>
      </c>
      <c r="C37" s="268" t="s">
        <v>205</v>
      </c>
      <c r="D37" s="268"/>
      <c r="E37" s="268"/>
      <c r="F37" s="268"/>
      <c r="G37" s="268">
        <v>1.0</v>
      </c>
      <c r="H37" s="505">
        <v>1.63923807164E11</v>
      </c>
      <c r="I37" s="463">
        <v>8265.0</v>
      </c>
      <c r="J37" s="468" t="s">
        <v>1531</v>
      </c>
      <c r="K37" s="468" t="s">
        <v>1656</v>
      </c>
      <c r="L37" s="469">
        <v>43902.0</v>
      </c>
      <c r="M37" s="468" t="s">
        <v>338</v>
      </c>
      <c r="N37" s="468" t="s">
        <v>154</v>
      </c>
      <c r="O37" s="469">
        <v>44858.0</v>
      </c>
      <c r="P37" s="468" t="s">
        <v>133</v>
      </c>
      <c r="Q37" s="268" t="s">
        <v>194</v>
      </c>
      <c r="R37" s="337" t="s">
        <v>1657</v>
      </c>
      <c r="S37" s="173"/>
      <c r="T37" s="466" t="s">
        <v>22</v>
      </c>
      <c r="U37" s="464"/>
      <c r="V37" s="464"/>
      <c r="W37" s="464"/>
      <c r="X37" s="178" t="s">
        <v>1658</v>
      </c>
      <c r="Y37" s="178" t="s">
        <v>1659</v>
      </c>
      <c r="Z37" s="178" t="s">
        <v>1660</v>
      </c>
      <c r="AA37" s="178"/>
      <c r="AB37" s="178"/>
      <c r="AC37" s="479"/>
      <c r="AD37" s="479"/>
      <c r="AE37" s="479"/>
      <c r="AF37" s="479"/>
      <c r="AG37" s="479"/>
      <c r="AH37" s="479"/>
      <c r="AI37" s="479"/>
      <c r="AJ37" s="479"/>
      <c r="AK37" s="479"/>
      <c r="AL37" s="479"/>
      <c r="AM37" s="479"/>
      <c r="AN37" s="479"/>
      <c r="AO37" s="479"/>
      <c r="AP37" s="479"/>
      <c r="AQ37" s="479"/>
      <c r="AR37" s="479"/>
      <c r="AS37" s="479"/>
      <c r="AT37" s="479"/>
      <c r="AU37" s="479"/>
      <c r="AV37" s="479"/>
    </row>
    <row r="38" ht="22.5" customHeight="1">
      <c r="A38" s="268">
        <v>11.0</v>
      </c>
      <c r="B38" s="268">
        <v>6.0</v>
      </c>
      <c r="C38" s="268" t="s">
        <v>205</v>
      </c>
      <c r="D38" s="268"/>
      <c r="E38" s="268"/>
      <c r="F38" s="268"/>
      <c r="G38" s="268">
        <v>1.0</v>
      </c>
      <c r="H38" s="505">
        <v>1.72626175185E11</v>
      </c>
      <c r="I38" s="463">
        <v>7997.0</v>
      </c>
      <c r="J38" s="268" t="s">
        <v>336</v>
      </c>
      <c r="K38" s="268" t="s">
        <v>1661</v>
      </c>
      <c r="L38" s="269">
        <v>43987.0</v>
      </c>
      <c r="M38" s="268" t="s">
        <v>338</v>
      </c>
      <c r="N38" s="268" t="s">
        <v>153</v>
      </c>
      <c r="O38" s="269">
        <v>44790.0</v>
      </c>
      <c r="P38" s="268" t="s">
        <v>133</v>
      </c>
      <c r="Q38" s="268" t="s">
        <v>194</v>
      </c>
      <c r="R38" s="337" t="s">
        <v>1662</v>
      </c>
      <c r="S38" s="173"/>
      <c r="T38" s="466" t="s">
        <v>22</v>
      </c>
      <c r="U38" s="464"/>
      <c r="V38" s="464"/>
      <c r="W38" s="464"/>
      <c r="X38" s="178" t="s">
        <v>1663</v>
      </c>
      <c r="Y38" s="178" t="s">
        <v>1664</v>
      </c>
      <c r="Z38" s="178" t="s">
        <v>1665</v>
      </c>
      <c r="AA38" s="178"/>
      <c r="AB38" s="178"/>
      <c r="AC38" s="465"/>
      <c r="AD38" s="465"/>
      <c r="AE38" s="465"/>
      <c r="AF38" s="465"/>
      <c r="AG38" s="465"/>
      <c r="AH38" s="465"/>
      <c r="AI38" s="465"/>
      <c r="AJ38" s="465"/>
      <c r="AK38" s="465"/>
      <c r="AL38" s="465"/>
      <c r="AM38" s="465"/>
      <c r="AN38" s="465"/>
      <c r="AO38" s="465"/>
      <c r="AP38" s="465"/>
      <c r="AQ38" s="465"/>
      <c r="AR38" s="465"/>
      <c r="AS38" s="465"/>
      <c r="AT38" s="465"/>
      <c r="AU38" s="465"/>
      <c r="AV38" s="465"/>
    </row>
    <row r="39" ht="22.5" customHeight="1">
      <c r="A39" s="268">
        <v>12.0</v>
      </c>
      <c r="B39" s="268">
        <v>6.0</v>
      </c>
      <c r="C39" s="268" t="s">
        <v>205</v>
      </c>
      <c r="D39" s="268"/>
      <c r="E39" s="268"/>
      <c r="F39" s="268"/>
      <c r="G39" s="268">
        <v>1.0</v>
      </c>
      <c r="H39" s="505">
        <v>1.32024181648E11</v>
      </c>
      <c r="I39" s="463">
        <v>8161.0</v>
      </c>
      <c r="J39" s="268" t="s">
        <v>1666</v>
      </c>
      <c r="K39" s="268" t="s">
        <v>1667</v>
      </c>
      <c r="L39" s="269">
        <v>43772.0</v>
      </c>
      <c r="M39" s="268" t="s">
        <v>350</v>
      </c>
      <c r="N39" s="268" t="s">
        <v>152</v>
      </c>
      <c r="O39" s="269">
        <v>44858.0</v>
      </c>
      <c r="P39" s="268" t="s">
        <v>66</v>
      </c>
      <c r="Q39" s="268" t="s">
        <v>196</v>
      </c>
      <c r="R39" s="337" t="s">
        <v>1668</v>
      </c>
      <c r="S39" s="173"/>
      <c r="T39" s="268" t="s">
        <v>11</v>
      </c>
      <c r="U39" s="464"/>
      <c r="V39" s="464"/>
      <c r="W39" s="464"/>
      <c r="X39" s="178" t="s">
        <v>1669</v>
      </c>
      <c r="Y39" s="178" t="s">
        <v>1670</v>
      </c>
      <c r="Z39" s="178" t="s">
        <v>1671</v>
      </c>
      <c r="AA39" s="178"/>
      <c r="AB39" s="178"/>
      <c r="AC39" s="465"/>
      <c r="AD39" s="465"/>
      <c r="AE39" s="465"/>
      <c r="AF39" s="465"/>
      <c r="AG39" s="465"/>
      <c r="AH39" s="465"/>
      <c r="AI39" s="465"/>
      <c r="AJ39" s="465"/>
      <c r="AK39" s="465"/>
      <c r="AL39" s="465"/>
      <c r="AM39" s="465"/>
      <c r="AN39" s="465"/>
      <c r="AO39" s="465"/>
      <c r="AP39" s="465"/>
      <c r="AQ39" s="465"/>
      <c r="AR39" s="465"/>
      <c r="AS39" s="465"/>
      <c r="AT39" s="465"/>
      <c r="AU39" s="465"/>
      <c r="AV39" s="465"/>
    </row>
    <row r="40" ht="22.5" customHeight="1">
      <c r="A40" s="268">
        <v>13.0</v>
      </c>
      <c r="B40" s="268">
        <v>6.0</v>
      </c>
      <c r="C40" s="268" t="s">
        <v>205</v>
      </c>
      <c r="D40" s="268"/>
      <c r="E40" s="268"/>
      <c r="F40" s="268"/>
      <c r="G40" s="268">
        <v>1.0</v>
      </c>
      <c r="H40" s="505">
        <v>1.35631680956E11</v>
      </c>
      <c r="I40" s="463">
        <v>8761.0</v>
      </c>
      <c r="J40" s="468" t="s">
        <v>457</v>
      </c>
      <c r="K40" s="468" t="s">
        <v>1672</v>
      </c>
      <c r="L40" s="469">
        <v>44051.0</v>
      </c>
      <c r="M40" s="468" t="s">
        <v>350</v>
      </c>
      <c r="N40" s="468" t="s">
        <v>153</v>
      </c>
      <c r="O40" s="469">
        <v>45155.0</v>
      </c>
      <c r="P40" s="468" t="s">
        <v>133</v>
      </c>
      <c r="Q40" s="268" t="s">
        <v>196</v>
      </c>
      <c r="R40" s="337"/>
      <c r="S40" s="173"/>
      <c r="T40" s="268" t="s">
        <v>11</v>
      </c>
      <c r="U40" s="464"/>
      <c r="V40" s="464"/>
      <c r="W40" s="464"/>
      <c r="X40" s="178" t="s">
        <v>1673</v>
      </c>
      <c r="Y40" s="178" t="s">
        <v>1674</v>
      </c>
      <c r="Z40" s="178"/>
      <c r="AA40" s="178"/>
      <c r="AB40" s="178"/>
      <c r="AC40" s="479"/>
      <c r="AD40" s="479"/>
      <c r="AE40" s="479"/>
      <c r="AF40" s="479"/>
      <c r="AG40" s="465"/>
      <c r="AH40" s="465"/>
      <c r="AI40" s="465"/>
      <c r="AJ40" s="465"/>
      <c r="AK40" s="465"/>
      <c r="AL40" s="465"/>
      <c r="AM40" s="465"/>
      <c r="AN40" s="465"/>
      <c r="AO40" s="465"/>
      <c r="AP40" s="465"/>
      <c r="AQ40" s="465"/>
      <c r="AR40" s="465"/>
      <c r="AS40" s="465"/>
      <c r="AT40" s="465"/>
      <c r="AU40" s="465"/>
      <c r="AV40" s="465"/>
    </row>
    <row r="41" ht="22.5" customHeight="1">
      <c r="A41" s="268">
        <v>14.0</v>
      </c>
      <c r="B41" s="268">
        <v>6.0</v>
      </c>
      <c r="C41" s="268" t="s">
        <v>205</v>
      </c>
      <c r="D41" s="268"/>
      <c r="E41" s="268"/>
      <c r="F41" s="268"/>
      <c r="G41" s="268">
        <v>1.0</v>
      </c>
      <c r="H41" s="505">
        <v>8.1558007437E10</v>
      </c>
      <c r="I41" s="463">
        <v>9166.0</v>
      </c>
      <c r="J41" s="468" t="s">
        <v>1023</v>
      </c>
      <c r="K41" s="468" t="s">
        <v>1675</v>
      </c>
      <c r="L41" s="469">
        <v>44064.0</v>
      </c>
      <c r="M41" s="468" t="s">
        <v>350</v>
      </c>
      <c r="N41" s="468" t="s">
        <v>153</v>
      </c>
      <c r="O41" s="506">
        <v>45519.0</v>
      </c>
      <c r="P41" s="468" t="s">
        <v>42</v>
      </c>
      <c r="Q41" s="268" t="s">
        <v>196</v>
      </c>
      <c r="R41" s="337" t="s">
        <v>1676</v>
      </c>
      <c r="S41" s="173"/>
      <c r="T41" s="268" t="s">
        <v>11</v>
      </c>
      <c r="U41" s="268"/>
      <c r="V41" s="268"/>
      <c r="W41" s="268"/>
      <c r="X41" s="178" t="s">
        <v>1677</v>
      </c>
      <c r="Y41" s="178"/>
      <c r="Z41" s="178"/>
      <c r="AA41" s="178"/>
      <c r="AB41" s="178"/>
      <c r="AC41" s="509"/>
      <c r="AD41" s="509"/>
      <c r="AE41" s="509"/>
      <c r="AF41" s="509"/>
      <c r="AG41" s="509"/>
      <c r="AH41" s="509"/>
      <c r="AI41" s="509"/>
      <c r="AJ41" s="509"/>
      <c r="AK41" s="509"/>
      <c r="AL41" s="509"/>
      <c r="AM41" s="509"/>
      <c r="AN41" s="509"/>
      <c r="AO41" s="509"/>
      <c r="AP41" s="509"/>
      <c r="AQ41" s="509"/>
      <c r="AR41" s="509"/>
      <c r="AS41" s="509"/>
      <c r="AT41" s="509"/>
      <c r="AU41" s="509"/>
      <c r="AV41" s="509"/>
    </row>
    <row r="42" ht="22.5" customHeight="1">
      <c r="A42" s="268">
        <v>15.0</v>
      </c>
      <c r="B42" s="268">
        <v>6.0</v>
      </c>
      <c r="C42" s="268" t="s">
        <v>205</v>
      </c>
      <c r="D42" s="484"/>
      <c r="E42" s="484"/>
      <c r="F42" s="484"/>
      <c r="G42" s="484">
        <v>1.0</v>
      </c>
      <c r="H42" s="485">
        <v>1.32424459142E11</v>
      </c>
      <c r="I42" s="486"/>
      <c r="J42" s="487" t="s">
        <v>1678</v>
      </c>
      <c r="K42" s="487" t="s">
        <v>1679</v>
      </c>
      <c r="L42" s="488">
        <v>43831.0</v>
      </c>
      <c r="M42" s="487" t="s">
        <v>338</v>
      </c>
      <c r="N42" s="487"/>
      <c r="O42" s="489">
        <v>45883.0</v>
      </c>
      <c r="P42" s="487" t="s">
        <v>115</v>
      </c>
      <c r="Q42" s="484" t="s">
        <v>345</v>
      </c>
      <c r="R42" s="490"/>
      <c r="S42" s="491"/>
      <c r="T42" s="484" t="s">
        <v>16</v>
      </c>
      <c r="U42" s="484"/>
      <c r="V42" s="484"/>
      <c r="W42" s="484"/>
      <c r="X42" s="492"/>
      <c r="Y42" s="492"/>
      <c r="Z42" s="492"/>
      <c r="AA42" s="484"/>
      <c r="AB42" s="493"/>
      <c r="AC42" s="494"/>
      <c r="AD42" s="494"/>
      <c r="AE42" s="494"/>
      <c r="AF42" s="494"/>
      <c r="AG42" s="494"/>
      <c r="AH42" s="494"/>
      <c r="AI42" s="494"/>
      <c r="AJ42" s="494"/>
      <c r="AK42" s="494"/>
      <c r="AL42" s="494"/>
      <c r="AM42" s="494"/>
      <c r="AN42" s="494"/>
      <c r="AO42" s="494"/>
      <c r="AP42" s="494"/>
      <c r="AQ42" s="494"/>
      <c r="AR42" s="494"/>
      <c r="AS42" s="494"/>
      <c r="AT42" s="494"/>
      <c r="AU42" s="494"/>
      <c r="AV42" s="494"/>
    </row>
    <row r="43" ht="22.5" customHeight="1">
      <c r="A43" s="268">
        <v>16.0</v>
      </c>
      <c r="B43" s="268">
        <v>6.0</v>
      </c>
      <c r="C43" s="268" t="s">
        <v>205</v>
      </c>
      <c r="D43" s="515"/>
      <c r="E43" s="352"/>
      <c r="F43" s="352"/>
      <c r="G43" s="352">
        <v>1.0</v>
      </c>
      <c r="H43" s="495">
        <v>1.02544416641E11</v>
      </c>
      <c r="I43" s="516">
        <v>9354.0</v>
      </c>
      <c r="J43" s="517" t="s">
        <v>1680</v>
      </c>
      <c r="K43" s="497" t="s">
        <v>1681</v>
      </c>
      <c r="L43" s="498">
        <v>43873.0</v>
      </c>
      <c r="M43" s="497" t="s">
        <v>350</v>
      </c>
      <c r="N43" s="518"/>
      <c r="O43" s="499">
        <v>45883.0</v>
      </c>
      <c r="P43" s="352" t="s">
        <v>76</v>
      </c>
      <c r="Q43" s="352" t="s">
        <v>345</v>
      </c>
      <c r="R43" s="353" t="s">
        <v>1682</v>
      </c>
      <c r="S43" s="353" t="s">
        <v>1683</v>
      </c>
      <c r="T43" s="352" t="s">
        <v>26</v>
      </c>
      <c r="U43" s="515"/>
      <c r="V43" s="515"/>
      <c r="W43" s="515"/>
      <c r="X43" s="519"/>
      <c r="Y43" s="519"/>
      <c r="Z43" s="519"/>
      <c r="AA43" s="518"/>
      <c r="AB43" s="520"/>
      <c r="AC43" s="521"/>
      <c r="AD43" s="521"/>
      <c r="AE43" s="521"/>
      <c r="AF43" s="521"/>
      <c r="AG43" s="521"/>
      <c r="AH43" s="521"/>
      <c r="AI43" s="521"/>
      <c r="AJ43" s="521"/>
      <c r="AK43" s="521"/>
      <c r="AL43" s="521"/>
      <c r="AM43" s="521"/>
      <c r="AN43" s="521"/>
      <c r="AO43" s="521"/>
      <c r="AP43" s="521"/>
      <c r="AQ43" s="521"/>
      <c r="AR43" s="521"/>
      <c r="AS43" s="521"/>
      <c r="AT43" s="521"/>
      <c r="AU43" s="521"/>
      <c r="AV43" s="521"/>
    </row>
    <row r="44" ht="22.5" customHeight="1">
      <c r="A44" s="268">
        <v>17.0</v>
      </c>
      <c r="B44" s="268">
        <v>6.0</v>
      </c>
      <c r="C44" s="268" t="s">
        <v>205</v>
      </c>
      <c r="D44" s="352"/>
      <c r="E44" s="352"/>
      <c r="F44" s="352"/>
      <c r="G44" s="352">
        <v>1.0</v>
      </c>
      <c r="H44" s="495">
        <v>1.65711549546E11</v>
      </c>
      <c r="I44" s="496">
        <v>9395.0</v>
      </c>
      <c r="J44" s="497" t="s">
        <v>1684</v>
      </c>
      <c r="K44" s="497" t="s">
        <v>1685</v>
      </c>
      <c r="L44" s="498">
        <v>43775.0</v>
      </c>
      <c r="M44" s="497" t="s">
        <v>338</v>
      </c>
      <c r="N44" s="497"/>
      <c r="O44" s="499">
        <v>45883.0</v>
      </c>
      <c r="P44" s="497" t="s">
        <v>104</v>
      </c>
      <c r="Q44" s="352" t="s">
        <v>345</v>
      </c>
      <c r="R44" s="353" t="s">
        <v>1686</v>
      </c>
      <c r="S44" s="183"/>
      <c r="T44" s="352" t="s">
        <v>26</v>
      </c>
      <c r="U44" s="352"/>
      <c r="V44" s="352"/>
      <c r="W44" s="352"/>
      <c r="X44" s="501"/>
      <c r="Y44" s="501"/>
      <c r="Z44" s="501"/>
      <c r="AA44" s="352"/>
      <c r="AB44" s="188"/>
      <c r="AC44" s="502"/>
      <c r="AD44" s="502"/>
      <c r="AE44" s="502"/>
      <c r="AF44" s="502"/>
      <c r="AG44" s="502"/>
      <c r="AH44" s="502"/>
      <c r="AI44" s="502"/>
      <c r="AJ44" s="502"/>
      <c r="AK44" s="502"/>
      <c r="AL44" s="502"/>
      <c r="AM44" s="502"/>
      <c r="AN44" s="502"/>
      <c r="AO44" s="502"/>
      <c r="AP44" s="502"/>
      <c r="AQ44" s="502"/>
      <c r="AR44" s="502"/>
      <c r="AS44" s="502"/>
      <c r="AT44" s="502"/>
      <c r="AU44" s="502"/>
      <c r="AV44" s="502"/>
    </row>
    <row r="45" ht="22.5" customHeight="1">
      <c r="A45" s="352">
        <v>18.0</v>
      </c>
      <c r="B45" s="268">
        <v>6.0</v>
      </c>
      <c r="C45" s="268" t="s">
        <v>205</v>
      </c>
      <c r="D45" s="352"/>
      <c r="E45" s="352"/>
      <c r="F45" s="352" t="s">
        <v>334</v>
      </c>
      <c r="G45" s="352">
        <v>1.0</v>
      </c>
      <c r="H45" s="495">
        <v>1.05604379497E11</v>
      </c>
      <c r="I45" s="496">
        <v>9519.0</v>
      </c>
      <c r="J45" s="497" t="s">
        <v>1687</v>
      </c>
      <c r="K45" s="497" t="s">
        <v>1688</v>
      </c>
      <c r="L45" s="498">
        <v>44025.0</v>
      </c>
      <c r="M45" s="497" t="s">
        <v>350</v>
      </c>
      <c r="N45" s="497"/>
      <c r="O45" s="499">
        <v>45883.0</v>
      </c>
      <c r="P45" s="497" t="s">
        <v>37</v>
      </c>
      <c r="Q45" s="352" t="s">
        <v>345</v>
      </c>
      <c r="R45" s="353" t="s">
        <v>1689</v>
      </c>
      <c r="S45" s="183"/>
      <c r="T45" s="352" t="s">
        <v>11</v>
      </c>
      <c r="U45" s="352"/>
      <c r="V45" s="352"/>
      <c r="W45" s="352"/>
      <c r="X45" s="501"/>
      <c r="Y45" s="501"/>
      <c r="Z45" s="501"/>
      <c r="AA45" s="352"/>
      <c r="AB45" s="188"/>
      <c r="AC45" s="502"/>
      <c r="AD45" s="502"/>
      <c r="AE45" s="502"/>
      <c r="AF45" s="502"/>
      <c r="AG45" s="502"/>
      <c r="AH45" s="502"/>
      <c r="AI45" s="502"/>
      <c r="AJ45" s="502"/>
      <c r="AK45" s="502"/>
      <c r="AL45" s="502"/>
      <c r="AM45" s="502"/>
      <c r="AN45" s="502"/>
      <c r="AO45" s="502"/>
      <c r="AP45" s="502"/>
      <c r="AQ45" s="502"/>
      <c r="AR45" s="502"/>
      <c r="AS45" s="502"/>
      <c r="AT45" s="502"/>
      <c r="AU45" s="502"/>
      <c r="AV45" s="502"/>
    </row>
    <row r="46" ht="22.5" customHeight="1">
      <c r="A46" s="352">
        <v>19.0</v>
      </c>
      <c r="B46" s="268">
        <v>6.0</v>
      </c>
      <c r="C46" s="268" t="s">
        <v>205</v>
      </c>
      <c r="D46" s="352"/>
      <c r="E46" s="352"/>
      <c r="F46" s="352"/>
      <c r="G46" s="352">
        <v>1.0</v>
      </c>
      <c r="H46" s="495">
        <v>1.6460820131E11</v>
      </c>
      <c r="I46" s="496">
        <v>9272.0</v>
      </c>
      <c r="J46" s="497" t="s">
        <v>1690</v>
      </c>
      <c r="K46" s="497" t="s">
        <v>1691</v>
      </c>
      <c r="L46" s="498">
        <v>43858.0</v>
      </c>
      <c r="M46" s="497" t="s">
        <v>338</v>
      </c>
      <c r="N46" s="497"/>
      <c r="O46" s="499">
        <v>45883.0</v>
      </c>
      <c r="P46" s="497" t="s">
        <v>9</v>
      </c>
      <c r="Q46" s="352" t="s">
        <v>345</v>
      </c>
      <c r="R46" s="353" t="s">
        <v>1692</v>
      </c>
      <c r="S46" s="183"/>
      <c r="T46" s="352" t="s">
        <v>11</v>
      </c>
      <c r="U46" s="352"/>
      <c r="V46" s="352"/>
      <c r="W46" s="352"/>
      <c r="X46" s="501"/>
      <c r="Y46" s="501"/>
      <c r="Z46" s="501"/>
      <c r="AA46" s="352"/>
      <c r="AB46" s="188"/>
      <c r="AC46" s="502"/>
      <c r="AD46" s="502"/>
      <c r="AE46" s="502"/>
      <c r="AF46" s="502"/>
      <c r="AG46" s="502"/>
      <c r="AH46" s="502"/>
      <c r="AI46" s="502"/>
      <c r="AJ46" s="502"/>
      <c r="AK46" s="502"/>
      <c r="AL46" s="502"/>
      <c r="AM46" s="502"/>
      <c r="AN46" s="502"/>
      <c r="AO46" s="502"/>
      <c r="AP46" s="502"/>
      <c r="AQ46" s="502"/>
      <c r="AR46" s="502"/>
      <c r="AS46" s="502"/>
      <c r="AT46" s="502"/>
      <c r="AU46" s="502"/>
      <c r="AV46" s="502"/>
    </row>
    <row r="47" ht="22.5" customHeight="1">
      <c r="A47" s="352">
        <v>20.0</v>
      </c>
      <c r="B47" s="268">
        <v>6.0</v>
      </c>
      <c r="C47" s="268" t="s">
        <v>205</v>
      </c>
      <c r="D47" s="352"/>
      <c r="E47" s="352"/>
      <c r="F47" s="352"/>
      <c r="G47" s="352">
        <v>1.0</v>
      </c>
      <c r="H47" s="495">
        <v>1.02523286401E11</v>
      </c>
      <c r="I47" s="496">
        <v>9383.0</v>
      </c>
      <c r="J47" s="497" t="s">
        <v>336</v>
      </c>
      <c r="K47" s="497" t="s">
        <v>1693</v>
      </c>
      <c r="L47" s="498">
        <v>43970.0</v>
      </c>
      <c r="M47" s="497" t="s">
        <v>338</v>
      </c>
      <c r="N47" s="497"/>
      <c r="O47" s="499">
        <v>45883.0</v>
      </c>
      <c r="P47" s="497" t="s">
        <v>25</v>
      </c>
      <c r="Q47" s="352" t="s">
        <v>345</v>
      </c>
      <c r="R47" s="353" t="s">
        <v>1686</v>
      </c>
      <c r="S47" s="183"/>
      <c r="T47" s="352" t="s">
        <v>11</v>
      </c>
      <c r="U47" s="352"/>
      <c r="V47" s="352"/>
      <c r="W47" s="352"/>
      <c r="X47" s="501"/>
      <c r="Y47" s="501"/>
      <c r="Z47" s="501"/>
      <c r="AA47" s="352"/>
      <c r="AB47" s="188"/>
      <c r="AC47" s="502"/>
      <c r="AD47" s="502"/>
      <c r="AE47" s="502"/>
      <c r="AF47" s="502"/>
      <c r="AG47" s="502"/>
      <c r="AH47" s="502"/>
      <c r="AI47" s="502"/>
      <c r="AJ47" s="502"/>
      <c r="AK47" s="502"/>
      <c r="AL47" s="502"/>
      <c r="AM47" s="502"/>
      <c r="AN47" s="502"/>
      <c r="AO47" s="502"/>
      <c r="AP47" s="502"/>
      <c r="AQ47" s="502"/>
      <c r="AR47" s="502"/>
      <c r="AS47" s="502"/>
      <c r="AT47" s="502"/>
      <c r="AU47" s="502"/>
      <c r="AV47" s="502"/>
    </row>
    <row r="48" ht="22.5" customHeight="1">
      <c r="A48" s="352">
        <v>21.0</v>
      </c>
      <c r="B48" s="268">
        <v>6.0</v>
      </c>
      <c r="C48" s="268" t="s">
        <v>205</v>
      </c>
      <c r="D48" s="515"/>
      <c r="E48" s="352"/>
      <c r="F48" s="352"/>
      <c r="G48" s="352">
        <v>1.0</v>
      </c>
      <c r="H48" s="495">
        <v>8.4637719124E10</v>
      </c>
      <c r="I48" s="516">
        <v>9408.0</v>
      </c>
      <c r="J48" s="497" t="s">
        <v>1694</v>
      </c>
      <c r="K48" s="497" t="s">
        <v>1695</v>
      </c>
      <c r="L48" s="498">
        <v>44032.0</v>
      </c>
      <c r="M48" s="497" t="s">
        <v>338</v>
      </c>
      <c r="N48" s="518"/>
      <c r="O48" s="499">
        <v>45883.0</v>
      </c>
      <c r="P48" s="352" t="s">
        <v>66</v>
      </c>
      <c r="Q48" s="352" t="s">
        <v>345</v>
      </c>
      <c r="R48" s="353" t="s">
        <v>1696</v>
      </c>
      <c r="S48" s="522"/>
      <c r="T48" s="352" t="s">
        <v>11</v>
      </c>
      <c r="U48" s="515"/>
      <c r="V48" s="515"/>
      <c r="W48" s="515"/>
      <c r="X48" s="519"/>
      <c r="Y48" s="519"/>
      <c r="Z48" s="519"/>
      <c r="AA48" s="518"/>
      <c r="AB48" s="520"/>
      <c r="AC48" s="521"/>
      <c r="AD48" s="521"/>
      <c r="AE48" s="521"/>
      <c r="AF48" s="521"/>
      <c r="AG48" s="521"/>
      <c r="AH48" s="521"/>
      <c r="AI48" s="521"/>
      <c r="AJ48" s="521"/>
      <c r="AK48" s="521"/>
      <c r="AL48" s="521"/>
      <c r="AM48" s="521"/>
      <c r="AN48" s="521"/>
      <c r="AO48" s="521"/>
      <c r="AP48" s="521"/>
      <c r="AQ48" s="521"/>
      <c r="AR48" s="521"/>
      <c r="AS48" s="521"/>
      <c r="AT48" s="521"/>
      <c r="AU48" s="521"/>
      <c r="AV48" s="521"/>
    </row>
    <row r="49" ht="22.5" customHeight="1">
      <c r="A49" s="268">
        <v>22.0</v>
      </c>
      <c r="B49" s="268"/>
      <c r="C49" s="268"/>
      <c r="D49" s="268"/>
      <c r="E49" s="268"/>
      <c r="F49" s="268"/>
      <c r="G49" s="268"/>
      <c r="H49" s="505"/>
      <c r="I49" s="463"/>
      <c r="J49" s="468"/>
      <c r="K49" s="468"/>
      <c r="L49" s="469"/>
      <c r="M49" s="468"/>
      <c r="N49" s="468"/>
      <c r="O49" s="506"/>
      <c r="P49" s="468"/>
      <c r="Q49" s="268"/>
      <c r="R49" s="337"/>
      <c r="S49" s="173"/>
      <c r="T49" s="268"/>
      <c r="U49" s="464"/>
      <c r="V49" s="464"/>
      <c r="W49" s="464"/>
      <c r="X49" s="178"/>
      <c r="Y49" s="178"/>
      <c r="Z49" s="178"/>
      <c r="AA49" s="178"/>
      <c r="AB49" s="178"/>
      <c r="AC49" s="509"/>
      <c r="AD49" s="509"/>
      <c r="AE49" s="509"/>
      <c r="AF49" s="509"/>
      <c r="AG49" s="509"/>
      <c r="AH49" s="509"/>
      <c r="AI49" s="509"/>
      <c r="AJ49" s="509"/>
      <c r="AK49" s="509"/>
      <c r="AL49" s="509"/>
      <c r="AM49" s="509"/>
      <c r="AN49" s="509"/>
      <c r="AO49" s="509"/>
      <c r="AP49" s="509"/>
      <c r="AQ49" s="509"/>
      <c r="AR49" s="509"/>
      <c r="AS49" s="509"/>
      <c r="AT49" s="509"/>
      <c r="AU49" s="509"/>
      <c r="AV49" s="509"/>
    </row>
    <row r="50" ht="22.5" customHeight="1">
      <c r="A50" s="268">
        <v>23.0</v>
      </c>
      <c r="B50" s="268"/>
      <c r="C50" s="268"/>
      <c r="D50" s="268"/>
      <c r="E50" s="268"/>
      <c r="F50" s="268"/>
      <c r="G50" s="268"/>
      <c r="H50" s="505"/>
      <c r="I50" s="463"/>
      <c r="J50" s="468"/>
      <c r="K50" s="468"/>
      <c r="L50" s="469"/>
      <c r="M50" s="468"/>
      <c r="N50" s="468"/>
      <c r="O50" s="506"/>
      <c r="P50" s="468"/>
      <c r="Q50" s="268"/>
      <c r="R50" s="337"/>
      <c r="S50" s="173"/>
      <c r="T50" s="268"/>
      <c r="U50" s="464"/>
      <c r="V50" s="464"/>
      <c r="W50" s="464"/>
      <c r="X50" s="178"/>
      <c r="Y50" s="178"/>
      <c r="Z50" s="178"/>
      <c r="AA50" s="178"/>
      <c r="AB50" s="178"/>
      <c r="AC50" s="465"/>
      <c r="AD50" s="465"/>
      <c r="AE50" s="465"/>
      <c r="AF50" s="465"/>
      <c r="AG50" s="465"/>
      <c r="AH50" s="465"/>
      <c r="AI50" s="465"/>
      <c r="AJ50" s="465"/>
      <c r="AK50" s="465"/>
      <c r="AL50" s="465"/>
      <c r="AM50" s="465"/>
      <c r="AN50" s="465"/>
      <c r="AO50" s="465"/>
      <c r="AP50" s="465"/>
      <c r="AQ50" s="465"/>
      <c r="AR50" s="465"/>
      <c r="AS50" s="465"/>
      <c r="AT50" s="465"/>
      <c r="AU50" s="465"/>
      <c r="AV50" s="465"/>
    </row>
    <row r="51" ht="22.5" customHeight="1">
      <c r="A51" s="268">
        <v>24.0</v>
      </c>
      <c r="B51" s="268"/>
      <c r="C51" s="268"/>
      <c r="D51" s="268"/>
      <c r="E51" s="268"/>
      <c r="F51" s="268"/>
      <c r="G51" s="268"/>
      <c r="H51" s="505"/>
      <c r="I51" s="463"/>
      <c r="J51" s="468"/>
      <c r="K51" s="468"/>
      <c r="L51" s="469"/>
      <c r="M51" s="468"/>
      <c r="N51" s="468"/>
      <c r="O51" s="506"/>
      <c r="P51" s="468"/>
      <c r="Q51" s="268"/>
      <c r="R51" s="337"/>
      <c r="S51" s="173"/>
      <c r="T51" s="268"/>
      <c r="U51" s="464"/>
      <c r="V51" s="464"/>
      <c r="W51" s="464"/>
      <c r="X51" s="178"/>
      <c r="Y51" s="178"/>
      <c r="Z51" s="178"/>
      <c r="AA51" s="178"/>
      <c r="AB51" s="178"/>
      <c r="AC51" s="465"/>
      <c r="AD51" s="465"/>
      <c r="AE51" s="465"/>
      <c r="AF51" s="465"/>
      <c r="AG51" s="465"/>
      <c r="AH51" s="465"/>
      <c r="AI51" s="465"/>
      <c r="AJ51" s="465"/>
      <c r="AK51" s="465"/>
      <c r="AL51" s="465"/>
      <c r="AM51" s="465"/>
      <c r="AN51" s="465"/>
      <c r="AO51" s="465"/>
      <c r="AP51" s="465"/>
      <c r="AQ51" s="465"/>
      <c r="AR51" s="465"/>
      <c r="AS51" s="465"/>
      <c r="AT51" s="465"/>
      <c r="AU51" s="465"/>
      <c r="AV51" s="465"/>
    </row>
    <row r="52" ht="22.5" customHeight="1">
      <c r="A52" s="164" t="s">
        <v>1697</v>
      </c>
      <c r="B52" s="25"/>
      <c r="C52" s="25"/>
      <c r="D52" s="25"/>
      <c r="E52" s="25"/>
      <c r="F52" s="25"/>
      <c r="G52" s="25"/>
      <c r="H52" s="25"/>
      <c r="I52" s="25"/>
      <c r="J52" s="25"/>
      <c r="K52" s="26"/>
      <c r="L52" s="457"/>
      <c r="M52" s="458"/>
      <c r="N52" s="262"/>
      <c r="O52" s="457"/>
      <c r="P52" s="458"/>
      <c r="Q52" s="458"/>
      <c r="R52" s="459"/>
      <c r="S52" s="460"/>
      <c r="T52" s="458"/>
      <c r="U52" s="461"/>
      <c r="V52" s="461"/>
      <c r="W52" s="461"/>
      <c r="X52" s="368"/>
      <c r="Y52" s="368"/>
      <c r="Z52" s="368"/>
      <c r="AA52" s="368"/>
      <c r="AB52" s="458"/>
      <c r="AC52" s="335"/>
      <c r="AD52" s="335"/>
      <c r="AE52" s="335"/>
      <c r="AF52" s="335"/>
      <c r="AG52" s="335"/>
      <c r="AH52" s="335"/>
      <c r="AI52" s="335"/>
      <c r="AJ52" s="335"/>
      <c r="AK52" s="335"/>
      <c r="AL52" s="335"/>
      <c r="AM52" s="335"/>
      <c r="AN52" s="335"/>
      <c r="AO52" s="335"/>
      <c r="AP52" s="335"/>
      <c r="AQ52" s="335"/>
      <c r="AR52" s="335"/>
      <c r="AS52" s="335"/>
      <c r="AT52" s="335"/>
      <c r="AU52" s="335"/>
      <c r="AV52" s="335"/>
    </row>
    <row r="53" ht="22.5" customHeight="1">
      <c r="A53" s="268">
        <v>1.0</v>
      </c>
      <c r="B53" s="268">
        <v>5.0</v>
      </c>
      <c r="C53" s="268" t="s">
        <v>207</v>
      </c>
      <c r="D53" s="268"/>
      <c r="E53" s="268"/>
      <c r="F53" s="268"/>
      <c r="G53" s="268">
        <v>1.0</v>
      </c>
      <c r="H53" s="505">
        <v>1.45554728446E11</v>
      </c>
      <c r="I53" s="463">
        <v>8625.0</v>
      </c>
      <c r="J53" s="268" t="s">
        <v>923</v>
      </c>
      <c r="K53" s="268" t="s">
        <v>1698</v>
      </c>
      <c r="L53" s="269">
        <v>44070.0</v>
      </c>
      <c r="M53" s="268" t="s">
        <v>350</v>
      </c>
      <c r="N53" s="268" t="s">
        <v>151</v>
      </c>
      <c r="O53" s="269">
        <v>45155.0</v>
      </c>
      <c r="P53" s="268" t="s">
        <v>37</v>
      </c>
      <c r="Q53" s="268" t="s">
        <v>188</v>
      </c>
      <c r="R53" s="337" t="s">
        <v>1699</v>
      </c>
      <c r="S53" s="173"/>
      <c r="T53" s="268" t="s">
        <v>11</v>
      </c>
      <c r="U53" s="464"/>
      <c r="V53" s="464"/>
      <c r="W53" s="464"/>
      <c r="X53" s="178" t="s">
        <v>1700</v>
      </c>
      <c r="Y53" s="178" t="s">
        <v>1701</v>
      </c>
      <c r="Z53" s="178"/>
      <c r="AA53" s="178"/>
      <c r="AB53" s="178"/>
      <c r="AC53" s="465"/>
      <c r="AD53" s="465"/>
      <c r="AE53" s="465"/>
      <c r="AF53" s="465"/>
      <c r="AG53" s="465"/>
      <c r="AH53" s="465"/>
      <c r="AI53" s="465"/>
      <c r="AJ53" s="465"/>
      <c r="AK53" s="465"/>
      <c r="AL53" s="465"/>
      <c r="AM53" s="465"/>
      <c r="AN53" s="465"/>
      <c r="AO53" s="465"/>
      <c r="AP53" s="465"/>
      <c r="AQ53" s="465"/>
      <c r="AR53" s="465"/>
      <c r="AS53" s="465"/>
      <c r="AT53" s="465"/>
      <c r="AU53" s="465"/>
      <c r="AV53" s="465"/>
    </row>
    <row r="54" ht="22.5" customHeight="1">
      <c r="A54" s="370">
        <v>2.0</v>
      </c>
      <c r="B54" s="370">
        <v>5.0</v>
      </c>
      <c r="C54" s="370" t="s">
        <v>207</v>
      </c>
      <c r="D54" s="370"/>
      <c r="E54" s="370"/>
      <c r="F54" s="370"/>
      <c r="G54" s="370">
        <v>1.0</v>
      </c>
      <c r="H54" s="523">
        <v>1.63942511464E11</v>
      </c>
      <c r="I54" s="524">
        <v>8578.0</v>
      </c>
      <c r="J54" s="370" t="s">
        <v>343</v>
      </c>
      <c r="K54" s="370" t="s">
        <v>1702</v>
      </c>
      <c r="L54" s="373">
        <v>43760.0</v>
      </c>
      <c r="M54" s="370" t="s">
        <v>350</v>
      </c>
      <c r="N54" s="370" t="s">
        <v>153</v>
      </c>
      <c r="O54" s="373">
        <v>45155.0</v>
      </c>
      <c r="P54" s="370" t="s">
        <v>133</v>
      </c>
      <c r="Q54" s="370" t="s">
        <v>188</v>
      </c>
      <c r="R54" s="375" t="s">
        <v>1703</v>
      </c>
      <c r="S54" s="374"/>
      <c r="T54" s="525" t="s">
        <v>11</v>
      </c>
      <c r="U54" s="526"/>
      <c r="V54" s="526"/>
      <c r="W54" s="526"/>
      <c r="X54" s="369" t="s">
        <v>1704</v>
      </c>
      <c r="Y54" s="369" t="s">
        <v>1705</v>
      </c>
      <c r="Z54" s="369"/>
      <c r="AA54" s="369"/>
      <c r="AB54" s="369"/>
      <c r="AC54" s="527"/>
      <c r="AD54" s="527"/>
      <c r="AE54" s="527"/>
      <c r="AF54" s="527"/>
      <c r="AG54" s="527"/>
      <c r="AH54" s="527"/>
      <c r="AI54" s="527"/>
      <c r="AJ54" s="527"/>
      <c r="AK54" s="527"/>
      <c r="AL54" s="527"/>
      <c r="AM54" s="527"/>
      <c r="AN54" s="527"/>
      <c r="AO54" s="527"/>
      <c r="AP54" s="527"/>
      <c r="AQ54" s="527"/>
      <c r="AR54" s="527"/>
      <c r="AS54" s="527"/>
      <c r="AT54" s="527"/>
      <c r="AU54" s="527"/>
      <c r="AV54" s="527"/>
    </row>
    <row r="55" ht="22.5" customHeight="1">
      <c r="A55" s="268">
        <v>3.0</v>
      </c>
      <c r="B55" s="268">
        <v>5.0</v>
      </c>
      <c r="C55" s="268" t="s">
        <v>207</v>
      </c>
      <c r="D55" s="268"/>
      <c r="E55" s="528"/>
      <c r="F55" s="528"/>
      <c r="G55" s="268">
        <v>1.0</v>
      </c>
      <c r="H55" s="505">
        <v>1.7112767621E11</v>
      </c>
      <c r="I55" s="463">
        <v>8466.0</v>
      </c>
      <c r="J55" s="468" t="s">
        <v>1706</v>
      </c>
      <c r="K55" s="468" t="s">
        <v>1707</v>
      </c>
      <c r="L55" s="469">
        <v>43950.0</v>
      </c>
      <c r="M55" s="468" t="s">
        <v>350</v>
      </c>
      <c r="N55" s="468" t="s">
        <v>153</v>
      </c>
      <c r="O55" s="469">
        <v>45301.0</v>
      </c>
      <c r="P55" s="468" t="s">
        <v>9</v>
      </c>
      <c r="Q55" s="268" t="s">
        <v>190</v>
      </c>
      <c r="R55" s="337"/>
      <c r="S55" s="173"/>
      <c r="T55" s="268" t="s">
        <v>11</v>
      </c>
      <c r="U55" s="464"/>
      <c r="V55" s="464"/>
      <c r="W55" s="464"/>
      <c r="X55" s="178" t="s">
        <v>1708</v>
      </c>
      <c r="Y55" s="178" t="s">
        <v>1709</v>
      </c>
      <c r="Z55" s="178"/>
      <c r="AA55" s="178"/>
      <c r="AB55" s="178"/>
      <c r="AC55" s="465"/>
      <c r="AD55" s="465"/>
      <c r="AE55" s="465"/>
      <c r="AF55" s="465"/>
      <c r="AG55" s="465"/>
      <c r="AH55" s="465"/>
      <c r="AI55" s="465"/>
      <c r="AJ55" s="465"/>
      <c r="AK55" s="465"/>
      <c r="AL55" s="465"/>
      <c r="AM55" s="465"/>
      <c r="AN55" s="465"/>
      <c r="AO55" s="465"/>
      <c r="AP55" s="465"/>
      <c r="AQ55" s="465"/>
      <c r="AR55" s="465"/>
      <c r="AS55" s="465"/>
      <c r="AT55" s="465"/>
      <c r="AU55" s="465"/>
      <c r="AV55" s="465"/>
    </row>
    <row r="56" ht="22.5" customHeight="1">
      <c r="A56" s="268">
        <v>4.0</v>
      </c>
      <c r="B56" s="268">
        <v>5.0</v>
      </c>
      <c r="C56" s="268" t="s">
        <v>207</v>
      </c>
      <c r="D56" s="268"/>
      <c r="E56" s="268"/>
      <c r="F56" s="268"/>
      <c r="G56" s="268">
        <v>1.0</v>
      </c>
      <c r="H56" s="505">
        <v>1.05511863988E11</v>
      </c>
      <c r="I56" s="463">
        <v>8348.0</v>
      </c>
      <c r="J56" s="468" t="s">
        <v>1710</v>
      </c>
      <c r="K56" s="268" t="s">
        <v>1711</v>
      </c>
      <c r="L56" s="469">
        <v>43927.0</v>
      </c>
      <c r="M56" s="468" t="s">
        <v>338</v>
      </c>
      <c r="N56" s="468" t="s">
        <v>151</v>
      </c>
      <c r="O56" s="469">
        <v>44958.0</v>
      </c>
      <c r="P56" s="468" t="s">
        <v>9</v>
      </c>
      <c r="Q56" s="268" t="s">
        <v>190</v>
      </c>
      <c r="R56" s="337"/>
      <c r="S56" s="173"/>
      <c r="T56" s="268" t="s">
        <v>11</v>
      </c>
      <c r="U56" s="464"/>
      <c r="V56" s="464"/>
      <c r="W56" s="464"/>
      <c r="X56" s="178" t="s">
        <v>1712</v>
      </c>
      <c r="Y56" s="178" t="s">
        <v>1713</v>
      </c>
      <c r="Z56" s="178" t="s">
        <v>1714</v>
      </c>
      <c r="AA56" s="178"/>
      <c r="AB56" s="178"/>
      <c r="AC56" s="465"/>
      <c r="AD56" s="465"/>
      <c r="AE56" s="465"/>
      <c r="AF56" s="465"/>
      <c r="AG56" s="465"/>
      <c r="AH56" s="465"/>
      <c r="AI56" s="465"/>
      <c r="AJ56" s="465"/>
      <c r="AK56" s="465"/>
      <c r="AL56" s="465"/>
      <c r="AM56" s="465"/>
      <c r="AN56" s="465"/>
      <c r="AO56" s="465"/>
      <c r="AP56" s="465"/>
      <c r="AQ56" s="465"/>
      <c r="AR56" s="465"/>
      <c r="AS56" s="465"/>
      <c r="AT56" s="465"/>
      <c r="AU56" s="465"/>
      <c r="AV56" s="465"/>
    </row>
    <row r="57" ht="22.5" customHeight="1">
      <c r="A57" s="268">
        <v>5.0</v>
      </c>
      <c r="B57" s="268">
        <v>5.0</v>
      </c>
      <c r="C57" s="268" t="s">
        <v>207</v>
      </c>
      <c r="D57" s="268"/>
      <c r="E57" s="268"/>
      <c r="F57" s="268"/>
      <c r="G57" s="268">
        <v>1.0</v>
      </c>
      <c r="H57" s="505">
        <v>1.44223955147E11</v>
      </c>
      <c r="I57" s="463">
        <v>8696.0</v>
      </c>
      <c r="J57" s="468" t="s">
        <v>1715</v>
      </c>
      <c r="K57" s="468" t="s">
        <v>1716</v>
      </c>
      <c r="L57" s="469">
        <v>43950.0</v>
      </c>
      <c r="M57" s="468" t="s">
        <v>338</v>
      </c>
      <c r="N57" s="468" t="s">
        <v>151</v>
      </c>
      <c r="O57" s="469">
        <v>45155.0</v>
      </c>
      <c r="P57" s="468" t="s">
        <v>25</v>
      </c>
      <c r="Q57" s="268" t="s">
        <v>190</v>
      </c>
      <c r="R57" s="337" t="s">
        <v>1717</v>
      </c>
      <c r="S57" s="173"/>
      <c r="T57" s="268" t="s">
        <v>11</v>
      </c>
      <c r="U57" s="464"/>
      <c r="V57" s="464"/>
      <c r="W57" s="464"/>
      <c r="X57" s="178" t="s">
        <v>1718</v>
      </c>
      <c r="Y57" s="178" t="s">
        <v>1719</v>
      </c>
      <c r="Z57" s="178"/>
      <c r="AA57" s="178"/>
      <c r="AB57" s="178"/>
      <c r="AC57" s="465"/>
      <c r="AD57" s="465"/>
      <c r="AE57" s="465"/>
      <c r="AF57" s="465"/>
      <c r="AG57" s="465"/>
      <c r="AH57" s="465"/>
      <c r="AI57" s="465"/>
      <c r="AJ57" s="465"/>
      <c r="AK57" s="465"/>
      <c r="AL57" s="465"/>
      <c r="AM57" s="465"/>
      <c r="AN57" s="465"/>
      <c r="AO57" s="465"/>
      <c r="AP57" s="465"/>
      <c r="AQ57" s="465"/>
      <c r="AR57" s="465"/>
      <c r="AS57" s="465"/>
      <c r="AT57" s="465"/>
      <c r="AU57" s="465"/>
      <c r="AV57" s="465"/>
    </row>
    <row r="58" ht="22.5" customHeight="1">
      <c r="A58" s="370">
        <v>6.0</v>
      </c>
      <c r="B58" s="268">
        <v>5.0</v>
      </c>
      <c r="C58" s="268" t="s">
        <v>207</v>
      </c>
      <c r="D58" s="268" t="s">
        <v>334</v>
      </c>
      <c r="E58" s="268"/>
      <c r="F58" s="268"/>
      <c r="G58" s="268">
        <v>1.0</v>
      </c>
      <c r="H58" s="505">
        <v>1.62217727305E11</v>
      </c>
      <c r="I58" s="463">
        <v>8850.0</v>
      </c>
      <c r="J58" s="268" t="s">
        <v>1720</v>
      </c>
      <c r="K58" s="268" t="s">
        <v>1721</v>
      </c>
      <c r="L58" s="269">
        <v>44048.0</v>
      </c>
      <c r="M58" s="268" t="s">
        <v>350</v>
      </c>
      <c r="N58" s="268" t="s">
        <v>154</v>
      </c>
      <c r="O58" s="269">
        <v>45519.0</v>
      </c>
      <c r="P58" s="268" t="s">
        <v>37</v>
      </c>
      <c r="Q58" s="268" t="s">
        <v>190</v>
      </c>
      <c r="R58" s="337" t="s">
        <v>1722</v>
      </c>
      <c r="S58" s="173"/>
      <c r="T58" s="466" t="s">
        <v>22</v>
      </c>
      <c r="U58" s="470"/>
      <c r="V58" s="470"/>
      <c r="W58" s="470"/>
      <c r="X58" s="339" t="s">
        <v>1723</v>
      </c>
      <c r="Y58" s="339"/>
      <c r="Z58" s="339"/>
      <c r="AA58" s="178"/>
      <c r="AB58" s="178"/>
      <c r="AC58" s="465"/>
      <c r="AD58" s="465"/>
      <c r="AE58" s="465"/>
      <c r="AF58" s="465"/>
      <c r="AG58" s="465"/>
      <c r="AH58" s="465"/>
      <c r="AI58" s="465"/>
      <c r="AJ58" s="465"/>
      <c r="AK58" s="465"/>
      <c r="AL58" s="465"/>
      <c r="AM58" s="465"/>
      <c r="AN58" s="465"/>
      <c r="AO58" s="465"/>
      <c r="AP58" s="465"/>
      <c r="AQ58" s="465"/>
      <c r="AR58" s="465"/>
      <c r="AS58" s="465"/>
      <c r="AT58" s="465"/>
      <c r="AU58" s="465"/>
      <c r="AV58" s="465"/>
    </row>
    <row r="59" ht="22.5" customHeight="1">
      <c r="A59" s="268">
        <v>7.0</v>
      </c>
      <c r="B59" s="268">
        <v>5.0</v>
      </c>
      <c r="C59" s="268" t="s">
        <v>207</v>
      </c>
      <c r="D59" s="268"/>
      <c r="E59" s="268"/>
      <c r="F59" s="268" t="s">
        <v>334</v>
      </c>
      <c r="G59" s="268">
        <v>1.0</v>
      </c>
      <c r="H59" s="505">
        <v>1.20151324891E11</v>
      </c>
      <c r="I59" s="463">
        <v>7657.0</v>
      </c>
      <c r="J59" s="268" t="s">
        <v>1724</v>
      </c>
      <c r="K59" s="268" t="s">
        <v>1725</v>
      </c>
      <c r="L59" s="269">
        <v>43710.0</v>
      </c>
      <c r="M59" s="268" t="s">
        <v>338</v>
      </c>
      <c r="N59" s="268" t="s">
        <v>154</v>
      </c>
      <c r="O59" s="269">
        <v>44566.0</v>
      </c>
      <c r="P59" s="268" t="s">
        <v>37</v>
      </c>
      <c r="Q59" s="268" t="s">
        <v>192</v>
      </c>
      <c r="R59" s="337" t="s">
        <v>1726</v>
      </c>
      <c r="S59" s="173"/>
      <c r="T59" s="268" t="s">
        <v>11</v>
      </c>
      <c r="U59" s="470"/>
      <c r="V59" s="470"/>
      <c r="W59" s="470"/>
      <c r="X59" s="339" t="s">
        <v>1727</v>
      </c>
      <c r="Y59" s="339" t="s">
        <v>1728</v>
      </c>
      <c r="Z59" s="339" t="s">
        <v>1729</v>
      </c>
      <c r="AA59" s="178" t="s">
        <v>1568</v>
      </c>
      <c r="AB59" s="178"/>
      <c r="AC59" s="465"/>
      <c r="AD59" s="465"/>
      <c r="AE59" s="465"/>
      <c r="AF59" s="465"/>
      <c r="AG59" s="465"/>
      <c r="AH59" s="465"/>
      <c r="AI59" s="465"/>
      <c r="AJ59" s="465"/>
      <c r="AK59" s="465"/>
      <c r="AL59" s="465"/>
      <c r="AM59" s="465"/>
      <c r="AN59" s="465"/>
      <c r="AO59" s="465"/>
      <c r="AP59" s="465"/>
      <c r="AQ59" s="465"/>
      <c r="AR59" s="465"/>
      <c r="AS59" s="465"/>
      <c r="AT59" s="465"/>
      <c r="AU59" s="465"/>
      <c r="AV59" s="465"/>
    </row>
    <row r="60" ht="22.5" customHeight="1">
      <c r="A60" s="268">
        <v>8.0</v>
      </c>
      <c r="B60" s="268">
        <v>5.0</v>
      </c>
      <c r="C60" s="268" t="s">
        <v>207</v>
      </c>
      <c r="D60" s="268"/>
      <c r="E60" s="268"/>
      <c r="F60" s="268"/>
      <c r="G60" s="268">
        <v>1.0</v>
      </c>
      <c r="H60" s="505">
        <v>1.21022322169E11</v>
      </c>
      <c r="I60" s="463">
        <v>8547.0</v>
      </c>
      <c r="J60" s="268" t="s">
        <v>361</v>
      </c>
      <c r="K60" s="268" t="s">
        <v>1730</v>
      </c>
      <c r="L60" s="269">
        <v>44060.0</v>
      </c>
      <c r="M60" s="268" t="s">
        <v>338</v>
      </c>
      <c r="N60" s="268" t="s">
        <v>151</v>
      </c>
      <c r="O60" s="269">
        <v>45054.0</v>
      </c>
      <c r="P60" s="268" t="s">
        <v>133</v>
      </c>
      <c r="Q60" s="268" t="s">
        <v>192</v>
      </c>
      <c r="R60" s="337"/>
      <c r="S60" s="173"/>
      <c r="T60" s="466" t="s">
        <v>22</v>
      </c>
      <c r="U60" s="470"/>
      <c r="V60" s="470"/>
      <c r="W60" s="470"/>
      <c r="X60" s="339" t="s">
        <v>1731</v>
      </c>
      <c r="Y60" s="339" t="s">
        <v>1732</v>
      </c>
      <c r="Z60" s="339" t="s">
        <v>1733</v>
      </c>
      <c r="AA60" s="339"/>
      <c r="AB60" s="471"/>
      <c r="AC60" s="465"/>
      <c r="AD60" s="465"/>
      <c r="AE60" s="465"/>
      <c r="AF60" s="465"/>
      <c r="AG60" s="465"/>
      <c r="AH60" s="465"/>
      <c r="AI60" s="465"/>
      <c r="AJ60" s="465"/>
      <c r="AK60" s="465"/>
      <c r="AL60" s="465"/>
      <c r="AM60" s="465"/>
      <c r="AN60" s="465"/>
      <c r="AO60" s="465"/>
      <c r="AP60" s="465"/>
      <c r="AQ60" s="465"/>
      <c r="AR60" s="465"/>
      <c r="AS60" s="465"/>
      <c r="AT60" s="465"/>
      <c r="AU60" s="465"/>
      <c r="AV60" s="465"/>
    </row>
    <row r="61" ht="22.5" customHeight="1">
      <c r="A61" s="268">
        <v>9.0</v>
      </c>
      <c r="B61" s="268">
        <v>5.0</v>
      </c>
      <c r="C61" s="268" t="s">
        <v>207</v>
      </c>
      <c r="D61" s="268"/>
      <c r="E61" s="268"/>
      <c r="F61" s="268"/>
      <c r="G61" s="268">
        <v>1.0</v>
      </c>
      <c r="H61" s="505">
        <v>1.41713540243E11</v>
      </c>
      <c r="I61" s="463">
        <v>8983.0</v>
      </c>
      <c r="J61" s="268" t="s">
        <v>1734</v>
      </c>
      <c r="K61" s="268" t="s">
        <v>1735</v>
      </c>
      <c r="L61" s="269">
        <v>43911.0</v>
      </c>
      <c r="M61" s="268" t="s">
        <v>338</v>
      </c>
      <c r="N61" s="268" t="s">
        <v>151</v>
      </c>
      <c r="O61" s="269">
        <v>45519.0</v>
      </c>
      <c r="P61" s="268" t="s">
        <v>74</v>
      </c>
      <c r="Q61" s="268" t="s">
        <v>192</v>
      </c>
      <c r="R61" s="337" t="s">
        <v>1736</v>
      </c>
      <c r="S61" s="173"/>
      <c r="T61" s="268" t="s">
        <v>11</v>
      </c>
      <c r="U61" s="464"/>
      <c r="V61" s="464"/>
      <c r="W61" s="464"/>
      <c r="X61" s="178" t="s">
        <v>1737</v>
      </c>
      <c r="Y61" s="178"/>
      <c r="Z61" s="178"/>
      <c r="AA61" s="178"/>
      <c r="AB61" s="178"/>
      <c r="AC61" s="465"/>
      <c r="AD61" s="465"/>
      <c r="AE61" s="465"/>
      <c r="AF61" s="465"/>
      <c r="AG61" s="465"/>
      <c r="AH61" s="465"/>
      <c r="AI61" s="465"/>
      <c r="AJ61" s="465"/>
      <c r="AK61" s="465"/>
      <c r="AL61" s="465"/>
      <c r="AM61" s="465"/>
      <c r="AN61" s="465"/>
      <c r="AO61" s="465"/>
      <c r="AP61" s="465"/>
      <c r="AQ61" s="465"/>
      <c r="AR61" s="465"/>
      <c r="AS61" s="465"/>
      <c r="AT61" s="465"/>
      <c r="AU61" s="465"/>
      <c r="AV61" s="465"/>
    </row>
    <row r="62" ht="22.5" customHeight="1">
      <c r="A62" s="370">
        <v>10.0</v>
      </c>
      <c r="B62" s="268">
        <v>5.0</v>
      </c>
      <c r="C62" s="268" t="s">
        <v>207</v>
      </c>
      <c r="D62" s="268"/>
      <c r="E62" s="268"/>
      <c r="F62" s="268"/>
      <c r="G62" s="268">
        <v>1.0</v>
      </c>
      <c r="H62" s="505">
        <v>1.45037951414E11</v>
      </c>
      <c r="I62" s="463">
        <v>7986.0</v>
      </c>
      <c r="J62" s="268" t="s">
        <v>336</v>
      </c>
      <c r="K62" s="268" t="s">
        <v>1738</v>
      </c>
      <c r="L62" s="269">
        <v>43763.0</v>
      </c>
      <c r="M62" s="268" t="s">
        <v>338</v>
      </c>
      <c r="N62" s="268" t="s">
        <v>154</v>
      </c>
      <c r="O62" s="269">
        <v>44790.0</v>
      </c>
      <c r="P62" s="268" t="s">
        <v>133</v>
      </c>
      <c r="Q62" s="268" t="s">
        <v>194</v>
      </c>
      <c r="R62" s="337" t="s">
        <v>561</v>
      </c>
      <c r="S62" s="173"/>
      <c r="T62" s="466" t="s">
        <v>22</v>
      </c>
      <c r="U62" s="464"/>
      <c r="V62" s="464"/>
      <c r="W62" s="464"/>
      <c r="X62" s="178" t="s">
        <v>1739</v>
      </c>
      <c r="Y62" s="178" t="s">
        <v>1740</v>
      </c>
      <c r="Z62" s="178" t="s">
        <v>1741</v>
      </c>
      <c r="AA62" s="178"/>
      <c r="AB62" s="178"/>
      <c r="AC62" s="465"/>
      <c r="AD62" s="465"/>
      <c r="AE62" s="465"/>
      <c r="AF62" s="465"/>
      <c r="AG62" s="465"/>
      <c r="AH62" s="465"/>
      <c r="AI62" s="465"/>
      <c r="AJ62" s="465"/>
      <c r="AK62" s="465"/>
      <c r="AL62" s="465"/>
      <c r="AM62" s="465"/>
      <c r="AN62" s="465"/>
      <c r="AO62" s="465"/>
      <c r="AP62" s="465"/>
      <c r="AQ62" s="465"/>
      <c r="AR62" s="465"/>
      <c r="AS62" s="465"/>
      <c r="AT62" s="465"/>
      <c r="AU62" s="465"/>
      <c r="AV62" s="465"/>
    </row>
    <row r="63" ht="22.5" customHeight="1">
      <c r="A63" s="268">
        <v>11.0</v>
      </c>
      <c r="B63" s="268">
        <v>5.0</v>
      </c>
      <c r="C63" s="268" t="s">
        <v>207</v>
      </c>
      <c r="D63" s="268"/>
      <c r="E63" s="268"/>
      <c r="F63" s="268"/>
      <c r="G63" s="268">
        <v>1.0</v>
      </c>
      <c r="H63" s="505">
        <v>1.10643973397E11</v>
      </c>
      <c r="I63" s="463">
        <v>8688.0</v>
      </c>
      <c r="J63" s="268" t="s">
        <v>418</v>
      </c>
      <c r="K63" s="268" t="s">
        <v>1742</v>
      </c>
      <c r="L63" s="269">
        <v>43997.0</v>
      </c>
      <c r="M63" s="268" t="s">
        <v>338</v>
      </c>
      <c r="N63" s="268" t="s">
        <v>154</v>
      </c>
      <c r="O63" s="269">
        <v>45155.0</v>
      </c>
      <c r="P63" s="268" t="s">
        <v>133</v>
      </c>
      <c r="Q63" s="268" t="s">
        <v>194</v>
      </c>
      <c r="R63" s="337" t="s">
        <v>1743</v>
      </c>
      <c r="S63" s="173"/>
      <c r="T63" s="466" t="s">
        <v>16</v>
      </c>
      <c r="U63" s="464"/>
      <c r="V63" s="464"/>
      <c r="W63" s="464"/>
      <c r="X63" s="178" t="s">
        <v>1744</v>
      </c>
      <c r="Y63" s="178" t="s">
        <v>1745</v>
      </c>
      <c r="Z63" s="178"/>
      <c r="AA63" s="178"/>
      <c r="AB63" s="178"/>
      <c r="AC63" s="465"/>
      <c r="AD63" s="465"/>
      <c r="AE63" s="465"/>
      <c r="AF63" s="465"/>
      <c r="AG63" s="465"/>
      <c r="AH63" s="465"/>
      <c r="AI63" s="465"/>
      <c r="AJ63" s="465"/>
      <c r="AK63" s="465"/>
      <c r="AL63" s="465"/>
      <c r="AM63" s="465"/>
      <c r="AN63" s="465"/>
      <c r="AO63" s="465"/>
      <c r="AP63" s="465"/>
      <c r="AQ63" s="465"/>
      <c r="AR63" s="465"/>
      <c r="AS63" s="465"/>
      <c r="AT63" s="465"/>
      <c r="AU63" s="465"/>
      <c r="AV63" s="465"/>
    </row>
    <row r="64" ht="22.5" customHeight="1">
      <c r="A64" s="268">
        <v>12.0</v>
      </c>
      <c r="B64" s="268">
        <v>5.0</v>
      </c>
      <c r="C64" s="268" t="s">
        <v>207</v>
      </c>
      <c r="D64" s="268"/>
      <c r="E64" s="268"/>
      <c r="F64" s="268"/>
      <c r="G64" s="268">
        <v>1.0</v>
      </c>
      <c r="H64" s="505">
        <v>1.10125188106E11</v>
      </c>
      <c r="I64" s="463">
        <v>7926.0</v>
      </c>
      <c r="J64" s="468" t="s">
        <v>916</v>
      </c>
      <c r="K64" s="468" t="s">
        <v>1746</v>
      </c>
      <c r="L64" s="469">
        <v>43905.0</v>
      </c>
      <c r="M64" s="468" t="s">
        <v>338</v>
      </c>
      <c r="N64" s="468" t="s">
        <v>151</v>
      </c>
      <c r="O64" s="469">
        <v>44790.0</v>
      </c>
      <c r="P64" s="468" t="s">
        <v>133</v>
      </c>
      <c r="Q64" s="268" t="s">
        <v>194</v>
      </c>
      <c r="R64" s="337" t="s">
        <v>1747</v>
      </c>
      <c r="S64" s="173"/>
      <c r="T64" s="268" t="s">
        <v>11</v>
      </c>
      <c r="U64" s="268"/>
      <c r="V64" s="268"/>
      <c r="W64" s="268"/>
      <c r="X64" s="178" t="s">
        <v>1748</v>
      </c>
      <c r="Y64" s="178" t="s">
        <v>1749</v>
      </c>
      <c r="Z64" s="178" t="s">
        <v>1750</v>
      </c>
      <c r="AA64" s="178"/>
      <c r="AB64" s="178"/>
      <c r="AC64" s="465"/>
      <c r="AD64" s="465"/>
      <c r="AE64" s="465"/>
      <c r="AF64" s="465"/>
      <c r="AG64" s="465"/>
      <c r="AH64" s="465"/>
      <c r="AI64" s="465"/>
      <c r="AJ64" s="465"/>
      <c r="AK64" s="465"/>
      <c r="AL64" s="465"/>
      <c r="AM64" s="465"/>
      <c r="AN64" s="465"/>
      <c r="AO64" s="465"/>
      <c r="AP64" s="465"/>
      <c r="AQ64" s="465"/>
      <c r="AR64" s="465"/>
      <c r="AS64" s="465"/>
      <c r="AT64" s="465"/>
      <c r="AU64" s="465"/>
      <c r="AV64" s="465"/>
    </row>
    <row r="65" ht="22.5" customHeight="1">
      <c r="A65" s="268">
        <v>13.0</v>
      </c>
      <c r="B65" s="268">
        <v>5.0</v>
      </c>
      <c r="C65" s="268" t="s">
        <v>207</v>
      </c>
      <c r="D65" s="268"/>
      <c r="E65" s="268"/>
      <c r="F65" s="268" t="s">
        <v>334</v>
      </c>
      <c r="G65" s="268">
        <v>1.0</v>
      </c>
      <c r="H65" s="505">
        <v>8.44286047E10</v>
      </c>
      <c r="I65" s="463">
        <v>7923.0</v>
      </c>
      <c r="J65" s="468" t="s">
        <v>1751</v>
      </c>
      <c r="K65" s="468" t="s">
        <v>1752</v>
      </c>
      <c r="L65" s="469">
        <v>43828.0</v>
      </c>
      <c r="M65" s="468" t="s">
        <v>350</v>
      </c>
      <c r="N65" s="468" t="s">
        <v>154</v>
      </c>
      <c r="O65" s="469">
        <v>44790.0</v>
      </c>
      <c r="P65" s="468" t="s">
        <v>10</v>
      </c>
      <c r="Q65" s="268" t="s">
        <v>198</v>
      </c>
      <c r="R65" s="337" t="s">
        <v>1753</v>
      </c>
      <c r="S65" s="173"/>
      <c r="T65" s="268" t="s">
        <v>11</v>
      </c>
      <c r="U65" s="268"/>
      <c r="V65" s="268"/>
      <c r="W65" s="268"/>
      <c r="X65" s="178" t="s">
        <v>1754</v>
      </c>
      <c r="Y65" s="178" t="s">
        <v>1755</v>
      </c>
      <c r="Z65" s="178" t="s">
        <v>1756</v>
      </c>
      <c r="AA65" s="178"/>
      <c r="AB65" s="178"/>
      <c r="AC65" s="465"/>
      <c r="AD65" s="465"/>
      <c r="AE65" s="465"/>
      <c r="AF65" s="465"/>
      <c r="AG65" s="465"/>
      <c r="AH65" s="465"/>
      <c r="AI65" s="465"/>
      <c r="AJ65" s="465"/>
      <c r="AK65" s="465"/>
      <c r="AL65" s="465"/>
      <c r="AM65" s="465"/>
      <c r="AN65" s="465"/>
      <c r="AO65" s="465"/>
      <c r="AP65" s="465"/>
      <c r="AQ65" s="465"/>
      <c r="AR65" s="465"/>
      <c r="AS65" s="465"/>
      <c r="AT65" s="465"/>
      <c r="AU65" s="465"/>
      <c r="AV65" s="465"/>
    </row>
    <row r="66" ht="22.5" customHeight="1">
      <c r="A66" s="370">
        <v>14.0</v>
      </c>
      <c r="B66" s="268">
        <v>5.0</v>
      </c>
      <c r="C66" s="268" t="s">
        <v>207</v>
      </c>
      <c r="D66" s="268"/>
      <c r="E66" s="268"/>
      <c r="F66" s="268"/>
      <c r="G66" s="268">
        <v>1.0</v>
      </c>
      <c r="H66" s="505">
        <v>1.30111776816E11</v>
      </c>
      <c r="I66" s="463">
        <v>8177.0</v>
      </c>
      <c r="J66" s="468" t="s">
        <v>1757</v>
      </c>
      <c r="K66" s="468" t="s">
        <v>1758</v>
      </c>
      <c r="L66" s="469">
        <v>43726.0</v>
      </c>
      <c r="M66" s="468" t="s">
        <v>350</v>
      </c>
      <c r="N66" s="468" t="s">
        <v>152</v>
      </c>
      <c r="O66" s="469">
        <v>44858.0</v>
      </c>
      <c r="P66" s="468" t="s">
        <v>9</v>
      </c>
      <c r="Q66" s="268" t="s">
        <v>198</v>
      </c>
      <c r="R66" s="337"/>
      <c r="S66" s="173"/>
      <c r="T66" s="268" t="s">
        <v>11</v>
      </c>
      <c r="U66" s="268"/>
      <c r="V66" s="268"/>
      <c r="W66" s="268"/>
      <c r="X66" s="178" t="s">
        <v>1759</v>
      </c>
      <c r="Y66" s="178" t="s">
        <v>1760</v>
      </c>
      <c r="Z66" s="178" t="s">
        <v>1761</v>
      </c>
      <c r="AA66" s="178"/>
      <c r="AB66" s="178"/>
      <c r="AC66" s="467"/>
      <c r="AD66" s="467"/>
      <c r="AE66" s="467"/>
      <c r="AF66" s="465"/>
      <c r="AG66" s="465"/>
      <c r="AH66" s="465"/>
      <c r="AI66" s="465"/>
      <c r="AJ66" s="465"/>
      <c r="AK66" s="465"/>
      <c r="AL66" s="465"/>
      <c r="AM66" s="465"/>
      <c r="AN66" s="465"/>
      <c r="AO66" s="465"/>
      <c r="AP66" s="465"/>
      <c r="AQ66" s="465"/>
      <c r="AR66" s="465"/>
      <c r="AS66" s="465"/>
      <c r="AT66" s="465"/>
      <c r="AU66" s="465"/>
      <c r="AV66" s="465"/>
    </row>
    <row r="67" ht="22.5" customHeight="1">
      <c r="A67" s="268">
        <v>15.0</v>
      </c>
      <c r="B67" s="268">
        <v>5.0</v>
      </c>
      <c r="C67" s="268" t="s">
        <v>207</v>
      </c>
      <c r="D67" s="268"/>
      <c r="E67" s="268"/>
      <c r="F67" s="268"/>
      <c r="G67" s="268">
        <v>1.0</v>
      </c>
      <c r="H67" s="505">
        <v>1.51105669298E11</v>
      </c>
      <c r="I67" s="463">
        <v>8174.0</v>
      </c>
      <c r="J67" s="468" t="s">
        <v>343</v>
      </c>
      <c r="K67" s="468" t="s">
        <v>1762</v>
      </c>
      <c r="L67" s="469">
        <v>43815.0</v>
      </c>
      <c r="M67" s="468" t="s">
        <v>350</v>
      </c>
      <c r="N67" s="468" t="s">
        <v>152</v>
      </c>
      <c r="O67" s="469">
        <v>44790.0</v>
      </c>
      <c r="P67" s="468" t="s">
        <v>133</v>
      </c>
      <c r="Q67" s="268" t="s">
        <v>198</v>
      </c>
      <c r="R67" s="337"/>
      <c r="S67" s="173"/>
      <c r="T67" s="466" t="s">
        <v>22</v>
      </c>
      <c r="U67" s="268"/>
      <c r="V67" s="268"/>
      <c r="W67" s="268"/>
      <c r="X67" s="178" t="s">
        <v>1763</v>
      </c>
      <c r="Y67" s="178" t="s">
        <v>1764</v>
      </c>
      <c r="Z67" s="178" t="s">
        <v>1765</v>
      </c>
      <c r="AA67" s="178"/>
      <c r="AB67" s="178"/>
      <c r="AC67" s="467"/>
      <c r="AD67" s="467"/>
      <c r="AE67" s="467"/>
      <c r="AF67" s="467"/>
      <c r="AG67" s="465"/>
      <c r="AH67" s="465"/>
      <c r="AI67" s="465"/>
      <c r="AJ67" s="465"/>
      <c r="AK67" s="465"/>
      <c r="AL67" s="465"/>
      <c r="AM67" s="465"/>
      <c r="AN67" s="465"/>
      <c r="AO67" s="465"/>
      <c r="AP67" s="465"/>
      <c r="AQ67" s="465"/>
      <c r="AR67" s="465"/>
      <c r="AS67" s="465"/>
      <c r="AT67" s="465"/>
      <c r="AU67" s="465"/>
      <c r="AV67" s="465"/>
    </row>
    <row r="68" ht="22.5" customHeight="1">
      <c r="A68" s="268">
        <v>16.0</v>
      </c>
      <c r="B68" s="268">
        <v>5.0</v>
      </c>
      <c r="C68" s="268" t="s">
        <v>207</v>
      </c>
      <c r="D68" s="352"/>
      <c r="E68" s="352"/>
      <c r="F68" s="352"/>
      <c r="G68" s="352">
        <v>1.0</v>
      </c>
      <c r="H68" s="495">
        <v>1.3350127596E11</v>
      </c>
      <c r="I68" s="496">
        <v>9517.0</v>
      </c>
      <c r="J68" s="497" t="s">
        <v>663</v>
      </c>
      <c r="K68" s="497" t="s">
        <v>1766</v>
      </c>
      <c r="L68" s="498">
        <v>43927.0</v>
      </c>
      <c r="M68" s="497" t="s">
        <v>350</v>
      </c>
      <c r="N68" s="497"/>
      <c r="O68" s="499">
        <v>45883.0</v>
      </c>
      <c r="P68" s="497" t="s">
        <v>115</v>
      </c>
      <c r="Q68" s="352" t="s">
        <v>345</v>
      </c>
      <c r="R68" s="353"/>
      <c r="S68" s="183"/>
      <c r="T68" s="352" t="s">
        <v>22</v>
      </c>
      <c r="U68" s="352"/>
      <c r="V68" s="352"/>
      <c r="W68" s="352"/>
      <c r="X68" s="501"/>
      <c r="Y68" s="501"/>
      <c r="Z68" s="501"/>
      <c r="AA68" s="352"/>
      <c r="AB68" s="188"/>
      <c r="AC68" s="502"/>
      <c r="AD68" s="502"/>
      <c r="AE68" s="502"/>
      <c r="AF68" s="502"/>
      <c r="AG68" s="502"/>
      <c r="AH68" s="502"/>
      <c r="AI68" s="502"/>
      <c r="AJ68" s="502"/>
      <c r="AK68" s="502"/>
      <c r="AL68" s="502"/>
      <c r="AM68" s="502"/>
      <c r="AN68" s="502"/>
      <c r="AO68" s="502"/>
      <c r="AP68" s="502"/>
      <c r="AQ68" s="502"/>
      <c r="AR68" s="502"/>
      <c r="AS68" s="502"/>
      <c r="AT68" s="502"/>
      <c r="AU68" s="502"/>
      <c r="AV68" s="502"/>
    </row>
    <row r="69" ht="22.5" customHeight="1">
      <c r="A69" s="268">
        <v>17.0</v>
      </c>
      <c r="B69" s="268">
        <v>5.0</v>
      </c>
      <c r="C69" s="268" t="s">
        <v>207</v>
      </c>
      <c r="D69" s="352"/>
      <c r="E69" s="352"/>
      <c r="F69" s="352"/>
      <c r="G69" s="352">
        <v>1.0</v>
      </c>
      <c r="H69" s="495">
        <v>8.4022697112E10</v>
      </c>
      <c r="I69" s="496">
        <v>9387.0</v>
      </c>
      <c r="J69" s="497" t="s">
        <v>1767</v>
      </c>
      <c r="K69" s="497" t="s">
        <v>1768</v>
      </c>
      <c r="L69" s="498">
        <v>43918.0</v>
      </c>
      <c r="M69" s="497" t="s">
        <v>350</v>
      </c>
      <c r="N69" s="497"/>
      <c r="O69" s="499">
        <v>45883.0</v>
      </c>
      <c r="P69" s="497" t="s">
        <v>78</v>
      </c>
      <c r="Q69" s="352" t="s">
        <v>345</v>
      </c>
      <c r="R69" s="353" t="s">
        <v>1769</v>
      </c>
      <c r="S69" s="183"/>
      <c r="T69" s="352" t="s">
        <v>22</v>
      </c>
      <c r="U69" s="352"/>
      <c r="V69" s="352"/>
      <c r="W69" s="352"/>
      <c r="X69" s="501"/>
      <c r="Y69" s="501"/>
      <c r="Z69" s="501"/>
      <c r="AA69" s="352"/>
      <c r="AB69" s="188"/>
      <c r="AC69" s="502"/>
      <c r="AD69" s="502"/>
      <c r="AE69" s="502"/>
      <c r="AF69" s="502"/>
      <c r="AG69" s="502"/>
      <c r="AH69" s="502"/>
      <c r="AI69" s="502"/>
      <c r="AJ69" s="502"/>
      <c r="AK69" s="502"/>
      <c r="AL69" s="502"/>
      <c r="AM69" s="502"/>
      <c r="AN69" s="502"/>
      <c r="AO69" s="502"/>
      <c r="AP69" s="502"/>
      <c r="AQ69" s="502"/>
      <c r="AR69" s="502"/>
      <c r="AS69" s="502"/>
      <c r="AT69" s="502"/>
      <c r="AU69" s="502"/>
      <c r="AV69" s="502"/>
    </row>
    <row r="70" ht="22.5" customHeight="1">
      <c r="A70" s="370">
        <v>18.0</v>
      </c>
      <c r="B70" s="268">
        <v>5.0</v>
      </c>
      <c r="C70" s="268" t="s">
        <v>207</v>
      </c>
      <c r="D70" s="352"/>
      <c r="E70" s="352"/>
      <c r="F70" s="352"/>
      <c r="G70" s="352">
        <v>1.0</v>
      </c>
      <c r="H70" s="495">
        <v>1.34009860145E11</v>
      </c>
      <c r="I70" s="496">
        <v>9314.0</v>
      </c>
      <c r="J70" s="497" t="s">
        <v>1770</v>
      </c>
      <c r="K70" s="497" t="s">
        <v>1771</v>
      </c>
      <c r="L70" s="498">
        <v>43787.0</v>
      </c>
      <c r="M70" s="497" t="s">
        <v>350</v>
      </c>
      <c r="N70" s="497"/>
      <c r="O70" s="499">
        <v>45883.0</v>
      </c>
      <c r="P70" s="497" t="s">
        <v>115</v>
      </c>
      <c r="Q70" s="352" t="s">
        <v>345</v>
      </c>
      <c r="R70" s="353"/>
      <c r="S70" s="183"/>
      <c r="T70" s="352" t="s">
        <v>26</v>
      </c>
      <c r="U70" s="352"/>
      <c r="V70" s="352"/>
      <c r="W70" s="352"/>
      <c r="X70" s="501"/>
      <c r="Y70" s="501"/>
      <c r="Z70" s="501"/>
      <c r="AA70" s="352"/>
      <c r="AB70" s="188"/>
      <c r="AC70" s="502"/>
      <c r="AD70" s="502"/>
      <c r="AE70" s="502"/>
      <c r="AF70" s="502"/>
      <c r="AG70" s="502"/>
      <c r="AH70" s="502"/>
      <c r="AI70" s="502"/>
      <c r="AJ70" s="502"/>
      <c r="AK70" s="502"/>
      <c r="AL70" s="502"/>
      <c r="AM70" s="502"/>
      <c r="AN70" s="502"/>
      <c r="AO70" s="502"/>
      <c r="AP70" s="502"/>
      <c r="AQ70" s="502"/>
      <c r="AR70" s="502"/>
      <c r="AS70" s="502"/>
      <c r="AT70" s="502"/>
      <c r="AU70" s="502"/>
      <c r="AV70" s="502"/>
    </row>
    <row r="71" ht="22.5" customHeight="1">
      <c r="A71" s="268">
        <v>19.0</v>
      </c>
      <c r="B71" s="268">
        <v>5.0</v>
      </c>
      <c r="C71" s="268" t="s">
        <v>207</v>
      </c>
      <c r="D71" s="352"/>
      <c r="E71" s="352"/>
      <c r="F71" s="352"/>
      <c r="G71" s="352">
        <v>1.0</v>
      </c>
      <c r="H71" s="495">
        <v>1.55002157352E11</v>
      </c>
      <c r="I71" s="496">
        <v>9321.0</v>
      </c>
      <c r="J71" s="497" t="s">
        <v>569</v>
      </c>
      <c r="K71" s="497" t="s">
        <v>1772</v>
      </c>
      <c r="L71" s="498">
        <v>43794.0</v>
      </c>
      <c r="M71" s="497" t="s">
        <v>338</v>
      </c>
      <c r="N71" s="497"/>
      <c r="O71" s="499">
        <v>45883.0</v>
      </c>
      <c r="P71" s="497" t="s">
        <v>115</v>
      </c>
      <c r="Q71" s="352" t="s">
        <v>345</v>
      </c>
      <c r="R71" s="353"/>
      <c r="S71" s="183"/>
      <c r="T71" s="352" t="s">
        <v>11</v>
      </c>
      <c r="U71" s="352"/>
      <c r="V71" s="352"/>
      <c r="W71" s="352"/>
      <c r="X71" s="501"/>
      <c r="Y71" s="501"/>
      <c r="Z71" s="501"/>
      <c r="AA71" s="352"/>
      <c r="AB71" s="188"/>
      <c r="AC71" s="502"/>
      <c r="AD71" s="502"/>
      <c r="AE71" s="502"/>
      <c r="AF71" s="502"/>
      <c r="AG71" s="502"/>
      <c r="AH71" s="502"/>
      <c r="AI71" s="502"/>
      <c r="AJ71" s="502"/>
      <c r="AK71" s="502"/>
      <c r="AL71" s="502"/>
      <c r="AM71" s="502"/>
      <c r="AN71" s="502"/>
      <c r="AO71" s="502"/>
      <c r="AP71" s="502"/>
      <c r="AQ71" s="502"/>
      <c r="AR71" s="502"/>
      <c r="AS71" s="502"/>
      <c r="AT71" s="502"/>
      <c r="AU71" s="502"/>
      <c r="AV71" s="502"/>
    </row>
    <row r="72" ht="22.5" customHeight="1">
      <c r="A72" s="268">
        <v>20.0</v>
      </c>
      <c r="B72" s="268">
        <v>5.0</v>
      </c>
      <c r="C72" s="268" t="s">
        <v>207</v>
      </c>
      <c r="D72" s="352"/>
      <c r="E72" s="352"/>
      <c r="F72" s="352"/>
      <c r="G72" s="352">
        <v>1.0</v>
      </c>
      <c r="H72" s="495">
        <v>1.45408909979E11</v>
      </c>
      <c r="I72" s="496">
        <v>9459.0</v>
      </c>
      <c r="J72" s="497" t="s">
        <v>1537</v>
      </c>
      <c r="K72" s="497" t="s">
        <v>1773</v>
      </c>
      <c r="L72" s="498">
        <v>43809.0</v>
      </c>
      <c r="M72" s="497" t="s">
        <v>338</v>
      </c>
      <c r="N72" s="497"/>
      <c r="O72" s="499">
        <v>45883.0</v>
      </c>
      <c r="P72" s="497" t="s">
        <v>115</v>
      </c>
      <c r="Q72" s="352" t="s">
        <v>345</v>
      </c>
      <c r="R72" s="353"/>
      <c r="S72" s="183"/>
      <c r="T72" s="352" t="s">
        <v>11</v>
      </c>
      <c r="U72" s="352"/>
      <c r="V72" s="352"/>
      <c r="W72" s="352"/>
      <c r="X72" s="501"/>
      <c r="Y72" s="501"/>
      <c r="Z72" s="501"/>
      <c r="AA72" s="352"/>
      <c r="AB72" s="188"/>
      <c r="AC72" s="502"/>
      <c r="AD72" s="502"/>
      <c r="AE72" s="502"/>
      <c r="AF72" s="502"/>
      <c r="AG72" s="502"/>
      <c r="AH72" s="502"/>
      <c r="AI72" s="502"/>
      <c r="AJ72" s="502"/>
      <c r="AK72" s="502"/>
      <c r="AL72" s="502"/>
      <c r="AM72" s="502"/>
      <c r="AN72" s="502"/>
      <c r="AO72" s="502"/>
      <c r="AP72" s="502"/>
      <c r="AQ72" s="502"/>
      <c r="AR72" s="502"/>
      <c r="AS72" s="502"/>
      <c r="AT72" s="502"/>
      <c r="AU72" s="502"/>
      <c r="AV72" s="502"/>
    </row>
    <row r="73" ht="22.5" customHeight="1">
      <c r="A73" s="268">
        <v>21.0</v>
      </c>
      <c r="B73" s="268"/>
      <c r="C73" s="268"/>
      <c r="D73" s="268"/>
      <c r="E73" s="268"/>
      <c r="F73" s="268"/>
      <c r="G73" s="268"/>
      <c r="H73" s="505"/>
      <c r="I73" s="463"/>
      <c r="J73" s="468"/>
      <c r="K73" s="468"/>
      <c r="L73" s="469"/>
      <c r="M73" s="468"/>
      <c r="N73" s="468"/>
      <c r="O73" s="506"/>
      <c r="P73" s="468"/>
      <c r="Q73" s="268"/>
      <c r="R73" s="337"/>
      <c r="S73" s="173"/>
      <c r="T73" s="512"/>
      <c r="U73" s="268"/>
      <c r="V73" s="268"/>
      <c r="W73" s="268"/>
      <c r="X73" s="178"/>
      <c r="Y73" s="178"/>
      <c r="Z73" s="178"/>
      <c r="AA73" s="178"/>
      <c r="AB73" s="178"/>
      <c r="AC73" s="509"/>
      <c r="AD73" s="509"/>
      <c r="AE73" s="509"/>
      <c r="AF73" s="509"/>
      <c r="AG73" s="509"/>
      <c r="AH73" s="509"/>
      <c r="AI73" s="509"/>
      <c r="AJ73" s="509"/>
      <c r="AK73" s="509"/>
      <c r="AL73" s="509"/>
      <c r="AM73" s="509"/>
      <c r="AN73" s="509"/>
      <c r="AO73" s="509"/>
      <c r="AP73" s="509"/>
      <c r="AQ73" s="509"/>
      <c r="AR73" s="509"/>
      <c r="AS73" s="509"/>
      <c r="AT73" s="509"/>
      <c r="AU73" s="509"/>
      <c r="AV73" s="509"/>
    </row>
    <row r="74" ht="22.5" customHeight="1">
      <c r="A74" s="370">
        <v>22.0</v>
      </c>
      <c r="B74" s="268"/>
      <c r="C74" s="268"/>
      <c r="D74" s="268"/>
      <c r="E74" s="268"/>
      <c r="F74" s="268"/>
      <c r="G74" s="268"/>
      <c r="H74" s="505"/>
      <c r="I74" s="463"/>
      <c r="J74" s="268"/>
      <c r="K74" s="268"/>
      <c r="L74" s="269"/>
      <c r="M74" s="268"/>
      <c r="N74" s="268"/>
      <c r="O74" s="269"/>
      <c r="P74" s="268"/>
      <c r="Q74" s="268"/>
      <c r="R74" s="337"/>
      <c r="S74" s="173"/>
      <c r="T74" s="512"/>
      <c r="U74" s="464"/>
      <c r="V74" s="464"/>
      <c r="W74" s="464"/>
      <c r="X74" s="178"/>
      <c r="Y74" s="178"/>
      <c r="Z74" s="178"/>
      <c r="AA74" s="178"/>
      <c r="AB74" s="178"/>
      <c r="AC74" s="509"/>
      <c r="AD74" s="509"/>
      <c r="AE74" s="509"/>
      <c r="AF74" s="509"/>
      <c r="AG74" s="509"/>
      <c r="AH74" s="509"/>
      <c r="AI74" s="509"/>
      <c r="AJ74" s="509"/>
      <c r="AK74" s="509"/>
      <c r="AL74" s="509"/>
      <c r="AM74" s="509"/>
      <c r="AN74" s="509"/>
      <c r="AO74" s="509"/>
      <c r="AP74" s="509"/>
      <c r="AQ74" s="509"/>
      <c r="AR74" s="509"/>
      <c r="AS74" s="509"/>
      <c r="AT74" s="509"/>
      <c r="AU74" s="509"/>
      <c r="AV74" s="509"/>
    </row>
    <row r="75" ht="27.0" customHeight="1">
      <c r="A75" s="268">
        <v>23.0</v>
      </c>
      <c r="B75" s="268"/>
      <c r="C75" s="268"/>
      <c r="D75" s="268"/>
      <c r="E75" s="268"/>
      <c r="F75" s="268"/>
      <c r="G75" s="268"/>
      <c r="H75" s="505"/>
      <c r="I75" s="463"/>
      <c r="J75" s="468"/>
      <c r="K75" s="468"/>
      <c r="L75" s="469"/>
      <c r="M75" s="468"/>
      <c r="N75" s="468"/>
      <c r="O75" s="506"/>
      <c r="P75" s="468"/>
      <c r="Q75" s="268"/>
      <c r="R75" s="337"/>
      <c r="S75" s="173"/>
      <c r="T75" s="268"/>
      <c r="U75" s="268"/>
      <c r="V75" s="268"/>
      <c r="W75" s="268"/>
      <c r="X75" s="193"/>
      <c r="Y75" s="193"/>
      <c r="Z75" s="193"/>
      <c r="AA75" s="268"/>
      <c r="AB75" s="178"/>
      <c r="AC75" s="509"/>
      <c r="AD75" s="509"/>
      <c r="AE75" s="509"/>
      <c r="AF75" s="509"/>
      <c r="AG75" s="509"/>
      <c r="AH75" s="509"/>
      <c r="AI75" s="509"/>
      <c r="AJ75" s="509"/>
      <c r="AK75" s="509"/>
      <c r="AL75" s="509"/>
      <c r="AM75" s="509"/>
      <c r="AN75" s="509"/>
      <c r="AO75" s="509"/>
      <c r="AP75" s="509"/>
      <c r="AQ75" s="509"/>
      <c r="AR75" s="509"/>
      <c r="AS75" s="509"/>
      <c r="AT75" s="509"/>
      <c r="AU75" s="509"/>
      <c r="AV75" s="509"/>
    </row>
    <row r="76" ht="27.0" customHeight="1">
      <c r="A76" s="268">
        <v>24.0</v>
      </c>
      <c r="B76" s="268"/>
      <c r="C76" s="268"/>
      <c r="D76" s="268"/>
      <c r="E76" s="268"/>
      <c r="F76" s="268"/>
      <c r="G76" s="268"/>
      <c r="H76" s="505"/>
      <c r="I76" s="463"/>
      <c r="J76" s="468"/>
      <c r="K76" s="468"/>
      <c r="L76" s="469"/>
      <c r="M76" s="468"/>
      <c r="N76" s="468"/>
      <c r="O76" s="506"/>
      <c r="P76" s="468"/>
      <c r="Q76" s="268"/>
      <c r="R76" s="337"/>
      <c r="S76" s="173"/>
      <c r="T76" s="268"/>
      <c r="U76" s="268"/>
      <c r="V76" s="268"/>
      <c r="W76" s="268"/>
      <c r="X76" s="193"/>
      <c r="Y76" s="193"/>
      <c r="Z76" s="193"/>
      <c r="AA76" s="268"/>
      <c r="AB76" s="178"/>
      <c r="AC76" s="509"/>
      <c r="AD76" s="509"/>
      <c r="AE76" s="509"/>
      <c r="AF76" s="509"/>
      <c r="AG76" s="509"/>
      <c r="AH76" s="509"/>
      <c r="AI76" s="509"/>
      <c r="AJ76" s="509"/>
      <c r="AK76" s="509"/>
      <c r="AL76" s="509"/>
      <c r="AM76" s="509"/>
      <c r="AN76" s="509"/>
      <c r="AO76" s="509"/>
      <c r="AP76" s="509"/>
      <c r="AQ76" s="509"/>
      <c r="AR76" s="509"/>
      <c r="AS76" s="509"/>
      <c r="AT76" s="509"/>
      <c r="AU76" s="509"/>
      <c r="AV76" s="509"/>
    </row>
    <row r="77" ht="22.5" customHeight="1">
      <c r="A77" s="164" t="s">
        <v>1774</v>
      </c>
      <c r="B77" s="25"/>
      <c r="C77" s="25"/>
      <c r="D77" s="25"/>
      <c r="E77" s="25"/>
      <c r="F77" s="25"/>
      <c r="G77" s="25"/>
      <c r="H77" s="25"/>
      <c r="I77" s="25"/>
      <c r="J77" s="25"/>
      <c r="K77" s="26"/>
      <c r="L77" s="457"/>
      <c r="M77" s="458"/>
      <c r="N77" s="262"/>
      <c r="O77" s="457"/>
      <c r="P77" s="458"/>
      <c r="Q77" s="458"/>
      <c r="R77" s="459"/>
      <c r="S77" s="460"/>
      <c r="T77" s="458"/>
      <c r="U77" s="461"/>
      <c r="V77" s="461"/>
      <c r="W77" s="461"/>
      <c r="X77" s="368"/>
      <c r="Y77" s="368"/>
      <c r="Z77" s="368"/>
      <c r="AA77" s="368"/>
      <c r="AB77" s="458"/>
      <c r="AC77" s="335"/>
      <c r="AD77" s="335"/>
      <c r="AE77" s="335"/>
      <c r="AF77" s="335"/>
      <c r="AG77" s="335"/>
      <c r="AH77" s="335"/>
      <c r="AI77" s="335"/>
      <c r="AJ77" s="335"/>
      <c r="AK77" s="335"/>
      <c r="AL77" s="335"/>
      <c r="AM77" s="335"/>
      <c r="AN77" s="335"/>
      <c r="AO77" s="335"/>
      <c r="AP77" s="335"/>
      <c r="AQ77" s="335"/>
      <c r="AR77" s="335"/>
      <c r="AS77" s="335"/>
      <c r="AT77" s="335"/>
      <c r="AU77" s="335"/>
      <c r="AV77" s="335"/>
    </row>
    <row r="78" ht="22.5" customHeight="1">
      <c r="A78" s="268">
        <v>1.0</v>
      </c>
      <c r="B78" s="268">
        <v>2.0</v>
      </c>
      <c r="C78" s="268" t="s">
        <v>209</v>
      </c>
      <c r="D78" s="268"/>
      <c r="E78" s="268"/>
      <c r="F78" s="268"/>
      <c r="G78" s="268">
        <v>1.0</v>
      </c>
      <c r="H78" s="505">
        <v>1.51946155059E11</v>
      </c>
      <c r="I78" s="463">
        <v>8727.0</v>
      </c>
      <c r="J78" s="468" t="s">
        <v>407</v>
      </c>
      <c r="K78" s="468" t="s">
        <v>1775</v>
      </c>
      <c r="L78" s="469">
        <v>43943.0</v>
      </c>
      <c r="M78" s="468" t="s">
        <v>338</v>
      </c>
      <c r="N78" s="468" t="s">
        <v>153</v>
      </c>
      <c r="O78" s="469">
        <v>45155.0</v>
      </c>
      <c r="P78" s="468" t="s">
        <v>9</v>
      </c>
      <c r="Q78" s="268" t="s">
        <v>188</v>
      </c>
      <c r="R78" s="337"/>
      <c r="S78" s="173"/>
      <c r="T78" s="466" t="s">
        <v>26</v>
      </c>
      <c r="U78" s="529"/>
      <c r="V78" s="464"/>
      <c r="W78" s="464"/>
      <c r="X78" s="178" t="s">
        <v>1776</v>
      </c>
      <c r="Y78" s="178" t="s">
        <v>1777</v>
      </c>
      <c r="Z78" s="178"/>
      <c r="AA78" s="178"/>
      <c r="AB78" s="178"/>
      <c r="AC78" s="479"/>
      <c r="AD78" s="479"/>
      <c r="AE78" s="479"/>
      <c r="AF78" s="479"/>
      <c r="AG78" s="479"/>
      <c r="AH78" s="479"/>
      <c r="AI78" s="479"/>
      <c r="AJ78" s="479"/>
      <c r="AK78" s="479"/>
      <c r="AL78" s="479"/>
      <c r="AM78" s="479"/>
      <c r="AN78" s="479"/>
      <c r="AO78" s="479"/>
      <c r="AP78" s="479"/>
      <c r="AQ78" s="479"/>
      <c r="AR78" s="479"/>
      <c r="AS78" s="479"/>
      <c r="AT78" s="479"/>
      <c r="AU78" s="479"/>
      <c r="AV78" s="479"/>
    </row>
    <row r="79" ht="22.5" customHeight="1">
      <c r="A79" s="268">
        <v>2.0</v>
      </c>
      <c r="B79" s="268">
        <v>2.0</v>
      </c>
      <c r="C79" s="268" t="s">
        <v>209</v>
      </c>
      <c r="D79" s="268"/>
      <c r="E79" s="268"/>
      <c r="F79" s="268"/>
      <c r="G79" s="268">
        <v>1.0</v>
      </c>
      <c r="H79" s="505">
        <v>1.54911983822E11</v>
      </c>
      <c r="I79" s="463">
        <v>8843.0</v>
      </c>
      <c r="J79" s="468" t="s">
        <v>1778</v>
      </c>
      <c r="K79" s="468" t="s">
        <v>1695</v>
      </c>
      <c r="L79" s="469">
        <v>43918.0</v>
      </c>
      <c r="M79" s="468" t="s">
        <v>338</v>
      </c>
      <c r="N79" s="468" t="s">
        <v>154</v>
      </c>
      <c r="O79" s="469">
        <v>45519.0</v>
      </c>
      <c r="P79" s="468" t="s">
        <v>66</v>
      </c>
      <c r="Q79" s="268" t="s">
        <v>188</v>
      </c>
      <c r="R79" s="337" t="s">
        <v>1779</v>
      </c>
      <c r="S79" s="173"/>
      <c r="T79" s="268" t="s">
        <v>11</v>
      </c>
      <c r="U79" s="464"/>
      <c r="V79" s="464"/>
      <c r="W79" s="464"/>
      <c r="X79" s="178" t="s">
        <v>1780</v>
      </c>
      <c r="Y79" s="178"/>
      <c r="Z79" s="178"/>
      <c r="AA79" s="178"/>
      <c r="AB79" s="178"/>
      <c r="AC79" s="479"/>
      <c r="AD79" s="479"/>
      <c r="AE79" s="479"/>
      <c r="AF79" s="479"/>
      <c r="AG79" s="479"/>
      <c r="AH79" s="479"/>
      <c r="AI79" s="479"/>
      <c r="AJ79" s="479"/>
      <c r="AK79" s="479"/>
      <c r="AL79" s="479"/>
      <c r="AM79" s="479"/>
      <c r="AN79" s="479"/>
      <c r="AO79" s="479"/>
      <c r="AP79" s="479"/>
      <c r="AQ79" s="479"/>
      <c r="AR79" s="479"/>
      <c r="AS79" s="479"/>
      <c r="AT79" s="479"/>
      <c r="AU79" s="479"/>
      <c r="AV79" s="479"/>
    </row>
    <row r="80" ht="22.5" customHeight="1">
      <c r="A80" s="268">
        <v>3.0</v>
      </c>
      <c r="B80" s="268">
        <v>2.0</v>
      </c>
      <c r="C80" s="268" t="s">
        <v>209</v>
      </c>
      <c r="D80" s="268"/>
      <c r="E80" s="268"/>
      <c r="F80" s="268"/>
      <c r="G80" s="268">
        <v>1.0</v>
      </c>
      <c r="H80" s="505">
        <v>1.51222457462E11</v>
      </c>
      <c r="I80" s="463">
        <v>8999.0</v>
      </c>
      <c r="J80" s="468" t="s">
        <v>1781</v>
      </c>
      <c r="K80" s="468" t="s">
        <v>1782</v>
      </c>
      <c r="L80" s="469">
        <v>43846.0</v>
      </c>
      <c r="M80" s="468" t="s">
        <v>338</v>
      </c>
      <c r="N80" s="468" t="s">
        <v>154</v>
      </c>
      <c r="O80" s="469">
        <v>45519.0</v>
      </c>
      <c r="P80" s="468" t="s">
        <v>66</v>
      </c>
      <c r="Q80" s="268" t="s">
        <v>188</v>
      </c>
      <c r="R80" s="337" t="s">
        <v>1783</v>
      </c>
      <c r="S80" s="173" t="s">
        <v>1784</v>
      </c>
      <c r="T80" s="466" t="s">
        <v>16</v>
      </c>
      <c r="U80" s="464"/>
      <c r="V80" s="464"/>
      <c r="W80" s="464"/>
      <c r="X80" s="178" t="s">
        <v>1785</v>
      </c>
      <c r="Y80" s="178"/>
      <c r="Z80" s="178"/>
      <c r="AA80" s="178"/>
      <c r="AB80" s="178"/>
      <c r="AC80" s="479"/>
      <c r="AD80" s="479"/>
      <c r="AE80" s="479"/>
      <c r="AF80" s="479"/>
      <c r="AG80" s="479"/>
      <c r="AH80" s="479"/>
      <c r="AI80" s="479"/>
      <c r="AJ80" s="479"/>
      <c r="AK80" s="479"/>
      <c r="AL80" s="479"/>
      <c r="AM80" s="479"/>
      <c r="AN80" s="479"/>
      <c r="AO80" s="479"/>
      <c r="AP80" s="479"/>
      <c r="AQ80" s="479"/>
      <c r="AR80" s="479"/>
      <c r="AS80" s="479"/>
      <c r="AT80" s="479"/>
      <c r="AU80" s="479"/>
      <c r="AV80" s="479"/>
    </row>
    <row r="81" ht="22.5" customHeight="1">
      <c r="A81" s="268">
        <v>4.0</v>
      </c>
      <c r="B81" s="268">
        <v>2.0</v>
      </c>
      <c r="C81" s="268" t="s">
        <v>209</v>
      </c>
      <c r="D81" s="268"/>
      <c r="E81" s="268"/>
      <c r="F81" s="268"/>
      <c r="G81" s="268">
        <v>1.0</v>
      </c>
      <c r="H81" s="505">
        <v>1.3135845058E11</v>
      </c>
      <c r="I81" s="463">
        <v>8332.0</v>
      </c>
      <c r="J81" s="468" t="s">
        <v>1786</v>
      </c>
      <c r="K81" s="468" t="s">
        <v>1787</v>
      </c>
      <c r="L81" s="530">
        <v>43885.0</v>
      </c>
      <c r="M81" s="468" t="s">
        <v>350</v>
      </c>
      <c r="N81" s="468" t="s">
        <v>151</v>
      </c>
      <c r="O81" s="469">
        <v>44930.0</v>
      </c>
      <c r="P81" s="468" t="s">
        <v>9</v>
      </c>
      <c r="Q81" s="268" t="s">
        <v>190</v>
      </c>
      <c r="R81" s="337" t="s">
        <v>1788</v>
      </c>
      <c r="S81" s="173"/>
      <c r="T81" s="268" t="s">
        <v>11</v>
      </c>
      <c r="U81" s="464"/>
      <c r="V81" s="464"/>
      <c r="W81" s="464"/>
      <c r="X81" s="178" t="s">
        <v>1789</v>
      </c>
      <c r="Y81" s="178" t="s">
        <v>1790</v>
      </c>
      <c r="Z81" s="178" t="s">
        <v>1791</v>
      </c>
      <c r="AA81" s="178"/>
      <c r="AB81" s="178"/>
      <c r="AC81" s="479"/>
      <c r="AD81" s="479"/>
      <c r="AE81" s="479"/>
      <c r="AF81" s="479"/>
      <c r="AG81" s="479"/>
      <c r="AH81" s="479"/>
      <c r="AI81" s="479"/>
      <c r="AJ81" s="479"/>
      <c r="AK81" s="479"/>
      <c r="AL81" s="479"/>
      <c r="AM81" s="479"/>
      <c r="AN81" s="479"/>
      <c r="AO81" s="479"/>
      <c r="AP81" s="479"/>
      <c r="AQ81" s="479"/>
      <c r="AR81" s="479"/>
      <c r="AS81" s="479"/>
      <c r="AT81" s="479"/>
      <c r="AU81" s="479"/>
      <c r="AV81" s="479"/>
    </row>
    <row r="82" ht="22.5" customHeight="1">
      <c r="A82" s="268">
        <v>5.0</v>
      </c>
      <c r="B82" s="268">
        <v>2.0</v>
      </c>
      <c r="C82" s="268" t="s">
        <v>209</v>
      </c>
      <c r="D82" s="268"/>
      <c r="E82" s="268"/>
      <c r="F82" s="268"/>
      <c r="G82" s="268">
        <v>1.0</v>
      </c>
      <c r="H82" s="505">
        <v>8.3742684557E10</v>
      </c>
      <c r="I82" s="463">
        <v>8367.0</v>
      </c>
      <c r="J82" s="268" t="s">
        <v>361</v>
      </c>
      <c r="K82" s="268" t="s">
        <v>1792</v>
      </c>
      <c r="L82" s="269">
        <v>43773.0</v>
      </c>
      <c r="M82" s="268" t="s">
        <v>350</v>
      </c>
      <c r="N82" s="268" t="s">
        <v>151</v>
      </c>
      <c r="O82" s="269">
        <v>45155.0</v>
      </c>
      <c r="P82" s="268" t="s">
        <v>133</v>
      </c>
      <c r="Q82" s="268" t="s">
        <v>190</v>
      </c>
      <c r="R82" s="337" t="s">
        <v>1793</v>
      </c>
      <c r="S82" s="173"/>
      <c r="T82" s="268" t="s">
        <v>11</v>
      </c>
      <c r="U82" s="464"/>
      <c r="V82" s="464"/>
      <c r="W82" s="464"/>
      <c r="X82" s="178" t="s">
        <v>1794</v>
      </c>
      <c r="Y82" s="178" t="s">
        <v>1795</v>
      </c>
      <c r="Z82" s="178"/>
      <c r="AA82" s="178"/>
      <c r="AB82" s="178"/>
      <c r="AC82" s="479"/>
      <c r="AD82" s="479"/>
      <c r="AE82" s="479"/>
      <c r="AF82" s="479"/>
      <c r="AG82" s="479"/>
      <c r="AH82" s="479"/>
      <c r="AI82" s="479"/>
      <c r="AJ82" s="479"/>
      <c r="AK82" s="479"/>
      <c r="AL82" s="479"/>
      <c r="AM82" s="479"/>
      <c r="AN82" s="479"/>
      <c r="AO82" s="479"/>
      <c r="AP82" s="479"/>
      <c r="AQ82" s="479"/>
      <c r="AR82" s="479"/>
      <c r="AS82" s="479"/>
      <c r="AT82" s="479"/>
      <c r="AU82" s="479"/>
      <c r="AV82" s="479"/>
    </row>
    <row r="83" ht="22.5" customHeight="1">
      <c r="A83" s="268">
        <v>6.0</v>
      </c>
      <c r="B83" s="268">
        <v>2.0</v>
      </c>
      <c r="C83" s="268" t="s">
        <v>209</v>
      </c>
      <c r="D83" s="268"/>
      <c r="E83" s="268"/>
      <c r="F83" s="268"/>
      <c r="G83" s="268">
        <v>1.0</v>
      </c>
      <c r="H83" s="505">
        <v>8.5545719419E10</v>
      </c>
      <c r="I83" s="463">
        <v>8303.0</v>
      </c>
      <c r="J83" s="468" t="s">
        <v>1796</v>
      </c>
      <c r="K83" s="468" t="s">
        <v>1797</v>
      </c>
      <c r="L83" s="469">
        <v>43930.0</v>
      </c>
      <c r="M83" s="468" t="s">
        <v>350</v>
      </c>
      <c r="N83" s="468" t="s">
        <v>152</v>
      </c>
      <c r="O83" s="469">
        <v>44930.0</v>
      </c>
      <c r="P83" s="468" t="s">
        <v>25</v>
      </c>
      <c r="Q83" s="268" t="s">
        <v>192</v>
      </c>
      <c r="R83" s="337"/>
      <c r="S83" s="173"/>
      <c r="T83" s="466" t="s">
        <v>22</v>
      </c>
      <c r="U83" s="464"/>
      <c r="V83" s="464"/>
      <c r="W83" s="464"/>
      <c r="X83" s="178" t="s">
        <v>1798</v>
      </c>
      <c r="Y83" s="178" t="s">
        <v>1799</v>
      </c>
      <c r="Z83" s="178" t="s">
        <v>1800</v>
      </c>
      <c r="AA83" s="178"/>
      <c r="AB83" s="178"/>
      <c r="AC83" s="479"/>
      <c r="AD83" s="479"/>
      <c r="AE83" s="479"/>
      <c r="AF83" s="479"/>
      <c r="AG83" s="479"/>
      <c r="AH83" s="479"/>
      <c r="AI83" s="479"/>
      <c r="AJ83" s="479"/>
      <c r="AK83" s="479"/>
      <c r="AL83" s="479"/>
      <c r="AM83" s="479"/>
      <c r="AN83" s="479"/>
      <c r="AO83" s="479"/>
      <c r="AP83" s="479"/>
      <c r="AQ83" s="479"/>
      <c r="AR83" s="479"/>
      <c r="AS83" s="479"/>
      <c r="AT83" s="479"/>
      <c r="AU83" s="479"/>
      <c r="AV83" s="479"/>
    </row>
    <row r="84" ht="22.5" customHeight="1">
      <c r="A84" s="268">
        <v>7.0</v>
      </c>
      <c r="B84" s="268">
        <v>2.0</v>
      </c>
      <c r="C84" s="268" t="s">
        <v>209</v>
      </c>
      <c r="D84" s="268"/>
      <c r="E84" s="268"/>
      <c r="F84" s="268"/>
      <c r="G84" s="268">
        <v>1.0</v>
      </c>
      <c r="H84" s="505">
        <v>8.0209476712E10</v>
      </c>
      <c r="I84" s="463">
        <v>8274.0</v>
      </c>
      <c r="J84" s="268" t="s">
        <v>336</v>
      </c>
      <c r="K84" s="268" t="s">
        <v>1801</v>
      </c>
      <c r="L84" s="269">
        <v>43994.0</v>
      </c>
      <c r="M84" s="268" t="s">
        <v>350</v>
      </c>
      <c r="N84" s="268" t="s">
        <v>154</v>
      </c>
      <c r="O84" s="269">
        <v>44858.0</v>
      </c>
      <c r="P84" s="268" t="s">
        <v>133</v>
      </c>
      <c r="Q84" s="268" t="s">
        <v>192</v>
      </c>
      <c r="R84" s="337" t="s">
        <v>1802</v>
      </c>
      <c r="S84" s="173"/>
      <c r="T84" s="531" t="s">
        <v>22</v>
      </c>
      <c r="U84" s="464"/>
      <c r="V84" s="464"/>
      <c r="W84" s="464"/>
      <c r="X84" s="178" t="s">
        <v>1803</v>
      </c>
      <c r="Y84" s="178" t="s">
        <v>1804</v>
      </c>
      <c r="Z84" s="178" t="s">
        <v>1805</v>
      </c>
      <c r="AA84" s="178"/>
      <c r="AB84" s="178"/>
      <c r="AC84" s="467"/>
      <c r="AD84" s="467"/>
      <c r="AE84" s="467"/>
      <c r="AF84" s="467"/>
      <c r="AG84" s="467"/>
      <c r="AH84" s="467"/>
      <c r="AI84" s="467"/>
      <c r="AJ84" s="467"/>
      <c r="AK84" s="467"/>
      <c r="AL84" s="467"/>
      <c r="AM84" s="467"/>
      <c r="AN84" s="467"/>
      <c r="AO84" s="467"/>
      <c r="AP84" s="467"/>
      <c r="AQ84" s="467"/>
      <c r="AR84" s="467"/>
      <c r="AS84" s="467"/>
      <c r="AT84" s="467"/>
      <c r="AU84" s="467"/>
      <c r="AV84" s="467"/>
    </row>
    <row r="85" ht="22.5" customHeight="1">
      <c r="A85" s="268">
        <v>8.0</v>
      </c>
      <c r="B85" s="268">
        <v>2.0</v>
      </c>
      <c r="C85" s="268" t="s">
        <v>209</v>
      </c>
      <c r="D85" s="268"/>
      <c r="E85" s="268"/>
      <c r="F85" s="268"/>
      <c r="G85" s="268">
        <v>1.0</v>
      </c>
      <c r="H85" s="505">
        <v>1.52123298363E11</v>
      </c>
      <c r="I85" s="463">
        <v>9200.0</v>
      </c>
      <c r="J85" s="468" t="s">
        <v>1806</v>
      </c>
      <c r="K85" s="468" t="s">
        <v>1807</v>
      </c>
      <c r="L85" s="469">
        <v>43925.0</v>
      </c>
      <c r="M85" s="468" t="s">
        <v>350</v>
      </c>
      <c r="N85" s="468" t="s">
        <v>152</v>
      </c>
      <c r="O85" s="469">
        <v>45586.0</v>
      </c>
      <c r="P85" s="468" t="s">
        <v>115</v>
      </c>
      <c r="Q85" s="268" t="s">
        <v>192</v>
      </c>
      <c r="R85" s="337" t="s">
        <v>1808</v>
      </c>
      <c r="S85" s="173"/>
      <c r="T85" s="268" t="s">
        <v>11</v>
      </c>
      <c r="U85" s="464"/>
      <c r="V85" s="464"/>
      <c r="W85" s="464"/>
      <c r="X85" s="178" t="s">
        <v>1809</v>
      </c>
      <c r="Y85" s="178" t="s">
        <v>1810</v>
      </c>
      <c r="Z85" s="178"/>
      <c r="AA85" s="178"/>
      <c r="AB85" s="178"/>
      <c r="AC85" s="467"/>
      <c r="AD85" s="467"/>
      <c r="AE85" s="467"/>
      <c r="AF85" s="467"/>
      <c r="AG85" s="467"/>
      <c r="AH85" s="467"/>
      <c r="AI85" s="467"/>
      <c r="AJ85" s="467"/>
      <c r="AK85" s="467"/>
      <c r="AL85" s="467"/>
      <c r="AM85" s="467"/>
      <c r="AN85" s="467"/>
      <c r="AO85" s="467"/>
      <c r="AP85" s="467"/>
      <c r="AQ85" s="467"/>
      <c r="AR85" s="467"/>
      <c r="AS85" s="467"/>
      <c r="AT85" s="467"/>
      <c r="AU85" s="467"/>
      <c r="AV85" s="467"/>
    </row>
    <row r="86" ht="22.5" customHeight="1">
      <c r="A86" s="268">
        <v>9.0</v>
      </c>
      <c r="B86" s="268">
        <v>2.0</v>
      </c>
      <c r="C86" s="268" t="s">
        <v>209</v>
      </c>
      <c r="D86" s="268"/>
      <c r="E86" s="268"/>
      <c r="F86" s="268"/>
      <c r="G86" s="268">
        <v>1.0</v>
      </c>
      <c r="H86" s="505">
        <v>1.14753546264E11</v>
      </c>
      <c r="I86" s="463">
        <v>8111.0</v>
      </c>
      <c r="J86" s="468" t="s">
        <v>336</v>
      </c>
      <c r="K86" s="468" t="s">
        <v>1811</v>
      </c>
      <c r="L86" s="532">
        <v>43962.0</v>
      </c>
      <c r="M86" s="468" t="s">
        <v>350</v>
      </c>
      <c r="N86" s="468" t="s">
        <v>153</v>
      </c>
      <c r="O86" s="469">
        <v>44790.0</v>
      </c>
      <c r="P86" s="468" t="s">
        <v>133</v>
      </c>
      <c r="Q86" s="268" t="s">
        <v>194</v>
      </c>
      <c r="R86" s="337" t="s">
        <v>1812</v>
      </c>
      <c r="S86" s="173"/>
      <c r="T86" s="466" t="s">
        <v>22</v>
      </c>
      <c r="U86" s="464"/>
      <c r="V86" s="464"/>
      <c r="W86" s="464"/>
      <c r="X86" s="178" t="s">
        <v>1813</v>
      </c>
      <c r="Y86" s="178" t="s">
        <v>1814</v>
      </c>
      <c r="Z86" s="178" t="s">
        <v>1815</v>
      </c>
      <c r="AA86" s="178"/>
      <c r="AB86" s="178"/>
      <c r="AC86" s="467"/>
      <c r="AD86" s="467"/>
      <c r="AE86" s="467"/>
      <c r="AF86" s="467"/>
      <c r="AG86" s="467"/>
      <c r="AH86" s="467"/>
      <c r="AI86" s="467"/>
      <c r="AJ86" s="467"/>
      <c r="AK86" s="467"/>
      <c r="AL86" s="467"/>
      <c r="AM86" s="467"/>
      <c r="AN86" s="467"/>
      <c r="AO86" s="467"/>
      <c r="AP86" s="467"/>
      <c r="AQ86" s="467"/>
      <c r="AR86" s="467"/>
      <c r="AS86" s="467"/>
      <c r="AT86" s="467"/>
      <c r="AU86" s="467"/>
      <c r="AV86" s="467"/>
    </row>
    <row r="87" ht="22.5" customHeight="1">
      <c r="A87" s="268">
        <v>10.0</v>
      </c>
      <c r="B87" s="268">
        <v>2.0</v>
      </c>
      <c r="C87" s="268" t="s">
        <v>209</v>
      </c>
      <c r="D87" s="268" t="s">
        <v>334</v>
      </c>
      <c r="E87" s="268"/>
      <c r="F87" s="268"/>
      <c r="G87" s="268">
        <v>1.0</v>
      </c>
      <c r="H87" s="505">
        <v>1.50713807796E11</v>
      </c>
      <c r="I87" s="463">
        <v>8670.0</v>
      </c>
      <c r="J87" s="468" t="s">
        <v>923</v>
      </c>
      <c r="K87" s="468" t="s">
        <v>1816</v>
      </c>
      <c r="L87" s="532">
        <v>43735.0</v>
      </c>
      <c r="M87" s="468" t="s">
        <v>338</v>
      </c>
      <c r="N87" s="468" t="s">
        <v>152</v>
      </c>
      <c r="O87" s="469">
        <v>45155.0</v>
      </c>
      <c r="P87" s="468" t="s">
        <v>39</v>
      </c>
      <c r="Q87" s="268" t="s">
        <v>194</v>
      </c>
      <c r="R87" s="337" t="s">
        <v>1817</v>
      </c>
      <c r="S87" s="173"/>
      <c r="T87" s="268" t="s">
        <v>11</v>
      </c>
      <c r="U87" s="464"/>
      <c r="V87" s="464"/>
      <c r="W87" s="464"/>
      <c r="X87" s="178" t="s">
        <v>1818</v>
      </c>
      <c r="Y87" s="178" t="s">
        <v>1819</v>
      </c>
      <c r="Z87" s="178"/>
      <c r="AA87" s="178"/>
      <c r="AB87" s="178"/>
      <c r="AC87" s="467"/>
      <c r="AD87" s="467"/>
      <c r="AE87" s="467"/>
      <c r="AF87" s="467"/>
      <c r="AG87" s="467"/>
      <c r="AH87" s="467"/>
      <c r="AI87" s="467"/>
      <c r="AJ87" s="467"/>
      <c r="AK87" s="467"/>
      <c r="AL87" s="467"/>
      <c r="AM87" s="467"/>
      <c r="AN87" s="467"/>
      <c r="AO87" s="467"/>
      <c r="AP87" s="467"/>
      <c r="AQ87" s="467"/>
      <c r="AR87" s="467"/>
      <c r="AS87" s="467"/>
      <c r="AT87" s="467"/>
      <c r="AU87" s="467"/>
      <c r="AV87" s="467"/>
    </row>
    <row r="88" ht="22.5" customHeight="1">
      <c r="A88" s="268">
        <v>11.0</v>
      </c>
      <c r="B88" s="268">
        <v>2.0</v>
      </c>
      <c r="C88" s="268" t="s">
        <v>209</v>
      </c>
      <c r="D88" s="268"/>
      <c r="E88" s="268"/>
      <c r="F88" s="268"/>
      <c r="G88" s="268">
        <v>1.0</v>
      </c>
      <c r="H88" s="505">
        <v>1.51936721058E11</v>
      </c>
      <c r="I88" s="463">
        <v>8316.0</v>
      </c>
      <c r="J88" s="268" t="s">
        <v>699</v>
      </c>
      <c r="K88" s="268" t="s">
        <v>1820</v>
      </c>
      <c r="L88" s="269">
        <v>44027.0</v>
      </c>
      <c r="M88" s="268" t="s">
        <v>338</v>
      </c>
      <c r="N88" s="268" t="s">
        <v>152</v>
      </c>
      <c r="O88" s="269">
        <v>44958.0</v>
      </c>
      <c r="P88" s="268" t="s">
        <v>115</v>
      </c>
      <c r="Q88" s="268" t="s">
        <v>196</v>
      </c>
      <c r="R88" s="337"/>
      <c r="S88" s="173"/>
      <c r="T88" s="268" t="s">
        <v>11</v>
      </c>
      <c r="U88" s="464"/>
      <c r="V88" s="464"/>
      <c r="W88" s="464"/>
      <c r="X88" s="178" t="s">
        <v>1821</v>
      </c>
      <c r="Y88" s="178" t="s">
        <v>1822</v>
      </c>
      <c r="Z88" s="178" t="s">
        <v>1823</v>
      </c>
      <c r="AA88" s="178"/>
      <c r="AB88" s="178"/>
      <c r="AC88" s="465"/>
      <c r="AD88" s="465"/>
      <c r="AE88" s="465"/>
      <c r="AF88" s="465"/>
      <c r="AG88" s="465"/>
      <c r="AH88" s="465"/>
      <c r="AI88" s="465"/>
      <c r="AJ88" s="465"/>
      <c r="AK88" s="465"/>
      <c r="AL88" s="465"/>
      <c r="AM88" s="465"/>
      <c r="AN88" s="465"/>
      <c r="AO88" s="465"/>
      <c r="AP88" s="465"/>
      <c r="AQ88" s="465"/>
      <c r="AR88" s="465"/>
      <c r="AS88" s="465"/>
      <c r="AT88" s="465"/>
      <c r="AU88" s="465"/>
      <c r="AV88" s="465"/>
    </row>
    <row r="89" ht="22.5" customHeight="1">
      <c r="A89" s="268">
        <v>12.0</v>
      </c>
      <c r="B89" s="268">
        <v>2.0</v>
      </c>
      <c r="C89" s="268" t="s">
        <v>209</v>
      </c>
      <c r="D89" s="268"/>
      <c r="E89" s="268"/>
      <c r="F89" s="268" t="s">
        <v>334</v>
      </c>
      <c r="G89" s="268">
        <v>1.0</v>
      </c>
      <c r="H89" s="505">
        <v>1.63242855243E11</v>
      </c>
      <c r="I89" s="463">
        <v>7918.0</v>
      </c>
      <c r="J89" s="468" t="s">
        <v>1824</v>
      </c>
      <c r="K89" s="468" t="s">
        <v>1825</v>
      </c>
      <c r="L89" s="469">
        <v>44004.0</v>
      </c>
      <c r="M89" s="468" t="s">
        <v>338</v>
      </c>
      <c r="N89" s="468" t="s">
        <v>151</v>
      </c>
      <c r="O89" s="469">
        <v>44790.0</v>
      </c>
      <c r="P89" s="468" t="s">
        <v>37</v>
      </c>
      <c r="Q89" s="268" t="s">
        <v>196</v>
      </c>
      <c r="R89" s="337" t="s">
        <v>1753</v>
      </c>
      <c r="S89" s="173"/>
      <c r="T89" s="268" t="s">
        <v>11</v>
      </c>
      <c r="U89" s="464"/>
      <c r="V89" s="464"/>
      <c r="W89" s="464"/>
      <c r="X89" s="178" t="s">
        <v>1826</v>
      </c>
      <c r="Y89" s="178" t="s">
        <v>1827</v>
      </c>
      <c r="Z89" s="178" t="s">
        <v>1828</v>
      </c>
      <c r="AA89" s="178"/>
      <c r="AB89" s="178"/>
      <c r="AC89" s="467"/>
      <c r="AD89" s="467"/>
      <c r="AE89" s="467"/>
      <c r="AF89" s="467"/>
      <c r="AG89" s="467"/>
      <c r="AH89" s="467"/>
      <c r="AI89" s="467"/>
      <c r="AJ89" s="467"/>
      <c r="AK89" s="467"/>
      <c r="AL89" s="467"/>
      <c r="AM89" s="467"/>
      <c r="AN89" s="467"/>
      <c r="AO89" s="467"/>
      <c r="AP89" s="467"/>
      <c r="AQ89" s="467"/>
      <c r="AR89" s="467"/>
      <c r="AS89" s="467"/>
      <c r="AT89" s="467"/>
      <c r="AU89" s="467"/>
      <c r="AV89" s="467"/>
    </row>
    <row r="90" ht="22.5" customHeight="1">
      <c r="A90" s="268">
        <v>13.0</v>
      </c>
      <c r="B90" s="268">
        <v>2.0</v>
      </c>
      <c r="C90" s="268" t="s">
        <v>209</v>
      </c>
      <c r="D90" s="268" t="s">
        <v>334</v>
      </c>
      <c r="E90" s="268"/>
      <c r="F90" s="268" t="s">
        <v>334</v>
      </c>
      <c r="G90" s="268">
        <v>1.0</v>
      </c>
      <c r="H90" s="505">
        <v>1.40437041116E11</v>
      </c>
      <c r="I90" s="463">
        <v>8187.0</v>
      </c>
      <c r="J90" s="468" t="s">
        <v>1829</v>
      </c>
      <c r="K90" s="468" t="s">
        <v>1830</v>
      </c>
      <c r="L90" s="469">
        <v>44014.0</v>
      </c>
      <c r="M90" s="468" t="s">
        <v>338</v>
      </c>
      <c r="N90" s="468" t="s">
        <v>154</v>
      </c>
      <c r="O90" s="469">
        <v>44790.0</v>
      </c>
      <c r="P90" s="468" t="s">
        <v>39</v>
      </c>
      <c r="Q90" s="268" t="s">
        <v>196</v>
      </c>
      <c r="R90" s="337" t="s">
        <v>1831</v>
      </c>
      <c r="S90" s="173" t="s">
        <v>1832</v>
      </c>
      <c r="T90" s="268" t="s">
        <v>11</v>
      </c>
      <c r="U90" s="464"/>
      <c r="V90" s="464"/>
      <c r="W90" s="464"/>
      <c r="X90" s="178" t="s">
        <v>1833</v>
      </c>
      <c r="Y90" s="178" t="s">
        <v>1834</v>
      </c>
      <c r="Z90" s="178" t="s">
        <v>1835</v>
      </c>
      <c r="AA90" s="178"/>
      <c r="AB90" s="178"/>
      <c r="AC90" s="465"/>
      <c r="AD90" s="465"/>
      <c r="AE90" s="465"/>
      <c r="AF90" s="465"/>
      <c r="AG90" s="465"/>
      <c r="AH90" s="465"/>
      <c r="AI90" s="465"/>
      <c r="AJ90" s="465"/>
      <c r="AK90" s="465"/>
      <c r="AL90" s="465"/>
      <c r="AM90" s="465"/>
      <c r="AN90" s="465"/>
      <c r="AO90" s="465"/>
      <c r="AP90" s="465"/>
      <c r="AQ90" s="465"/>
      <c r="AR90" s="465"/>
      <c r="AS90" s="465"/>
      <c r="AT90" s="465"/>
      <c r="AU90" s="465"/>
      <c r="AV90" s="465"/>
    </row>
    <row r="91" ht="22.5" customHeight="1">
      <c r="A91" s="268">
        <v>14.0</v>
      </c>
      <c r="B91" s="268">
        <v>2.0</v>
      </c>
      <c r="C91" s="268" t="s">
        <v>209</v>
      </c>
      <c r="D91" s="268"/>
      <c r="E91" s="268"/>
      <c r="F91" s="268"/>
      <c r="G91" s="268">
        <v>1.0</v>
      </c>
      <c r="H91" s="505">
        <v>7.2213745511E10</v>
      </c>
      <c r="I91" s="463">
        <v>9203.0</v>
      </c>
      <c r="J91" s="468" t="s">
        <v>532</v>
      </c>
      <c r="K91" s="468" t="s">
        <v>1836</v>
      </c>
      <c r="L91" s="469">
        <v>43995.0</v>
      </c>
      <c r="M91" s="468" t="s">
        <v>350</v>
      </c>
      <c r="N91" s="468" t="s">
        <v>151</v>
      </c>
      <c r="O91" s="469">
        <v>45665.0</v>
      </c>
      <c r="P91" s="468" t="s">
        <v>60</v>
      </c>
      <c r="Q91" s="268" t="s">
        <v>196</v>
      </c>
      <c r="R91" s="337" t="s">
        <v>1837</v>
      </c>
      <c r="S91" s="173"/>
      <c r="T91" s="268" t="s">
        <v>11</v>
      </c>
      <c r="U91" s="464"/>
      <c r="V91" s="464"/>
      <c r="W91" s="464"/>
      <c r="X91" s="178" t="s">
        <v>1838</v>
      </c>
      <c r="Y91" s="178"/>
      <c r="Z91" s="178"/>
      <c r="AA91" s="178"/>
      <c r="AB91" s="178"/>
      <c r="AC91" s="465"/>
      <c r="AD91" s="465"/>
      <c r="AE91" s="465"/>
      <c r="AF91" s="465"/>
      <c r="AG91" s="465"/>
      <c r="AH91" s="465"/>
      <c r="AI91" s="465"/>
      <c r="AJ91" s="465"/>
      <c r="AK91" s="465"/>
      <c r="AL91" s="465"/>
      <c r="AM91" s="465"/>
      <c r="AN91" s="465"/>
      <c r="AO91" s="465"/>
      <c r="AP91" s="465"/>
      <c r="AQ91" s="465"/>
      <c r="AR91" s="465"/>
      <c r="AS91" s="465"/>
      <c r="AT91" s="465"/>
      <c r="AU91" s="465"/>
      <c r="AV91" s="465"/>
    </row>
    <row r="92" ht="22.5" customHeight="1">
      <c r="A92" s="268">
        <v>15.0</v>
      </c>
      <c r="B92" s="268">
        <v>2.0</v>
      </c>
      <c r="C92" s="268" t="s">
        <v>209</v>
      </c>
      <c r="D92" s="268"/>
      <c r="E92" s="268"/>
      <c r="F92" s="268"/>
      <c r="G92" s="268">
        <v>1.0</v>
      </c>
      <c r="H92" s="505">
        <v>1.52253624448E11</v>
      </c>
      <c r="I92" s="463">
        <v>8026.0</v>
      </c>
      <c r="J92" s="468" t="s">
        <v>366</v>
      </c>
      <c r="K92" s="468" t="s">
        <v>1839</v>
      </c>
      <c r="L92" s="469">
        <v>43833.0</v>
      </c>
      <c r="M92" s="468" t="s">
        <v>350</v>
      </c>
      <c r="N92" s="468" t="s">
        <v>151</v>
      </c>
      <c r="O92" s="469">
        <v>44790.0</v>
      </c>
      <c r="P92" s="468" t="s">
        <v>133</v>
      </c>
      <c r="Q92" s="268" t="s">
        <v>198</v>
      </c>
      <c r="R92" s="337" t="s">
        <v>1840</v>
      </c>
      <c r="S92" s="173"/>
      <c r="T92" s="268" t="s">
        <v>11</v>
      </c>
      <c r="U92" s="268"/>
      <c r="V92" s="268"/>
      <c r="W92" s="268"/>
      <c r="X92" s="178" t="s">
        <v>1841</v>
      </c>
      <c r="Y92" s="178" t="s">
        <v>1842</v>
      </c>
      <c r="Z92" s="178" t="s">
        <v>1843</v>
      </c>
      <c r="AA92" s="178"/>
      <c r="AB92" s="178"/>
      <c r="AC92" s="465"/>
      <c r="AD92" s="465"/>
      <c r="AE92" s="465"/>
      <c r="AF92" s="465"/>
      <c r="AG92" s="465"/>
      <c r="AH92" s="465"/>
      <c r="AI92" s="465"/>
      <c r="AJ92" s="465"/>
      <c r="AK92" s="465"/>
      <c r="AL92" s="465"/>
      <c r="AM92" s="465"/>
      <c r="AN92" s="465"/>
      <c r="AO92" s="465"/>
      <c r="AP92" s="465"/>
      <c r="AQ92" s="465"/>
      <c r="AR92" s="465"/>
      <c r="AS92" s="465"/>
      <c r="AT92" s="465"/>
      <c r="AU92" s="465"/>
      <c r="AV92" s="465"/>
    </row>
    <row r="93" ht="22.5" customHeight="1">
      <c r="A93" s="268">
        <v>16.0</v>
      </c>
      <c r="B93" s="341">
        <v>2.0</v>
      </c>
      <c r="C93" s="341" t="s">
        <v>209</v>
      </c>
      <c r="D93" s="341"/>
      <c r="E93" s="341"/>
      <c r="F93" s="341"/>
      <c r="G93" s="341">
        <v>1.0</v>
      </c>
      <c r="H93" s="513">
        <v>1.35555650371E11</v>
      </c>
      <c r="I93" s="475">
        <v>9089.0</v>
      </c>
      <c r="J93" s="480" t="s">
        <v>1844</v>
      </c>
      <c r="K93" s="480" t="s">
        <v>1845</v>
      </c>
      <c r="L93" s="481">
        <v>44012.0</v>
      </c>
      <c r="M93" s="480" t="s">
        <v>350</v>
      </c>
      <c r="N93" s="480" t="s">
        <v>151</v>
      </c>
      <c r="O93" s="533">
        <v>45519.0</v>
      </c>
      <c r="P93" s="480" t="s">
        <v>37</v>
      </c>
      <c r="Q93" s="341" t="s">
        <v>198</v>
      </c>
      <c r="R93" s="347" t="s">
        <v>1846</v>
      </c>
      <c r="S93" s="346" t="s">
        <v>1847</v>
      </c>
      <c r="T93" s="341" t="s">
        <v>11</v>
      </c>
      <c r="U93" s="341"/>
      <c r="V93" s="341"/>
      <c r="W93" s="341"/>
      <c r="X93" s="349" t="s">
        <v>1848</v>
      </c>
      <c r="Y93" s="349"/>
      <c r="Z93" s="349"/>
      <c r="AA93" s="349"/>
      <c r="AB93" s="346"/>
      <c r="AC93" s="480"/>
      <c r="AD93" s="480"/>
      <c r="AE93" s="480"/>
      <c r="AF93" s="534"/>
      <c r="AG93" s="534"/>
      <c r="AH93" s="534"/>
      <c r="AI93" s="534"/>
      <c r="AJ93" s="534"/>
      <c r="AK93" s="534"/>
      <c r="AL93" s="534"/>
      <c r="AM93" s="534"/>
      <c r="AN93" s="534"/>
      <c r="AO93" s="534"/>
      <c r="AP93" s="534"/>
      <c r="AQ93" s="534"/>
      <c r="AR93" s="534"/>
      <c r="AS93" s="534"/>
      <c r="AT93" s="534"/>
      <c r="AU93" s="534"/>
      <c r="AV93" s="534"/>
    </row>
    <row r="94" ht="22.5" customHeight="1">
      <c r="A94" s="268">
        <v>17.0</v>
      </c>
      <c r="B94" s="268">
        <v>2.0</v>
      </c>
      <c r="C94" s="268" t="s">
        <v>209</v>
      </c>
      <c r="D94" s="268"/>
      <c r="E94" s="268"/>
      <c r="F94" s="268"/>
      <c r="G94" s="268">
        <v>1.0</v>
      </c>
      <c r="H94" s="505">
        <v>9.2430206481E10</v>
      </c>
      <c r="I94" s="463">
        <v>9162.0</v>
      </c>
      <c r="J94" s="468" t="s">
        <v>1849</v>
      </c>
      <c r="K94" s="468" t="s">
        <v>1850</v>
      </c>
      <c r="L94" s="469">
        <v>44054.0</v>
      </c>
      <c r="M94" s="468" t="s">
        <v>338</v>
      </c>
      <c r="N94" s="468" t="s">
        <v>152</v>
      </c>
      <c r="O94" s="506">
        <v>45519.0</v>
      </c>
      <c r="P94" s="468" t="s">
        <v>10</v>
      </c>
      <c r="Q94" s="268" t="s">
        <v>198</v>
      </c>
      <c r="R94" s="337"/>
      <c r="S94" s="173"/>
      <c r="T94" s="268" t="s">
        <v>11</v>
      </c>
      <c r="U94" s="268"/>
      <c r="V94" s="464"/>
      <c r="W94" s="464"/>
      <c r="X94" s="178" t="s">
        <v>1851</v>
      </c>
      <c r="Y94" s="178"/>
      <c r="Z94" s="178"/>
      <c r="AA94" s="178"/>
      <c r="AB94" s="178"/>
      <c r="AC94" s="509"/>
      <c r="AD94" s="509"/>
      <c r="AE94" s="509"/>
      <c r="AF94" s="509"/>
      <c r="AG94" s="509"/>
      <c r="AH94" s="509"/>
      <c r="AI94" s="509"/>
      <c r="AJ94" s="509"/>
      <c r="AK94" s="509"/>
      <c r="AL94" s="509"/>
      <c r="AM94" s="509"/>
      <c r="AN94" s="509"/>
      <c r="AO94" s="509"/>
      <c r="AP94" s="509"/>
      <c r="AQ94" s="509"/>
      <c r="AR94" s="509"/>
      <c r="AS94" s="509"/>
      <c r="AT94" s="509"/>
      <c r="AU94" s="509"/>
      <c r="AV94" s="509"/>
    </row>
    <row r="95" ht="22.5" customHeight="1">
      <c r="A95" s="268">
        <v>18.0</v>
      </c>
      <c r="B95" s="268">
        <v>2.0</v>
      </c>
      <c r="C95" s="268" t="s">
        <v>209</v>
      </c>
      <c r="D95" s="484"/>
      <c r="E95" s="484"/>
      <c r="F95" s="484"/>
      <c r="G95" s="484">
        <v>1.0</v>
      </c>
      <c r="H95" s="485">
        <v>8.4121636949E10</v>
      </c>
      <c r="I95" s="486"/>
      <c r="J95" s="487" t="s">
        <v>336</v>
      </c>
      <c r="K95" s="487" t="s">
        <v>1852</v>
      </c>
      <c r="L95" s="488">
        <v>44039.0</v>
      </c>
      <c r="M95" s="487" t="s">
        <v>338</v>
      </c>
      <c r="N95" s="487"/>
      <c r="O95" s="489">
        <v>45883.0</v>
      </c>
      <c r="P95" s="487" t="s">
        <v>133</v>
      </c>
      <c r="Q95" s="484" t="s">
        <v>345</v>
      </c>
      <c r="R95" s="490" t="s">
        <v>1853</v>
      </c>
      <c r="S95" s="491"/>
      <c r="T95" s="484" t="s">
        <v>16</v>
      </c>
      <c r="U95" s="484" t="s">
        <v>334</v>
      </c>
      <c r="V95" s="484"/>
      <c r="W95" s="484"/>
      <c r="X95" s="492"/>
      <c r="Y95" s="492"/>
      <c r="Z95" s="492"/>
      <c r="AA95" s="484"/>
      <c r="AB95" s="493"/>
      <c r="AC95" s="494"/>
      <c r="AD95" s="494"/>
      <c r="AE95" s="494"/>
      <c r="AF95" s="494"/>
      <c r="AG95" s="494"/>
      <c r="AH95" s="494"/>
      <c r="AI95" s="494"/>
      <c r="AJ95" s="494"/>
      <c r="AK95" s="494"/>
      <c r="AL95" s="494"/>
      <c r="AM95" s="494"/>
      <c r="AN95" s="494"/>
      <c r="AO95" s="494"/>
      <c r="AP95" s="494"/>
      <c r="AQ95" s="494"/>
      <c r="AR95" s="494"/>
      <c r="AS95" s="494"/>
      <c r="AT95" s="494"/>
      <c r="AU95" s="494"/>
      <c r="AV95" s="494"/>
    </row>
    <row r="96" ht="22.5" customHeight="1">
      <c r="A96" s="352">
        <v>19.0</v>
      </c>
      <c r="B96" s="352">
        <v>2.0</v>
      </c>
      <c r="C96" s="352" t="s">
        <v>209</v>
      </c>
      <c r="D96" s="201"/>
      <c r="E96" s="201"/>
      <c r="F96" s="201"/>
      <c r="G96" s="352">
        <v>1.0</v>
      </c>
      <c r="H96" s="495">
        <v>1.55821679777E11</v>
      </c>
      <c r="I96" s="496">
        <v>9335.0</v>
      </c>
      <c r="J96" s="497" t="s">
        <v>407</v>
      </c>
      <c r="K96" s="497" t="s">
        <v>1854</v>
      </c>
      <c r="L96" s="498">
        <v>44071.0</v>
      </c>
      <c r="M96" s="497" t="s">
        <v>338</v>
      </c>
      <c r="N96" s="201"/>
      <c r="O96" s="499">
        <v>45883.0</v>
      </c>
      <c r="P96" s="497" t="s">
        <v>115</v>
      </c>
      <c r="Q96" s="352" t="s">
        <v>345</v>
      </c>
      <c r="R96" s="201"/>
      <c r="S96" s="201"/>
      <c r="T96" s="352" t="s">
        <v>22</v>
      </c>
      <c r="U96" s="201"/>
      <c r="V96" s="201"/>
      <c r="W96" s="201"/>
      <c r="X96" s="201"/>
      <c r="Y96" s="201"/>
      <c r="Z96" s="201"/>
      <c r="AA96" s="201"/>
      <c r="AB96" s="201"/>
      <c r="AC96" s="201"/>
      <c r="AD96" s="201"/>
      <c r="AE96" s="201"/>
      <c r="AF96" s="201"/>
      <c r="AG96" s="201"/>
      <c r="AH96" s="201"/>
      <c r="AI96" s="201"/>
      <c r="AJ96" s="201"/>
      <c r="AK96" s="201"/>
      <c r="AL96" s="201"/>
      <c r="AM96" s="201"/>
      <c r="AN96" s="201"/>
      <c r="AO96" s="201"/>
      <c r="AP96" s="201"/>
      <c r="AQ96" s="201"/>
      <c r="AR96" s="201"/>
      <c r="AS96" s="201"/>
      <c r="AT96" s="201"/>
      <c r="AU96" s="201"/>
      <c r="AV96" s="201"/>
    </row>
    <row r="97" ht="22.5" customHeight="1">
      <c r="A97" s="352">
        <v>20.0</v>
      </c>
      <c r="B97" s="352">
        <v>2.0</v>
      </c>
      <c r="C97" s="352" t="s">
        <v>209</v>
      </c>
      <c r="D97" s="352"/>
      <c r="E97" s="352"/>
      <c r="F97" s="352"/>
      <c r="G97" s="352">
        <v>1.0</v>
      </c>
      <c r="H97" s="495">
        <v>1.51151937419E11</v>
      </c>
      <c r="I97" s="496">
        <v>9406.0</v>
      </c>
      <c r="J97" s="497" t="s">
        <v>343</v>
      </c>
      <c r="K97" s="497" t="s">
        <v>1855</v>
      </c>
      <c r="L97" s="498">
        <v>43792.0</v>
      </c>
      <c r="M97" s="497" t="s">
        <v>338</v>
      </c>
      <c r="N97" s="497"/>
      <c r="O97" s="499">
        <v>45883.0</v>
      </c>
      <c r="P97" s="497" t="s">
        <v>9</v>
      </c>
      <c r="Q97" s="352" t="s">
        <v>345</v>
      </c>
      <c r="R97" s="353" t="s">
        <v>1856</v>
      </c>
      <c r="S97" s="183"/>
      <c r="T97" s="352" t="s">
        <v>11</v>
      </c>
      <c r="U97" s="352"/>
      <c r="V97" s="352"/>
      <c r="W97" s="352"/>
      <c r="X97" s="501"/>
      <c r="Y97" s="501"/>
      <c r="Z97" s="501"/>
      <c r="AA97" s="352"/>
      <c r="AB97" s="188"/>
      <c r="AC97" s="502"/>
      <c r="AD97" s="502"/>
      <c r="AE97" s="502"/>
      <c r="AF97" s="502"/>
      <c r="AG97" s="502"/>
      <c r="AH97" s="502"/>
      <c r="AI97" s="502"/>
      <c r="AJ97" s="502"/>
      <c r="AK97" s="502"/>
      <c r="AL97" s="502"/>
      <c r="AM97" s="502"/>
      <c r="AN97" s="502"/>
      <c r="AO97" s="502"/>
      <c r="AP97" s="502"/>
      <c r="AQ97" s="502"/>
      <c r="AR97" s="502"/>
      <c r="AS97" s="502"/>
      <c r="AT97" s="502"/>
      <c r="AU97" s="502"/>
      <c r="AV97" s="502"/>
    </row>
    <row r="98" ht="22.5" customHeight="1">
      <c r="A98" s="535">
        <v>21.0</v>
      </c>
      <c r="B98" s="535">
        <v>2.0</v>
      </c>
      <c r="C98" s="535" t="s">
        <v>209</v>
      </c>
      <c r="D98" s="535"/>
      <c r="E98" s="535"/>
      <c r="F98" s="535"/>
      <c r="G98" s="535">
        <v>1.0</v>
      </c>
      <c r="H98" s="536"/>
      <c r="I98" s="537"/>
      <c r="J98" s="538" t="s">
        <v>1606</v>
      </c>
      <c r="K98" s="538" t="s">
        <v>1857</v>
      </c>
      <c r="L98" s="539">
        <v>44060.0</v>
      </c>
      <c r="M98" s="538" t="s">
        <v>338</v>
      </c>
      <c r="N98" s="538"/>
      <c r="O98" s="540">
        <v>45883.0</v>
      </c>
      <c r="P98" s="538" t="s">
        <v>133</v>
      </c>
      <c r="Q98" s="535" t="s">
        <v>345</v>
      </c>
      <c r="R98" s="541" t="s">
        <v>1858</v>
      </c>
      <c r="S98" s="542" t="s">
        <v>1859</v>
      </c>
      <c r="T98" s="535" t="s">
        <v>22</v>
      </c>
      <c r="U98" s="535"/>
      <c r="V98" s="535"/>
      <c r="W98" s="535"/>
      <c r="X98" s="543"/>
      <c r="Y98" s="543"/>
      <c r="Z98" s="543"/>
      <c r="AA98" s="543"/>
      <c r="AB98" s="543"/>
      <c r="AC98" s="544"/>
      <c r="AD98" s="544"/>
      <c r="AE98" s="544"/>
      <c r="AF98" s="544"/>
      <c r="AG98" s="544"/>
      <c r="AH98" s="544"/>
      <c r="AI98" s="544"/>
      <c r="AJ98" s="544"/>
      <c r="AK98" s="544"/>
      <c r="AL98" s="544"/>
      <c r="AM98" s="544"/>
      <c r="AN98" s="544"/>
      <c r="AO98" s="544"/>
      <c r="AP98" s="544"/>
      <c r="AQ98" s="544"/>
      <c r="AR98" s="544"/>
      <c r="AS98" s="544"/>
      <c r="AT98" s="544"/>
      <c r="AU98" s="544"/>
      <c r="AV98" s="544"/>
    </row>
    <row r="99" ht="22.5" customHeight="1">
      <c r="A99" s="268">
        <v>22.0</v>
      </c>
      <c r="B99" s="268"/>
      <c r="C99" s="268"/>
      <c r="D99" s="268"/>
      <c r="E99" s="268"/>
      <c r="F99" s="268"/>
      <c r="G99" s="268"/>
      <c r="H99" s="267"/>
      <c r="I99" s="463"/>
      <c r="J99" s="468"/>
      <c r="K99" s="468"/>
      <c r="L99" s="469"/>
      <c r="M99" s="468"/>
      <c r="N99" s="468"/>
      <c r="O99" s="506"/>
      <c r="P99" s="468"/>
      <c r="Q99" s="268"/>
      <c r="R99" s="337"/>
      <c r="S99" s="173"/>
      <c r="T99" s="268"/>
      <c r="U99" s="268"/>
      <c r="V99" s="268"/>
      <c r="W99" s="268"/>
      <c r="X99" s="193"/>
      <c r="Y99" s="193"/>
      <c r="Z99" s="193"/>
      <c r="AA99" s="268"/>
      <c r="AB99" s="178"/>
      <c r="AC99" s="509"/>
      <c r="AD99" s="509"/>
      <c r="AE99" s="509"/>
      <c r="AF99" s="509"/>
      <c r="AG99" s="509"/>
      <c r="AH99" s="509"/>
      <c r="AI99" s="509"/>
      <c r="AJ99" s="509"/>
      <c r="AK99" s="509"/>
      <c r="AL99" s="509"/>
      <c r="AM99" s="509"/>
      <c r="AN99" s="509"/>
      <c r="AO99" s="509"/>
      <c r="AP99" s="509"/>
      <c r="AQ99" s="509"/>
      <c r="AR99" s="509"/>
      <c r="AS99" s="509"/>
      <c r="AT99" s="509"/>
      <c r="AU99" s="509"/>
      <c r="AV99" s="509"/>
    </row>
    <row r="100" ht="22.5" customHeight="1">
      <c r="A100" s="268">
        <v>23.0</v>
      </c>
      <c r="B100" s="268"/>
      <c r="C100" s="268"/>
      <c r="D100" s="268"/>
      <c r="E100" s="268"/>
      <c r="F100" s="268"/>
      <c r="G100" s="268"/>
      <c r="H100" s="505"/>
      <c r="I100" s="463"/>
      <c r="J100" s="468"/>
      <c r="K100" s="468"/>
      <c r="L100" s="469"/>
      <c r="M100" s="468"/>
      <c r="N100" s="468"/>
      <c r="O100" s="506"/>
      <c r="P100" s="468"/>
      <c r="Q100" s="268"/>
      <c r="R100" s="337"/>
      <c r="S100" s="173"/>
      <c r="T100" s="512"/>
      <c r="U100" s="268"/>
      <c r="V100" s="268"/>
      <c r="W100" s="268"/>
      <c r="X100" s="193"/>
      <c r="Y100" s="193"/>
      <c r="Z100" s="193"/>
      <c r="AA100" s="268"/>
      <c r="AB100" s="178"/>
      <c r="AC100" s="509"/>
      <c r="AD100" s="509"/>
      <c r="AE100" s="509"/>
      <c r="AF100" s="509"/>
      <c r="AG100" s="509"/>
      <c r="AH100" s="509"/>
      <c r="AI100" s="509"/>
      <c r="AJ100" s="509"/>
      <c r="AK100" s="509"/>
      <c r="AL100" s="509"/>
      <c r="AM100" s="509"/>
      <c r="AN100" s="509"/>
      <c r="AO100" s="509"/>
      <c r="AP100" s="509"/>
      <c r="AQ100" s="509"/>
      <c r="AR100" s="509"/>
      <c r="AS100" s="509"/>
      <c r="AT100" s="509"/>
      <c r="AU100" s="509"/>
      <c r="AV100" s="509"/>
    </row>
    <row r="101" ht="22.5" customHeight="1">
      <c r="A101" s="268">
        <v>24.0</v>
      </c>
      <c r="B101" s="268"/>
      <c r="C101" s="268"/>
      <c r="D101" s="268"/>
      <c r="E101" s="268"/>
      <c r="F101" s="268"/>
      <c r="G101" s="268"/>
      <c r="H101" s="505"/>
      <c r="I101" s="463"/>
      <c r="J101" s="468"/>
      <c r="K101" s="468"/>
      <c r="L101" s="469"/>
      <c r="M101" s="468"/>
      <c r="N101" s="468"/>
      <c r="O101" s="506"/>
      <c r="P101" s="468"/>
      <c r="Q101" s="268"/>
      <c r="R101" s="337"/>
      <c r="S101" s="173"/>
      <c r="T101" s="512"/>
      <c r="U101" s="268"/>
      <c r="V101" s="268"/>
      <c r="W101" s="268"/>
      <c r="X101" s="193"/>
      <c r="Y101" s="193"/>
      <c r="Z101" s="193"/>
      <c r="AA101" s="268"/>
      <c r="AB101" s="178"/>
      <c r="AC101" s="465"/>
      <c r="AD101" s="465"/>
      <c r="AE101" s="465"/>
      <c r="AF101" s="465"/>
      <c r="AG101" s="465"/>
      <c r="AH101" s="465"/>
      <c r="AI101" s="465"/>
      <c r="AJ101" s="465"/>
      <c r="AK101" s="465"/>
      <c r="AL101" s="465"/>
      <c r="AM101" s="465"/>
      <c r="AN101" s="465"/>
      <c r="AO101" s="465"/>
      <c r="AP101" s="465"/>
      <c r="AQ101" s="465"/>
      <c r="AR101" s="465"/>
      <c r="AS101" s="465"/>
      <c r="AT101" s="465"/>
      <c r="AU101" s="465"/>
      <c r="AV101" s="465"/>
    </row>
    <row r="102" ht="22.5" customHeight="1">
      <c r="A102" s="164" t="s">
        <v>1860</v>
      </c>
      <c r="B102" s="25"/>
      <c r="C102" s="25"/>
      <c r="D102" s="25"/>
      <c r="E102" s="25"/>
      <c r="F102" s="25"/>
      <c r="G102" s="25"/>
      <c r="H102" s="25"/>
      <c r="I102" s="25"/>
      <c r="J102" s="25"/>
      <c r="K102" s="26"/>
      <c r="L102" s="457"/>
      <c r="M102" s="458"/>
      <c r="N102" s="262"/>
      <c r="O102" s="457"/>
      <c r="P102" s="458"/>
      <c r="Q102" s="458"/>
      <c r="R102" s="459"/>
      <c r="S102" s="460"/>
      <c r="T102" s="458"/>
      <c r="U102" s="461"/>
      <c r="V102" s="461"/>
      <c r="W102" s="461"/>
      <c r="X102" s="368"/>
      <c r="Y102" s="368"/>
      <c r="Z102" s="368"/>
      <c r="AA102" s="368"/>
      <c r="AB102" s="458"/>
      <c r="AC102" s="335"/>
      <c r="AD102" s="335"/>
      <c r="AE102" s="335"/>
      <c r="AF102" s="335"/>
      <c r="AG102" s="335"/>
      <c r="AH102" s="335"/>
      <c r="AI102" s="335"/>
      <c r="AJ102" s="335"/>
      <c r="AK102" s="335"/>
      <c r="AL102" s="335"/>
      <c r="AM102" s="335"/>
      <c r="AN102" s="335"/>
      <c r="AO102" s="335"/>
      <c r="AP102" s="335"/>
      <c r="AQ102" s="335"/>
      <c r="AR102" s="335"/>
      <c r="AS102" s="335"/>
      <c r="AT102" s="335"/>
      <c r="AU102" s="335"/>
      <c r="AV102" s="335"/>
    </row>
    <row r="103" ht="22.5" customHeight="1">
      <c r="A103" s="268">
        <v>1.0</v>
      </c>
      <c r="B103" s="268">
        <v>4.0</v>
      </c>
      <c r="C103" s="268" t="s">
        <v>211</v>
      </c>
      <c r="D103" s="268"/>
      <c r="E103" s="268"/>
      <c r="F103" s="268"/>
      <c r="G103" s="268">
        <v>1.0</v>
      </c>
      <c r="H103" s="505">
        <v>1.72700466928E11</v>
      </c>
      <c r="I103" s="463">
        <v>8120.0</v>
      </c>
      <c r="J103" s="268" t="s">
        <v>336</v>
      </c>
      <c r="K103" s="268" t="s">
        <v>1861</v>
      </c>
      <c r="L103" s="269">
        <v>43929.0</v>
      </c>
      <c r="M103" s="268" t="s">
        <v>350</v>
      </c>
      <c r="N103" s="268" t="s">
        <v>154</v>
      </c>
      <c r="O103" s="269">
        <v>44790.0</v>
      </c>
      <c r="P103" s="268" t="s">
        <v>133</v>
      </c>
      <c r="Q103" s="268" t="s">
        <v>188</v>
      </c>
      <c r="R103" s="337"/>
      <c r="S103" s="173"/>
      <c r="T103" s="268" t="s">
        <v>11</v>
      </c>
      <c r="U103" s="464"/>
      <c r="V103" s="464"/>
      <c r="W103" s="464"/>
      <c r="X103" s="178" t="s">
        <v>1862</v>
      </c>
      <c r="Y103" s="178" t="s">
        <v>1863</v>
      </c>
      <c r="Z103" s="178" t="s">
        <v>1864</v>
      </c>
      <c r="AA103" s="178"/>
      <c r="AB103" s="178"/>
      <c r="AC103" s="465"/>
      <c r="AD103" s="465"/>
      <c r="AE103" s="465"/>
      <c r="AF103" s="465"/>
      <c r="AG103" s="465"/>
      <c r="AH103" s="465"/>
      <c r="AI103" s="465"/>
      <c r="AJ103" s="465"/>
      <c r="AK103" s="465"/>
      <c r="AL103" s="465"/>
      <c r="AM103" s="465"/>
      <c r="AN103" s="465"/>
      <c r="AO103" s="465"/>
      <c r="AP103" s="465"/>
      <c r="AQ103" s="465"/>
      <c r="AR103" s="465"/>
      <c r="AS103" s="465"/>
      <c r="AT103" s="465"/>
      <c r="AU103" s="465"/>
      <c r="AV103" s="465"/>
    </row>
    <row r="104" ht="22.5" customHeight="1">
      <c r="A104" s="268">
        <v>2.0</v>
      </c>
      <c r="B104" s="268">
        <v>4.0</v>
      </c>
      <c r="C104" s="268" t="s">
        <v>211</v>
      </c>
      <c r="D104" s="268"/>
      <c r="E104" s="268"/>
      <c r="F104" s="268"/>
      <c r="G104" s="268">
        <v>1.0</v>
      </c>
      <c r="H104" s="505">
        <v>9.2344749492E10</v>
      </c>
      <c r="I104" s="463">
        <v>8745.0</v>
      </c>
      <c r="J104" s="268" t="s">
        <v>463</v>
      </c>
      <c r="K104" s="268" t="s">
        <v>1865</v>
      </c>
      <c r="L104" s="269">
        <v>43921.0</v>
      </c>
      <c r="M104" s="268" t="s">
        <v>338</v>
      </c>
      <c r="N104" s="268" t="s">
        <v>151</v>
      </c>
      <c r="O104" s="269">
        <v>45155.0</v>
      </c>
      <c r="P104" s="268" t="s">
        <v>133</v>
      </c>
      <c r="Q104" s="268" t="s">
        <v>188</v>
      </c>
      <c r="R104" s="337" t="s">
        <v>1866</v>
      </c>
      <c r="S104" s="173"/>
      <c r="T104" s="268" t="s">
        <v>11</v>
      </c>
      <c r="U104" s="464"/>
      <c r="V104" s="464"/>
      <c r="W104" s="464"/>
      <c r="X104" s="178" t="s">
        <v>1867</v>
      </c>
      <c r="Y104" s="178" t="s">
        <v>1868</v>
      </c>
      <c r="Z104" s="178"/>
      <c r="AA104" s="178"/>
      <c r="AB104" s="178"/>
      <c r="AC104" s="465"/>
      <c r="AD104" s="465"/>
      <c r="AE104" s="465"/>
      <c r="AF104" s="465"/>
      <c r="AG104" s="465"/>
      <c r="AH104" s="465"/>
      <c r="AI104" s="465"/>
      <c r="AJ104" s="465"/>
      <c r="AK104" s="465"/>
      <c r="AL104" s="465"/>
      <c r="AM104" s="465"/>
      <c r="AN104" s="465"/>
      <c r="AO104" s="465"/>
      <c r="AP104" s="465"/>
      <c r="AQ104" s="465"/>
      <c r="AR104" s="465"/>
      <c r="AS104" s="465"/>
      <c r="AT104" s="465"/>
      <c r="AU104" s="465"/>
      <c r="AV104" s="465"/>
    </row>
    <row r="105" ht="22.5" customHeight="1">
      <c r="A105" s="268">
        <v>3.0</v>
      </c>
      <c r="B105" s="268">
        <v>4.0</v>
      </c>
      <c r="C105" s="268" t="s">
        <v>211</v>
      </c>
      <c r="D105" s="268"/>
      <c r="E105" s="268"/>
      <c r="F105" s="268"/>
      <c r="G105" s="268">
        <v>1.0</v>
      </c>
      <c r="H105" s="505">
        <v>8.0237917675E10</v>
      </c>
      <c r="I105" s="463">
        <v>9188.0</v>
      </c>
      <c r="J105" s="268" t="s">
        <v>336</v>
      </c>
      <c r="K105" s="268" t="s">
        <v>1869</v>
      </c>
      <c r="L105" s="269">
        <v>43972.0</v>
      </c>
      <c r="M105" s="268" t="s">
        <v>350</v>
      </c>
      <c r="N105" s="268" t="s">
        <v>152</v>
      </c>
      <c r="O105" s="269">
        <v>45566.0</v>
      </c>
      <c r="P105" s="268" t="s">
        <v>133</v>
      </c>
      <c r="Q105" s="268" t="s">
        <v>188</v>
      </c>
      <c r="R105" s="337" t="s">
        <v>1870</v>
      </c>
      <c r="S105" s="173"/>
      <c r="T105" s="466" t="s">
        <v>22</v>
      </c>
      <c r="U105" s="464"/>
      <c r="V105" s="464"/>
      <c r="W105" s="464"/>
      <c r="X105" s="178" t="s">
        <v>1871</v>
      </c>
      <c r="Y105" s="178"/>
      <c r="Z105" s="178"/>
      <c r="AA105" s="178"/>
      <c r="AB105" s="178"/>
      <c r="AC105" s="465"/>
      <c r="AD105" s="465"/>
      <c r="AE105" s="465"/>
      <c r="AF105" s="465"/>
      <c r="AG105" s="465"/>
      <c r="AH105" s="465"/>
      <c r="AI105" s="465"/>
      <c r="AJ105" s="465"/>
      <c r="AK105" s="465"/>
      <c r="AL105" s="465"/>
      <c r="AM105" s="465"/>
      <c r="AN105" s="465"/>
      <c r="AO105" s="465"/>
      <c r="AP105" s="465"/>
      <c r="AQ105" s="465"/>
      <c r="AR105" s="465"/>
      <c r="AS105" s="465"/>
      <c r="AT105" s="465"/>
      <c r="AU105" s="465"/>
      <c r="AV105" s="465"/>
    </row>
    <row r="106" ht="22.5" customHeight="1">
      <c r="A106" s="268">
        <v>4.0</v>
      </c>
      <c r="B106" s="268">
        <v>4.0</v>
      </c>
      <c r="C106" s="268" t="s">
        <v>211</v>
      </c>
      <c r="D106" s="268"/>
      <c r="E106" s="268"/>
      <c r="F106" s="268"/>
      <c r="G106" s="268">
        <v>1.0</v>
      </c>
      <c r="H106" s="505">
        <v>1.75401734128E11</v>
      </c>
      <c r="I106" s="463">
        <v>8744.0</v>
      </c>
      <c r="J106" s="268" t="s">
        <v>621</v>
      </c>
      <c r="K106" s="268" t="s">
        <v>1872</v>
      </c>
      <c r="L106" s="269">
        <v>43839.0</v>
      </c>
      <c r="M106" s="268" t="s">
        <v>338</v>
      </c>
      <c r="N106" s="268" t="s">
        <v>154</v>
      </c>
      <c r="O106" s="269">
        <v>45155.0</v>
      </c>
      <c r="P106" s="268" t="s">
        <v>133</v>
      </c>
      <c r="Q106" s="268" t="s">
        <v>190</v>
      </c>
      <c r="R106" s="337"/>
      <c r="S106" s="173"/>
      <c r="T106" s="442" t="s">
        <v>16</v>
      </c>
      <c r="U106" s="545"/>
      <c r="V106" s="470"/>
      <c r="W106" s="470"/>
      <c r="X106" s="339" t="s">
        <v>1873</v>
      </c>
      <c r="Y106" s="339" t="s">
        <v>1874</v>
      </c>
      <c r="Z106" s="339"/>
      <c r="AA106" s="178"/>
      <c r="AB106" s="178"/>
      <c r="AC106" s="465"/>
      <c r="AD106" s="465"/>
      <c r="AE106" s="465"/>
      <c r="AF106" s="465"/>
      <c r="AG106" s="465"/>
      <c r="AH106" s="465"/>
      <c r="AI106" s="465"/>
      <c r="AJ106" s="465"/>
      <c r="AK106" s="465"/>
      <c r="AL106" s="465"/>
      <c r="AM106" s="465"/>
      <c r="AN106" s="465"/>
      <c r="AO106" s="465"/>
      <c r="AP106" s="465"/>
      <c r="AQ106" s="465"/>
      <c r="AR106" s="465"/>
      <c r="AS106" s="465"/>
      <c r="AT106" s="465"/>
      <c r="AU106" s="465"/>
      <c r="AV106" s="465"/>
    </row>
    <row r="107" ht="22.5" customHeight="1">
      <c r="A107" s="268">
        <v>5.0</v>
      </c>
      <c r="B107" s="268">
        <v>4.0</v>
      </c>
      <c r="C107" s="268" t="s">
        <v>211</v>
      </c>
      <c r="D107" s="268"/>
      <c r="E107" s="268"/>
      <c r="F107" s="268"/>
      <c r="G107" s="268">
        <v>1.0</v>
      </c>
      <c r="H107" s="505">
        <v>1.30013635002E11</v>
      </c>
      <c r="I107" s="463">
        <v>8054.0</v>
      </c>
      <c r="J107" s="268" t="s">
        <v>366</v>
      </c>
      <c r="K107" s="268" t="s">
        <v>1875</v>
      </c>
      <c r="L107" s="269">
        <v>43779.0</v>
      </c>
      <c r="M107" s="268" t="s">
        <v>338</v>
      </c>
      <c r="N107" s="268" t="s">
        <v>152</v>
      </c>
      <c r="O107" s="269">
        <v>44790.0</v>
      </c>
      <c r="P107" s="268" t="s">
        <v>133</v>
      </c>
      <c r="Q107" s="268" t="s">
        <v>190</v>
      </c>
      <c r="R107" s="337"/>
      <c r="S107" s="173"/>
      <c r="T107" s="466" t="s">
        <v>26</v>
      </c>
      <c r="U107" s="470"/>
      <c r="V107" s="470"/>
      <c r="W107" s="470"/>
      <c r="X107" s="339" t="s">
        <v>1876</v>
      </c>
      <c r="Y107" s="339" t="s">
        <v>1877</v>
      </c>
      <c r="Z107" s="339" t="s">
        <v>1878</v>
      </c>
      <c r="AA107" s="339"/>
      <c r="AB107" s="471"/>
      <c r="AC107" s="465"/>
      <c r="AD107" s="465"/>
      <c r="AE107" s="465"/>
      <c r="AF107" s="465"/>
      <c r="AG107" s="465"/>
      <c r="AH107" s="465"/>
      <c r="AI107" s="465"/>
      <c r="AJ107" s="465"/>
      <c r="AK107" s="465"/>
      <c r="AL107" s="465"/>
      <c r="AM107" s="465"/>
      <c r="AN107" s="465"/>
      <c r="AO107" s="465"/>
      <c r="AP107" s="465"/>
      <c r="AQ107" s="465"/>
      <c r="AR107" s="465"/>
      <c r="AS107" s="465"/>
      <c r="AT107" s="465"/>
      <c r="AU107" s="465"/>
      <c r="AV107" s="465"/>
    </row>
    <row r="108" ht="22.5" customHeight="1">
      <c r="A108" s="268">
        <v>6.0</v>
      </c>
      <c r="B108" s="268">
        <v>4.0</v>
      </c>
      <c r="C108" s="268" t="s">
        <v>211</v>
      </c>
      <c r="D108" s="268"/>
      <c r="E108" s="268"/>
      <c r="F108" s="268"/>
      <c r="G108" s="268">
        <v>1.0</v>
      </c>
      <c r="H108" s="505">
        <v>1.62548499607E11</v>
      </c>
      <c r="I108" s="463">
        <v>8860.0</v>
      </c>
      <c r="J108" s="268" t="s">
        <v>606</v>
      </c>
      <c r="K108" s="268" t="s">
        <v>1879</v>
      </c>
      <c r="L108" s="269">
        <v>43864.0</v>
      </c>
      <c r="M108" s="268" t="s">
        <v>338</v>
      </c>
      <c r="N108" s="268" t="s">
        <v>154</v>
      </c>
      <c r="O108" s="269">
        <v>45519.0</v>
      </c>
      <c r="P108" s="268" t="s">
        <v>9</v>
      </c>
      <c r="Q108" s="268" t="s">
        <v>190</v>
      </c>
      <c r="R108" s="337" t="s">
        <v>1880</v>
      </c>
      <c r="S108" s="173" t="s">
        <v>1881</v>
      </c>
      <c r="T108" s="268" t="s">
        <v>11</v>
      </c>
      <c r="U108" s="470"/>
      <c r="V108" s="470"/>
      <c r="W108" s="470"/>
      <c r="X108" s="339" t="s">
        <v>1882</v>
      </c>
      <c r="Y108" s="339"/>
      <c r="Z108" s="339"/>
      <c r="AA108" s="178"/>
      <c r="AB108" s="178"/>
      <c r="AC108" s="467"/>
      <c r="AD108" s="467"/>
      <c r="AE108" s="467"/>
      <c r="AF108" s="467"/>
      <c r="AG108" s="467"/>
      <c r="AH108" s="467"/>
      <c r="AI108" s="467"/>
      <c r="AJ108" s="467"/>
      <c r="AK108" s="467"/>
      <c r="AL108" s="467"/>
      <c r="AM108" s="467"/>
      <c r="AN108" s="467"/>
      <c r="AO108" s="467"/>
      <c r="AP108" s="467"/>
      <c r="AQ108" s="467"/>
      <c r="AR108" s="467"/>
      <c r="AS108" s="467"/>
      <c r="AT108" s="467"/>
      <c r="AU108" s="467"/>
      <c r="AV108" s="467"/>
    </row>
    <row r="109" ht="22.5" customHeight="1">
      <c r="A109" s="268">
        <v>7.0</v>
      </c>
      <c r="B109" s="268">
        <v>4.0</v>
      </c>
      <c r="C109" s="268" t="s">
        <v>211</v>
      </c>
      <c r="D109" s="268"/>
      <c r="E109" s="268"/>
      <c r="F109" s="268"/>
      <c r="G109" s="268">
        <v>1.0</v>
      </c>
      <c r="H109" s="505">
        <v>1.11356830845E11</v>
      </c>
      <c r="I109" s="463">
        <v>8512.0</v>
      </c>
      <c r="J109" s="268" t="s">
        <v>884</v>
      </c>
      <c r="K109" s="268" t="s">
        <v>1883</v>
      </c>
      <c r="L109" s="269">
        <v>43725.0</v>
      </c>
      <c r="M109" s="268" t="s">
        <v>350</v>
      </c>
      <c r="N109" s="268" t="s">
        <v>152</v>
      </c>
      <c r="O109" s="269">
        <v>45155.0</v>
      </c>
      <c r="P109" s="268" t="s">
        <v>133</v>
      </c>
      <c r="Q109" s="268" t="s">
        <v>192</v>
      </c>
      <c r="R109" s="337" t="s">
        <v>1884</v>
      </c>
      <c r="S109" s="173"/>
      <c r="T109" s="466" t="s">
        <v>22</v>
      </c>
      <c r="U109" s="470"/>
      <c r="V109" s="470"/>
      <c r="W109" s="470"/>
      <c r="X109" s="339" t="s">
        <v>1885</v>
      </c>
      <c r="Y109" s="339" t="s">
        <v>1886</v>
      </c>
      <c r="Z109" s="339"/>
      <c r="AA109" s="339"/>
      <c r="AB109" s="471"/>
      <c r="AC109" s="465"/>
      <c r="AD109" s="465"/>
      <c r="AE109" s="465"/>
      <c r="AF109" s="465"/>
      <c r="AG109" s="465"/>
      <c r="AH109" s="465"/>
      <c r="AI109" s="465"/>
      <c r="AJ109" s="465"/>
      <c r="AK109" s="465"/>
      <c r="AL109" s="465"/>
      <c r="AM109" s="465"/>
      <c r="AN109" s="465"/>
      <c r="AO109" s="465"/>
      <c r="AP109" s="465"/>
      <c r="AQ109" s="465"/>
      <c r="AR109" s="465"/>
      <c r="AS109" s="465"/>
      <c r="AT109" s="465"/>
      <c r="AU109" s="465"/>
      <c r="AV109" s="465"/>
    </row>
    <row r="110" ht="22.5" customHeight="1">
      <c r="A110" s="268">
        <v>8.0</v>
      </c>
      <c r="B110" s="268">
        <v>4.0</v>
      </c>
      <c r="C110" s="268" t="s">
        <v>211</v>
      </c>
      <c r="D110" s="268"/>
      <c r="E110" s="268"/>
      <c r="F110" s="268"/>
      <c r="G110" s="268">
        <v>1.0</v>
      </c>
      <c r="H110" s="505">
        <v>1.12004269596E11</v>
      </c>
      <c r="I110" s="463">
        <v>8920.0</v>
      </c>
      <c r="J110" s="468" t="s">
        <v>1606</v>
      </c>
      <c r="K110" s="468" t="s">
        <v>1887</v>
      </c>
      <c r="L110" s="469">
        <v>43934.0</v>
      </c>
      <c r="M110" s="468" t="s">
        <v>350</v>
      </c>
      <c r="N110" s="468" t="s">
        <v>151</v>
      </c>
      <c r="O110" s="469">
        <v>45414.0</v>
      </c>
      <c r="P110" s="468" t="s">
        <v>133</v>
      </c>
      <c r="Q110" s="268" t="s">
        <v>192</v>
      </c>
      <c r="R110" s="337"/>
      <c r="S110" s="173"/>
      <c r="T110" s="268" t="s">
        <v>11</v>
      </c>
      <c r="U110" s="464"/>
      <c r="V110" s="464"/>
      <c r="W110" s="464"/>
      <c r="X110" s="178" t="s">
        <v>1888</v>
      </c>
      <c r="Y110" s="178" t="s">
        <v>1889</v>
      </c>
      <c r="Z110" s="178"/>
      <c r="AA110" s="178"/>
      <c r="AB110" s="178"/>
      <c r="AC110" s="479"/>
      <c r="AD110" s="479"/>
      <c r="AE110" s="479"/>
      <c r="AF110" s="479"/>
      <c r="AG110" s="479"/>
      <c r="AH110" s="479"/>
      <c r="AI110" s="479"/>
      <c r="AJ110" s="479"/>
      <c r="AK110" s="479"/>
      <c r="AL110" s="479"/>
      <c r="AM110" s="479"/>
      <c r="AN110" s="479"/>
      <c r="AO110" s="479"/>
      <c r="AP110" s="479"/>
      <c r="AQ110" s="479"/>
      <c r="AR110" s="479"/>
      <c r="AS110" s="479"/>
      <c r="AT110" s="479"/>
      <c r="AU110" s="479"/>
      <c r="AV110" s="479"/>
    </row>
    <row r="111" ht="22.5" customHeight="1">
      <c r="A111" s="268">
        <v>9.0</v>
      </c>
      <c r="B111" s="268">
        <v>4.0</v>
      </c>
      <c r="C111" s="268" t="s">
        <v>211</v>
      </c>
      <c r="D111" s="268"/>
      <c r="E111" s="268"/>
      <c r="F111" s="268"/>
      <c r="G111" s="268">
        <v>1.0</v>
      </c>
      <c r="H111" s="505">
        <v>8.3814215512E10</v>
      </c>
      <c r="I111" s="463">
        <v>8698.0</v>
      </c>
      <c r="J111" s="468" t="s">
        <v>855</v>
      </c>
      <c r="K111" s="468" t="s">
        <v>1890</v>
      </c>
      <c r="L111" s="469">
        <v>43788.0</v>
      </c>
      <c r="M111" s="468" t="s">
        <v>338</v>
      </c>
      <c r="N111" s="468" t="s">
        <v>152</v>
      </c>
      <c r="O111" s="469">
        <v>45155.0</v>
      </c>
      <c r="P111" s="468" t="s">
        <v>115</v>
      </c>
      <c r="Q111" s="268" t="s">
        <v>196</v>
      </c>
      <c r="R111" s="337"/>
      <c r="S111" s="173"/>
      <c r="T111" s="268" t="s">
        <v>11</v>
      </c>
      <c r="U111" s="464"/>
      <c r="V111" s="464"/>
      <c r="W111" s="464"/>
      <c r="X111" s="178" t="s">
        <v>1891</v>
      </c>
      <c r="Y111" s="178" t="s">
        <v>1892</v>
      </c>
      <c r="Z111" s="178"/>
      <c r="AA111" s="178"/>
      <c r="AB111" s="178"/>
      <c r="AC111" s="479"/>
      <c r="AD111" s="479"/>
      <c r="AE111" s="479"/>
      <c r="AF111" s="479"/>
      <c r="AG111" s="479"/>
      <c r="AH111" s="479"/>
      <c r="AI111" s="479"/>
      <c r="AJ111" s="479"/>
      <c r="AK111" s="479"/>
      <c r="AL111" s="479"/>
      <c r="AM111" s="479"/>
      <c r="AN111" s="479"/>
      <c r="AO111" s="479"/>
      <c r="AP111" s="479"/>
      <c r="AQ111" s="479"/>
      <c r="AR111" s="479"/>
      <c r="AS111" s="479"/>
      <c r="AT111" s="479"/>
      <c r="AU111" s="479"/>
      <c r="AV111" s="479"/>
    </row>
    <row r="112" ht="22.5" customHeight="1">
      <c r="A112" s="268">
        <v>10.0</v>
      </c>
      <c r="B112" s="268">
        <v>4.0</v>
      </c>
      <c r="C112" s="268" t="s">
        <v>211</v>
      </c>
      <c r="D112" s="268"/>
      <c r="E112" s="268"/>
      <c r="F112" s="268"/>
      <c r="G112" s="268">
        <v>1.0</v>
      </c>
      <c r="H112" s="505">
        <v>1.64618829529E11</v>
      </c>
      <c r="I112" s="463">
        <v>8718.0</v>
      </c>
      <c r="J112" s="468" t="s">
        <v>386</v>
      </c>
      <c r="K112" s="468" t="s">
        <v>1893</v>
      </c>
      <c r="L112" s="469">
        <v>43900.0</v>
      </c>
      <c r="M112" s="468" t="s">
        <v>350</v>
      </c>
      <c r="N112" s="468" t="s">
        <v>151</v>
      </c>
      <c r="O112" s="469">
        <v>45226.0</v>
      </c>
      <c r="P112" s="468" t="s">
        <v>62</v>
      </c>
      <c r="Q112" s="268" t="s">
        <v>196</v>
      </c>
      <c r="R112" s="337" t="s">
        <v>1894</v>
      </c>
      <c r="S112" s="173"/>
      <c r="T112" s="268" t="s">
        <v>11</v>
      </c>
      <c r="U112" s="268"/>
      <c r="V112" s="268"/>
      <c r="W112" s="268"/>
      <c r="X112" s="178" t="s">
        <v>1895</v>
      </c>
      <c r="Y112" s="178" t="s">
        <v>1896</v>
      </c>
      <c r="Z112" s="178"/>
      <c r="AA112" s="178"/>
      <c r="AB112" s="178"/>
      <c r="AC112" s="467"/>
      <c r="AD112" s="467"/>
      <c r="AE112" s="467"/>
      <c r="AF112" s="467"/>
      <c r="AG112" s="467"/>
      <c r="AH112" s="467"/>
      <c r="AI112" s="467"/>
      <c r="AJ112" s="467"/>
      <c r="AK112" s="467"/>
      <c r="AL112" s="467"/>
      <c r="AM112" s="467"/>
      <c r="AN112" s="467"/>
      <c r="AO112" s="467"/>
      <c r="AP112" s="467"/>
      <c r="AQ112" s="467"/>
      <c r="AR112" s="467"/>
      <c r="AS112" s="467"/>
      <c r="AT112" s="467"/>
      <c r="AU112" s="467"/>
      <c r="AV112" s="467"/>
    </row>
    <row r="113" ht="22.5" customHeight="1">
      <c r="A113" s="268">
        <v>11.0</v>
      </c>
      <c r="B113" s="268">
        <v>4.0</v>
      </c>
      <c r="C113" s="268" t="s">
        <v>211</v>
      </c>
      <c r="D113" s="268"/>
      <c r="E113" s="268"/>
      <c r="F113" s="268"/>
      <c r="G113" s="268">
        <v>1.0</v>
      </c>
      <c r="H113" s="505">
        <v>1.40126497863E11</v>
      </c>
      <c r="I113" s="463">
        <v>7932.0</v>
      </c>
      <c r="J113" s="468" t="s">
        <v>569</v>
      </c>
      <c r="K113" s="468" t="s">
        <v>1897</v>
      </c>
      <c r="L113" s="469">
        <v>43742.0</v>
      </c>
      <c r="M113" s="468" t="s">
        <v>350</v>
      </c>
      <c r="N113" s="468" t="s">
        <v>154</v>
      </c>
      <c r="O113" s="469">
        <v>44790.0</v>
      </c>
      <c r="P113" s="468" t="s">
        <v>115</v>
      </c>
      <c r="Q113" s="268" t="s">
        <v>196</v>
      </c>
      <c r="R113" s="337"/>
      <c r="S113" s="173"/>
      <c r="T113" s="268" t="s">
        <v>11</v>
      </c>
      <c r="U113" s="268"/>
      <c r="V113" s="268"/>
      <c r="W113" s="268"/>
      <c r="X113" s="178" t="s">
        <v>1898</v>
      </c>
      <c r="Y113" s="178" t="s">
        <v>1899</v>
      </c>
      <c r="Z113" s="178" t="s">
        <v>1900</v>
      </c>
      <c r="AA113" s="178"/>
      <c r="AB113" s="178"/>
      <c r="AC113" s="467"/>
      <c r="AD113" s="467"/>
      <c r="AE113" s="467"/>
      <c r="AF113" s="467"/>
      <c r="AG113" s="467"/>
      <c r="AH113" s="467"/>
      <c r="AI113" s="467"/>
      <c r="AJ113" s="467"/>
      <c r="AK113" s="467"/>
      <c r="AL113" s="467"/>
      <c r="AM113" s="467"/>
      <c r="AN113" s="467"/>
      <c r="AO113" s="467"/>
      <c r="AP113" s="467"/>
      <c r="AQ113" s="467"/>
      <c r="AR113" s="467"/>
      <c r="AS113" s="467"/>
      <c r="AT113" s="467"/>
      <c r="AU113" s="467"/>
      <c r="AV113" s="467"/>
    </row>
    <row r="114" ht="22.5" customHeight="1">
      <c r="A114" s="268">
        <v>12.0</v>
      </c>
      <c r="B114" s="268">
        <v>4.0</v>
      </c>
      <c r="C114" s="268" t="s">
        <v>211</v>
      </c>
      <c r="D114" s="268"/>
      <c r="E114" s="268"/>
      <c r="F114" s="268"/>
      <c r="G114" s="268">
        <v>1.0</v>
      </c>
      <c r="H114" s="505">
        <v>1.43019896866E11</v>
      </c>
      <c r="I114" s="463">
        <v>8261.0</v>
      </c>
      <c r="J114" s="468" t="s">
        <v>695</v>
      </c>
      <c r="K114" s="468" t="s">
        <v>1901</v>
      </c>
      <c r="L114" s="469">
        <v>43728.0</v>
      </c>
      <c r="M114" s="468" t="s">
        <v>338</v>
      </c>
      <c r="N114" s="468" t="s">
        <v>153</v>
      </c>
      <c r="O114" s="469">
        <v>44930.0</v>
      </c>
      <c r="P114" s="468" t="s">
        <v>62</v>
      </c>
      <c r="Q114" s="268" t="s">
        <v>198</v>
      </c>
      <c r="R114" s="337" t="s">
        <v>1902</v>
      </c>
      <c r="S114" s="173"/>
      <c r="T114" s="268" t="s">
        <v>11</v>
      </c>
      <c r="U114" s="268"/>
      <c r="V114" s="268"/>
      <c r="W114" s="268"/>
      <c r="X114" s="178" t="s">
        <v>1903</v>
      </c>
      <c r="Y114" s="178" t="s">
        <v>1904</v>
      </c>
      <c r="Z114" s="178" t="s">
        <v>1905</v>
      </c>
      <c r="AA114" s="178"/>
      <c r="AB114" s="178"/>
      <c r="AC114" s="467"/>
      <c r="AD114" s="467"/>
      <c r="AE114" s="467"/>
      <c r="AF114" s="467"/>
      <c r="AG114" s="467"/>
      <c r="AH114" s="467"/>
      <c r="AI114" s="467"/>
      <c r="AJ114" s="467"/>
      <c r="AK114" s="467"/>
      <c r="AL114" s="467"/>
      <c r="AM114" s="467"/>
      <c r="AN114" s="467"/>
      <c r="AO114" s="467"/>
      <c r="AP114" s="467"/>
      <c r="AQ114" s="467"/>
      <c r="AR114" s="467"/>
      <c r="AS114" s="467"/>
      <c r="AT114" s="467"/>
      <c r="AU114" s="467"/>
      <c r="AV114" s="467"/>
    </row>
    <row r="115" ht="22.5" customHeight="1">
      <c r="A115" s="268">
        <v>13.0</v>
      </c>
      <c r="B115" s="268">
        <v>4.0</v>
      </c>
      <c r="C115" s="268" t="s">
        <v>211</v>
      </c>
      <c r="D115" s="268"/>
      <c r="E115" s="268"/>
      <c r="F115" s="268"/>
      <c r="G115" s="268">
        <v>1.0</v>
      </c>
      <c r="H115" s="505">
        <v>1.4100321527E11</v>
      </c>
      <c r="I115" s="463">
        <v>8882.0</v>
      </c>
      <c r="J115" s="468" t="s">
        <v>1906</v>
      </c>
      <c r="K115" s="468" t="s">
        <v>1907</v>
      </c>
      <c r="L115" s="469">
        <v>43986.0</v>
      </c>
      <c r="M115" s="468" t="s">
        <v>338</v>
      </c>
      <c r="N115" s="468" t="s">
        <v>154</v>
      </c>
      <c r="O115" s="469">
        <v>45414.0</v>
      </c>
      <c r="P115" s="468" t="s">
        <v>66</v>
      </c>
      <c r="Q115" s="268" t="s">
        <v>198</v>
      </c>
      <c r="R115" s="337"/>
      <c r="S115" s="173"/>
      <c r="T115" s="268" t="s">
        <v>11</v>
      </c>
      <c r="U115" s="268"/>
      <c r="V115" s="268"/>
      <c r="W115" s="268"/>
      <c r="X115" s="178" t="s">
        <v>1908</v>
      </c>
      <c r="Y115" s="178" t="s">
        <v>1909</v>
      </c>
      <c r="Z115" s="178"/>
      <c r="AA115" s="178"/>
      <c r="AB115" s="178"/>
      <c r="AC115" s="467"/>
      <c r="AD115" s="467"/>
      <c r="AE115" s="467"/>
      <c r="AF115" s="467"/>
      <c r="AG115" s="467"/>
      <c r="AH115" s="467"/>
      <c r="AI115" s="467"/>
      <c r="AJ115" s="467"/>
      <c r="AK115" s="467"/>
      <c r="AL115" s="467"/>
      <c r="AM115" s="467"/>
      <c r="AN115" s="467"/>
      <c r="AO115" s="467"/>
      <c r="AP115" s="467"/>
      <c r="AQ115" s="467"/>
      <c r="AR115" s="467"/>
      <c r="AS115" s="467"/>
      <c r="AT115" s="467"/>
      <c r="AU115" s="467"/>
      <c r="AV115" s="467"/>
    </row>
    <row r="116" ht="22.5" customHeight="1">
      <c r="A116" s="268">
        <v>14.0</v>
      </c>
      <c r="B116" s="268">
        <v>4.0</v>
      </c>
      <c r="C116" s="268" t="s">
        <v>211</v>
      </c>
      <c r="D116" s="268"/>
      <c r="E116" s="268"/>
      <c r="F116" s="268"/>
      <c r="G116" s="268">
        <v>1.0</v>
      </c>
      <c r="H116" s="505">
        <v>1.51820333788E11</v>
      </c>
      <c r="I116" s="463">
        <v>8785.0</v>
      </c>
      <c r="J116" s="468" t="s">
        <v>407</v>
      </c>
      <c r="K116" s="468" t="s">
        <v>1910</v>
      </c>
      <c r="L116" s="469">
        <v>43823.0</v>
      </c>
      <c r="M116" s="468" t="s">
        <v>338</v>
      </c>
      <c r="N116" s="468" t="s">
        <v>154</v>
      </c>
      <c r="O116" s="469">
        <v>45176.0</v>
      </c>
      <c r="P116" s="468" t="s">
        <v>133</v>
      </c>
      <c r="Q116" s="268" t="s">
        <v>198</v>
      </c>
      <c r="R116" s="337" t="s">
        <v>1911</v>
      </c>
      <c r="S116" s="173"/>
      <c r="T116" s="268" t="s">
        <v>11</v>
      </c>
      <c r="U116" s="268"/>
      <c r="V116" s="268"/>
      <c r="W116" s="268"/>
      <c r="X116" s="178" t="s">
        <v>1912</v>
      </c>
      <c r="Y116" s="178" t="s">
        <v>1913</v>
      </c>
      <c r="Z116" s="178"/>
      <c r="AA116" s="178"/>
      <c r="AB116" s="178"/>
      <c r="AC116" s="467"/>
      <c r="AD116" s="467"/>
      <c r="AE116" s="467"/>
      <c r="AF116" s="467"/>
      <c r="AG116" s="467"/>
      <c r="AH116" s="467"/>
      <c r="AI116" s="467"/>
      <c r="AJ116" s="467"/>
      <c r="AK116" s="467"/>
      <c r="AL116" s="467"/>
      <c r="AM116" s="467"/>
      <c r="AN116" s="467"/>
      <c r="AO116" s="467"/>
      <c r="AP116" s="467"/>
      <c r="AQ116" s="467"/>
      <c r="AR116" s="467"/>
      <c r="AS116" s="467"/>
      <c r="AT116" s="467"/>
      <c r="AU116" s="467"/>
      <c r="AV116" s="467"/>
    </row>
    <row r="117" ht="22.5" customHeight="1">
      <c r="A117" s="268">
        <v>15.0</v>
      </c>
      <c r="B117" s="268">
        <v>4.0</v>
      </c>
      <c r="C117" s="268" t="s">
        <v>211</v>
      </c>
      <c r="D117" s="268"/>
      <c r="E117" s="268"/>
      <c r="F117" s="268" t="s">
        <v>334</v>
      </c>
      <c r="G117" s="268">
        <v>1.0</v>
      </c>
      <c r="H117" s="505">
        <v>1.33940749352E11</v>
      </c>
      <c r="I117" s="463">
        <v>8661.0</v>
      </c>
      <c r="J117" s="268" t="s">
        <v>1914</v>
      </c>
      <c r="K117" s="268" t="s">
        <v>1915</v>
      </c>
      <c r="L117" s="269">
        <v>43743.0</v>
      </c>
      <c r="M117" s="268" t="s">
        <v>338</v>
      </c>
      <c r="N117" s="268" t="s">
        <v>151</v>
      </c>
      <c r="O117" s="269">
        <v>45301.0</v>
      </c>
      <c r="P117" s="268" t="s">
        <v>56</v>
      </c>
      <c r="Q117" s="268" t="s">
        <v>190</v>
      </c>
      <c r="R117" s="337" t="s">
        <v>1916</v>
      </c>
      <c r="S117" s="173" t="s">
        <v>1917</v>
      </c>
      <c r="T117" s="268" t="s">
        <v>11</v>
      </c>
      <c r="U117" s="464"/>
      <c r="V117" s="464"/>
      <c r="W117" s="464"/>
      <c r="X117" s="178" t="s">
        <v>1918</v>
      </c>
      <c r="Y117" s="178" t="s">
        <v>1919</v>
      </c>
      <c r="Z117" s="178"/>
      <c r="AA117" s="178"/>
      <c r="AB117" s="178"/>
      <c r="AC117" s="479"/>
      <c r="AD117" s="479"/>
      <c r="AE117" s="479"/>
      <c r="AF117" s="479"/>
      <c r="AG117" s="479"/>
      <c r="AH117" s="479"/>
      <c r="AI117" s="479"/>
      <c r="AJ117" s="479"/>
      <c r="AK117" s="479"/>
      <c r="AL117" s="479"/>
      <c r="AM117" s="479"/>
      <c r="AN117" s="479"/>
      <c r="AO117" s="479"/>
      <c r="AP117" s="479"/>
      <c r="AQ117" s="479"/>
      <c r="AR117" s="479"/>
      <c r="AS117" s="479"/>
      <c r="AT117" s="479"/>
      <c r="AU117" s="479"/>
      <c r="AV117" s="479"/>
    </row>
    <row r="118" ht="22.5" customHeight="1">
      <c r="A118" s="268">
        <v>16.0</v>
      </c>
      <c r="B118" s="268">
        <v>4.0</v>
      </c>
      <c r="C118" s="268" t="s">
        <v>211</v>
      </c>
      <c r="D118" s="352"/>
      <c r="E118" s="352"/>
      <c r="F118" s="352"/>
      <c r="G118" s="352">
        <v>1.0</v>
      </c>
      <c r="H118" s="495">
        <v>7.3843174688E10</v>
      </c>
      <c r="I118" s="496">
        <v>9346.0</v>
      </c>
      <c r="J118" s="497" t="s">
        <v>621</v>
      </c>
      <c r="K118" s="497" t="s">
        <v>1920</v>
      </c>
      <c r="L118" s="498">
        <v>43984.0</v>
      </c>
      <c r="M118" s="497" t="s">
        <v>338</v>
      </c>
      <c r="N118" s="497"/>
      <c r="O118" s="499">
        <v>45883.0</v>
      </c>
      <c r="P118" s="497" t="s">
        <v>37</v>
      </c>
      <c r="Q118" s="352" t="s">
        <v>345</v>
      </c>
      <c r="R118" s="353" t="s">
        <v>1921</v>
      </c>
      <c r="S118" s="183"/>
      <c r="T118" s="352" t="s">
        <v>16</v>
      </c>
      <c r="U118" s="352"/>
      <c r="V118" s="352"/>
      <c r="W118" s="352"/>
      <c r="X118" s="501"/>
      <c r="Y118" s="501"/>
      <c r="Z118" s="501"/>
      <c r="AA118" s="352"/>
      <c r="AB118" s="188"/>
      <c r="AC118" s="502"/>
      <c r="AD118" s="502"/>
      <c r="AE118" s="502"/>
      <c r="AF118" s="502"/>
      <c r="AG118" s="502"/>
      <c r="AH118" s="502"/>
      <c r="AI118" s="502"/>
      <c r="AJ118" s="502"/>
      <c r="AK118" s="502"/>
      <c r="AL118" s="502"/>
      <c r="AM118" s="502"/>
      <c r="AN118" s="502"/>
      <c r="AO118" s="502"/>
      <c r="AP118" s="502"/>
      <c r="AQ118" s="502"/>
      <c r="AR118" s="502"/>
      <c r="AS118" s="502"/>
      <c r="AT118" s="502"/>
      <c r="AU118" s="502"/>
      <c r="AV118" s="502"/>
    </row>
    <row r="119" ht="22.5" customHeight="1">
      <c r="A119" s="268">
        <v>17.0</v>
      </c>
      <c r="B119" s="268">
        <v>4.0</v>
      </c>
      <c r="C119" s="268" t="s">
        <v>211</v>
      </c>
      <c r="D119" s="515"/>
      <c r="E119" s="515"/>
      <c r="F119" s="352"/>
      <c r="G119" s="352">
        <v>1.0</v>
      </c>
      <c r="H119" s="495">
        <v>1.11250331251E11</v>
      </c>
      <c r="I119" s="516">
        <v>9407.0</v>
      </c>
      <c r="J119" s="517" t="s">
        <v>361</v>
      </c>
      <c r="K119" s="497" t="s">
        <v>1922</v>
      </c>
      <c r="L119" s="498">
        <v>44061.0</v>
      </c>
      <c r="M119" s="497" t="s">
        <v>350</v>
      </c>
      <c r="N119" s="497"/>
      <c r="O119" s="499">
        <v>45883.0</v>
      </c>
      <c r="P119" s="497" t="s">
        <v>133</v>
      </c>
      <c r="Q119" s="352" t="s">
        <v>345</v>
      </c>
      <c r="R119" s="353" t="s">
        <v>1856</v>
      </c>
      <c r="S119" s="522"/>
      <c r="T119" s="352" t="s">
        <v>16</v>
      </c>
      <c r="U119" s="515"/>
      <c r="V119" s="515"/>
      <c r="W119" s="515"/>
      <c r="X119" s="519"/>
      <c r="Y119" s="519"/>
      <c r="Z119" s="519"/>
      <c r="AA119" s="518"/>
      <c r="AB119" s="520"/>
      <c r="AC119" s="521"/>
      <c r="AD119" s="521"/>
      <c r="AE119" s="521"/>
      <c r="AF119" s="521"/>
      <c r="AG119" s="521"/>
      <c r="AH119" s="521"/>
      <c r="AI119" s="521"/>
      <c r="AJ119" s="521"/>
      <c r="AK119" s="521"/>
      <c r="AL119" s="521"/>
      <c r="AM119" s="521"/>
      <c r="AN119" s="521"/>
      <c r="AO119" s="521"/>
      <c r="AP119" s="521"/>
      <c r="AQ119" s="521"/>
      <c r="AR119" s="521"/>
      <c r="AS119" s="521"/>
      <c r="AT119" s="521"/>
      <c r="AU119" s="521"/>
      <c r="AV119" s="521"/>
    </row>
    <row r="120" ht="22.5" customHeight="1">
      <c r="A120" s="268">
        <v>18.0</v>
      </c>
      <c r="B120" s="268">
        <v>4.0</v>
      </c>
      <c r="C120" s="268" t="s">
        <v>211</v>
      </c>
      <c r="D120" s="352"/>
      <c r="E120" s="352"/>
      <c r="F120" s="352"/>
      <c r="G120" s="352">
        <v>1.0</v>
      </c>
      <c r="H120" s="495">
        <v>1.32932112502E11</v>
      </c>
      <c r="I120" s="496">
        <v>9313.0</v>
      </c>
      <c r="J120" s="497" t="s">
        <v>569</v>
      </c>
      <c r="K120" s="497" t="s">
        <v>1923</v>
      </c>
      <c r="L120" s="498">
        <v>44011.0</v>
      </c>
      <c r="M120" s="497" t="s">
        <v>338</v>
      </c>
      <c r="N120" s="497"/>
      <c r="O120" s="499">
        <v>45883.0</v>
      </c>
      <c r="P120" s="497" t="s">
        <v>115</v>
      </c>
      <c r="Q120" s="352" t="s">
        <v>345</v>
      </c>
      <c r="R120" s="353"/>
      <c r="S120" s="183"/>
      <c r="T120" s="352" t="s">
        <v>26</v>
      </c>
      <c r="U120" s="352"/>
      <c r="V120" s="352"/>
      <c r="W120" s="352"/>
      <c r="X120" s="501"/>
      <c r="Y120" s="501"/>
      <c r="Z120" s="501"/>
      <c r="AA120" s="352"/>
      <c r="AB120" s="188"/>
      <c r="AC120" s="502"/>
      <c r="AD120" s="502"/>
      <c r="AE120" s="502"/>
      <c r="AF120" s="502"/>
      <c r="AG120" s="502"/>
      <c r="AH120" s="502"/>
      <c r="AI120" s="502"/>
      <c r="AJ120" s="502"/>
      <c r="AK120" s="502"/>
      <c r="AL120" s="502"/>
      <c r="AM120" s="502"/>
      <c r="AN120" s="502"/>
      <c r="AO120" s="502"/>
      <c r="AP120" s="502"/>
      <c r="AQ120" s="502"/>
      <c r="AR120" s="502"/>
      <c r="AS120" s="502"/>
      <c r="AT120" s="502"/>
      <c r="AU120" s="502"/>
      <c r="AV120" s="502"/>
    </row>
    <row r="121" ht="22.5" customHeight="1">
      <c r="A121" s="352">
        <v>19.0</v>
      </c>
      <c r="B121" s="268">
        <v>4.0</v>
      </c>
      <c r="C121" s="268" t="s">
        <v>211</v>
      </c>
      <c r="D121" s="515"/>
      <c r="E121" s="352"/>
      <c r="F121" s="352"/>
      <c r="G121" s="352">
        <v>1.0</v>
      </c>
      <c r="H121" s="495">
        <v>1.62348623845E11</v>
      </c>
      <c r="I121" s="516">
        <v>9494.0</v>
      </c>
      <c r="J121" s="497" t="s">
        <v>1924</v>
      </c>
      <c r="K121" s="497" t="s">
        <v>1925</v>
      </c>
      <c r="L121" s="498">
        <v>43847.0</v>
      </c>
      <c r="M121" s="497" t="s">
        <v>350</v>
      </c>
      <c r="N121" s="497"/>
      <c r="O121" s="499">
        <v>45883.0</v>
      </c>
      <c r="P121" s="352" t="s">
        <v>83</v>
      </c>
      <c r="Q121" s="352" t="s">
        <v>345</v>
      </c>
      <c r="R121" s="353" t="s">
        <v>1926</v>
      </c>
      <c r="S121" s="522"/>
      <c r="T121" s="352" t="s">
        <v>11</v>
      </c>
      <c r="U121" s="515"/>
      <c r="V121" s="515"/>
      <c r="W121" s="515"/>
      <c r="X121" s="519"/>
      <c r="Y121" s="519"/>
      <c r="Z121" s="519"/>
      <c r="AA121" s="518"/>
      <c r="AB121" s="520"/>
      <c r="AC121" s="521"/>
      <c r="AD121" s="521"/>
      <c r="AE121" s="521"/>
      <c r="AF121" s="521"/>
      <c r="AG121" s="521"/>
      <c r="AH121" s="521"/>
      <c r="AI121" s="521"/>
      <c r="AJ121" s="521"/>
      <c r="AK121" s="521"/>
      <c r="AL121" s="521"/>
      <c r="AM121" s="521"/>
      <c r="AN121" s="521"/>
      <c r="AO121" s="521"/>
      <c r="AP121" s="521"/>
      <c r="AQ121" s="521"/>
      <c r="AR121" s="521"/>
      <c r="AS121" s="521"/>
      <c r="AT121" s="521"/>
      <c r="AU121" s="521"/>
      <c r="AV121" s="521"/>
    </row>
    <row r="122" ht="22.5" customHeight="1">
      <c r="A122" s="352">
        <v>20.0</v>
      </c>
      <c r="B122" s="268">
        <v>4.0</v>
      </c>
      <c r="C122" s="268" t="s">
        <v>211</v>
      </c>
      <c r="D122" s="352"/>
      <c r="E122" s="352"/>
      <c r="F122" s="352" t="s">
        <v>334</v>
      </c>
      <c r="G122" s="352">
        <v>1.0</v>
      </c>
      <c r="H122" s="495">
        <v>1.33537525234E11</v>
      </c>
      <c r="I122" s="496">
        <v>9452.0</v>
      </c>
      <c r="J122" s="497" t="s">
        <v>376</v>
      </c>
      <c r="K122" s="497" t="s">
        <v>1927</v>
      </c>
      <c r="L122" s="498">
        <v>44017.0</v>
      </c>
      <c r="M122" s="497" t="s">
        <v>338</v>
      </c>
      <c r="N122" s="497"/>
      <c r="O122" s="499">
        <v>45883.0</v>
      </c>
      <c r="P122" s="497" t="s">
        <v>56</v>
      </c>
      <c r="Q122" s="352" t="s">
        <v>345</v>
      </c>
      <c r="R122" s="353" t="s">
        <v>1928</v>
      </c>
      <c r="S122" s="183"/>
      <c r="T122" s="352" t="s">
        <v>11</v>
      </c>
      <c r="U122" s="352"/>
      <c r="V122" s="352"/>
      <c r="W122" s="352"/>
      <c r="X122" s="501"/>
      <c r="Y122" s="501"/>
      <c r="Z122" s="501"/>
      <c r="AA122" s="352"/>
      <c r="AB122" s="188"/>
      <c r="AC122" s="502"/>
      <c r="AD122" s="502"/>
      <c r="AE122" s="502"/>
      <c r="AF122" s="502"/>
      <c r="AG122" s="502"/>
      <c r="AH122" s="502"/>
      <c r="AI122" s="502"/>
      <c r="AJ122" s="502"/>
      <c r="AK122" s="502"/>
      <c r="AL122" s="502"/>
      <c r="AM122" s="502"/>
      <c r="AN122" s="502"/>
      <c r="AO122" s="502"/>
      <c r="AP122" s="502"/>
      <c r="AQ122" s="502"/>
      <c r="AR122" s="502"/>
      <c r="AS122" s="502"/>
      <c r="AT122" s="502"/>
      <c r="AU122" s="502"/>
      <c r="AV122" s="502"/>
    </row>
    <row r="123" ht="22.5" customHeight="1">
      <c r="A123" s="484">
        <v>21.0</v>
      </c>
      <c r="B123" s="268">
        <v>4.0</v>
      </c>
      <c r="C123" s="268" t="s">
        <v>211</v>
      </c>
      <c r="D123" s="484"/>
      <c r="E123" s="484"/>
      <c r="F123" s="484"/>
      <c r="G123" s="484">
        <v>1.0</v>
      </c>
      <c r="H123" s="485">
        <v>1.02335753535E11</v>
      </c>
      <c r="I123" s="486"/>
      <c r="J123" s="487" t="s">
        <v>463</v>
      </c>
      <c r="K123" s="487" t="s">
        <v>1929</v>
      </c>
      <c r="L123" s="488">
        <v>44057.0</v>
      </c>
      <c r="M123" s="487" t="s">
        <v>350</v>
      </c>
      <c r="N123" s="487"/>
      <c r="O123" s="489">
        <v>45883.0</v>
      </c>
      <c r="P123" s="487" t="s">
        <v>9</v>
      </c>
      <c r="Q123" s="484" t="s">
        <v>345</v>
      </c>
      <c r="R123" s="490" t="s">
        <v>1930</v>
      </c>
      <c r="S123" s="491"/>
      <c r="T123" s="484" t="s">
        <v>11</v>
      </c>
      <c r="U123" s="484"/>
      <c r="V123" s="484"/>
      <c r="W123" s="484"/>
      <c r="X123" s="492"/>
      <c r="Y123" s="492"/>
      <c r="Z123" s="492"/>
      <c r="AA123" s="484"/>
      <c r="AB123" s="493"/>
      <c r="AC123" s="494"/>
      <c r="AD123" s="494"/>
      <c r="AE123" s="494"/>
      <c r="AF123" s="494"/>
      <c r="AG123" s="494"/>
      <c r="AH123" s="494"/>
      <c r="AI123" s="494"/>
      <c r="AJ123" s="494"/>
      <c r="AK123" s="494"/>
      <c r="AL123" s="494"/>
      <c r="AM123" s="494"/>
      <c r="AN123" s="494"/>
      <c r="AO123" s="494"/>
      <c r="AP123" s="494"/>
      <c r="AQ123" s="494"/>
      <c r="AR123" s="494"/>
      <c r="AS123" s="494"/>
      <c r="AT123" s="494"/>
      <c r="AU123" s="494"/>
      <c r="AV123" s="494"/>
    </row>
    <row r="124" ht="22.5" customHeight="1">
      <c r="A124" s="352">
        <v>22.0</v>
      </c>
      <c r="B124" s="268">
        <v>4.0</v>
      </c>
      <c r="C124" s="268" t="s">
        <v>211</v>
      </c>
      <c r="D124" s="352"/>
      <c r="E124" s="352"/>
      <c r="F124" s="352"/>
      <c r="G124" s="352">
        <v>1.0</v>
      </c>
      <c r="H124" s="495">
        <v>1.44248950549E11</v>
      </c>
      <c r="I124" s="496">
        <v>9286.0</v>
      </c>
      <c r="J124" s="497" t="s">
        <v>1931</v>
      </c>
      <c r="K124" s="497" t="s">
        <v>1932</v>
      </c>
      <c r="L124" s="498">
        <v>43790.0</v>
      </c>
      <c r="M124" s="497" t="s">
        <v>338</v>
      </c>
      <c r="N124" s="497"/>
      <c r="O124" s="499">
        <v>45883.0</v>
      </c>
      <c r="P124" s="497" t="s">
        <v>102</v>
      </c>
      <c r="Q124" s="352" t="s">
        <v>345</v>
      </c>
      <c r="R124" s="353" t="s">
        <v>1933</v>
      </c>
      <c r="S124" s="183"/>
      <c r="T124" s="352" t="s">
        <v>11</v>
      </c>
      <c r="U124" s="352"/>
      <c r="V124" s="352"/>
      <c r="W124" s="352"/>
      <c r="X124" s="501"/>
      <c r="Y124" s="501"/>
      <c r="Z124" s="501"/>
      <c r="AA124" s="352"/>
      <c r="AB124" s="188"/>
      <c r="AC124" s="502"/>
      <c r="AD124" s="502"/>
      <c r="AE124" s="502"/>
      <c r="AF124" s="502"/>
      <c r="AG124" s="502"/>
      <c r="AH124" s="502"/>
      <c r="AI124" s="502"/>
      <c r="AJ124" s="502"/>
      <c r="AK124" s="502"/>
      <c r="AL124" s="502"/>
      <c r="AM124" s="502"/>
      <c r="AN124" s="502"/>
      <c r="AO124" s="502"/>
      <c r="AP124" s="502"/>
      <c r="AQ124" s="502"/>
      <c r="AR124" s="502"/>
      <c r="AS124" s="502"/>
      <c r="AT124" s="502"/>
      <c r="AU124" s="502"/>
      <c r="AV124" s="502"/>
    </row>
    <row r="125" ht="22.5" customHeight="1">
      <c r="A125" s="268">
        <v>23.0</v>
      </c>
      <c r="B125" s="268"/>
      <c r="C125" s="268"/>
      <c r="D125" s="268"/>
      <c r="E125" s="268"/>
      <c r="F125" s="268"/>
      <c r="G125" s="268"/>
      <c r="H125" s="505"/>
      <c r="I125" s="463"/>
      <c r="J125" s="468"/>
      <c r="K125" s="468"/>
      <c r="L125" s="469"/>
      <c r="M125" s="468"/>
      <c r="N125" s="468"/>
      <c r="O125" s="506"/>
      <c r="P125" s="468"/>
      <c r="Q125" s="268"/>
      <c r="R125" s="337"/>
      <c r="S125" s="173"/>
      <c r="T125" s="268"/>
      <c r="U125" s="546"/>
      <c r="V125" s="546"/>
      <c r="W125" s="546"/>
      <c r="X125" s="178"/>
      <c r="Y125" s="178"/>
      <c r="Z125" s="178"/>
      <c r="AA125" s="178"/>
      <c r="AB125" s="178"/>
      <c r="AC125" s="467"/>
      <c r="AD125" s="467"/>
      <c r="AE125" s="467"/>
      <c r="AF125" s="467"/>
      <c r="AG125" s="467"/>
      <c r="AH125" s="467"/>
      <c r="AI125" s="467"/>
      <c r="AJ125" s="467"/>
      <c r="AK125" s="467"/>
      <c r="AL125" s="467"/>
      <c r="AM125" s="467"/>
      <c r="AN125" s="467"/>
      <c r="AO125" s="467"/>
      <c r="AP125" s="467"/>
      <c r="AQ125" s="467"/>
      <c r="AR125" s="467"/>
      <c r="AS125" s="467"/>
      <c r="AT125" s="467"/>
      <c r="AU125" s="467"/>
      <c r="AV125" s="467"/>
    </row>
    <row r="126" ht="22.5" customHeight="1">
      <c r="A126" s="268">
        <v>24.0</v>
      </c>
      <c r="B126" s="268"/>
      <c r="C126" s="268"/>
      <c r="D126" s="268"/>
      <c r="E126" s="268"/>
      <c r="F126" s="268"/>
      <c r="G126" s="268"/>
      <c r="H126" s="505"/>
      <c r="I126" s="463"/>
      <c r="J126" s="468"/>
      <c r="K126" s="468"/>
      <c r="L126" s="469"/>
      <c r="M126" s="468"/>
      <c r="N126" s="468"/>
      <c r="O126" s="506"/>
      <c r="P126" s="468"/>
      <c r="Q126" s="268"/>
      <c r="R126" s="337"/>
      <c r="S126" s="173"/>
      <c r="T126" s="268"/>
      <c r="U126" s="546"/>
      <c r="V126" s="546"/>
      <c r="W126" s="546"/>
      <c r="X126" s="178"/>
      <c r="Y126" s="178"/>
      <c r="Z126" s="178"/>
      <c r="AA126" s="178"/>
      <c r="AB126" s="178"/>
      <c r="AC126" s="467"/>
      <c r="AD126" s="467"/>
      <c r="AE126" s="467"/>
      <c r="AF126" s="467"/>
      <c r="AG126" s="467"/>
      <c r="AH126" s="467"/>
      <c r="AI126" s="467"/>
      <c r="AJ126" s="467"/>
      <c r="AK126" s="467"/>
      <c r="AL126" s="467"/>
      <c r="AM126" s="467"/>
      <c r="AN126" s="467"/>
      <c r="AO126" s="467"/>
      <c r="AP126" s="467"/>
      <c r="AQ126" s="467"/>
      <c r="AR126" s="467"/>
      <c r="AS126" s="467"/>
      <c r="AT126" s="467"/>
      <c r="AU126" s="467"/>
      <c r="AV126" s="467"/>
    </row>
    <row r="127" ht="22.5" customHeight="1">
      <c r="A127" s="164" t="s">
        <v>1934</v>
      </c>
      <c r="B127" s="25"/>
      <c r="C127" s="25"/>
      <c r="D127" s="25"/>
      <c r="E127" s="25"/>
      <c r="F127" s="25"/>
      <c r="G127" s="25"/>
      <c r="H127" s="25"/>
      <c r="I127" s="25"/>
      <c r="J127" s="25"/>
      <c r="K127" s="26"/>
      <c r="L127" s="457"/>
      <c r="M127" s="458"/>
      <c r="N127" s="262"/>
      <c r="O127" s="457"/>
      <c r="P127" s="458"/>
      <c r="Q127" s="458"/>
      <c r="R127" s="459"/>
      <c r="S127" s="460"/>
      <c r="T127" s="458"/>
      <c r="U127" s="461"/>
      <c r="V127" s="461"/>
      <c r="W127" s="461"/>
      <c r="X127" s="368"/>
      <c r="Y127" s="368"/>
      <c r="Z127" s="368"/>
      <c r="AA127" s="368"/>
      <c r="AB127" s="458"/>
      <c r="AC127" s="335"/>
      <c r="AD127" s="335"/>
      <c r="AE127" s="335"/>
      <c r="AF127" s="335"/>
      <c r="AG127" s="335"/>
      <c r="AH127" s="335"/>
      <c r="AI127" s="335"/>
      <c r="AJ127" s="335"/>
      <c r="AK127" s="335"/>
      <c r="AL127" s="335"/>
      <c r="AM127" s="335"/>
      <c r="AN127" s="335"/>
      <c r="AO127" s="335"/>
      <c r="AP127" s="335"/>
      <c r="AQ127" s="335"/>
      <c r="AR127" s="335"/>
      <c r="AS127" s="335"/>
      <c r="AT127" s="335"/>
      <c r="AU127" s="335"/>
      <c r="AV127" s="335"/>
    </row>
    <row r="128" ht="22.5" customHeight="1">
      <c r="A128" s="268">
        <v>1.0</v>
      </c>
      <c r="B128" s="268">
        <v>8.0</v>
      </c>
      <c r="C128" s="268" t="s">
        <v>213</v>
      </c>
      <c r="D128" s="268"/>
      <c r="E128" s="268"/>
      <c r="F128" s="268"/>
      <c r="G128" s="268">
        <v>1.0</v>
      </c>
      <c r="H128" s="505">
        <v>1.03701141006E11</v>
      </c>
      <c r="I128" s="463">
        <v>8330.0</v>
      </c>
      <c r="J128" s="268" t="s">
        <v>463</v>
      </c>
      <c r="K128" s="268" t="s">
        <v>1935</v>
      </c>
      <c r="L128" s="269">
        <v>43794.0</v>
      </c>
      <c r="M128" s="268" t="s">
        <v>350</v>
      </c>
      <c r="N128" s="268" t="s">
        <v>151</v>
      </c>
      <c r="O128" s="269">
        <v>44930.0</v>
      </c>
      <c r="P128" s="268" t="s">
        <v>9</v>
      </c>
      <c r="Q128" s="268" t="s">
        <v>188</v>
      </c>
      <c r="R128" s="337"/>
      <c r="S128" s="173"/>
      <c r="T128" s="268" t="s">
        <v>11</v>
      </c>
      <c r="U128" s="464"/>
      <c r="V128" s="464"/>
      <c r="W128" s="464"/>
      <c r="X128" s="178" t="s">
        <v>1936</v>
      </c>
      <c r="Y128" s="178" t="s">
        <v>1937</v>
      </c>
      <c r="Z128" s="178" t="s">
        <v>1938</v>
      </c>
      <c r="AA128" s="178"/>
      <c r="AB128" s="178"/>
      <c r="AC128" s="465"/>
      <c r="AD128" s="465"/>
      <c r="AE128" s="465"/>
      <c r="AF128" s="465"/>
      <c r="AG128" s="465"/>
      <c r="AH128" s="465"/>
      <c r="AI128" s="465"/>
      <c r="AJ128" s="465"/>
      <c r="AK128" s="465"/>
      <c r="AL128" s="465"/>
      <c r="AM128" s="465"/>
      <c r="AN128" s="465"/>
      <c r="AO128" s="465"/>
      <c r="AP128" s="465"/>
      <c r="AQ128" s="465"/>
      <c r="AR128" s="465"/>
      <c r="AS128" s="465"/>
      <c r="AT128" s="465"/>
      <c r="AU128" s="465"/>
      <c r="AV128" s="465"/>
    </row>
    <row r="129" ht="22.5" customHeight="1">
      <c r="A129" s="268">
        <v>2.0</v>
      </c>
      <c r="B129" s="268">
        <v>8.0</v>
      </c>
      <c r="C129" s="268" t="s">
        <v>213</v>
      </c>
      <c r="D129" s="268"/>
      <c r="E129" s="268"/>
      <c r="F129" s="268"/>
      <c r="G129" s="268">
        <v>1.0</v>
      </c>
      <c r="H129" s="505">
        <v>2.14731676512E11</v>
      </c>
      <c r="I129" s="463">
        <v>8681.0</v>
      </c>
      <c r="J129" s="268" t="s">
        <v>1939</v>
      </c>
      <c r="K129" s="268" t="s">
        <v>1940</v>
      </c>
      <c r="L129" s="269">
        <v>43715.0</v>
      </c>
      <c r="M129" s="268" t="s">
        <v>350</v>
      </c>
      <c r="N129" s="268" t="s">
        <v>153</v>
      </c>
      <c r="O129" s="269">
        <v>45155.0</v>
      </c>
      <c r="P129" s="268" t="s">
        <v>46</v>
      </c>
      <c r="Q129" s="268" t="s">
        <v>188</v>
      </c>
      <c r="R129" s="337" t="s">
        <v>1941</v>
      </c>
      <c r="S129" s="173"/>
      <c r="T129" s="268" t="s">
        <v>11</v>
      </c>
      <c r="U129" s="464"/>
      <c r="V129" s="464"/>
      <c r="W129" s="464"/>
      <c r="X129" s="178" t="s">
        <v>1942</v>
      </c>
      <c r="Y129" s="178" t="s">
        <v>1943</v>
      </c>
      <c r="Z129" s="178"/>
      <c r="AA129" s="178"/>
      <c r="AB129" s="178"/>
      <c r="AC129" s="465"/>
      <c r="AD129" s="465"/>
      <c r="AE129" s="465"/>
      <c r="AF129" s="465"/>
      <c r="AG129" s="465"/>
      <c r="AH129" s="465"/>
      <c r="AI129" s="465"/>
      <c r="AJ129" s="465"/>
      <c r="AK129" s="465"/>
      <c r="AL129" s="465"/>
      <c r="AM129" s="465"/>
      <c r="AN129" s="465"/>
      <c r="AO129" s="465"/>
      <c r="AP129" s="465"/>
      <c r="AQ129" s="465"/>
      <c r="AR129" s="465"/>
      <c r="AS129" s="465"/>
      <c r="AT129" s="465"/>
      <c r="AU129" s="465"/>
      <c r="AV129" s="465"/>
    </row>
    <row r="130" ht="22.5" customHeight="1">
      <c r="A130" s="268">
        <v>3.0</v>
      </c>
      <c r="B130" s="268">
        <v>8.0</v>
      </c>
      <c r="C130" s="268" t="s">
        <v>213</v>
      </c>
      <c r="D130" s="268"/>
      <c r="E130" s="268"/>
      <c r="F130" s="268"/>
      <c r="G130" s="268">
        <v>1.0</v>
      </c>
      <c r="H130" s="505">
        <v>1.6345499482E11</v>
      </c>
      <c r="I130" s="463">
        <v>8762.0</v>
      </c>
      <c r="J130" s="268" t="s">
        <v>361</v>
      </c>
      <c r="K130" s="268" t="s">
        <v>1944</v>
      </c>
      <c r="L130" s="269">
        <v>43900.0</v>
      </c>
      <c r="M130" s="268" t="s">
        <v>338</v>
      </c>
      <c r="N130" s="268" t="s">
        <v>151</v>
      </c>
      <c r="O130" s="269">
        <v>45155.0</v>
      </c>
      <c r="P130" s="268" t="s">
        <v>133</v>
      </c>
      <c r="Q130" s="268" t="s">
        <v>190</v>
      </c>
      <c r="R130" s="337"/>
      <c r="S130" s="173"/>
      <c r="T130" s="442" t="s">
        <v>26</v>
      </c>
      <c r="U130" s="464"/>
      <c r="V130" s="464"/>
      <c r="W130" s="464"/>
      <c r="X130" s="178" t="s">
        <v>1945</v>
      </c>
      <c r="Y130" s="178" t="s">
        <v>1946</v>
      </c>
      <c r="Z130" s="178"/>
      <c r="AA130" s="178"/>
      <c r="AB130" s="178"/>
      <c r="AC130" s="465"/>
      <c r="AD130" s="465"/>
      <c r="AE130" s="465"/>
      <c r="AF130" s="465"/>
      <c r="AG130" s="465"/>
      <c r="AH130" s="465"/>
      <c r="AI130" s="465"/>
      <c r="AJ130" s="465"/>
      <c r="AK130" s="465"/>
      <c r="AL130" s="465"/>
      <c r="AM130" s="465"/>
      <c r="AN130" s="465"/>
      <c r="AO130" s="465"/>
      <c r="AP130" s="465"/>
      <c r="AQ130" s="465"/>
      <c r="AR130" s="465"/>
      <c r="AS130" s="465"/>
      <c r="AT130" s="465"/>
      <c r="AU130" s="465"/>
      <c r="AV130" s="465"/>
    </row>
    <row r="131" ht="22.5" customHeight="1">
      <c r="A131" s="268">
        <v>4.0</v>
      </c>
      <c r="B131" s="268">
        <v>8.0</v>
      </c>
      <c r="C131" s="268" t="s">
        <v>213</v>
      </c>
      <c r="D131" s="268"/>
      <c r="E131" s="268"/>
      <c r="F131" s="268"/>
      <c r="G131" s="268">
        <v>1.0</v>
      </c>
      <c r="H131" s="505">
        <v>1.62055164768E11</v>
      </c>
      <c r="I131" s="463">
        <v>8797.0</v>
      </c>
      <c r="J131" s="268" t="s">
        <v>336</v>
      </c>
      <c r="K131" s="268" t="s">
        <v>1947</v>
      </c>
      <c r="L131" s="269">
        <v>44063.0</v>
      </c>
      <c r="M131" s="268" t="s">
        <v>338</v>
      </c>
      <c r="N131" s="268" t="s">
        <v>153</v>
      </c>
      <c r="O131" s="269">
        <v>45222.0</v>
      </c>
      <c r="P131" s="268" t="s">
        <v>133</v>
      </c>
      <c r="Q131" s="268" t="s">
        <v>190</v>
      </c>
      <c r="R131" s="337" t="s">
        <v>1948</v>
      </c>
      <c r="S131" s="173"/>
      <c r="T131" s="466" t="s">
        <v>16</v>
      </c>
      <c r="U131" s="464"/>
      <c r="V131" s="464"/>
      <c r="W131" s="464"/>
      <c r="X131" s="178" t="s">
        <v>1949</v>
      </c>
      <c r="Y131" s="178" t="s">
        <v>1950</v>
      </c>
      <c r="Z131" s="178"/>
      <c r="AA131" s="178"/>
      <c r="AB131" s="178"/>
      <c r="AC131" s="467"/>
      <c r="AD131" s="467"/>
      <c r="AE131" s="467"/>
      <c r="AF131" s="467"/>
      <c r="AG131" s="467"/>
      <c r="AH131" s="467"/>
      <c r="AI131" s="467"/>
      <c r="AJ131" s="467"/>
      <c r="AK131" s="467"/>
      <c r="AL131" s="467"/>
      <c r="AM131" s="467"/>
      <c r="AN131" s="467"/>
      <c r="AO131" s="467"/>
      <c r="AP131" s="467"/>
      <c r="AQ131" s="467"/>
      <c r="AR131" s="467"/>
      <c r="AS131" s="467"/>
      <c r="AT131" s="467"/>
      <c r="AU131" s="467"/>
      <c r="AV131" s="467"/>
    </row>
    <row r="132" ht="22.5" customHeight="1">
      <c r="A132" s="268">
        <v>5.0</v>
      </c>
      <c r="B132" s="268">
        <v>8.0</v>
      </c>
      <c r="C132" s="268" t="s">
        <v>213</v>
      </c>
      <c r="D132" s="268"/>
      <c r="E132" s="268"/>
      <c r="F132" s="268"/>
      <c r="G132" s="268">
        <v>1.0</v>
      </c>
      <c r="H132" s="505">
        <v>1.40723414413E11</v>
      </c>
      <c r="I132" s="463">
        <v>8084.0</v>
      </c>
      <c r="J132" s="468" t="s">
        <v>336</v>
      </c>
      <c r="K132" s="468" t="s">
        <v>1951</v>
      </c>
      <c r="L132" s="469">
        <v>43923.0</v>
      </c>
      <c r="M132" s="468" t="s">
        <v>338</v>
      </c>
      <c r="N132" s="468" t="s">
        <v>151</v>
      </c>
      <c r="O132" s="469">
        <v>44790.0</v>
      </c>
      <c r="P132" s="468" t="s">
        <v>133</v>
      </c>
      <c r="Q132" s="268" t="s">
        <v>190</v>
      </c>
      <c r="R132" s="337" t="s">
        <v>1952</v>
      </c>
      <c r="S132" s="173"/>
      <c r="T132" s="268" t="s">
        <v>11</v>
      </c>
      <c r="U132" s="464"/>
      <c r="V132" s="464"/>
      <c r="W132" s="464"/>
      <c r="X132" s="178" t="s">
        <v>1953</v>
      </c>
      <c r="Y132" s="178" t="s">
        <v>1954</v>
      </c>
      <c r="Z132" s="178" t="s">
        <v>1955</v>
      </c>
      <c r="AA132" s="178"/>
      <c r="AB132" s="178"/>
      <c r="AC132" s="338"/>
      <c r="AD132" s="338"/>
      <c r="AE132" s="338"/>
      <c r="AF132" s="338"/>
      <c r="AG132" s="338"/>
      <c r="AH132" s="338"/>
      <c r="AI132" s="338"/>
      <c r="AJ132" s="338"/>
      <c r="AK132" s="338"/>
      <c r="AL132" s="338"/>
      <c r="AM132" s="338"/>
      <c r="AN132" s="338"/>
      <c r="AO132" s="338"/>
      <c r="AP132" s="338"/>
      <c r="AQ132" s="338"/>
      <c r="AR132" s="338"/>
      <c r="AS132" s="338"/>
      <c r="AT132" s="338"/>
      <c r="AU132" s="338"/>
      <c r="AV132" s="338"/>
    </row>
    <row r="133" ht="22.5" customHeight="1">
      <c r="A133" s="268">
        <v>6.0</v>
      </c>
      <c r="B133" s="268">
        <v>8.0</v>
      </c>
      <c r="C133" s="268" t="s">
        <v>213</v>
      </c>
      <c r="D133" s="268"/>
      <c r="E133" s="528"/>
      <c r="F133" s="528"/>
      <c r="G133" s="268">
        <v>1.0</v>
      </c>
      <c r="H133" s="505">
        <v>9.4940758032E10</v>
      </c>
      <c r="I133" s="463">
        <v>8436.0</v>
      </c>
      <c r="J133" s="268" t="s">
        <v>1956</v>
      </c>
      <c r="K133" s="268" t="s">
        <v>1957</v>
      </c>
      <c r="L133" s="269">
        <v>43783.0</v>
      </c>
      <c r="M133" s="268" t="s">
        <v>350</v>
      </c>
      <c r="N133" s="268" t="s">
        <v>153</v>
      </c>
      <c r="O133" s="469">
        <v>45313.0</v>
      </c>
      <c r="P133" s="268" t="s">
        <v>76</v>
      </c>
      <c r="Q133" s="268" t="s">
        <v>192</v>
      </c>
      <c r="R133" s="337"/>
      <c r="S133" s="173"/>
      <c r="T133" s="466" t="s">
        <v>26</v>
      </c>
      <c r="U133" s="464"/>
      <c r="V133" s="464"/>
      <c r="W133" s="464"/>
      <c r="X133" s="178" t="s">
        <v>1958</v>
      </c>
      <c r="Y133" s="178" t="s">
        <v>1959</v>
      </c>
      <c r="Z133" s="178"/>
      <c r="AA133" s="178"/>
      <c r="AB133" s="178"/>
      <c r="AC133" s="467"/>
      <c r="AD133" s="467"/>
      <c r="AE133" s="467"/>
      <c r="AF133" s="467"/>
      <c r="AG133" s="467"/>
      <c r="AH133" s="465"/>
      <c r="AI133" s="465"/>
      <c r="AJ133" s="465"/>
      <c r="AK133" s="465"/>
      <c r="AL133" s="465"/>
      <c r="AM133" s="465"/>
      <c r="AN133" s="465"/>
      <c r="AO133" s="465"/>
      <c r="AP133" s="465"/>
      <c r="AQ133" s="465"/>
      <c r="AR133" s="465"/>
      <c r="AS133" s="465"/>
      <c r="AT133" s="465"/>
      <c r="AU133" s="465"/>
      <c r="AV133" s="465"/>
    </row>
    <row r="134" ht="22.5" customHeight="1">
      <c r="A134" s="268">
        <v>7.0</v>
      </c>
      <c r="B134" s="268">
        <v>8.0</v>
      </c>
      <c r="C134" s="268" t="s">
        <v>213</v>
      </c>
      <c r="D134" s="268"/>
      <c r="E134" s="268"/>
      <c r="F134" s="268"/>
      <c r="G134" s="268">
        <v>1.0</v>
      </c>
      <c r="H134" s="505">
        <v>1.11359596736E11</v>
      </c>
      <c r="I134" s="463">
        <v>7826.0</v>
      </c>
      <c r="J134" s="268" t="s">
        <v>463</v>
      </c>
      <c r="K134" s="268" t="s">
        <v>1960</v>
      </c>
      <c r="L134" s="269">
        <v>43805.0</v>
      </c>
      <c r="M134" s="268" t="s">
        <v>338</v>
      </c>
      <c r="N134" s="268" t="s">
        <v>151</v>
      </c>
      <c r="O134" s="269">
        <v>44790.0</v>
      </c>
      <c r="P134" s="268" t="s">
        <v>133</v>
      </c>
      <c r="Q134" s="268" t="s">
        <v>192</v>
      </c>
      <c r="R134" s="337" t="s">
        <v>1961</v>
      </c>
      <c r="S134" s="173"/>
      <c r="T134" s="466" t="s">
        <v>11</v>
      </c>
      <c r="U134" s="470"/>
      <c r="V134" s="470"/>
      <c r="W134" s="470"/>
      <c r="X134" s="339" t="s">
        <v>1962</v>
      </c>
      <c r="Y134" s="339" t="s">
        <v>1963</v>
      </c>
      <c r="Z134" s="339" t="s">
        <v>1964</v>
      </c>
      <c r="AA134" s="178"/>
      <c r="AB134" s="178"/>
      <c r="AC134" s="465"/>
      <c r="AD134" s="465"/>
      <c r="AE134" s="465"/>
      <c r="AF134" s="465"/>
      <c r="AG134" s="465"/>
      <c r="AH134" s="465"/>
      <c r="AI134" s="465"/>
      <c r="AJ134" s="465"/>
      <c r="AK134" s="465"/>
      <c r="AL134" s="465"/>
      <c r="AM134" s="465"/>
      <c r="AN134" s="465"/>
      <c r="AO134" s="465"/>
      <c r="AP134" s="465"/>
      <c r="AQ134" s="465"/>
      <c r="AR134" s="465"/>
      <c r="AS134" s="465"/>
      <c r="AT134" s="465"/>
      <c r="AU134" s="465"/>
      <c r="AV134" s="465"/>
    </row>
    <row r="135" ht="22.5" customHeight="1">
      <c r="A135" s="370">
        <v>8.0</v>
      </c>
      <c r="B135" s="370">
        <v>8.0</v>
      </c>
      <c r="C135" s="370" t="s">
        <v>213</v>
      </c>
      <c r="D135" s="370"/>
      <c r="E135" s="370"/>
      <c r="F135" s="370"/>
      <c r="G135" s="370">
        <v>1.0</v>
      </c>
      <c r="H135" s="523">
        <v>1.52123146873E11</v>
      </c>
      <c r="I135" s="524">
        <v>7987.0</v>
      </c>
      <c r="J135" s="370" t="s">
        <v>1606</v>
      </c>
      <c r="K135" s="370" t="s">
        <v>1965</v>
      </c>
      <c r="L135" s="373">
        <v>43772.0</v>
      </c>
      <c r="M135" s="370" t="s">
        <v>338</v>
      </c>
      <c r="N135" s="370" t="s">
        <v>151</v>
      </c>
      <c r="O135" s="373">
        <v>44790.0</v>
      </c>
      <c r="P135" s="370" t="s">
        <v>133</v>
      </c>
      <c r="Q135" s="370" t="s">
        <v>192</v>
      </c>
      <c r="R135" s="375" t="s">
        <v>1966</v>
      </c>
      <c r="S135" s="374"/>
      <c r="T135" s="525" t="s">
        <v>26</v>
      </c>
      <c r="U135" s="547"/>
      <c r="V135" s="547"/>
      <c r="W135" s="547"/>
      <c r="X135" s="548" t="s">
        <v>1967</v>
      </c>
      <c r="Y135" s="548" t="s">
        <v>1968</v>
      </c>
      <c r="Z135" s="548" t="s">
        <v>1969</v>
      </c>
      <c r="AA135" s="369"/>
      <c r="AB135" s="369"/>
      <c r="AC135" s="527"/>
      <c r="AD135" s="527"/>
      <c r="AE135" s="527"/>
      <c r="AF135" s="527"/>
      <c r="AG135" s="527"/>
      <c r="AH135" s="527"/>
      <c r="AI135" s="527"/>
      <c r="AJ135" s="527"/>
      <c r="AK135" s="527"/>
      <c r="AL135" s="527"/>
      <c r="AM135" s="527"/>
      <c r="AN135" s="527"/>
      <c r="AO135" s="527"/>
      <c r="AP135" s="527"/>
      <c r="AQ135" s="527"/>
      <c r="AR135" s="527"/>
      <c r="AS135" s="527"/>
      <c r="AT135" s="527"/>
      <c r="AU135" s="527"/>
      <c r="AV135" s="527"/>
    </row>
    <row r="136" ht="22.5" customHeight="1">
      <c r="A136" s="268">
        <v>9.0</v>
      </c>
      <c r="B136" s="268">
        <v>8.0</v>
      </c>
      <c r="C136" s="268" t="s">
        <v>213</v>
      </c>
      <c r="D136" s="268"/>
      <c r="E136" s="268"/>
      <c r="F136" s="268"/>
      <c r="G136" s="268">
        <v>1.0</v>
      </c>
      <c r="H136" s="505">
        <v>8.482005664E10</v>
      </c>
      <c r="I136" s="463">
        <v>8006.0</v>
      </c>
      <c r="J136" s="268" t="s">
        <v>1970</v>
      </c>
      <c r="K136" s="268" t="s">
        <v>1971</v>
      </c>
      <c r="L136" s="269">
        <v>43961.0</v>
      </c>
      <c r="M136" s="268" t="s">
        <v>350</v>
      </c>
      <c r="N136" s="268" t="s">
        <v>152</v>
      </c>
      <c r="O136" s="269">
        <v>44790.0</v>
      </c>
      <c r="P136" s="268" t="s">
        <v>10</v>
      </c>
      <c r="Q136" s="268" t="s">
        <v>192</v>
      </c>
      <c r="R136" s="337"/>
      <c r="S136" s="173"/>
      <c r="T136" s="268" t="s">
        <v>11</v>
      </c>
      <c r="U136" s="470"/>
      <c r="V136" s="470"/>
      <c r="W136" s="470"/>
      <c r="X136" s="339" t="s">
        <v>1972</v>
      </c>
      <c r="Y136" s="339" t="s">
        <v>1973</v>
      </c>
      <c r="Z136" s="339" t="s">
        <v>1974</v>
      </c>
      <c r="AA136" s="339"/>
      <c r="AB136" s="471"/>
      <c r="AC136" s="465"/>
      <c r="AD136" s="465"/>
      <c r="AE136" s="465"/>
      <c r="AF136" s="465"/>
      <c r="AG136" s="465"/>
      <c r="AH136" s="465"/>
      <c r="AI136" s="465"/>
      <c r="AJ136" s="465"/>
      <c r="AK136" s="465"/>
      <c r="AL136" s="465"/>
      <c r="AM136" s="465"/>
      <c r="AN136" s="465"/>
      <c r="AO136" s="465"/>
      <c r="AP136" s="465"/>
      <c r="AQ136" s="465"/>
      <c r="AR136" s="465"/>
      <c r="AS136" s="465"/>
      <c r="AT136" s="465"/>
      <c r="AU136" s="465"/>
      <c r="AV136" s="465"/>
    </row>
    <row r="137" ht="22.5" customHeight="1">
      <c r="A137" s="268">
        <v>10.0</v>
      </c>
      <c r="B137" s="268">
        <v>8.0</v>
      </c>
      <c r="C137" s="268" t="s">
        <v>213</v>
      </c>
      <c r="D137" s="268"/>
      <c r="E137" s="268"/>
      <c r="F137" s="268"/>
      <c r="G137" s="268">
        <v>1.0</v>
      </c>
      <c r="H137" s="505">
        <v>1.54006445302E11</v>
      </c>
      <c r="I137" s="463">
        <v>8995.0</v>
      </c>
      <c r="J137" s="268" t="s">
        <v>1975</v>
      </c>
      <c r="K137" s="268" t="s">
        <v>1976</v>
      </c>
      <c r="L137" s="269">
        <v>44028.0</v>
      </c>
      <c r="M137" s="268" t="s">
        <v>350</v>
      </c>
      <c r="N137" s="268" t="s">
        <v>153</v>
      </c>
      <c r="O137" s="379">
        <v>45519.0</v>
      </c>
      <c r="P137" s="268" t="s">
        <v>37</v>
      </c>
      <c r="Q137" s="268" t="s">
        <v>192</v>
      </c>
      <c r="R137" s="337" t="s">
        <v>1977</v>
      </c>
      <c r="S137" s="173"/>
      <c r="T137" s="268" t="s">
        <v>11</v>
      </c>
      <c r="U137" s="470"/>
      <c r="V137" s="470"/>
      <c r="W137" s="470"/>
      <c r="X137" s="339" t="s">
        <v>1978</v>
      </c>
      <c r="Y137" s="339"/>
      <c r="Z137" s="339"/>
      <c r="AA137" s="339"/>
      <c r="AB137" s="471"/>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row>
    <row r="138" ht="22.5" customHeight="1">
      <c r="A138" s="268">
        <v>11.0</v>
      </c>
      <c r="B138" s="268">
        <v>8.0</v>
      </c>
      <c r="C138" s="268" t="s">
        <v>213</v>
      </c>
      <c r="D138" s="268"/>
      <c r="E138" s="363"/>
      <c r="F138" s="363" t="s">
        <v>334</v>
      </c>
      <c r="G138" s="268">
        <v>1.0</v>
      </c>
      <c r="H138" s="505">
        <v>1.42422346152E11</v>
      </c>
      <c r="I138" s="463">
        <v>8083.0</v>
      </c>
      <c r="J138" s="468" t="s">
        <v>1979</v>
      </c>
      <c r="K138" s="468" t="s">
        <v>1980</v>
      </c>
      <c r="L138" s="469">
        <v>43980.0</v>
      </c>
      <c r="M138" s="468" t="s">
        <v>350</v>
      </c>
      <c r="N138" s="468" t="s">
        <v>152</v>
      </c>
      <c r="O138" s="469">
        <v>44790.0</v>
      </c>
      <c r="P138" s="468" t="s">
        <v>37</v>
      </c>
      <c r="Q138" s="268" t="s">
        <v>194</v>
      </c>
      <c r="R138" s="337" t="s">
        <v>1981</v>
      </c>
      <c r="S138" s="173"/>
      <c r="T138" s="268" t="s">
        <v>11</v>
      </c>
      <c r="U138" s="464"/>
      <c r="V138" s="464"/>
      <c r="W138" s="464"/>
      <c r="X138" s="178" t="s">
        <v>1982</v>
      </c>
      <c r="Y138" s="178" t="s">
        <v>1580</v>
      </c>
      <c r="Z138" s="178" t="s">
        <v>1983</v>
      </c>
      <c r="AA138" s="178"/>
      <c r="AB138" s="178"/>
      <c r="AC138" s="467"/>
      <c r="AD138" s="467"/>
      <c r="AE138" s="467"/>
      <c r="AF138" s="467"/>
      <c r="AG138" s="467"/>
      <c r="AH138" s="467"/>
      <c r="AI138" s="467"/>
      <c r="AJ138" s="467"/>
      <c r="AK138" s="467"/>
      <c r="AL138" s="467"/>
      <c r="AM138" s="467"/>
      <c r="AN138" s="467"/>
      <c r="AO138" s="467"/>
      <c r="AP138" s="467"/>
      <c r="AQ138" s="467"/>
      <c r="AR138" s="467"/>
      <c r="AS138" s="467"/>
      <c r="AT138" s="467"/>
      <c r="AU138" s="467"/>
      <c r="AV138" s="467"/>
    </row>
    <row r="139" ht="22.5" customHeight="1">
      <c r="A139" s="268">
        <v>12.0</v>
      </c>
      <c r="B139" s="268">
        <v>8.0</v>
      </c>
      <c r="C139" s="268" t="s">
        <v>213</v>
      </c>
      <c r="D139" s="268"/>
      <c r="E139" s="268"/>
      <c r="F139" s="268"/>
      <c r="G139" s="268">
        <v>1.0</v>
      </c>
      <c r="H139" s="505">
        <v>1.53122877068E11</v>
      </c>
      <c r="I139" s="463">
        <v>7841.0</v>
      </c>
      <c r="J139" s="268" t="s">
        <v>470</v>
      </c>
      <c r="K139" s="268" t="s">
        <v>1984</v>
      </c>
      <c r="L139" s="269">
        <v>43892.0</v>
      </c>
      <c r="M139" s="268" t="s">
        <v>350</v>
      </c>
      <c r="N139" s="268" t="s">
        <v>151</v>
      </c>
      <c r="O139" s="269">
        <v>44790.0</v>
      </c>
      <c r="P139" s="268" t="s">
        <v>39</v>
      </c>
      <c r="Q139" s="268" t="s">
        <v>194</v>
      </c>
      <c r="R139" s="337"/>
      <c r="S139" s="173"/>
      <c r="T139" s="268" t="s">
        <v>11</v>
      </c>
      <c r="U139" s="464"/>
      <c r="V139" s="464"/>
      <c r="W139" s="464"/>
      <c r="X139" s="178" t="s">
        <v>1985</v>
      </c>
      <c r="Y139" s="178" t="s">
        <v>1986</v>
      </c>
      <c r="Z139" s="178" t="s">
        <v>1987</v>
      </c>
      <c r="AA139" s="178"/>
      <c r="AB139" s="178"/>
      <c r="AC139" s="479"/>
      <c r="AD139" s="479"/>
      <c r="AE139" s="479"/>
      <c r="AF139" s="479"/>
      <c r="AG139" s="479"/>
      <c r="AH139" s="479"/>
      <c r="AI139" s="479"/>
      <c r="AJ139" s="479"/>
      <c r="AK139" s="479"/>
      <c r="AL139" s="479"/>
      <c r="AM139" s="479"/>
      <c r="AN139" s="479"/>
      <c r="AO139" s="479"/>
      <c r="AP139" s="479"/>
      <c r="AQ139" s="479"/>
      <c r="AR139" s="479"/>
      <c r="AS139" s="479"/>
      <c r="AT139" s="479"/>
      <c r="AU139" s="479"/>
      <c r="AV139" s="479"/>
    </row>
    <row r="140" ht="22.5" customHeight="1">
      <c r="A140" s="268">
        <v>13.0</v>
      </c>
      <c r="B140" s="268">
        <v>8.0</v>
      </c>
      <c r="C140" s="268" t="s">
        <v>213</v>
      </c>
      <c r="D140" s="268"/>
      <c r="E140" s="268"/>
      <c r="F140" s="268"/>
      <c r="G140" s="268">
        <v>1.0</v>
      </c>
      <c r="H140" s="505">
        <v>1.10808018239E11</v>
      </c>
      <c r="I140" s="463">
        <v>8030.0</v>
      </c>
      <c r="J140" s="268" t="s">
        <v>1307</v>
      </c>
      <c r="K140" s="268" t="s">
        <v>1988</v>
      </c>
      <c r="L140" s="269">
        <v>43781.0</v>
      </c>
      <c r="M140" s="268" t="s">
        <v>350</v>
      </c>
      <c r="N140" s="268" t="s">
        <v>153</v>
      </c>
      <c r="O140" s="269">
        <v>44790.0</v>
      </c>
      <c r="P140" s="268" t="s">
        <v>37</v>
      </c>
      <c r="Q140" s="268" t="s">
        <v>194</v>
      </c>
      <c r="R140" s="337"/>
      <c r="S140" s="173"/>
      <c r="T140" s="268" t="s">
        <v>11</v>
      </c>
      <c r="U140" s="464"/>
      <c r="V140" s="464"/>
      <c r="W140" s="464"/>
      <c r="X140" s="178" t="s">
        <v>1989</v>
      </c>
      <c r="Y140" s="178" t="s">
        <v>1990</v>
      </c>
      <c r="Z140" s="178" t="s">
        <v>1991</v>
      </c>
      <c r="AA140" s="178"/>
      <c r="AB140" s="178"/>
      <c r="AC140" s="479"/>
      <c r="AD140" s="479"/>
      <c r="AE140" s="479"/>
      <c r="AF140" s="479"/>
      <c r="AG140" s="479"/>
      <c r="AH140" s="479"/>
      <c r="AI140" s="479"/>
      <c r="AJ140" s="479"/>
      <c r="AK140" s="479"/>
      <c r="AL140" s="479"/>
      <c r="AM140" s="479"/>
      <c r="AN140" s="479"/>
      <c r="AO140" s="479"/>
      <c r="AP140" s="479"/>
      <c r="AQ140" s="479"/>
      <c r="AR140" s="479"/>
      <c r="AS140" s="479"/>
      <c r="AT140" s="479"/>
      <c r="AU140" s="479"/>
      <c r="AV140" s="479"/>
    </row>
    <row r="141" ht="22.5" customHeight="1">
      <c r="A141" s="268">
        <v>14.0</v>
      </c>
      <c r="B141" s="268">
        <v>8.0</v>
      </c>
      <c r="C141" s="268" t="s">
        <v>213</v>
      </c>
      <c r="D141" s="268"/>
      <c r="E141" s="268"/>
      <c r="F141" s="268"/>
      <c r="G141" s="268">
        <v>1.0</v>
      </c>
      <c r="H141" s="505">
        <v>1.71114224176E11</v>
      </c>
      <c r="I141" s="463">
        <v>8207.0</v>
      </c>
      <c r="J141" s="268" t="s">
        <v>1992</v>
      </c>
      <c r="K141" s="268" t="s">
        <v>1993</v>
      </c>
      <c r="L141" s="269">
        <v>43818.0</v>
      </c>
      <c r="M141" s="268" t="s">
        <v>338</v>
      </c>
      <c r="N141" s="268" t="s">
        <v>154</v>
      </c>
      <c r="O141" s="269">
        <v>44790.0</v>
      </c>
      <c r="P141" s="268" t="s">
        <v>125</v>
      </c>
      <c r="Q141" s="268" t="s">
        <v>198</v>
      </c>
      <c r="R141" s="337" t="s">
        <v>1994</v>
      </c>
      <c r="S141" s="173"/>
      <c r="T141" s="268" t="s">
        <v>11</v>
      </c>
      <c r="U141" s="464"/>
      <c r="V141" s="464"/>
      <c r="W141" s="464"/>
      <c r="X141" s="178" t="s">
        <v>1995</v>
      </c>
      <c r="Y141" s="178" t="s">
        <v>1996</v>
      </c>
      <c r="Z141" s="178" t="s">
        <v>1529</v>
      </c>
      <c r="AA141" s="178"/>
      <c r="AB141" s="178"/>
      <c r="AC141" s="479"/>
      <c r="AD141" s="479"/>
      <c r="AE141" s="479"/>
      <c r="AF141" s="479"/>
      <c r="AG141" s="479"/>
      <c r="AH141" s="479"/>
      <c r="AI141" s="479"/>
      <c r="AJ141" s="479"/>
      <c r="AK141" s="479"/>
      <c r="AL141" s="479"/>
      <c r="AM141" s="479"/>
      <c r="AN141" s="479"/>
      <c r="AO141" s="479"/>
      <c r="AP141" s="479"/>
      <c r="AQ141" s="479"/>
      <c r="AR141" s="479"/>
      <c r="AS141" s="479"/>
      <c r="AT141" s="479"/>
      <c r="AU141" s="479"/>
      <c r="AV141" s="479"/>
    </row>
    <row r="142" ht="22.5" customHeight="1">
      <c r="A142" s="268">
        <v>15.0</v>
      </c>
      <c r="B142" s="268">
        <v>8.0</v>
      </c>
      <c r="C142" s="268" t="s">
        <v>213</v>
      </c>
      <c r="D142" s="268"/>
      <c r="E142" s="268"/>
      <c r="F142" s="268"/>
      <c r="G142" s="268">
        <v>1.0</v>
      </c>
      <c r="H142" s="505">
        <v>1.65846703128E11</v>
      </c>
      <c r="I142" s="463">
        <v>8982.0</v>
      </c>
      <c r="J142" s="468" t="s">
        <v>1997</v>
      </c>
      <c r="K142" s="468" t="s">
        <v>1998</v>
      </c>
      <c r="L142" s="469">
        <v>44004.0</v>
      </c>
      <c r="M142" s="468" t="s">
        <v>338</v>
      </c>
      <c r="N142" s="468" t="s">
        <v>151</v>
      </c>
      <c r="O142" s="469">
        <v>45519.0</v>
      </c>
      <c r="P142" s="468" t="s">
        <v>115</v>
      </c>
      <c r="Q142" s="268" t="s">
        <v>198</v>
      </c>
      <c r="R142" s="295"/>
      <c r="S142" s="173"/>
      <c r="T142" s="466" t="s">
        <v>11</v>
      </c>
      <c r="U142" s="464"/>
      <c r="V142" s="464"/>
      <c r="W142" s="464"/>
      <c r="X142" s="178" t="s">
        <v>1999</v>
      </c>
      <c r="Y142" s="178"/>
      <c r="Z142" s="178"/>
      <c r="AA142" s="178"/>
      <c r="AB142" s="173"/>
      <c r="AC142" s="549"/>
      <c r="AD142" s="549"/>
      <c r="AE142" s="549"/>
      <c r="AF142" s="550"/>
      <c r="AG142" s="550"/>
      <c r="AH142" s="550"/>
      <c r="AI142" s="550"/>
      <c r="AJ142" s="550"/>
      <c r="AK142" s="550"/>
      <c r="AL142" s="550"/>
      <c r="AM142" s="550"/>
      <c r="AN142" s="550"/>
      <c r="AO142" s="550"/>
      <c r="AP142" s="550"/>
      <c r="AQ142" s="550"/>
      <c r="AR142" s="550"/>
      <c r="AS142" s="550"/>
      <c r="AT142" s="550"/>
      <c r="AU142" s="550"/>
      <c r="AV142" s="550"/>
    </row>
    <row r="143" ht="22.5" customHeight="1">
      <c r="A143" s="268">
        <v>16.0</v>
      </c>
      <c r="B143" s="268">
        <v>8.0</v>
      </c>
      <c r="C143" s="268" t="s">
        <v>213</v>
      </c>
      <c r="D143" s="268"/>
      <c r="E143" s="268"/>
      <c r="F143" s="268"/>
      <c r="G143" s="268">
        <v>1.0</v>
      </c>
      <c r="H143" s="505">
        <v>9.1631241879E10</v>
      </c>
      <c r="I143" s="463">
        <v>9235.0</v>
      </c>
      <c r="J143" s="468" t="s">
        <v>590</v>
      </c>
      <c r="K143" s="468" t="s">
        <v>2000</v>
      </c>
      <c r="L143" s="469">
        <v>43734.0</v>
      </c>
      <c r="M143" s="468" t="s">
        <v>338</v>
      </c>
      <c r="N143" s="468" t="s">
        <v>153</v>
      </c>
      <c r="O143" s="469">
        <v>45665.0</v>
      </c>
      <c r="P143" s="468" t="s">
        <v>115</v>
      </c>
      <c r="Q143" s="268" t="s">
        <v>198</v>
      </c>
      <c r="R143" s="295" t="s">
        <v>2001</v>
      </c>
      <c r="S143" s="173"/>
      <c r="T143" s="268" t="s">
        <v>11</v>
      </c>
      <c r="U143" s="268"/>
      <c r="V143" s="268"/>
      <c r="W143" s="268"/>
      <c r="X143" s="178" t="s">
        <v>2002</v>
      </c>
      <c r="Y143" s="178"/>
      <c r="Z143" s="178"/>
      <c r="AA143" s="178"/>
      <c r="AB143" s="173"/>
      <c r="AC143" s="549"/>
      <c r="AD143" s="549"/>
      <c r="AE143" s="549"/>
      <c r="AF143" s="550"/>
      <c r="AG143" s="550"/>
      <c r="AH143" s="550"/>
      <c r="AI143" s="550"/>
      <c r="AJ143" s="550"/>
      <c r="AK143" s="550"/>
      <c r="AL143" s="550"/>
      <c r="AM143" s="550"/>
      <c r="AN143" s="550"/>
      <c r="AO143" s="550"/>
      <c r="AP143" s="550"/>
      <c r="AQ143" s="550"/>
      <c r="AR143" s="550"/>
      <c r="AS143" s="550"/>
      <c r="AT143" s="550"/>
      <c r="AU143" s="550"/>
      <c r="AV143" s="550"/>
    </row>
    <row r="144" ht="22.5" customHeight="1">
      <c r="A144" s="268">
        <v>17.0</v>
      </c>
      <c r="B144" s="268">
        <v>8.0</v>
      </c>
      <c r="C144" s="268" t="s">
        <v>213</v>
      </c>
      <c r="D144" s="352"/>
      <c r="E144" s="352"/>
      <c r="F144" s="352"/>
      <c r="G144" s="352">
        <v>1.0</v>
      </c>
      <c r="H144" s="495">
        <v>9.0924808439E10</v>
      </c>
      <c r="I144" s="496"/>
      <c r="J144" s="497" t="s">
        <v>2003</v>
      </c>
      <c r="K144" s="497" t="s">
        <v>2004</v>
      </c>
      <c r="L144" s="498">
        <v>43828.0</v>
      </c>
      <c r="M144" s="497" t="s">
        <v>338</v>
      </c>
      <c r="N144" s="497"/>
      <c r="O144" s="499">
        <v>45883.0</v>
      </c>
      <c r="P144" s="497" t="s">
        <v>115</v>
      </c>
      <c r="Q144" s="352" t="s">
        <v>345</v>
      </c>
      <c r="R144" s="353"/>
      <c r="S144" s="183"/>
      <c r="T144" s="352" t="s">
        <v>16</v>
      </c>
      <c r="U144" s="352"/>
      <c r="V144" s="352"/>
      <c r="W144" s="352"/>
      <c r="X144" s="501"/>
      <c r="Y144" s="501"/>
      <c r="Z144" s="501"/>
      <c r="AA144" s="352"/>
      <c r="AB144" s="188"/>
      <c r="AC144" s="502"/>
      <c r="AD144" s="502"/>
      <c r="AE144" s="502"/>
      <c r="AF144" s="502"/>
      <c r="AG144" s="502"/>
      <c r="AH144" s="502"/>
      <c r="AI144" s="502"/>
      <c r="AJ144" s="502"/>
      <c r="AK144" s="502"/>
      <c r="AL144" s="502"/>
      <c r="AM144" s="502"/>
      <c r="AN144" s="502"/>
      <c r="AO144" s="502"/>
      <c r="AP144" s="502"/>
      <c r="AQ144" s="502"/>
      <c r="AR144" s="502"/>
      <c r="AS144" s="502"/>
      <c r="AT144" s="502"/>
      <c r="AU144" s="502"/>
      <c r="AV144" s="502"/>
    </row>
    <row r="145" ht="22.5" customHeight="1">
      <c r="A145" s="268">
        <v>18.0</v>
      </c>
      <c r="B145" s="268">
        <v>8.0</v>
      </c>
      <c r="C145" s="268" t="s">
        <v>213</v>
      </c>
      <c r="D145" s="352"/>
      <c r="E145" s="352"/>
      <c r="F145" s="352"/>
      <c r="G145" s="352">
        <v>1.0</v>
      </c>
      <c r="H145" s="495">
        <v>9.5521584795E10</v>
      </c>
      <c r="I145" s="496">
        <v>9507.0</v>
      </c>
      <c r="J145" s="497" t="s">
        <v>343</v>
      </c>
      <c r="K145" s="497" t="s">
        <v>2005</v>
      </c>
      <c r="L145" s="498">
        <v>43941.0</v>
      </c>
      <c r="M145" s="497" t="s">
        <v>350</v>
      </c>
      <c r="N145" s="497"/>
      <c r="O145" s="499">
        <v>45883.0</v>
      </c>
      <c r="P145" s="497" t="s">
        <v>133</v>
      </c>
      <c r="Q145" s="352" t="s">
        <v>345</v>
      </c>
      <c r="R145" s="353" t="s">
        <v>2006</v>
      </c>
      <c r="S145" s="183"/>
      <c r="T145" s="352" t="s">
        <v>22</v>
      </c>
      <c r="U145" s="352"/>
      <c r="V145" s="352"/>
      <c r="W145" s="352"/>
      <c r="X145" s="501"/>
      <c r="Y145" s="501"/>
      <c r="Z145" s="501"/>
      <c r="AA145" s="352"/>
      <c r="AB145" s="188"/>
      <c r="AC145" s="502"/>
      <c r="AD145" s="502"/>
      <c r="AE145" s="502"/>
      <c r="AF145" s="502"/>
      <c r="AG145" s="502"/>
      <c r="AH145" s="502"/>
      <c r="AI145" s="502"/>
      <c r="AJ145" s="502"/>
      <c r="AK145" s="502"/>
      <c r="AL145" s="502"/>
      <c r="AM145" s="502"/>
      <c r="AN145" s="502"/>
      <c r="AO145" s="502"/>
      <c r="AP145" s="502"/>
      <c r="AQ145" s="502"/>
      <c r="AR145" s="502"/>
      <c r="AS145" s="502"/>
      <c r="AT145" s="502"/>
      <c r="AU145" s="502"/>
      <c r="AV145" s="502"/>
    </row>
    <row r="146" ht="22.5" customHeight="1">
      <c r="A146" s="352">
        <v>19.0</v>
      </c>
      <c r="B146" s="268">
        <v>8.0</v>
      </c>
      <c r="C146" s="268" t="s">
        <v>213</v>
      </c>
      <c r="D146" s="551" t="s">
        <v>334</v>
      </c>
      <c r="E146" s="352"/>
      <c r="F146" s="352"/>
      <c r="G146" s="352">
        <v>1.0</v>
      </c>
      <c r="H146" s="495">
        <v>1.5440598227E11</v>
      </c>
      <c r="I146" s="496">
        <v>9410.0</v>
      </c>
      <c r="J146" s="497" t="s">
        <v>475</v>
      </c>
      <c r="K146" s="497" t="s">
        <v>2007</v>
      </c>
      <c r="L146" s="498">
        <v>43866.0</v>
      </c>
      <c r="M146" s="497" t="s">
        <v>338</v>
      </c>
      <c r="N146" s="497" t="s">
        <v>152</v>
      </c>
      <c r="O146" s="499">
        <v>45883.0</v>
      </c>
      <c r="P146" s="497" t="s">
        <v>133</v>
      </c>
      <c r="Q146" s="352" t="s">
        <v>345</v>
      </c>
      <c r="R146" s="353" t="s">
        <v>2008</v>
      </c>
      <c r="S146" s="183"/>
      <c r="T146" s="352" t="s">
        <v>11</v>
      </c>
      <c r="U146" s="352"/>
      <c r="V146" s="352"/>
      <c r="W146" s="352"/>
      <c r="X146" s="501"/>
      <c r="Y146" s="501"/>
      <c r="Z146" s="501"/>
      <c r="AA146" s="352"/>
      <c r="AB146" s="188"/>
      <c r="AC146" s="502"/>
      <c r="AD146" s="502"/>
      <c r="AE146" s="502"/>
      <c r="AF146" s="502"/>
      <c r="AG146" s="502"/>
      <c r="AH146" s="502"/>
      <c r="AI146" s="502"/>
      <c r="AJ146" s="502"/>
      <c r="AK146" s="502"/>
      <c r="AL146" s="502"/>
      <c r="AM146" s="502"/>
      <c r="AN146" s="502"/>
      <c r="AO146" s="502"/>
      <c r="AP146" s="502"/>
      <c r="AQ146" s="502"/>
      <c r="AR146" s="502"/>
      <c r="AS146" s="502"/>
      <c r="AT146" s="502"/>
      <c r="AU146" s="502"/>
      <c r="AV146" s="502"/>
    </row>
    <row r="147" ht="22.5" customHeight="1">
      <c r="A147" s="352">
        <v>20.0</v>
      </c>
      <c r="B147" s="268">
        <v>8.0</v>
      </c>
      <c r="C147" s="268" t="s">
        <v>213</v>
      </c>
      <c r="D147" s="352"/>
      <c r="E147" s="352"/>
      <c r="F147" s="352"/>
      <c r="G147" s="352">
        <v>1.0</v>
      </c>
      <c r="H147" s="495">
        <v>1.10118651935E11</v>
      </c>
      <c r="I147" s="496">
        <v>9389.0</v>
      </c>
      <c r="J147" s="497" t="s">
        <v>2009</v>
      </c>
      <c r="K147" s="497" t="s">
        <v>2010</v>
      </c>
      <c r="L147" s="498">
        <v>44018.0</v>
      </c>
      <c r="M147" s="497" t="s">
        <v>338</v>
      </c>
      <c r="N147" s="497"/>
      <c r="O147" s="499">
        <v>45883.0</v>
      </c>
      <c r="P147" s="497" t="s">
        <v>9</v>
      </c>
      <c r="Q147" s="352" t="s">
        <v>345</v>
      </c>
      <c r="R147" s="353" t="s">
        <v>2011</v>
      </c>
      <c r="S147" s="183"/>
      <c r="T147" s="352" t="s">
        <v>11</v>
      </c>
      <c r="U147" s="352"/>
      <c r="V147" s="352"/>
      <c r="W147" s="352"/>
      <c r="X147" s="501"/>
      <c r="Y147" s="501"/>
      <c r="Z147" s="501"/>
      <c r="AA147" s="352"/>
      <c r="AB147" s="188"/>
      <c r="AC147" s="502"/>
      <c r="AD147" s="502"/>
      <c r="AE147" s="502"/>
      <c r="AF147" s="502"/>
      <c r="AG147" s="502"/>
      <c r="AH147" s="502"/>
      <c r="AI147" s="502"/>
      <c r="AJ147" s="502"/>
      <c r="AK147" s="502"/>
      <c r="AL147" s="502"/>
      <c r="AM147" s="502"/>
      <c r="AN147" s="502"/>
      <c r="AO147" s="502"/>
      <c r="AP147" s="502"/>
      <c r="AQ147" s="502"/>
      <c r="AR147" s="502"/>
      <c r="AS147" s="502"/>
      <c r="AT147" s="502"/>
      <c r="AU147" s="502"/>
      <c r="AV147" s="502"/>
    </row>
    <row r="148" ht="22.5" customHeight="1">
      <c r="A148" s="535">
        <v>21.0</v>
      </c>
      <c r="B148" s="535">
        <v>8.0</v>
      </c>
      <c r="C148" s="535" t="s">
        <v>213</v>
      </c>
      <c r="D148" s="535"/>
      <c r="E148" s="535"/>
      <c r="F148" s="535"/>
      <c r="G148" s="535">
        <v>1.0</v>
      </c>
      <c r="H148" s="536"/>
      <c r="I148" s="537"/>
      <c r="J148" s="538" t="s">
        <v>2012</v>
      </c>
      <c r="K148" s="538" t="s">
        <v>2013</v>
      </c>
      <c r="L148" s="539">
        <v>43796.0</v>
      </c>
      <c r="M148" s="538" t="s">
        <v>338</v>
      </c>
      <c r="N148" s="538"/>
      <c r="O148" s="540">
        <v>45883.0</v>
      </c>
      <c r="P148" s="538" t="s">
        <v>115</v>
      </c>
      <c r="Q148" s="535" t="s">
        <v>345</v>
      </c>
      <c r="R148" s="541" t="s">
        <v>2014</v>
      </c>
      <c r="S148" s="542"/>
      <c r="T148" s="535" t="s">
        <v>22</v>
      </c>
      <c r="U148" s="535"/>
      <c r="V148" s="535"/>
      <c r="W148" s="552"/>
      <c r="X148" s="543"/>
      <c r="Y148" s="543"/>
      <c r="Z148" s="543"/>
      <c r="AA148" s="543"/>
      <c r="AB148" s="543"/>
      <c r="AC148" s="544"/>
      <c r="AD148" s="544"/>
      <c r="AE148" s="544"/>
      <c r="AF148" s="544"/>
      <c r="AG148" s="544"/>
      <c r="AH148" s="544"/>
      <c r="AI148" s="544"/>
      <c r="AJ148" s="544"/>
      <c r="AK148" s="544"/>
      <c r="AL148" s="544"/>
      <c r="AM148" s="544"/>
      <c r="AN148" s="544"/>
      <c r="AO148" s="544"/>
      <c r="AP148" s="544"/>
      <c r="AQ148" s="544"/>
      <c r="AR148" s="544"/>
      <c r="AS148" s="544"/>
      <c r="AT148" s="544"/>
      <c r="AU148" s="544"/>
      <c r="AV148" s="544"/>
    </row>
    <row r="149" ht="22.5" customHeight="1">
      <c r="A149" s="535">
        <v>22.0</v>
      </c>
      <c r="B149" s="535"/>
      <c r="C149" s="535"/>
      <c r="D149" s="535"/>
      <c r="E149" s="535"/>
      <c r="F149" s="535"/>
      <c r="G149" s="535"/>
      <c r="H149" s="536"/>
      <c r="I149" s="537"/>
      <c r="J149" s="538" t="s">
        <v>569</v>
      </c>
      <c r="K149" s="538" t="s">
        <v>2015</v>
      </c>
      <c r="L149" s="539"/>
      <c r="M149" s="538"/>
      <c r="N149" s="538"/>
      <c r="O149" s="540">
        <v>45883.0</v>
      </c>
      <c r="P149" s="538" t="s">
        <v>115</v>
      </c>
      <c r="Q149" s="535" t="s">
        <v>345</v>
      </c>
      <c r="R149" s="541"/>
      <c r="S149" s="542"/>
      <c r="T149" s="535" t="s">
        <v>22</v>
      </c>
      <c r="U149" s="552"/>
      <c r="V149" s="552"/>
      <c r="W149" s="552"/>
      <c r="X149" s="543"/>
      <c r="Y149" s="543"/>
      <c r="Z149" s="543"/>
      <c r="AA149" s="543"/>
      <c r="AB149" s="543"/>
      <c r="AC149" s="553"/>
      <c r="AD149" s="553"/>
      <c r="AE149" s="553"/>
      <c r="AF149" s="554"/>
      <c r="AG149" s="554"/>
      <c r="AH149" s="554"/>
      <c r="AI149" s="554"/>
      <c r="AJ149" s="554"/>
      <c r="AK149" s="554"/>
      <c r="AL149" s="554"/>
      <c r="AM149" s="554"/>
      <c r="AN149" s="554"/>
      <c r="AO149" s="554"/>
      <c r="AP149" s="554"/>
      <c r="AQ149" s="554"/>
      <c r="AR149" s="554"/>
      <c r="AS149" s="554"/>
      <c r="AT149" s="554"/>
      <c r="AU149" s="554"/>
      <c r="AV149" s="554"/>
    </row>
    <row r="150" ht="22.5" customHeight="1">
      <c r="A150" s="268">
        <v>23.0</v>
      </c>
      <c r="B150" s="468"/>
      <c r="C150" s="468"/>
      <c r="D150" s="468"/>
      <c r="E150" s="468"/>
      <c r="F150" s="468"/>
      <c r="G150" s="468"/>
      <c r="H150" s="468"/>
      <c r="I150" s="463"/>
      <c r="J150" s="468"/>
      <c r="K150" s="468"/>
      <c r="L150" s="469"/>
      <c r="M150" s="468"/>
      <c r="N150" s="468"/>
      <c r="O150" s="506"/>
      <c r="P150" s="468"/>
      <c r="Q150" s="468"/>
      <c r="R150" s="555"/>
      <c r="S150" s="468"/>
      <c r="T150" s="512"/>
      <c r="U150" s="468"/>
      <c r="V150" s="468"/>
      <c r="W150" s="468"/>
      <c r="X150" s="468"/>
      <c r="Y150" s="468"/>
      <c r="Z150" s="468"/>
      <c r="AA150" s="468"/>
      <c r="AB150" s="468"/>
      <c r="AC150" s="468"/>
      <c r="AD150" s="468"/>
      <c r="AE150" s="468"/>
      <c r="AF150" s="468"/>
      <c r="AG150" s="468"/>
      <c r="AH150" s="468"/>
      <c r="AI150" s="468"/>
      <c r="AJ150" s="468"/>
      <c r="AK150" s="468"/>
      <c r="AL150" s="468"/>
      <c r="AM150" s="468"/>
      <c r="AN150" s="468"/>
      <c r="AO150" s="468"/>
      <c r="AP150" s="468"/>
      <c r="AQ150" s="468"/>
      <c r="AR150" s="468"/>
      <c r="AS150" s="468"/>
      <c r="AT150" s="468"/>
      <c r="AU150" s="468"/>
      <c r="AV150" s="468"/>
    </row>
    <row r="151" ht="22.5" customHeight="1">
      <c r="A151" s="268">
        <v>24.0</v>
      </c>
      <c r="B151" s="468"/>
      <c r="C151" s="468"/>
      <c r="D151" s="468"/>
      <c r="E151" s="468"/>
      <c r="F151" s="468"/>
      <c r="G151" s="468"/>
      <c r="H151" s="468"/>
      <c r="I151" s="463"/>
      <c r="J151" s="468"/>
      <c r="K151" s="468"/>
      <c r="L151" s="468"/>
      <c r="M151" s="468"/>
      <c r="N151" s="468"/>
      <c r="O151" s="506"/>
      <c r="P151" s="468"/>
      <c r="Q151" s="468"/>
      <c r="R151" s="555"/>
      <c r="S151" s="468"/>
      <c r="T151" s="512"/>
      <c r="U151" s="468"/>
      <c r="V151" s="468"/>
      <c r="W151" s="468"/>
      <c r="X151" s="468"/>
      <c r="Y151" s="468"/>
      <c r="Z151" s="468"/>
      <c r="AA151" s="468"/>
      <c r="AB151" s="468"/>
      <c r="AC151" s="468"/>
      <c r="AD151" s="468"/>
      <c r="AE151" s="468"/>
      <c r="AF151" s="468"/>
      <c r="AG151" s="468"/>
      <c r="AH151" s="468"/>
      <c r="AI151" s="468"/>
      <c r="AJ151" s="468"/>
      <c r="AK151" s="468"/>
      <c r="AL151" s="468"/>
      <c r="AM151" s="468"/>
      <c r="AN151" s="468"/>
      <c r="AO151" s="468"/>
      <c r="AP151" s="468"/>
      <c r="AQ151" s="468"/>
      <c r="AR151" s="468"/>
      <c r="AS151" s="468"/>
      <c r="AT151" s="468"/>
      <c r="AU151" s="468"/>
      <c r="AV151" s="468"/>
    </row>
    <row r="152" ht="22.5" customHeight="1">
      <c r="A152" s="164" t="s">
        <v>2016</v>
      </c>
      <c r="B152" s="25"/>
      <c r="C152" s="25"/>
      <c r="D152" s="25"/>
      <c r="E152" s="25"/>
      <c r="F152" s="25"/>
      <c r="G152" s="25"/>
      <c r="H152" s="25"/>
      <c r="I152" s="25"/>
      <c r="J152" s="25"/>
      <c r="K152" s="26"/>
      <c r="L152" s="457"/>
      <c r="M152" s="458"/>
      <c r="N152" s="262"/>
      <c r="O152" s="457"/>
      <c r="P152" s="458"/>
      <c r="Q152" s="458"/>
      <c r="R152" s="459"/>
      <c r="S152" s="460"/>
      <c r="T152" s="458"/>
      <c r="U152" s="461"/>
      <c r="V152" s="461"/>
      <c r="W152" s="461"/>
      <c r="X152" s="368"/>
      <c r="Y152" s="368"/>
      <c r="Z152" s="368"/>
      <c r="AA152" s="368"/>
      <c r="AB152" s="458"/>
      <c r="AC152" s="335"/>
      <c r="AD152" s="335"/>
      <c r="AE152" s="335"/>
      <c r="AF152" s="335"/>
      <c r="AG152" s="335"/>
      <c r="AH152" s="335"/>
      <c r="AI152" s="335"/>
      <c r="AJ152" s="335"/>
      <c r="AK152" s="335"/>
      <c r="AL152" s="335"/>
      <c r="AM152" s="335"/>
      <c r="AN152" s="335"/>
      <c r="AO152" s="335"/>
      <c r="AP152" s="335"/>
      <c r="AQ152" s="335"/>
      <c r="AR152" s="335"/>
      <c r="AS152" s="335"/>
      <c r="AT152" s="335"/>
      <c r="AU152" s="335"/>
      <c r="AV152" s="335"/>
    </row>
    <row r="153" ht="22.5" customHeight="1">
      <c r="A153" s="268">
        <v>1.0</v>
      </c>
      <c r="B153" s="268">
        <v>7.0</v>
      </c>
      <c r="C153" s="268" t="s">
        <v>215</v>
      </c>
      <c r="D153" s="268"/>
      <c r="E153" s="268"/>
      <c r="F153" s="268"/>
      <c r="G153" s="268">
        <v>1.0</v>
      </c>
      <c r="H153" s="505">
        <v>9.5903070216E10</v>
      </c>
      <c r="I153" s="463">
        <v>8455.0</v>
      </c>
      <c r="J153" s="268" t="s">
        <v>1023</v>
      </c>
      <c r="K153" s="268" t="s">
        <v>2017</v>
      </c>
      <c r="L153" s="269">
        <v>43725.0</v>
      </c>
      <c r="M153" s="268" t="s">
        <v>338</v>
      </c>
      <c r="N153" s="268" t="s">
        <v>154</v>
      </c>
      <c r="O153" s="269">
        <v>45301.0</v>
      </c>
      <c r="P153" s="268" t="s">
        <v>42</v>
      </c>
      <c r="Q153" s="268" t="s">
        <v>188</v>
      </c>
      <c r="R153" s="337"/>
      <c r="S153" s="173"/>
      <c r="T153" s="268" t="s">
        <v>11</v>
      </c>
      <c r="U153" s="464"/>
      <c r="V153" s="464"/>
      <c r="W153" s="464"/>
      <c r="X153" s="178" t="s">
        <v>2018</v>
      </c>
      <c r="Y153" s="178" t="s">
        <v>2019</v>
      </c>
      <c r="Z153" s="178"/>
      <c r="AA153" s="178"/>
      <c r="AB153" s="178"/>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row>
    <row r="154" ht="22.5" customHeight="1">
      <c r="A154" s="268">
        <v>2.0</v>
      </c>
      <c r="B154" s="268">
        <v>7.0</v>
      </c>
      <c r="C154" s="268" t="s">
        <v>215</v>
      </c>
      <c r="D154" s="268"/>
      <c r="E154" s="268"/>
      <c r="F154" s="268" t="s">
        <v>334</v>
      </c>
      <c r="G154" s="268">
        <v>1.0</v>
      </c>
      <c r="H154" s="505">
        <v>1.61746676142E11</v>
      </c>
      <c r="I154" s="463">
        <v>7829.0</v>
      </c>
      <c r="J154" s="268" t="s">
        <v>2020</v>
      </c>
      <c r="K154" s="268" t="s">
        <v>2021</v>
      </c>
      <c r="L154" s="269">
        <v>43865.0</v>
      </c>
      <c r="M154" s="268" t="s">
        <v>338</v>
      </c>
      <c r="N154" s="268" t="s">
        <v>153</v>
      </c>
      <c r="O154" s="269">
        <v>43939.0</v>
      </c>
      <c r="P154" s="268" t="s">
        <v>37</v>
      </c>
      <c r="Q154" s="268" t="s">
        <v>188</v>
      </c>
      <c r="R154" s="337" t="s">
        <v>2022</v>
      </c>
      <c r="S154" s="173"/>
      <c r="T154" s="268" t="s">
        <v>11</v>
      </c>
      <c r="U154" s="464"/>
      <c r="V154" s="464"/>
      <c r="W154" s="464"/>
      <c r="X154" s="178" t="s">
        <v>2023</v>
      </c>
      <c r="Y154" s="178" t="s">
        <v>2024</v>
      </c>
      <c r="Z154" s="178" t="s">
        <v>2025</v>
      </c>
      <c r="AA154" s="178" t="s">
        <v>1568</v>
      </c>
      <c r="AB154" s="178"/>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row>
    <row r="155" ht="22.5" customHeight="1">
      <c r="A155" s="268">
        <v>3.0</v>
      </c>
      <c r="B155" s="268">
        <v>7.0</v>
      </c>
      <c r="C155" s="268" t="s">
        <v>215</v>
      </c>
      <c r="D155" s="268"/>
      <c r="E155" s="268"/>
      <c r="F155" s="268"/>
      <c r="G155" s="268">
        <v>1.0</v>
      </c>
      <c r="H155" s="505">
        <v>1.54036447606E11</v>
      </c>
      <c r="I155" s="463">
        <v>7811.0</v>
      </c>
      <c r="J155" s="268" t="s">
        <v>528</v>
      </c>
      <c r="K155" s="268" t="s">
        <v>2026</v>
      </c>
      <c r="L155" s="269">
        <v>43852.0</v>
      </c>
      <c r="M155" s="268" t="s">
        <v>338</v>
      </c>
      <c r="N155" s="268" t="s">
        <v>153</v>
      </c>
      <c r="O155" s="269">
        <v>44614.0</v>
      </c>
      <c r="P155" s="268" t="s">
        <v>96</v>
      </c>
      <c r="Q155" s="268" t="s">
        <v>188</v>
      </c>
      <c r="R155" s="337" t="s">
        <v>2027</v>
      </c>
      <c r="S155" s="173"/>
      <c r="T155" s="268" t="s">
        <v>11</v>
      </c>
      <c r="U155" s="464"/>
      <c r="V155" s="464"/>
      <c r="W155" s="464"/>
      <c r="X155" s="178" t="s">
        <v>2028</v>
      </c>
      <c r="Y155" s="178" t="s">
        <v>2029</v>
      </c>
      <c r="Z155" s="178" t="s">
        <v>2030</v>
      </c>
      <c r="AA155" s="178"/>
      <c r="AB155" s="178"/>
      <c r="AC155" s="465"/>
      <c r="AD155" s="465"/>
      <c r="AE155" s="465"/>
      <c r="AF155" s="465"/>
      <c r="AG155" s="465"/>
      <c r="AH155" s="465"/>
      <c r="AI155" s="465"/>
      <c r="AJ155" s="465"/>
      <c r="AK155" s="465"/>
      <c r="AL155" s="465"/>
      <c r="AM155" s="465"/>
      <c r="AN155" s="465"/>
      <c r="AO155" s="465"/>
      <c r="AP155" s="465"/>
      <c r="AQ155" s="465"/>
      <c r="AR155" s="465"/>
      <c r="AS155" s="465"/>
      <c r="AT155" s="465"/>
      <c r="AU155" s="465"/>
      <c r="AV155" s="465"/>
    </row>
    <row r="156" ht="22.5" customHeight="1">
      <c r="A156" s="268">
        <v>4.0</v>
      </c>
      <c r="B156" s="268">
        <v>7.0</v>
      </c>
      <c r="C156" s="268" t="s">
        <v>215</v>
      </c>
      <c r="D156" s="268"/>
      <c r="E156" s="268"/>
      <c r="F156" s="268"/>
      <c r="G156" s="268">
        <v>1.0</v>
      </c>
      <c r="H156" s="505">
        <v>9.551426923E10</v>
      </c>
      <c r="I156" s="463">
        <v>8562.0</v>
      </c>
      <c r="J156" s="268" t="s">
        <v>569</v>
      </c>
      <c r="K156" s="268" t="s">
        <v>2031</v>
      </c>
      <c r="L156" s="269">
        <v>43781.0</v>
      </c>
      <c r="M156" s="268" t="s">
        <v>350</v>
      </c>
      <c r="N156" s="268" t="s">
        <v>152</v>
      </c>
      <c r="O156" s="269">
        <v>45155.0</v>
      </c>
      <c r="P156" s="268" t="s">
        <v>115</v>
      </c>
      <c r="Q156" s="268" t="s">
        <v>190</v>
      </c>
      <c r="R156" s="337" t="s">
        <v>2032</v>
      </c>
      <c r="S156" s="173"/>
      <c r="T156" s="268" t="s">
        <v>11</v>
      </c>
      <c r="U156" s="464"/>
      <c r="V156" s="464"/>
      <c r="W156" s="464"/>
      <c r="X156" s="178" t="s">
        <v>2033</v>
      </c>
      <c r="Y156" s="178" t="s">
        <v>2034</v>
      </c>
      <c r="Z156" s="178"/>
      <c r="AA156" s="178"/>
      <c r="AB156" s="178"/>
      <c r="AC156" s="467"/>
      <c r="AD156" s="467"/>
      <c r="AE156" s="467"/>
      <c r="AF156" s="467"/>
      <c r="AG156" s="467"/>
      <c r="AH156" s="467"/>
      <c r="AI156" s="467"/>
      <c r="AJ156" s="467"/>
      <c r="AK156" s="467"/>
      <c r="AL156" s="467"/>
      <c r="AM156" s="467"/>
      <c r="AN156" s="467"/>
      <c r="AO156" s="467"/>
      <c r="AP156" s="467"/>
      <c r="AQ156" s="467"/>
      <c r="AR156" s="467"/>
      <c r="AS156" s="467"/>
      <c r="AT156" s="467"/>
      <c r="AU156" s="467"/>
      <c r="AV156" s="467"/>
    </row>
    <row r="157" ht="22.5" customHeight="1">
      <c r="A157" s="268">
        <v>5.0</v>
      </c>
      <c r="B157" s="268">
        <v>7.0</v>
      </c>
      <c r="C157" s="268" t="s">
        <v>215</v>
      </c>
      <c r="D157" s="268"/>
      <c r="E157" s="268"/>
      <c r="F157" s="268" t="s">
        <v>334</v>
      </c>
      <c r="G157" s="268">
        <v>1.0</v>
      </c>
      <c r="H157" s="505">
        <v>1.32725563541E11</v>
      </c>
      <c r="I157" s="463">
        <v>8205.0</v>
      </c>
      <c r="J157" s="268" t="s">
        <v>2035</v>
      </c>
      <c r="K157" s="268" t="s">
        <v>2036</v>
      </c>
      <c r="L157" s="269">
        <v>44045.0</v>
      </c>
      <c r="M157" s="268" t="s">
        <v>350</v>
      </c>
      <c r="N157" s="268" t="s">
        <v>152</v>
      </c>
      <c r="O157" s="269">
        <v>44790.0</v>
      </c>
      <c r="P157" s="268" t="s">
        <v>37</v>
      </c>
      <c r="Q157" s="268" t="s">
        <v>190</v>
      </c>
      <c r="R157" s="337" t="s">
        <v>2037</v>
      </c>
      <c r="S157" s="173"/>
      <c r="T157" s="268" t="s">
        <v>11</v>
      </c>
      <c r="U157" s="464"/>
      <c r="V157" s="464"/>
      <c r="W157" s="464"/>
      <c r="X157" s="178" t="s">
        <v>2038</v>
      </c>
      <c r="Y157" s="178" t="s">
        <v>2039</v>
      </c>
      <c r="Z157" s="178" t="s">
        <v>2040</v>
      </c>
      <c r="AA157" s="178"/>
      <c r="AB157" s="178"/>
      <c r="AC157" s="465"/>
      <c r="AD157" s="465"/>
      <c r="AE157" s="465"/>
      <c r="AF157" s="465"/>
      <c r="AG157" s="465"/>
      <c r="AH157" s="465"/>
      <c r="AI157" s="465"/>
      <c r="AJ157" s="465"/>
      <c r="AK157" s="465"/>
      <c r="AL157" s="465"/>
      <c r="AM157" s="465"/>
      <c r="AN157" s="465"/>
      <c r="AO157" s="465"/>
      <c r="AP157" s="465"/>
      <c r="AQ157" s="465"/>
      <c r="AR157" s="465"/>
      <c r="AS157" s="465"/>
      <c r="AT157" s="465"/>
      <c r="AU157" s="465"/>
      <c r="AV157" s="465"/>
    </row>
    <row r="158" ht="22.5" customHeight="1">
      <c r="A158" s="268">
        <v>6.0</v>
      </c>
      <c r="B158" s="268">
        <v>7.0</v>
      </c>
      <c r="C158" s="268" t="s">
        <v>215</v>
      </c>
      <c r="D158" s="268"/>
      <c r="E158" s="268"/>
      <c r="F158" s="268"/>
      <c r="G158" s="268">
        <v>1.0</v>
      </c>
      <c r="H158" s="505">
        <v>1.41512941852E11</v>
      </c>
      <c r="I158" s="463">
        <v>8446.0</v>
      </c>
      <c r="J158" s="268" t="s">
        <v>836</v>
      </c>
      <c r="K158" s="268" t="s">
        <v>2041</v>
      </c>
      <c r="L158" s="269">
        <v>44037.0</v>
      </c>
      <c r="M158" s="268" t="s">
        <v>350</v>
      </c>
      <c r="N158" s="268" t="s">
        <v>154</v>
      </c>
      <c r="O158" s="269">
        <v>45301.0</v>
      </c>
      <c r="P158" s="268" t="s">
        <v>42</v>
      </c>
      <c r="Q158" s="268" t="s">
        <v>194</v>
      </c>
      <c r="R158" s="337" t="s">
        <v>2042</v>
      </c>
      <c r="S158" s="173"/>
      <c r="T158" s="268" t="s">
        <v>11</v>
      </c>
      <c r="U158" s="464"/>
      <c r="V158" s="464"/>
      <c r="W158" s="464"/>
      <c r="X158" s="178" t="s">
        <v>2043</v>
      </c>
      <c r="Y158" s="178" t="s">
        <v>2044</v>
      </c>
      <c r="Z158" s="178"/>
      <c r="AA158" s="178"/>
      <c r="AB158" s="178"/>
      <c r="AC158" s="467"/>
      <c r="AD158" s="479"/>
      <c r="AE158" s="479"/>
      <c r="AF158" s="479"/>
      <c r="AG158" s="479"/>
      <c r="AH158" s="479"/>
      <c r="AI158" s="479"/>
      <c r="AJ158" s="479"/>
      <c r="AK158" s="479"/>
      <c r="AL158" s="479"/>
      <c r="AM158" s="479"/>
      <c r="AN158" s="479"/>
      <c r="AO158" s="479"/>
      <c r="AP158" s="479"/>
      <c r="AQ158" s="479"/>
      <c r="AR158" s="479"/>
      <c r="AS158" s="479"/>
      <c r="AT158" s="479"/>
      <c r="AU158" s="479"/>
      <c r="AV158" s="479"/>
    </row>
    <row r="159" ht="22.5" customHeight="1">
      <c r="A159" s="268">
        <v>7.0</v>
      </c>
      <c r="B159" s="268">
        <v>7.0</v>
      </c>
      <c r="C159" s="268" t="s">
        <v>215</v>
      </c>
      <c r="D159" s="268"/>
      <c r="E159" s="268"/>
      <c r="F159" s="268"/>
      <c r="G159" s="268">
        <v>1.0</v>
      </c>
      <c r="H159" s="268">
        <v>1.02527359491E11</v>
      </c>
      <c r="I159" s="463">
        <v>8378.0</v>
      </c>
      <c r="J159" s="468" t="s">
        <v>767</v>
      </c>
      <c r="K159" s="468" t="s">
        <v>2045</v>
      </c>
      <c r="L159" s="469">
        <v>44031.0</v>
      </c>
      <c r="M159" s="468" t="s">
        <v>338</v>
      </c>
      <c r="N159" s="468" t="s">
        <v>154</v>
      </c>
      <c r="O159" s="469">
        <v>45026.0</v>
      </c>
      <c r="P159" s="468" t="s">
        <v>74</v>
      </c>
      <c r="Q159" s="268" t="s">
        <v>194</v>
      </c>
      <c r="R159" s="337" t="s">
        <v>2046</v>
      </c>
      <c r="S159" s="173"/>
      <c r="T159" s="268" t="s">
        <v>11</v>
      </c>
      <c r="U159" s="464"/>
      <c r="V159" s="464"/>
      <c r="W159" s="464"/>
      <c r="X159" s="178" t="s">
        <v>2047</v>
      </c>
      <c r="Y159" s="178" t="s">
        <v>2048</v>
      </c>
      <c r="Z159" s="178" t="s">
        <v>2049</v>
      </c>
      <c r="AA159" s="178"/>
      <c r="AB159" s="178"/>
      <c r="AC159" s="467"/>
      <c r="AD159" s="467"/>
      <c r="AE159" s="467"/>
      <c r="AF159" s="467"/>
      <c r="AG159" s="467"/>
      <c r="AH159" s="479"/>
      <c r="AI159" s="479"/>
      <c r="AJ159" s="479"/>
      <c r="AK159" s="479"/>
      <c r="AL159" s="479"/>
      <c r="AM159" s="479"/>
      <c r="AN159" s="479"/>
      <c r="AO159" s="479"/>
      <c r="AP159" s="479"/>
      <c r="AQ159" s="479"/>
      <c r="AR159" s="479"/>
      <c r="AS159" s="479"/>
      <c r="AT159" s="479"/>
      <c r="AU159" s="479"/>
      <c r="AV159" s="479"/>
    </row>
    <row r="160" ht="22.5" customHeight="1">
      <c r="A160" s="268">
        <v>8.0</v>
      </c>
      <c r="B160" s="268">
        <v>7.0</v>
      </c>
      <c r="C160" s="268" t="s">
        <v>215</v>
      </c>
      <c r="D160" s="268"/>
      <c r="E160" s="268"/>
      <c r="F160" s="268"/>
      <c r="G160" s="268">
        <v>1.0</v>
      </c>
      <c r="H160" s="505">
        <v>1.42619769741E11</v>
      </c>
      <c r="I160" s="463">
        <v>8862.0</v>
      </c>
      <c r="J160" s="268" t="s">
        <v>361</v>
      </c>
      <c r="K160" s="268" t="s">
        <v>2050</v>
      </c>
      <c r="L160" s="269">
        <v>43841.0</v>
      </c>
      <c r="M160" s="268" t="s">
        <v>350</v>
      </c>
      <c r="N160" s="268" t="s">
        <v>151</v>
      </c>
      <c r="O160" s="269">
        <v>45519.0</v>
      </c>
      <c r="P160" s="268" t="s">
        <v>133</v>
      </c>
      <c r="Q160" s="268" t="s">
        <v>194</v>
      </c>
      <c r="R160" s="337" t="s">
        <v>2051</v>
      </c>
      <c r="S160" s="173"/>
      <c r="T160" s="466" t="s">
        <v>16</v>
      </c>
      <c r="U160" s="464"/>
      <c r="V160" s="464"/>
      <c r="W160" s="464"/>
      <c r="X160" s="178" t="s">
        <v>2052</v>
      </c>
      <c r="Y160" s="178"/>
      <c r="Z160" s="178"/>
      <c r="AA160" s="178"/>
      <c r="AB160" s="178"/>
      <c r="AC160" s="479"/>
      <c r="AD160" s="479"/>
      <c r="AE160" s="479"/>
      <c r="AF160" s="479"/>
      <c r="AG160" s="479"/>
      <c r="AH160" s="479"/>
      <c r="AI160" s="479"/>
      <c r="AJ160" s="479"/>
      <c r="AK160" s="479"/>
      <c r="AL160" s="479"/>
      <c r="AM160" s="479"/>
      <c r="AN160" s="479"/>
      <c r="AO160" s="479"/>
      <c r="AP160" s="479"/>
      <c r="AQ160" s="479"/>
      <c r="AR160" s="479"/>
      <c r="AS160" s="479"/>
      <c r="AT160" s="479"/>
      <c r="AU160" s="479"/>
      <c r="AV160" s="479"/>
    </row>
    <row r="161" ht="22.5" customHeight="1">
      <c r="A161" s="268">
        <v>9.0</v>
      </c>
      <c r="B161" s="268">
        <v>7.0</v>
      </c>
      <c r="C161" s="268" t="s">
        <v>215</v>
      </c>
      <c r="D161" s="268"/>
      <c r="E161" s="268"/>
      <c r="F161" s="268"/>
      <c r="G161" s="268">
        <v>1.0</v>
      </c>
      <c r="H161" s="505">
        <v>1.62358626783E11</v>
      </c>
      <c r="I161" s="463">
        <v>8871.0</v>
      </c>
      <c r="J161" s="268" t="s">
        <v>2053</v>
      </c>
      <c r="K161" s="268" t="s">
        <v>2054</v>
      </c>
      <c r="L161" s="269">
        <v>44054.0</v>
      </c>
      <c r="M161" s="268" t="s">
        <v>338</v>
      </c>
      <c r="N161" s="268" t="s">
        <v>152</v>
      </c>
      <c r="O161" s="269">
        <v>45519.0</v>
      </c>
      <c r="P161" s="268" t="s">
        <v>25</v>
      </c>
      <c r="Q161" s="268" t="s">
        <v>194</v>
      </c>
      <c r="R161" s="337" t="s">
        <v>2055</v>
      </c>
      <c r="S161" s="173"/>
      <c r="T161" s="268" t="s">
        <v>11</v>
      </c>
      <c r="U161" s="464"/>
      <c r="V161" s="464"/>
      <c r="W161" s="464"/>
      <c r="X161" s="178" t="s">
        <v>2056</v>
      </c>
      <c r="Y161" s="178"/>
      <c r="Z161" s="178" t="s">
        <v>2057</v>
      </c>
      <c r="AA161" s="178"/>
      <c r="AB161" s="178"/>
      <c r="AC161" s="479"/>
      <c r="AD161" s="479"/>
      <c r="AE161" s="479"/>
      <c r="AF161" s="479"/>
      <c r="AG161" s="479"/>
      <c r="AH161" s="479"/>
      <c r="AI161" s="479"/>
      <c r="AJ161" s="479"/>
      <c r="AK161" s="479"/>
      <c r="AL161" s="479"/>
      <c r="AM161" s="479"/>
      <c r="AN161" s="479"/>
      <c r="AO161" s="479"/>
      <c r="AP161" s="479"/>
      <c r="AQ161" s="479"/>
      <c r="AR161" s="479"/>
      <c r="AS161" s="479"/>
      <c r="AT161" s="479"/>
      <c r="AU161" s="479"/>
      <c r="AV161" s="479"/>
    </row>
    <row r="162" ht="22.5" customHeight="1">
      <c r="A162" s="268">
        <v>10.0</v>
      </c>
      <c r="B162" s="268">
        <v>7.0</v>
      </c>
      <c r="C162" s="268" t="s">
        <v>215</v>
      </c>
      <c r="D162" s="268"/>
      <c r="E162" s="268"/>
      <c r="F162" s="268"/>
      <c r="G162" s="268">
        <v>1.0</v>
      </c>
      <c r="H162" s="505">
        <v>1.62512401356E11</v>
      </c>
      <c r="I162" s="463">
        <v>7761.0</v>
      </c>
      <c r="J162" s="268" t="s">
        <v>343</v>
      </c>
      <c r="K162" s="268" t="s">
        <v>2058</v>
      </c>
      <c r="L162" s="269">
        <v>43811.0</v>
      </c>
      <c r="M162" s="268" t="s">
        <v>350</v>
      </c>
      <c r="N162" s="268" t="s">
        <v>154</v>
      </c>
      <c r="O162" s="269">
        <v>44566.0</v>
      </c>
      <c r="P162" s="268" t="s">
        <v>133</v>
      </c>
      <c r="Q162" s="268" t="s">
        <v>196</v>
      </c>
      <c r="R162" s="337" t="s">
        <v>1564</v>
      </c>
      <c r="S162" s="173"/>
      <c r="T162" s="268" t="s">
        <v>11</v>
      </c>
      <c r="U162" s="464"/>
      <c r="V162" s="464"/>
      <c r="W162" s="464"/>
      <c r="X162" s="178" t="s">
        <v>2059</v>
      </c>
      <c r="Y162" s="178" t="s">
        <v>1580</v>
      </c>
      <c r="Z162" s="178" t="s">
        <v>2060</v>
      </c>
      <c r="AA162" s="178" t="s">
        <v>1568</v>
      </c>
      <c r="AB162" s="178"/>
      <c r="AC162" s="479"/>
      <c r="AD162" s="479"/>
      <c r="AE162" s="479"/>
      <c r="AF162" s="479"/>
      <c r="AG162" s="479"/>
      <c r="AH162" s="479"/>
      <c r="AI162" s="479"/>
      <c r="AJ162" s="479"/>
      <c r="AK162" s="479"/>
      <c r="AL162" s="479"/>
      <c r="AM162" s="479"/>
      <c r="AN162" s="479"/>
      <c r="AO162" s="479"/>
      <c r="AP162" s="479"/>
      <c r="AQ162" s="479"/>
      <c r="AR162" s="479"/>
      <c r="AS162" s="479"/>
      <c r="AT162" s="479"/>
      <c r="AU162" s="479"/>
      <c r="AV162" s="479"/>
    </row>
    <row r="163" ht="22.5" customHeight="1">
      <c r="A163" s="268">
        <v>11.0</v>
      </c>
      <c r="B163" s="268">
        <v>7.0</v>
      </c>
      <c r="C163" s="268" t="s">
        <v>215</v>
      </c>
      <c r="D163" s="268"/>
      <c r="E163" s="268"/>
      <c r="F163" s="268"/>
      <c r="G163" s="268">
        <v>1.0</v>
      </c>
      <c r="H163" s="505">
        <v>1.72804362083E11</v>
      </c>
      <c r="I163" s="463">
        <v>8024.0</v>
      </c>
      <c r="J163" s="268" t="s">
        <v>336</v>
      </c>
      <c r="K163" s="268" t="s">
        <v>2061</v>
      </c>
      <c r="L163" s="269">
        <v>43924.0</v>
      </c>
      <c r="M163" s="268" t="s">
        <v>338</v>
      </c>
      <c r="N163" s="268" t="s">
        <v>154</v>
      </c>
      <c r="O163" s="269">
        <v>45155.0</v>
      </c>
      <c r="P163" s="268" t="s">
        <v>133</v>
      </c>
      <c r="Q163" s="268" t="s">
        <v>196</v>
      </c>
      <c r="R163" s="337" t="s">
        <v>2062</v>
      </c>
      <c r="S163" s="173"/>
      <c r="T163" s="466" t="s">
        <v>26</v>
      </c>
      <c r="U163" s="464"/>
      <c r="V163" s="464"/>
      <c r="W163" s="464"/>
      <c r="X163" s="178" t="s">
        <v>2063</v>
      </c>
      <c r="Y163" s="178" t="s">
        <v>1946</v>
      </c>
      <c r="Z163" s="178"/>
      <c r="AA163" s="178"/>
      <c r="AB163" s="178"/>
      <c r="AC163" s="467"/>
      <c r="AD163" s="467"/>
      <c r="AE163" s="467"/>
      <c r="AF163" s="467"/>
      <c r="AG163" s="467"/>
      <c r="AH163" s="467"/>
      <c r="AI163" s="467"/>
      <c r="AJ163" s="467"/>
      <c r="AK163" s="467"/>
      <c r="AL163" s="467"/>
      <c r="AM163" s="467"/>
      <c r="AN163" s="467"/>
      <c r="AO163" s="467"/>
      <c r="AP163" s="467"/>
      <c r="AQ163" s="467"/>
      <c r="AR163" s="467"/>
      <c r="AS163" s="467"/>
      <c r="AT163" s="467"/>
      <c r="AU163" s="467"/>
      <c r="AV163" s="467"/>
    </row>
    <row r="164" ht="22.5" customHeight="1">
      <c r="A164" s="268">
        <v>12.0</v>
      </c>
      <c r="B164" s="268">
        <v>7.0</v>
      </c>
      <c r="C164" s="268" t="s">
        <v>215</v>
      </c>
      <c r="D164" s="268"/>
      <c r="E164" s="268"/>
      <c r="F164" s="268"/>
      <c r="G164" s="268">
        <v>1.0</v>
      </c>
      <c r="H164" s="505">
        <v>1.51025255798E11</v>
      </c>
      <c r="I164" s="463">
        <v>8092.0</v>
      </c>
      <c r="J164" s="268" t="s">
        <v>2064</v>
      </c>
      <c r="K164" s="268" t="s">
        <v>2065</v>
      </c>
      <c r="L164" s="269">
        <v>43722.0</v>
      </c>
      <c r="M164" s="268" t="s">
        <v>338</v>
      </c>
      <c r="N164" s="268" t="s">
        <v>152</v>
      </c>
      <c r="O164" s="269">
        <v>44790.0</v>
      </c>
      <c r="P164" s="268" t="s">
        <v>133</v>
      </c>
      <c r="Q164" s="268" t="s">
        <v>196</v>
      </c>
      <c r="R164" s="337"/>
      <c r="S164" s="173"/>
      <c r="T164" s="466" t="s">
        <v>26</v>
      </c>
      <c r="U164" s="464"/>
      <c r="V164" s="464"/>
      <c r="W164" s="464"/>
      <c r="X164" s="178" t="s">
        <v>2066</v>
      </c>
      <c r="Y164" s="178" t="s">
        <v>2067</v>
      </c>
      <c r="Z164" s="178" t="s">
        <v>2068</v>
      </c>
      <c r="AA164" s="178"/>
      <c r="AB164" s="178"/>
      <c r="AC164" s="467"/>
      <c r="AD164" s="467"/>
      <c r="AE164" s="467"/>
      <c r="AF164" s="467"/>
      <c r="AG164" s="467"/>
      <c r="AH164" s="467"/>
      <c r="AI164" s="467"/>
      <c r="AJ164" s="467"/>
      <c r="AK164" s="467"/>
      <c r="AL164" s="467"/>
      <c r="AM164" s="467"/>
      <c r="AN164" s="467"/>
      <c r="AO164" s="467"/>
      <c r="AP164" s="467"/>
      <c r="AQ164" s="467"/>
      <c r="AR164" s="467"/>
      <c r="AS164" s="467"/>
      <c r="AT164" s="467"/>
      <c r="AU164" s="467"/>
      <c r="AV164" s="467"/>
    </row>
    <row r="165" ht="22.5" customHeight="1">
      <c r="A165" s="268">
        <v>13.0</v>
      </c>
      <c r="B165" s="268">
        <v>7.0</v>
      </c>
      <c r="C165" s="268" t="s">
        <v>215</v>
      </c>
      <c r="D165" s="268" t="s">
        <v>334</v>
      </c>
      <c r="E165" s="268"/>
      <c r="F165" s="268"/>
      <c r="G165" s="268">
        <v>1.0</v>
      </c>
      <c r="H165" s="505">
        <v>1.50302092245E11</v>
      </c>
      <c r="I165" s="463">
        <v>8952.0</v>
      </c>
      <c r="J165" s="268" t="s">
        <v>2069</v>
      </c>
      <c r="K165" s="268" t="s">
        <v>2070</v>
      </c>
      <c r="L165" s="269">
        <v>43759.0</v>
      </c>
      <c r="M165" s="268" t="s">
        <v>350</v>
      </c>
      <c r="N165" s="268" t="s">
        <v>151</v>
      </c>
      <c r="O165" s="269">
        <v>45519.0</v>
      </c>
      <c r="P165" s="268" t="s">
        <v>39</v>
      </c>
      <c r="Q165" s="268" t="s">
        <v>196</v>
      </c>
      <c r="R165" s="337"/>
      <c r="S165" s="173"/>
      <c r="T165" s="268" t="s">
        <v>11</v>
      </c>
      <c r="U165" s="464"/>
      <c r="V165" s="464"/>
      <c r="W165" s="464"/>
      <c r="X165" s="178" t="s">
        <v>2071</v>
      </c>
      <c r="Y165" s="178"/>
      <c r="Z165" s="178"/>
      <c r="AA165" s="178"/>
      <c r="AB165" s="178"/>
      <c r="AC165" s="467"/>
      <c r="AD165" s="467"/>
      <c r="AE165" s="467"/>
      <c r="AF165" s="467"/>
      <c r="AG165" s="467"/>
      <c r="AH165" s="467"/>
      <c r="AI165" s="467"/>
      <c r="AJ165" s="467"/>
      <c r="AK165" s="467"/>
      <c r="AL165" s="467"/>
      <c r="AM165" s="467"/>
      <c r="AN165" s="467"/>
      <c r="AO165" s="467"/>
      <c r="AP165" s="467"/>
      <c r="AQ165" s="467"/>
      <c r="AR165" s="467"/>
      <c r="AS165" s="467"/>
      <c r="AT165" s="467"/>
      <c r="AU165" s="467"/>
      <c r="AV165" s="467"/>
    </row>
    <row r="166" ht="22.5" customHeight="1">
      <c r="A166" s="268">
        <v>14.0</v>
      </c>
      <c r="B166" s="268">
        <v>7.0</v>
      </c>
      <c r="C166" s="268" t="s">
        <v>215</v>
      </c>
      <c r="D166" s="268"/>
      <c r="E166" s="268"/>
      <c r="F166" s="268"/>
      <c r="G166" s="268">
        <v>1.0</v>
      </c>
      <c r="H166" s="505">
        <v>1.75824301272E11</v>
      </c>
      <c r="I166" s="463">
        <v>9171.0</v>
      </c>
      <c r="J166" s="268" t="s">
        <v>2072</v>
      </c>
      <c r="K166" s="268" t="s">
        <v>2073</v>
      </c>
      <c r="L166" s="269">
        <v>43733.0</v>
      </c>
      <c r="M166" s="268" t="s">
        <v>350</v>
      </c>
      <c r="N166" s="268" t="s">
        <v>152</v>
      </c>
      <c r="O166" s="269">
        <v>45519.0</v>
      </c>
      <c r="P166" s="268" t="s">
        <v>76</v>
      </c>
      <c r="Q166" s="268" t="s">
        <v>198</v>
      </c>
      <c r="R166" s="337"/>
      <c r="S166" s="173"/>
      <c r="T166" s="466" t="s">
        <v>26</v>
      </c>
      <c r="U166" s="464"/>
      <c r="V166" s="464"/>
      <c r="W166" s="464"/>
      <c r="X166" s="178" t="s">
        <v>2074</v>
      </c>
      <c r="Y166" s="178"/>
      <c r="Z166" s="178"/>
      <c r="AA166" s="178"/>
      <c r="AB166" s="178"/>
      <c r="AC166" s="467"/>
      <c r="AD166" s="467"/>
      <c r="AE166" s="467"/>
      <c r="AF166" s="467"/>
      <c r="AG166" s="467"/>
      <c r="AH166" s="467"/>
      <c r="AI166" s="467"/>
      <c r="AJ166" s="467"/>
      <c r="AK166" s="467"/>
      <c r="AL166" s="467"/>
      <c r="AM166" s="467"/>
      <c r="AN166" s="467"/>
      <c r="AO166" s="467"/>
      <c r="AP166" s="467"/>
      <c r="AQ166" s="467"/>
      <c r="AR166" s="467"/>
      <c r="AS166" s="467"/>
      <c r="AT166" s="467"/>
      <c r="AU166" s="467"/>
      <c r="AV166" s="467"/>
    </row>
    <row r="167" ht="22.5" customHeight="1">
      <c r="A167" s="268">
        <v>15.0</v>
      </c>
      <c r="B167" s="268">
        <v>7.0</v>
      </c>
      <c r="C167" s="268" t="s">
        <v>215</v>
      </c>
      <c r="D167" s="268"/>
      <c r="E167" s="268"/>
      <c r="F167" s="268"/>
      <c r="G167" s="268">
        <v>1.0</v>
      </c>
      <c r="H167" s="505">
        <v>1.44616040289E11</v>
      </c>
      <c r="I167" s="463">
        <v>9185.0</v>
      </c>
      <c r="J167" s="268" t="s">
        <v>2075</v>
      </c>
      <c r="K167" s="268" t="s">
        <v>2076</v>
      </c>
      <c r="L167" s="269">
        <v>43761.0</v>
      </c>
      <c r="M167" s="268" t="s">
        <v>350</v>
      </c>
      <c r="N167" s="268" t="s">
        <v>154</v>
      </c>
      <c r="O167" s="269">
        <v>45551.0</v>
      </c>
      <c r="P167" s="268" t="s">
        <v>115</v>
      </c>
      <c r="Q167" s="268" t="s">
        <v>198</v>
      </c>
      <c r="R167" s="337" t="s">
        <v>2077</v>
      </c>
      <c r="S167" s="173"/>
      <c r="T167" s="466" t="s">
        <v>11</v>
      </c>
      <c r="U167" s="464"/>
      <c r="V167" s="464"/>
      <c r="W167" s="464"/>
      <c r="X167" s="178" t="s">
        <v>2078</v>
      </c>
      <c r="Y167" s="178"/>
      <c r="Z167" s="178"/>
      <c r="AA167" s="178"/>
      <c r="AB167" s="178"/>
      <c r="AC167" s="467"/>
      <c r="AD167" s="467"/>
      <c r="AE167" s="467"/>
      <c r="AF167" s="467"/>
      <c r="AG167" s="467"/>
      <c r="AH167" s="467"/>
      <c r="AI167" s="467"/>
      <c r="AJ167" s="467"/>
      <c r="AK167" s="467"/>
      <c r="AL167" s="467"/>
      <c r="AM167" s="467"/>
      <c r="AN167" s="467"/>
      <c r="AO167" s="467"/>
      <c r="AP167" s="467"/>
      <c r="AQ167" s="467"/>
      <c r="AR167" s="467"/>
      <c r="AS167" s="467"/>
      <c r="AT167" s="467"/>
      <c r="AU167" s="467"/>
      <c r="AV167" s="467"/>
    </row>
    <row r="168" ht="22.5" customHeight="1">
      <c r="A168" s="352">
        <v>16.0</v>
      </c>
      <c r="B168" s="268">
        <v>7.0</v>
      </c>
      <c r="C168" s="268" t="s">
        <v>215</v>
      </c>
      <c r="D168" s="556"/>
      <c r="E168" s="352"/>
      <c r="F168" s="352"/>
      <c r="G168" s="352">
        <v>1.0</v>
      </c>
      <c r="H168" s="495">
        <v>9.4640152824E10</v>
      </c>
      <c r="I168" s="496">
        <v>9343.0</v>
      </c>
      <c r="J168" s="497" t="s">
        <v>407</v>
      </c>
      <c r="K168" s="497" t="s">
        <v>2079</v>
      </c>
      <c r="L168" s="498">
        <v>43726.0</v>
      </c>
      <c r="M168" s="497" t="s">
        <v>338</v>
      </c>
      <c r="N168" s="497"/>
      <c r="O168" s="499">
        <v>45883.0</v>
      </c>
      <c r="P168" s="497" t="s">
        <v>115</v>
      </c>
      <c r="Q168" s="352" t="s">
        <v>345</v>
      </c>
      <c r="R168" s="382"/>
      <c r="S168" s="557"/>
      <c r="T168" s="352" t="s">
        <v>22</v>
      </c>
      <c r="U168" s="556"/>
      <c r="V168" s="556"/>
      <c r="W168" s="556"/>
      <c r="X168" s="501"/>
      <c r="Y168" s="501"/>
      <c r="Z168" s="501"/>
      <c r="AA168" s="352"/>
      <c r="AB168" s="558"/>
      <c r="AC168" s="559"/>
      <c r="AD168" s="559"/>
      <c r="AE168" s="559"/>
      <c r="AF168" s="559"/>
      <c r="AG168" s="559"/>
      <c r="AH168" s="559"/>
      <c r="AI168" s="559"/>
      <c r="AJ168" s="559"/>
      <c r="AK168" s="559"/>
      <c r="AL168" s="559"/>
      <c r="AM168" s="559"/>
      <c r="AN168" s="559"/>
      <c r="AO168" s="559"/>
      <c r="AP168" s="559"/>
      <c r="AQ168" s="559"/>
      <c r="AR168" s="559"/>
      <c r="AS168" s="559"/>
      <c r="AT168" s="559"/>
      <c r="AU168" s="559"/>
      <c r="AV168" s="559"/>
    </row>
    <row r="169" ht="22.5" customHeight="1">
      <c r="A169" s="268">
        <v>17.0</v>
      </c>
      <c r="B169" s="268">
        <v>7.0</v>
      </c>
      <c r="C169" s="268" t="s">
        <v>215</v>
      </c>
      <c r="D169" s="484"/>
      <c r="E169" s="484"/>
      <c r="F169" s="484"/>
      <c r="G169" s="484">
        <v>1.0</v>
      </c>
      <c r="H169" s="485">
        <v>9.491096381E10</v>
      </c>
      <c r="I169" s="486"/>
      <c r="J169" s="487" t="s">
        <v>2080</v>
      </c>
      <c r="K169" s="487" t="s">
        <v>2081</v>
      </c>
      <c r="L169" s="488">
        <v>43792.0</v>
      </c>
      <c r="M169" s="487" t="s">
        <v>338</v>
      </c>
      <c r="N169" s="487"/>
      <c r="O169" s="489">
        <v>45883.0</v>
      </c>
      <c r="P169" s="487" t="s">
        <v>115</v>
      </c>
      <c r="Q169" s="484" t="s">
        <v>345</v>
      </c>
      <c r="R169" s="490"/>
      <c r="S169" s="491"/>
      <c r="T169" s="484" t="s">
        <v>22</v>
      </c>
      <c r="U169" s="484"/>
      <c r="V169" s="484"/>
      <c r="W169" s="484"/>
      <c r="X169" s="492"/>
      <c r="Y169" s="492"/>
      <c r="Z169" s="492"/>
      <c r="AA169" s="484"/>
      <c r="AB169" s="493"/>
      <c r="AC169" s="494"/>
      <c r="AD169" s="494"/>
      <c r="AE169" s="494"/>
      <c r="AF169" s="494"/>
      <c r="AG169" s="494"/>
      <c r="AH169" s="494"/>
      <c r="AI169" s="494"/>
      <c r="AJ169" s="494"/>
      <c r="AK169" s="494"/>
      <c r="AL169" s="494"/>
      <c r="AM169" s="494"/>
      <c r="AN169" s="494"/>
      <c r="AO169" s="494"/>
      <c r="AP169" s="494"/>
      <c r="AQ169" s="494"/>
      <c r="AR169" s="494"/>
      <c r="AS169" s="494"/>
      <c r="AT169" s="494"/>
      <c r="AU169" s="494"/>
      <c r="AV169" s="494"/>
    </row>
    <row r="170" ht="22.5" customHeight="1">
      <c r="A170" s="352">
        <v>18.0</v>
      </c>
      <c r="B170" s="268">
        <v>7.0</v>
      </c>
      <c r="C170" s="268" t="s">
        <v>215</v>
      </c>
      <c r="D170" s="352"/>
      <c r="E170" s="352"/>
      <c r="F170" s="352"/>
      <c r="G170" s="352">
        <v>1.0</v>
      </c>
      <c r="H170" s="495">
        <v>1.11358011314E11</v>
      </c>
      <c r="I170" s="496">
        <v>9365.0</v>
      </c>
      <c r="J170" s="497" t="s">
        <v>2082</v>
      </c>
      <c r="K170" s="497" t="s">
        <v>2083</v>
      </c>
      <c r="L170" s="498">
        <v>43904.0</v>
      </c>
      <c r="M170" s="497" t="s">
        <v>350</v>
      </c>
      <c r="N170" s="497"/>
      <c r="O170" s="499">
        <v>45883.0</v>
      </c>
      <c r="P170" s="497" t="s">
        <v>9</v>
      </c>
      <c r="Q170" s="352" t="s">
        <v>345</v>
      </c>
      <c r="R170" s="353" t="s">
        <v>2084</v>
      </c>
      <c r="S170" s="183"/>
      <c r="T170" s="352" t="s">
        <v>11</v>
      </c>
      <c r="U170" s="352"/>
      <c r="V170" s="352"/>
      <c r="W170" s="352"/>
      <c r="X170" s="501"/>
      <c r="Y170" s="501"/>
      <c r="Z170" s="501"/>
      <c r="AA170" s="352"/>
      <c r="AB170" s="188"/>
      <c r="AC170" s="502"/>
      <c r="AD170" s="502"/>
      <c r="AE170" s="502"/>
      <c r="AF170" s="502"/>
      <c r="AG170" s="502"/>
      <c r="AH170" s="502"/>
      <c r="AI170" s="502"/>
      <c r="AJ170" s="502"/>
      <c r="AK170" s="502"/>
      <c r="AL170" s="502"/>
      <c r="AM170" s="502"/>
      <c r="AN170" s="502"/>
      <c r="AO170" s="502"/>
      <c r="AP170" s="502"/>
      <c r="AQ170" s="502"/>
      <c r="AR170" s="502"/>
      <c r="AS170" s="502"/>
      <c r="AT170" s="502"/>
      <c r="AU170" s="502"/>
      <c r="AV170" s="502"/>
    </row>
    <row r="171" ht="22.5" customHeight="1">
      <c r="A171" s="352">
        <v>19.0</v>
      </c>
      <c r="B171" s="268">
        <v>7.0</v>
      </c>
      <c r="C171" s="268" t="s">
        <v>215</v>
      </c>
      <c r="D171" s="515"/>
      <c r="E171" s="352"/>
      <c r="F171" s="352"/>
      <c r="G171" s="352">
        <v>1.0</v>
      </c>
      <c r="H171" s="495">
        <v>1.55237034687E11</v>
      </c>
      <c r="I171" s="496">
        <v>9360.0</v>
      </c>
      <c r="J171" s="497" t="s">
        <v>1710</v>
      </c>
      <c r="K171" s="497" t="s">
        <v>2085</v>
      </c>
      <c r="L171" s="498">
        <v>43732.0</v>
      </c>
      <c r="M171" s="497" t="s">
        <v>338</v>
      </c>
      <c r="N171" s="497"/>
      <c r="O171" s="499">
        <v>45883.0</v>
      </c>
      <c r="P171" s="497" t="s">
        <v>133</v>
      </c>
      <c r="Q171" s="352" t="s">
        <v>345</v>
      </c>
      <c r="R171" s="382" t="s">
        <v>2086</v>
      </c>
      <c r="S171" s="522"/>
      <c r="T171" s="352" t="s">
        <v>11</v>
      </c>
      <c r="U171" s="515"/>
      <c r="V171" s="515"/>
      <c r="W171" s="515"/>
      <c r="X171" s="519"/>
      <c r="Y171" s="519"/>
      <c r="Z171" s="519"/>
      <c r="AA171" s="518"/>
      <c r="AB171" s="520"/>
      <c r="AC171" s="559"/>
      <c r="AD171" s="559"/>
      <c r="AE171" s="559"/>
      <c r="AF171" s="559"/>
      <c r="AG171" s="559"/>
      <c r="AH171" s="559"/>
      <c r="AI171" s="559"/>
      <c r="AJ171" s="559"/>
      <c r="AK171" s="559"/>
      <c r="AL171" s="559"/>
      <c r="AM171" s="559"/>
      <c r="AN171" s="559"/>
      <c r="AO171" s="559"/>
      <c r="AP171" s="559"/>
      <c r="AQ171" s="559"/>
      <c r="AR171" s="559"/>
      <c r="AS171" s="559"/>
      <c r="AT171" s="559"/>
      <c r="AU171" s="559"/>
      <c r="AV171" s="559"/>
    </row>
    <row r="172" ht="22.5" customHeight="1">
      <c r="A172" s="352">
        <v>20.0</v>
      </c>
      <c r="B172" s="268">
        <v>7.0</v>
      </c>
      <c r="C172" s="268" t="s">
        <v>215</v>
      </c>
      <c r="D172" s="352"/>
      <c r="E172" s="352"/>
      <c r="F172" s="352"/>
      <c r="G172" s="352">
        <v>1.0</v>
      </c>
      <c r="H172" s="495">
        <v>1.61645944985E11</v>
      </c>
      <c r="I172" s="496">
        <v>9378.0</v>
      </c>
      <c r="J172" s="497" t="s">
        <v>463</v>
      </c>
      <c r="K172" s="497" t="s">
        <v>2087</v>
      </c>
      <c r="L172" s="498">
        <v>43771.0</v>
      </c>
      <c r="M172" s="497" t="s">
        <v>338</v>
      </c>
      <c r="N172" s="497"/>
      <c r="O172" s="499">
        <v>45883.0</v>
      </c>
      <c r="P172" s="497" t="s">
        <v>133</v>
      </c>
      <c r="Q172" s="352" t="s">
        <v>345</v>
      </c>
      <c r="R172" s="353" t="s">
        <v>2088</v>
      </c>
      <c r="S172" s="183"/>
      <c r="T172" s="352" t="s">
        <v>11</v>
      </c>
      <c r="U172" s="352"/>
      <c r="V172" s="352"/>
      <c r="W172" s="352"/>
      <c r="X172" s="501"/>
      <c r="Y172" s="501"/>
      <c r="Z172" s="501"/>
      <c r="AA172" s="352"/>
      <c r="AB172" s="188"/>
      <c r="AC172" s="502"/>
      <c r="AD172" s="502"/>
      <c r="AE172" s="502"/>
      <c r="AF172" s="502"/>
      <c r="AG172" s="502"/>
      <c r="AH172" s="502"/>
      <c r="AI172" s="502"/>
      <c r="AJ172" s="502"/>
      <c r="AK172" s="502"/>
      <c r="AL172" s="502"/>
      <c r="AM172" s="502"/>
      <c r="AN172" s="502"/>
      <c r="AO172" s="502"/>
      <c r="AP172" s="502"/>
      <c r="AQ172" s="502"/>
      <c r="AR172" s="502"/>
      <c r="AS172" s="502"/>
      <c r="AT172" s="502"/>
      <c r="AU172" s="502"/>
      <c r="AV172" s="502"/>
    </row>
    <row r="173" ht="22.5" customHeight="1">
      <c r="A173" s="268">
        <v>21.0</v>
      </c>
      <c r="B173" s="268"/>
      <c r="C173" s="268"/>
      <c r="D173" s="268"/>
      <c r="E173" s="268"/>
      <c r="F173" s="268"/>
      <c r="G173" s="268"/>
      <c r="H173" s="505"/>
      <c r="I173" s="463"/>
      <c r="J173" s="468"/>
      <c r="K173" s="468"/>
      <c r="L173" s="469"/>
      <c r="M173" s="468"/>
      <c r="N173" s="468"/>
      <c r="O173" s="506"/>
      <c r="P173" s="468"/>
      <c r="Q173" s="268"/>
      <c r="R173" s="337"/>
      <c r="S173" s="173"/>
      <c r="T173" s="268"/>
      <c r="U173" s="268"/>
      <c r="V173" s="268"/>
      <c r="W173" s="268"/>
      <c r="X173" s="178"/>
      <c r="Y173" s="178"/>
      <c r="Z173" s="178"/>
      <c r="AA173" s="178"/>
      <c r="AB173" s="178"/>
      <c r="AC173" s="510"/>
      <c r="AD173" s="510"/>
      <c r="AE173" s="510"/>
      <c r="AF173" s="510"/>
      <c r="AG173" s="510"/>
      <c r="AH173" s="510"/>
      <c r="AI173" s="510"/>
      <c r="AJ173" s="510"/>
      <c r="AK173" s="510"/>
      <c r="AL173" s="510"/>
      <c r="AM173" s="510"/>
      <c r="AN173" s="510"/>
      <c r="AO173" s="510"/>
      <c r="AP173" s="510"/>
      <c r="AQ173" s="510"/>
      <c r="AR173" s="510"/>
      <c r="AS173" s="510"/>
      <c r="AT173" s="510"/>
      <c r="AU173" s="510"/>
      <c r="AV173" s="510"/>
    </row>
    <row r="174" ht="22.5" customHeight="1">
      <c r="A174" s="268">
        <v>22.0</v>
      </c>
      <c r="B174" s="268"/>
      <c r="C174" s="268"/>
      <c r="D174" s="268"/>
      <c r="E174" s="268"/>
      <c r="F174" s="268"/>
      <c r="G174" s="268"/>
      <c r="H174" s="505"/>
      <c r="I174" s="463"/>
      <c r="J174" s="468"/>
      <c r="K174" s="468"/>
      <c r="L174" s="469"/>
      <c r="M174" s="468"/>
      <c r="N174" s="468"/>
      <c r="O174" s="506"/>
      <c r="P174" s="468"/>
      <c r="Q174" s="268"/>
      <c r="R174" s="295"/>
      <c r="S174" s="173"/>
      <c r="T174" s="512"/>
      <c r="U174" s="268"/>
      <c r="V174" s="268"/>
      <c r="W174" s="268"/>
      <c r="X174" s="178"/>
      <c r="Y174" s="178"/>
      <c r="Z174" s="178"/>
      <c r="AA174" s="178"/>
      <c r="AB174" s="178"/>
      <c r="AC174" s="510"/>
      <c r="AD174" s="510"/>
      <c r="AE174" s="510"/>
      <c r="AF174" s="510"/>
      <c r="AG174" s="510"/>
      <c r="AH174" s="510"/>
      <c r="AI174" s="510"/>
      <c r="AJ174" s="510"/>
      <c r="AK174" s="510"/>
      <c r="AL174" s="510"/>
      <c r="AM174" s="510"/>
      <c r="AN174" s="510"/>
      <c r="AO174" s="510"/>
      <c r="AP174" s="510"/>
      <c r="AQ174" s="510"/>
      <c r="AR174" s="510"/>
      <c r="AS174" s="510"/>
      <c r="AT174" s="510"/>
      <c r="AU174" s="510"/>
      <c r="AV174" s="510"/>
    </row>
    <row r="175" ht="22.5" customHeight="1">
      <c r="A175" s="268">
        <v>23.0</v>
      </c>
      <c r="B175" s="268"/>
      <c r="C175" s="268"/>
      <c r="D175" s="268"/>
      <c r="E175" s="268"/>
      <c r="F175" s="268"/>
      <c r="G175" s="268"/>
      <c r="H175" s="505"/>
      <c r="I175" s="463"/>
      <c r="J175" s="468"/>
      <c r="K175" s="468"/>
      <c r="L175" s="469"/>
      <c r="M175" s="468"/>
      <c r="N175" s="468"/>
      <c r="O175" s="506"/>
      <c r="P175" s="468"/>
      <c r="Q175" s="268"/>
      <c r="R175" s="295"/>
      <c r="S175" s="173"/>
      <c r="T175" s="512"/>
      <c r="U175" s="268"/>
      <c r="V175" s="268"/>
      <c r="W175" s="268"/>
      <c r="X175" s="178"/>
      <c r="Y175" s="178"/>
      <c r="Z175" s="178"/>
      <c r="AA175" s="178"/>
      <c r="AB175" s="178"/>
      <c r="AC175" s="467"/>
      <c r="AD175" s="467"/>
      <c r="AE175" s="467"/>
      <c r="AF175" s="467"/>
      <c r="AG175" s="467"/>
      <c r="AH175" s="467"/>
      <c r="AI175" s="467"/>
      <c r="AJ175" s="467"/>
      <c r="AK175" s="467"/>
      <c r="AL175" s="467"/>
      <c r="AM175" s="467"/>
      <c r="AN175" s="467"/>
      <c r="AO175" s="467"/>
      <c r="AP175" s="467"/>
      <c r="AQ175" s="467"/>
      <c r="AR175" s="467"/>
      <c r="AS175" s="467"/>
      <c r="AT175" s="467"/>
      <c r="AU175" s="467"/>
      <c r="AV175" s="467"/>
    </row>
    <row r="176" ht="22.5" customHeight="1">
      <c r="A176" s="268">
        <v>24.0</v>
      </c>
      <c r="B176" s="268"/>
      <c r="C176" s="268"/>
      <c r="D176" s="268"/>
      <c r="E176" s="268"/>
      <c r="F176" s="268"/>
      <c r="G176" s="268"/>
      <c r="H176" s="505"/>
      <c r="I176" s="463"/>
      <c r="J176" s="468"/>
      <c r="K176" s="468"/>
      <c r="L176" s="469"/>
      <c r="M176" s="468"/>
      <c r="N176" s="468"/>
      <c r="O176" s="506"/>
      <c r="P176" s="468"/>
      <c r="Q176" s="268"/>
      <c r="R176" s="295"/>
      <c r="S176" s="173"/>
      <c r="T176" s="512"/>
      <c r="U176" s="268"/>
      <c r="V176" s="268"/>
      <c r="W176" s="268"/>
      <c r="X176" s="178"/>
      <c r="Y176" s="178"/>
      <c r="Z176" s="178"/>
      <c r="AA176" s="178"/>
      <c r="AB176" s="178"/>
      <c r="AC176" s="467"/>
      <c r="AD176" s="467"/>
      <c r="AE176" s="467"/>
      <c r="AF176" s="467"/>
      <c r="AG176" s="467"/>
      <c r="AH176" s="467"/>
      <c r="AI176" s="467"/>
      <c r="AJ176" s="467"/>
      <c r="AK176" s="467"/>
      <c r="AL176" s="467"/>
      <c r="AM176" s="467"/>
      <c r="AN176" s="467"/>
      <c r="AO176" s="467"/>
      <c r="AP176" s="467"/>
      <c r="AQ176" s="467"/>
      <c r="AR176" s="467"/>
      <c r="AS176" s="467"/>
      <c r="AT176" s="467"/>
      <c r="AU176" s="467"/>
      <c r="AV176" s="467"/>
    </row>
    <row r="177" ht="22.5" customHeight="1">
      <c r="A177" s="164" t="s">
        <v>2089</v>
      </c>
      <c r="B177" s="25"/>
      <c r="C177" s="25"/>
      <c r="D177" s="25"/>
      <c r="E177" s="25"/>
      <c r="F177" s="25"/>
      <c r="G177" s="25"/>
      <c r="H177" s="25"/>
      <c r="I177" s="25"/>
      <c r="J177" s="25"/>
      <c r="K177" s="26"/>
      <c r="L177" s="457"/>
      <c r="M177" s="458"/>
      <c r="N177" s="262"/>
      <c r="O177" s="457"/>
      <c r="P177" s="458"/>
      <c r="Q177" s="458"/>
      <c r="R177" s="459"/>
      <c r="S177" s="460"/>
      <c r="T177" s="458"/>
      <c r="U177" s="461"/>
      <c r="V177" s="461"/>
      <c r="W177" s="461"/>
      <c r="X177" s="368"/>
      <c r="Y177" s="368"/>
      <c r="Z177" s="368"/>
      <c r="AA177" s="368"/>
      <c r="AB177" s="458"/>
      <c r="AC177" s="335"/>
      <c r="AD177" s="335"/>
      <c r="AE177" s="335"/>
      <c r="AF177" s="335"/>
      <c r="AG177" s="335"/>
      <c r="AH177" s="335"/>
      <c r="AI177" s="335"/>
      <c r="AJ177" s="335"/>
      <c r="AK177" s="335"/>
      <c r="AL177" s="335"/>
      <c r="AM177" s="335"/>
      <c r="AN177" s="335"/>
      <c r="AO177" s="335"/>
      <c r="AP177" s="335"/>
      <c r="AQ177" s="335"/>
      <c r="AR177" s="335"/>
      <c r="AS177" s="335"/>
      <c r="AT177" s="335"/>
      <c r="AU177" s="335"/>
      <c r="AV177" s="335"/>
    </row>
    <row r="178" ht="22.5" customHeight="1">
      <c r="A178" s="268">
        <v>1.0</v>
      </c>
      <c r="B178" s="268">
        <v>1.0</v>
      </c>
      <c r="C178" s="268" t="s">
        <v>217</v>
      </c>
      <c r="D178" s="268"/>
      <c r="E178" s="268"/>
      <c r="F178" s="268"/>
      <c r="G178" s="268">
        <v>1.0</v>
      </c>
      <c r="H178" s="505">
        <v>1.12444142574E11</v>
      </c>
      <c r="I178" s="463">
        <v>7862.0</v>
      </c>
      <c r="J178" s="268" t="s">
        <v>343</v>
      </c>
      <c r="K178" s="268" t="s">
        <v>2090</v>
      </c>
      <c r="L178" s="269">
        <v>43836.0</v>
      </c>
      <c r="M178" s="268" t="s">
        <v>350</v>
      </c>
      <c r="N178" s="268" t="s">
        <v>151</v>
      </c>
      <c r="O178" s="269">
        <v>44669.0</v>
      </c>
      <c r="P178" s="268" t="s">
        <v>133</v>
      </c>
      <c r="Q178" s="268" t="s">
        <v>188</v>
      </c>
      <c r="R178" s="337" t="s">
        <v>2091</v>
      </c>
      <c r="S178" s="173"/>
      <c r="T178" s="268" t="s">
        <v>11</v>
      </c>
      <c r="U178" s="464"/>
      <c r="V178" s="464"/>
      <c r="W178" s="464"/>
      <c r="X178" s="178" t="s">
        <v>2092</v>
      </c>
      <c r="Y178" s="178" t="s">
        <v>2093</v>
      </c>
      <c r="Z178" s="178" t="s">
        <v>2094</v>
      </c>
      <c r="AA178" s="178"/>
      <c r="AB178" s="178"/>
      <c r="AC178" s="465"/>
      <c r="AD178" s="465"/>
      <c r="AE178" s="465"/>
      <c r="AF178" s="465"/>
      <c r="AG178" s="465"/>
      <c r="AH178" s="465"/>
      <c r="AI178" s="465"/>
      <c r="AJ178" s="465"/>
      <c r="AK178" s="465"/>
      <c r="AL178" s="465"/>
      <c r="AM178" s="465"/>
      <c r="AN178" s="465"/>
      <c r="AO178" s="465"/>
      <c r="AP178" s="465"/>
      <c r="AQ178" s="465"/>
      <c r="AR178" s="465"/>
      <c r="AS178" s="465"/>
      <c r="AT178" s="465"/>
      <c r="AU178" s="465"/>
      <c r="AV178" s="465"/>
    </row>
    <row r="179" ht="22.5" customHeight="1">
      <c r="A179" s="268">
        <v>2.0</v>
      </c>
      <c r="B179" s="268">
        <v>1.0</v>
      </c>
      <c r="C179" s="268" t="s">
        <v>217</v>
      </c>
      <c r="D179" s="268"/>
      <c r="E179" s="268"/>
      <c r="F179" s="268"/>
      <c r="G179" s="268">
        <v>1.0</v>
      </c>
      <c r="H179" s="505">
        <v>1.62136024783E11</v>
      </c>
      <c r="I179" s="463">
        <v>8728.0</v>
      </c>
      <c r="J179" s="268" t="s">
        <v>1495</v>
      </c>
      <c r="K179" s="268" t="s">
        <v>2095</v>
      </c>
      <c r="L179" s="269">
        <v>43967.0</v>
      </c>
      <c r="M179" s="268" t="s">
        <v>350</v>
      </c>
      <c r="N179" s="268" t="s">
        <v>154</v>
      </c>
      <c r="O179" s="269">
        <v>45155.0</v>
      </c>
      <c r="P179" s="268" t="s">
        <v>133</v>
      </c>
      <c r="Q179" s="268" t="s">
        <v>188</v>
      </c>
      <c r="R179" s="337" t="s">
        <v>2096</v>
      </c>
      <c r="S179" s="173"/>
      <c r="T179" s="268" t="s">
        <v>11</v>
      </c>
      <c r="U179" s="464"/>
      <c r="V179" s="464"/>
      <c r="W179" s="464"/>
      <c r="X179" s="178" t="s">
        <v>2097</v>
      </c>
      <c r="Y179" s="178" t="s">
        <v>2098</v>
      </c>
      <c r="Z179" s="178"/>
      <c r="AA179" s="178"/>
      <c r="AB179" s="178"/>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row>
    <row r="180" ht="22.5" customHeight="1">
      <c r="A180" s="268">
        <v>3.0</v>
      </c>
      <c r="B180" s="268">
        <v>1.0</v>
      </c>
      <c r="C180" s="268" t="s">
        <v>217</v>
      </c>
      <c r="D180" s="268"/>
      <c r="E180" s="268"/>
      <c r="F180" s="268"/>
      <c r="G180" s="268">
        <v>1.0</v>
      </c>
      <c r="H180" s="505">
        <v>1.60803652771E11</v>
      </c>
      <c r="I180" s="463">
        <v>8441.0</v>
      </c>
      <c r="J180" s="268" t="s">
        <v>2099</v>
      </c>
      <c r="K180" s="268" t="s">
        <v>2100</v>
      </c>
      <c r="L180" s="269">
        <v>43754.0</v>
      </c>
      <c r="M180" s="268" t="s">
        <v>350</v>
      </c>
      <c r="N180" s="268" t="s">
        <v>153</v>
      </c>
      <c r="O180" s="269">
        <v>45301.0</v>
      </c>
      <c r="P180" s="268" t="s">
        <v>25</v>
      </c>
      <c r="Q180" s="268" t="s">
        <v>188</v>
      </c>
      <c r="R180" s="337" t="s">
        <v>2101</v>
      </c>
      <c r="S180" s="173"/>
      <c r="T180" s="268" t="s">
        <v>11</v>
      </c>
      <c r="U180" s="464"/>
      <c r="V180" s="464"/>
      <c r="W180" s="464"/>
      <c r="X180" s="178" t="s">
        <v>2102</v>
      </c>
      <c r="Y180" s="178" t="s">
        <v>2103</v>
      </c>
      <c r="Z180" s="178"/>
      <c r="AA180" s="178"/>
      <c r="AB180" s="178"/>
      <c r="AC180" s="465"/>
      <c r="AD180" s="465"/>
      <c r="AE180" s="465"/>
      <c r="AF180" s="465"/>
      <c r="AG180" s="465"/>
      <c r="AH180" s="465"/>
      <c r="AI180" s="465"/>
      <c r="AJ180" s="465"/>
      <c r="AK180" s="465"/>
      <c r="AL180" s="465"/>
      <c r="AM180" s="465"/>
      <c r="AN180" s="465"/>
      <c r="AO180" s="465"/>
      <c r="AP180" s="465"/>
      <c r="AQ180" s="465"/>
      <c r="AR180" s="465"/>
      <c r="AS180" s="465"/>
      <c r="AT180" s="465"/>
      <c r="AU180" s="465"/>
      <c r="AV180" s="465"/>
    </row>
    <row r="181" ht="22.5" customHeight="1">
      <c r="A181" s="268">
        <v>4.0</v>
      </c>
      <c r="B181" s="268">
        <v>1.0</v>
      </c>
      <c r="C181" s="268" t="s">
        <v>217</v>
      </c>
      <c r="D181" s="268"/>
      <c r="E181" s="268"/>
      <c r="F181" s="268"/>
      <c r="G181" s="268">
        <v>1.0</v>
      </c>
      <c r="H181" s="505">
        <v>1.42007987788E11</v>
      </c>
      <c r="I181" s="463">
        <v>8242.0</v>
      </c>
      <c r="J181" s="268" t="s">
        <v>442</v>
      </c>
      <c r="K181" s="268" t="s">
        <v>2104</v>
      </c>
      <c r="L181" s="269">
        <v>43892.0</v>
      </c>
      <c r="M181" s="268" t="s">
        <v>338</v>
      </c>
      <c r="N181" s="268" t="s">
        <v>152</v>
      </c>
      <c r="O181" s="269">
        <v>45155.0</v>
      </c>
      <c r="P181" s="268" t="s">
        <v>9</v>
      </c>
      <c r="Q181" s="268" t="s">
        <v>192</v>
      </c>
      <c r="R181" s="337" t="s">
        <v>2105</v>
      </c>
      <c r="S181" s="173"/>
      <c r="T181" s="268" t="s">
        <v>11</v>
      </c>
      <c r="U181" s="464"/>
      <c r="V181" s="464"/>
      <c r="W181" s="464"/>
      <c r="X181" s="178" t="s">
        <v>2106</v>
      </c>
      <c r="Y181" s="178" t="s">
        <v>2107</v>
      </c>
      <c r="Z181" s="178"/>
      <c r="AA181" s="178"/>
      <c r="AB181" s="178"/>
      <c r="AC181" s="467"/>
      <c r="AD181" s="467"/>
      <c r="AE181" s="467"/>
      <c r="AF181" s="467"/>
      <c r="AG181" s="467"/>
      <c r="AH181" s="467"/>
      <c r="AI181" s="467"/>
      <c r="AJ181" s="467"/>
      <c r="AK181" s="467"/>
      <c r="AL181" s="467"/>
      <c r="AM181" s="467"/>
      <c r="AN181" s="467"/>
      <c r="AO181" s="467"/>
      <c r="AP181" s="467"/>
      <c r="AQ181" s="467"/>
      <c r="AR181" s="467"/>
      <c r="AS181" s="467"/>
      <c r="AT181" s="467"/>
      <c r="AU181" s="467"/>
      <c r="AV181" s="467"/>
    </row>
    <row r="182" ht="22.5" customHeight="1">
      <c r="A182" s="268">
        <v>5.0</v>
      </c>
      <c r="B182" s="268">
        <v>1.0</v>
      </c>
      <c r="C182" s="268" t="s">
        <v>217</v>
      </c>
      <c r="D182" s="268"/>
      <c r="E182" s="268"/>
      <c r="F182" s="268"/>
      <c r="G182" s="268">
        <v>1.0</v>
      </c>
      <c r="H182" s="505">
        <v>9.2551490065E10</v>
      </c>
      <c r="I182" s="463">
        <v>8335.0</v>
      </c>
      <c r="J182" s="268" t="s">
        <v>2108</v>
      </c>
      <c r="K182" s="268" t="s">
        <v>2109</v>
      </c>
      <c r="L182" s="269">
        <v>44049.0</v>
      </c>
      <c r="M182" s="268" t="s">
        <v>338</v>
      </c>
      <c r="N182" s="268" t="s">
        <v>153</v>
      </c>
      <c r="O182" s="269">
        <v>44930.0</v>
      </c>
      <c r="P182" s="268" t="s">
        <v>118</v>
      </c>
      <c r="Q182" s="268" t="s">
        <v>192</v>
      </c>
      <c r="R182" s="337"/>
      <c r="S182" s="173"/>
      <c r="T182" s="268" t="s">
        <v>11</v>
      </c>
      <c r="U182" s="464"/>
      <c r="V182" s="464"/>
      <c r="W182" s="464"/>
      <c r="X182" s="178" t="s">
        <v>2110</v>
      </c>
      <c r="Y182" s="178" t="s">
        <v>2111</v>
      </c>
      <c r="Z182" s="178" t="s">
        <v>2112</v>
      </c>
      <c r="AA182" s="178"/>
      <c r="AB182" s="178"/>
      <c r="AC182" s="465"/>
      <c r="AD182" s="465"/>
      <c r="AE182" s="465"/>
      <c r="AF182" s="465"/>
      <c r="AG182" s="465"/>
      <c r="AH182" s="465"/>
      <c r="AI182" s="465"/>
      <c r="AJ182" s="465"/>
      <c r="AK182" s="465"/>
      <c r="AL182" s="465"/>
      <c r="AM182" s="465"/>
      <c r="AN182" s="465"/>
      <c r="AO182" s="465"/>
      <c r="AP182" s="465"/>
      <c r="AQ182" s="465"/>
      <c r="AR182" s="465"/>
      <c r="AS182" s="465"/>
      <c r="AT182" s="465"/>
      <c r="AU182" s="465"/>
      <c r="AV182" s="465"/>
    </row>
    <row r="183" ht="22.5" customHeight="1">
      <c r="A183" s="268">
        <v>6.0</v>
      </c>
      <c r="B183" s="268">
        <v>1.0</v>
      </c>
      <c r="C183" s="268" t="s">
        <v>217</v>
      </c>
      <c r="D183" s="268"/>
      <c r="E183" s="268"/>
      <c r="F183" s="268"/>
      <c r="G183" s="268">
        <v>1.0</v>
      </c>
      <c r="H183" s="505">
        <v>9.583554779E10</v>
      </c>
      <c r="I183" s="463">
        <v>8456.0</v>
      </c>
      <c r="J183" s="268" t="s">
        <v>1023</v>
      </c>
      <c r="K183" s="268" t="s">
        <v>2113</v>
      </c>
      <c r="L183" s="269">
        <v>43725.0</v>
      </c>
      <c r="M183" s="268" t="s">
        <v>338</v>
      </c>
      <c r="N183" s="268" t="s">
        <v>151</v>
      </c>
      <c r="O183" s="269">
        <v>45301.0</v>
      </c>
      <c r="P183" s="268" t="s">
        <v>42</v>
      </c>
      <c r="Q183" s="268" t="s">
        <v>192</v>
      </c>
      <c r="R183" s="337"/>
      <c r="S183" s="173"/>
      <c r="T183" s="268" t="s">
        <v>11</v>
      </c>
      <c r="U183" s="464"/>
      <c r="V183" s="464"/>
      <c r="W183" s="464"/>
      <c r="X183" s="178" t="s">
        <v>2114</v>
      </c>
      <c r="Y183" s="178" t="s">
        <v>2115</v>
      </c>
      <c r="Z183" s="178"/>
      <c r="AA183" s="178"/>
      <c r="AB183" s="178"/>
      <c r="AC183" s="465"/>
      <c r="AD183" s="465"/>
      <c r="AE183" s="465"/>
      <c r="AF183" s="465"/>
      <c r="AG183" s="465"/>
      <c r="AH183" s="465"/>
      <c r="AI183" s="465"/>
      <c r="AJ183" s="465"/>
      <c r="AK183" s="465"/>
      <c r="AL183" s="465"/>
      <c r="AM183" s="465"/>
      <c r="AN183" s="465"/>
      <c r="AO183" s="465"/>
      <c r="AP183" s="465"/>
      <c r="AQ183" s="465"/>
      <c r="AR183" s="465"/>
      <c r="AS183" s="465"/>
      <c r="AT183" s="465"/>
      <c r="AU183" s="465"/>
      <c r="AV183" s="465"/>
    </row>
    <row r="184" ht="22.5" customHeight="1">
      <c r="A184" s="268">
        <v>7.0</v>
      </c>
      <c r="B184" s="268">
        <v>1.0</v>
      </c>
      <c r="C184" s="268" t="s">
        <v>217</v>
      </c>
      <c r="D184" s="268"/>
      <c r="E184" s="268"/>
      <c r="F184" s="268"/>
      <c r="G184" s="268">
        <v>1.0</v>
      </c>
      <c r="H184" s="505">
        <v>1.05519863007E11</v>
      </c>
      <c r="I184" s="463">
        <v>8290.0</v>
      </c>
      <c r="J184" s="268" t="s">
        <v>855</v>
      </c>
      <c r="K184" s="268" t="s">
        <v>1820</v>
      </c>
      <c r="L184" s="269">
        <v>43788.0</v>
      </c>
      <c r="M184" s="268" t="s">
        <v>338</v>
      </c>
      <c r="N184" s="268" t="s">
        <v>152</v>
      </c>
      <c r="O184" s="269">
        <v>44958.0</v>
      </c>
      <c r="P184" s="268" t="s">
        <v>115</v>
      </c>
      <c r="Q184" s="268" t="s">
        <v>194</v>
      </c>
      <c r="R184" s="337"/>
      <c r="S184" s="173"/>
      <c r="T184" s="268" t="s">
        <v>11</v>
      </c>
      <c r="U184" s="464"/>
      <c r="V184" s="464"/>
      <c r="W184" s="464"/>
      <c r="X184" s="178" t="s">
        <v>2116</v>
      </c>
      <c r="Y184" s="178" t="s">
        <v>2117</v>
      </c>
      <c r="Z184" s="178" t="s">
        <v>2118</v>
      </c>
      <c r="AA184" s="178"/>
      <c r="AB184" s="178"/>
      <c r="AC184" s="467"/>
      <c r="AD184" s="479"/>
      <c r="AE184" s="479"/>
      <c r="AF184" s="479"/>
      <c r="AG184" s="479"/>
      <c r="AH184" s="479"/>
      <c r="AI184" s="479"/>
      <c r="AJ184" s="479"/>
      <c r="AK184" s="479"/>
      <c r="AL184" s="479"/>
      <c r="AM184" s="479"/>
      <c r="AN184" s="479"/>
      <c r="AO184" s="479"/>
      <c r="AP184" s="479"/>
      <c r="AQ184" s="479"/>
      <c r="AR184" s="479"/>
      <c r="AS184" s="479"/>
      <c r="AT184" s="479"/>
      <c r="AU184" s="479"/>
      <c r="AV184" s="479"/>
    </row>
    <row r="185" ht="22.5" customHeight="1">
      <c r="A185" s="268">
        <v>8.0</v>
      </c>
      <c r="B185" s="268">
        <v>1.0</v>
      </c>
      <c r="C185" s="268" t="s">
        <v>217</v>
      </c>
      <c r="D185" s="268"/>
      <c r="E185" s="268"/>
      <c r="F185" s="268"/>
      <c r="G185" s="268">
        <v>1.0</v>
      </c>
      <c r="H185" s="268">
        <v>1.1450007874E11</v>
      </c>
      <c r="I185" s="463">
        <v>8574.0</v>
      </c>
      <c r="J185" s="468" t="s">
        <v>1537</v>
      </c>
      <c r="K185" s="468" t="s">
        <v>2119</v>
      </c>
      <c r="L185" s="469">
        <v>43793.0</v>
      </c>
      <c r="M185" s="468" t="s">
        <v>338</v>
      </c>
      <c r="N185" s="468" t="s">
        <v>154</v>
      </c>
      <c r="O185" s="469">
        <v>45155.0</v>
      </c>
      <c r="P185" s="468" t="s">
        <v>115</v>
      </c>
      <c r="Q185" s="268" t="s">
        <v>194</v>
      </c>
      <c r="R185" s="337" t="s">
        <v>2120</v>
      </c>
      <c r="S185" s="173"/>
      <c r="T185" s="268" t="s">
        <v>11</v>
      </c>
      <c r="U185" s="464"/>
      <c r="V185" s="464"/>
      <c r="W185" s="464"/>
      <c r="X185" s="178" t="s">
        <v>2121</v>
      </c>
      <c r="Y185" s="178" t="s">
        <v>2122</v>
      </c>
      <c r="Z185" s="178"/>
      <c r="AA185" s="178"/>
      <c r="AB185" s="178"/>
      <c r="AC185" s="467"/>
      <c r="AD185" s="467"/>
      <c r="AE185" s="467"/>
      <c r="AF185" s="467"/>
      <c r="AG185" s="467"/>
      <c r="AH185" s="479"/>
      <c r="AI185" s="479"/>
      <c r="AJ185" s="479"/>
      <c r="AK185" s="479"/>
      <c r="AL185" s="479"/>
      <c r="AM185" s="479"/>
      <c r="AN185" s="479"/>
      <c r="AO185" s="479"/>
      <c r="AP185" s="479"/>
      <c r="AQ185" s="479"/>
      <c r="AR185" s="479"/>
      <c r="AS185" s="479"/>
      <c r="AT185" s="479"/>
      <c r="AU185" s="479"/>
      <c r="AV185" s="479"/>
    </row>
    <row r="186" ht="22.5" customHeight="1">
      <c r="A186" s="268">
        <v>9.0</v>
      </c>
      <c r="B186" s="268">
        <v>1.0</v>
      </c>
      <c r="C186" s="268" t="s">
        <v>217</v>
      </c>
      <c r="D186" s="268"/>
      <c r="E186" s="268"/>
      <c r="F186" s="268"/>
      <c r="G186" s="268">
        <v>1.0</v>
      </c>
      <c r="H186" s="505">
        <v>9.3345797859E10</v>
      </c>
      <c r="I186" s="463">
        <v>8864.0</v>
      </c>
      <c r="J186" s="268" t="s">
        <v>343</v>
      </c>
      <c r="K186" s="268" t="s">
        <v>2123</v>
      </c>
      <c r="L186" s="269">
        <v>43974.0</v>
      </c>
      <c r="M186" s="268" t="s">
        <v>350</v>
      </c>
      <c r="N186" s="268" t="s">
        <v>153</v>
      </c>
      <c r="O186" s="269">
        <v>45519.0</v>
      </c>
      <c r="P186" s="268" t="s">
        <v>133</v>
      </c>
      <c r="Q186" s="268" t="s">
        <v>194</v>
      </c>
      <c r="R186" s="337" t="s">
        <v>2124</v>
      </c>
      <c r="S186" s="173"/>
      <c r="T186" s="268" t="s">
        <v>11</v>
      </c>
      <c r="U186" s="464"/>
      <c r="V186" s="464"/>
      <c r="W186" s="464"/>
      <c r="X186" s="178" t="s">
        <v>2125</v>
      </c>
      <c r="Y186" s="178"/>
      <c r="Z186" s="178"/>
      <c r="AA186" s="178"/>
      <c r="AB186" s="178"/>
      <c r="AC186" s="479"/>
      <c r="AD186" s="479"/>
      <c r="AE186" s="479"/>
      <c r="AF186" s="479"/>
      <c r="AG186" s="479"/>
      <c r="AH186" s="479"/>
      <c r="AI186" s="479"/>
      <c r="AJ186" s="479"/>
      <c r="AK186" s="479"/>
      <c r="AL186" s="479"/>
      <c r="AM186" s="479"/>
      <c r="AN186" s="479"/>
      <c r="AO186" s="479"/>
      <c r="AP186" s="479"/>
      <c r="AQ186" s="479"/>
      <c r="AR186" s="479"/>
      <c r="AS186" s="479"/>
      <c r="AT186" s="479"/>
      <c r="AU186" s="479"/>
      <c r="AV186" s="479"/>
    </row>
    <row r="187" ht="22.5" customHeight="1">
      <c r="A187" s="268">
        <v>10.0</v>
      </c>
      <c r="B187" s="268">
        <v>1.0</v>
      </c>
      <c r="C187" s="268" t="s">
        <v>217</v>
      </c>
      <c r="D187" s="268"/>
      <c r="E187" s="268"/>
      <c r="F187" s="268"/>
      <c r="G187" s="268">
        <v>1.0</v>
      </c>
      <c r="H187" s="505">
        <v>1.62548022033E11</v>
      </c>
      <c r="I187" s="463">
        <v>8859.0</v>
      </c>
      <c r="J187" s="268" t="s">
        <v>606</v>
      </c>
      <c r="K187" s="268" t="s">
        <v>2126</v>
      </c>
      <c r="L187" s="269">
        <v>43864.0</v>
      </c>
      <c r="M187" s="268" t="s">
        <v>350</v>
      </c>
      <c r="N187" s="268" t="s">
        <v>154</v>
      </c>
      <c r="O187" s="269">
        <v>45519.0</v>
      </c>
      <c r="P187" s="268" t="s">
        <v>9</v>
      </c>
      <c r="Q187" s="268" t="s">
        <v>194</v>
      </c>
      <c r="R187" s="337" t="s">
        <v>2127</v>
      </c>
      <c r="S187" s="173" t="s">
        <v>1881</v>
      </c>
      <c r="T187" s="268" t="s">
        <v>11</v>
      </c>
      <c r="U187" s="464"/>
      <c r="V187" s="464"/>
      <c r="W187" s="464"/>
      <c r="X187" s="178" t="s">
        <v>2128</v>
      </c>
      <c r="Y187" s="178"/>
      <c r="Z187" s="178"/>
      <c r="AA187" s="178"/>
      <c r="AB187" s="178"/>
      <c r="AC187" s="479"/>
      <c r="AD187" s="479"/>
      <c r="AE187" s="479"/>
      <c r="AF187" s="479"/>
      <c r="AG187" s="479"/>
      <c r="AH187" s="479"/>
      <c r="AI187" s="479"/>
      <c r="AJ187" s="479"/>
      <c r="AK187" s="479"/>
      <c r="AL187" s="479"/>
      <c r="AM187" s="479"/>
      <c r="AN187" s="479"/>
      <c r="AO187" s="479"/>
      <c r="AP187" s="479"/>
      <c r="AQ187" s="479"/>
      <c r="AR187" s="479"/>
      <c r="AS187" s="479"/>
      <c r="AT187" s="479"/>
      <c r="AU187" s="479"/>
      <c r="AV187" s="479"/>
    </row>
    <row r="188" ht="22.5" customHeight="1">
      <c r="A188" s="268">
        <v>11.0</v>
      </c>
      <c r="B188" s="268">
        <v>1.0</v>
      </c>
      <c r="C188" s="268" t="s">
        <v>217</v>
      </c>
      <c r="D188" s="268"/>
      <c r="E188" s="268"/>
      <c r="F188" s="268"/>
      <c r="G188" s="268">
        <v>1.0</v>
      </c>
      <c r="H188" s="505">
        <v>1.45607037975E11</v>
      </c>
      <c r="I188" s="463">
        <v>8011.0</v>
      </c>
      <c r="J188" s="268" t="s">
        <v>343</v>
      </c>
      <c r="K188" s="268" t="s">
        <v>2129</v>
      </c>
      <c r="L188" s="269">
        <v>43984.0</v>
      </c>
      <c r="M188" s="268" t="s">
        <v>338</v>
      </c>
      <c r="N188" s="268" t="s">
        <v>153</v>
      </c>
      <c r="O188" s="269">
        <v>44790.0</v>
      </c>
      <c r="P188" s="268" t="s">
        <v>133</v>
      </c>
      <c r="Q188" s="268" t="s">
        <v>196</v>
      </c>
      <c r="R188" s="337" t="s">
        <v>2130</v>
      </c>
      <c r="S188" s="173"/>
      <c r="T188" s="466" t="s">
        <v>22</v>
      </c>
      <c r="U188" s="464"/>
      <c r="V188" s="464"/>
      <c r="W188" s="464"/>
      <c r="X188" s="178" t="s">
        <v>2131</v>
      </c>
      <c r="Y188" s="178" t="s">
        <v>2132</v>
      </c>
      <c r="Z188" s="178" t="s">
        <v>2133</v>
      </c>
      <c r="AA188" s="178"/>
      <c r="AB188" s="178"/>
      <c r="AC188" s="479"/>
      <c r="AD188" s="479"/>
      <c r="AE188" s="479"/>
      <c r="AF188" s="479"/>
      <c r="AG188" s="479"/>
      <c r="AH188" s="479"/>
      <c r="AI188" s="479"/>
      <c r="AJ188" s="479"/>
      <c r="AK188" s="479"/>
      <c r="AL188" s="479"/>
      <c r="AM188" s="479"/>
      <c r="AN188" s="479"/>
      <c r="AO188" s="479"/>
      <c r="AP188" s="479"/>
      <c r="AQ188" s="479"/>
      <c r="AR188" s="479"/>
      <c r="AS188" s="479"/>
      <c r="AT188" s="479"/>
      <c r="AU188" s="479"/>
      <c r="AV188" s="479"/>
    </row>
    <row r="189" ht="22.5" customHeight="1">
      <c r="A189" s="268">
        <v>12.0</v>
      </c>
      <c r="B189" s="268">
        <v>1.0</v>
      </c>
      <c r="C189" s="268" t="s">
        <v>217</v>
      </c>
      <c r="D189" s="268"/>
      <c r="E189" s="268"/>
      <c r="F189" s="268"/>
      <c r="G189" s="268">
        <v>1.0</v>
      </c>
      <c r="H189" s="505">
        <v>1.53553110406E11</v>
      </c>
      <c r="I189" s="463">
        <v>8365.0</v>
      </c>
      <c r="J189" s="268" t="s">
        <v>418</v>
      </c>
      <c r="K189" s="268" t="s">
        <v>2134</v>
      </c>
      <c r="L189" s="269">
        <v>43979.0</v>
      </c>
      <c r="M189" s="268" t="s">
        <v>338</v>
      </c>
      <c r="N189" s="268" t="s">
        <v>154</v>
      </c>
      <c r="O189" s="269">
        <v>45155.0</v>
      </c>
      <c r="P189" s="268" t="s">
        <v>133</v>
      </c>
      <c r="Q189" s="268" t="s">
        <v>196</v>
      </c>
      <c r="R189" s="337" t="s">
        <v>2135</v>
      </c>
      <c r="S189" s="173"/>
      <c r="T189" s="466" t="s">
        <v>22</v>
      </c>
      <c r="U189" s="464"/>
      <c r="V189" s="464"/>
      <c r="W189" s="464"/>
      <c r="X189" s="178" t="s">
        <v>2136</v>
      </c>
      <c r="Y189" s="178" t="s">
        <v>1814</v>
      </c>
      <c r="Z189" s="178"/>
      <c r="AA189" s="178"/>
      <c r="AB189" s="178"/>
      <c r="AC189" s="467"/>
      <c r="AD189" s="467"/>
      <c r="AE189" s="467"/>
      <c r="AF189" s="467"/>
      <c r="AG189" s="467"/>
      <c r="AH189" s="467"/>
      <c r="AI189" s="467"/>
      <c r="AJ189" s="467"/>
      <c r="AK189" s="467"/>
      <c r="AL189" s="467"/>
      <c r="AM189" s="467"/>
      <c r="AN189" s="467"/>
      <c r="AO189" s="467"/>
      <c r="AP189" s="467"/>
      <c r="AQ189" s="467"/>
      <c r="AR189" s="467"/>
      <c r="AS189" s="467"/>
      <c r="AT189" s="467"/>
      <c r="AU189" s="467"/>
      <c r="AV189" s="467"/>
    </row>
    <row r="190" ht="22.5" customHeight="1">
      <c r="A190" s="268">
        <v>13.0</v>
      </c>
      <c r="B190" s="268">
        <v>1.0</v>
      </c>
      <c r="C190" s="268" t="s">
        <v>217</v>
      </c>
      <c r="D190" s="268"/>
      <c r="E190" s="268"/>
      <c r="F190" s="268"/>
      <c r="G190" s="268">
        <v>1.0</v>
      </c>
      <c r="H190" s="505">
        <v>1.54851731114E11</v>
      </c>
      <c r="I190" s="463">
        <v>8536.0</v>
      </c>
      <c r="J190" s="268" t="s">
        <v>2137</v>
      </c>
      <c r="K190" s="268" t="s">
        <v>2138</v>
      </c>
      <c r="L190" s="269">
        <v>43817.0</v>
      </c>
      <c r="M190" s="268" t="s">
        <v>338</v>
      </c>
      <c r="N190" s="268" t="s">
        <v>152</v>
      </c>
      <c r="O190" s="269">
        <v>45155.0</v>
      </c>
      <c r="P190" s="268" t="s">
        <v>42</v>
      </c>
      <c r="Q190" s="268" t="s">
        <v>196</v>
      </c>
      <c r="R190" s="337" t="s">
        <v>2139</v>
      </c>
      <c r="S190" s="173" t="s">
        <v>2140</v>
      </c>
      <c r="T190" s="466" t="s">
        <v>11</v>
      </c>
      <c r="U190" s="464"/>
      <c r="V190" s="464"/>
      <c r="W190" s="464"/>
      <c r="X190" s="178" t="s">
        <v>2141</v>
      </c>
      <c r="Y190" s="178" t="s">
        <v>2142</v>
      </c>
      <c r="Z190" s="178"/>
      <c r="AA190" s="178"/>
      <c r="AB190" s="178"/>
      <c r="AC190" s="467"/>
      <c r="AD190" s="467"/>
      <c r="AE190" s="467"/>
      <c r="AF190" s="467"/>
      <c r="AG190" s="467"/>
      <c r="AH190" s="467"/>
      <c r="AI190" s="467"/>
      <c r="AJ190" s="467"/>
      <c r="AK190" s="467"/>
      <c r="AL190" s="467"/>
      <c r="AM190" s="467"/>
      <c r="AN190" s="467"/>
      <c r="AO190" s="467"/>
      <c r="AP190" s="467"/>
      <c r="AQ190" s="467"/>
      <c r="AR190" s="467"/>
      <c r="AS190" s="467"/>
      <c r="AT190" s="467"/>
      <c r="AU190" s="467"/>
      <c r="AV190" s="467"/>
    </row>
    <row r="191" ht="22.5" customHeight="1">
      <c r="A191" s="268">
        <v>14.0</v>
      </c>
      <c r="B191" s="268">
        <v>1.0</v>
      </c>
      <c r="C191" s="268" t="s">
        <v>217</v>
      </c>
      <c r="D191" s="268"/>
      <c r="E191" s="268"/>
      <c r="F191" s="268"/>
      <c r="G191" s="268">
        <v>1.0</v>
      </c>
      <c r="H191" s="505">
        <v>1.74525422077E11</v>
      </c>
      <c r="I191" s="463">
        <v>8048.0</v>
      </c>
      <c r="J191" s="268" t="s">
        <v>2143</v>
      </c>
      <c r="K191" s="268" t="s">
        <v>2144</v>
      </c>
      <c r="L191" s="269">
        <v>43826.0</v>
      </c>
      <c r="M191" s="268" t="s">
        <v>338</v>
      </c>
      <c r="N191" s="268" t="s">
        <v>154</v>
      </c>
      <c r="O191" s="269">
        <v>44790.0</v>
      </c>
      <c r="P191" s="268" t="s">
        <v>133</v>
      </c>
      <c r="Q191" s="268" t="s">
        <v>198</v>
      </c>
      <c r="R191" s="337"/>
      <c r="S191" s="173"/>
      <c r="T191" s="268" t="s">
        <v>11</v>
      </c>
      <c r="U191" s="464"/>
      <c r="V191" s="464"/>
      <c r="W191" s="464"/>
      <c r="X191" s="178" t="s">
        <v>2145</v>
      </c>
      <c r="Y191" s="178" t="s">
        <v>2146</v>
      </c>
      <c r="Z191" s="178" t="s">
        <v>2147</v>
      </c>
      <c r="AA191" s="178"/>
      <c r="AB191" s="178"/>
      <c r="AC191" s="467"/>
      <c r="AD191" s="467"/>
      <c r="AE191" s="467"/>
      <c r="AF191" s="467"/>
      <c r="AG191" s="467"/>
      <c r="AH191" s="467"/>
      <c r="AI191" s="467"/>
      <c r="AJ191" s="467"/>
      <c r="AK191" s="467"/>
      <c r="AL191" s="467"/>
      <c r="AM191" s="467"/>
      <c r="AN191" s="467"/>
      <c r="AO191" s="467"/>
      <c r="AP191" s="467"/>
      <c r="AQ191" s="467"/>
      <c r="AR191" s="467"/>
      <c r="AS191" s="467"/>
      <c r="AT191" s="467"/>
      <c r="AU191" s="467"/>
      <c r="AV191" s="467"/>
    </row>
    <row r="192" ht="22.5" customHeight="1">
      <c r="A192" s="268">
        <v>15.0</v>
      </c>
      <c r="B192" s="268">
        <v>1.0</v>
      </c>
      <c r="C192" s="268" t="s">
        <v>217</v>
      </c>
      <c r="D192" s="268"/>
      <c r="E192" s="268"/>
      <c r="F192" s="268"/>
      <c r="G192" s="268">
        <v>1.0</v>
      </c>
      <c r="H192" s="505">
        <v>1.7161474246E11</v>
      </c>
      <c r="I192" s="463">
        <v>8003.0</v>
      </c>
      <c r="J192" s="268" t="s">
        <v>369</v>
      </c>
      <c r="K192" s="268" t="s">
        <v>2148</v>
      </c>
      <c r="L192" s="269">
        <v>43949.0</v>
      </c>
      <c r="M192" s="268" t="s">
        <v>350</v>
      </c>
      <c r="N192" s="268" t="s">
        <v>153</v>
      </c>
      <c r="O192" s="269">
        <v>44790.0</v>
      </c>
      <c r="P192" s="268" t="s">
        <v>133</v>
      </c>
      <c r="Q192" s="268" t="s">
        <v>198</v>
      </c>
      <c r="R192" s="337"/>
      <c r="S192" s="173"/>
      <c r="T192" s="466" t="s">
        <v>22</v>
      </c>
      <c r="U192" s="464"/>
      <c r="V192" s="464"/>
      <c r="W192" s="464"/>
      <c r="X192" s="178" t="s">
        <v>2149</v>
      </c>
      <c r="Y192" s="178" t="s">
        <v>1804</v>
      </c>
      <c r="Z192" s="178" t="s">
        <v>1805</v>
      </c>
      <c r="AA192" s="178"/>
      <c r="AB192" s="178"/>
      <c r="AC192" s="467"/>
      <c r="AD192" s="467"/>
      <c r="AE192" s="467"/>
      <c r="AF192" s="467"/>
      <c r="AG192" s="467"/>
      <c r="AH192" s="467"/>
      <c r="AI192" s="467"/>
      <c r="AJ192" s="467"/>
      <c r="AK192" s="467"/>
      <c r="AL192" s="467"/>
      <c r="AM192" s="467"/>
      <c r="AN192" s="467"/>
      <c r="AO192" s="467"/>
      <c r="AP192" s="467"/>
      <c r="AQ192" s="467"/>
      <c r="AR192" s="467"/>
      <c r="AS192" s="467"/>
      <c r="AT192" s="467"/>
      <c r="AU192" s="467"/>
      <c r="AV192" s="467"/>
    </row>
    <row r="193" ht="22.5" customHeight="1">
      <c r="A193" s="268">
        <v>16.0</v>
      </c>
      <c r="B193" s="268">
        <v>1.0</v>
      </c>
      <c r="C193" s="268" t="s">
        <v>217</v>
      </c>
      <c r="D193" s="268"/>
      <c r="E193" s="268"/>
      <c r="F193" s="268"/>
      <c r="G193" s="268">
        <v>1.0</v>
      </c>
      <c r="H193" s="505">
        <v>1.4045263321E11</v>
      </c>
      <c r="I193" s="463">
        <v>8787.0</v>
      </c>
      <c r="J193" s="268" t="s">
        <v>336</v>
      </c>
      <c r="K193" s="268" t="s">
        <v>2150</v>
      </c>
      <c r="L193" s="269">
        <v>43952.0</v>
      </c>
      <c r="M193" s="268" t="s">
        <v>338</v>
      </c>
      <c r="N193" s="268" t="s">
        <v>151</v>
      </c>
      <c r="O193" s="269">
        <v>45301.0</v>
      </c>
      <c r="P193" s="268" t="s">
        <v>133</v>
      </c>
      <c r="Q193" s="268" t="s">
        <v>198</v>
      </c>
      <c r="R193" s="337"/>
      <c r="S193" s="173"/>
      <c r="T193" s="466" t="s">
        <v>22</v>
      </c>
      <c r="U193" s="464"/>
      <c r="V193" s="464"/>
      <c r="W193" s="464"/>
      <c r="X193" s="178" t="s">
        <v>2151</v>
      </c>
      <c r="Y193" s="178" t="s">
        <v>2152</v>
      </c>
      <c r="Z193" s="178"/>
      <c r="AA193" s="178"/>
      <c r="AB193" s="178"/>
      <c r="AC193" s="467"/>
      <c r="AD193" s="467"/>
      <c r="AE193" s="467"/>
      <c r="AF193" s="467"/>
      <c r="AG193" s="467"/>
      <c r="AH193" s="467"/>
      <c r="AI193" s="467"/>
      <c r="AJ193" s="467"/>
      <c r="AK193" s="467"/>
      <c r="AL193" s="467"/>
      <c r="AM193" s="467"/>
      <c r="AN193" s="467"/>
      <c r="AO193" s="467"/>
      <c r="AP193" s="467"/>
      <c r="AQ193" s="467"/>
      <c r="AR193" s="467"/>
      <c r="AS193" s="467"/>
      <c r="AT193" s="467"/>
      <c r="AU193" s="467"/>
      <c r="AV193" s="467"/>
    </row>
    <row r="194" ht="22.5" customHeight="1">
      <c r="A194" s="268">
        <v>17.0</v>
      </c>
      <c r="B194" s="268">
        <v>1.0</v>
      </c>
      <c r="C194" s="268" t="s">
        <v>217</v>
      </c>
      <c r="D194" s="268"/>
      <c r="E194" s="268"/>
      <c r="F194" s="268" t="s">
        <v>334</v>
      </c>
      <c r="G194" s="268">
        <v>1.0</v>
      </c>
      <c r="H194" s="505">
        <v>1.42837586441E11</v>
      </c>
      <c r="I194" s="463">
        <v>7828.0</v>
      </c>
      <c r="J194" s="268" t="s">
        <v>2153</v>
      </c>
      <c r="K194" s="268" t="s">
        <v>2154</v>
      </c>
      <c r="L194" s="269">
        <v>43831.0</v>
      </c>
      <c r="M194" s="268" t="s">
        <v>350</v>
      </c>
      <c r="N194" s="268" t="s">
        <v>153</v>
      </c>
      <c r="O194" s="269">
        <v>44669.0</v>
      </c>
      <c r="P194" s="268" t="s">
        <v>56</v>
      </c>
      <c r="Q194" s="268" t="s">
        <v>198</v>
      </c>
      <c r="R194" s="337" t="s">
        <v>2155</v>
      </c>
      <c r="S194" s="173"/>
      <c r="T194" s="268" t="s">
        <v>11</v>
      </c>
      <c r="U194" s="464"/>
      <c r="V194" s="464"/>
      <c r="W194" s="464"/>
      <c r="X194" s="178" t="s">
        <v>2156</v>
      </c>
      <c r="Y194" s="178" t="s">
        <v>2157</v>
      </c>
      <c r="Z194" s="178" t="s">
        <v>2158</v>
      </c>
      <c r="AA194" s="178"/>
      <c r="AB194" s="178"/>
      <c r="AC194" s="467"/>
      <c r="AD194" s="467"/>
      <c r="AE194" s="467"/>
      <c r="AF194" s="467"/>
      <c r="AG194" s="467"/>
      <c r="AH194" s="467"/>
      <c r="AI194" s="467"/>
      <c r="AJ194" s="467"/>
      <c r="AK194" s="467"/>
      <c r="AL194" s="467"/>
      <c r="AM194" s="467"/>
      <c r="AN194" s="467"/>
      <c r="AO194" s="467"/>
      <c r="AP194" s="467"/>
      <c r="AQ194" s="467"/>
      <c r="AR194" s="467"/>
      <c r="AS194" s="467"/>
      <c r="AT194" s="467"/>
      <c r="AU194" s="467"/>
      <c r="AV194" s="467"/>
    </row>
    <row r="195" ht="22.5" customHeight="1">
      <c r="A195" s="268">
        <v>18.0</v>
      </c>
      <c r="B195" s="268">
        <v>1.0</v>
      </c>
      <c r="C195" s="268" t="s">
        <v>217</v>
      </c>
      <c r="D195" s="352"/>
      <c r="E195" s="352"/>
      <c r="F195" s="352"/>
      <c r="G195" s="352">
        <v>1.0</v>
      </c>
      <c r="H195" s="495">
        <v>1.64805955434E11</v>
      </c>
      <c r="I195" s="496">
        <v>9511.0</v>
      </c>
      <c r="J195" s="497" t="s">
        <v>621</v>
      </c>
      <c r="K195" s="497" t="s">
        <v>2159</v>
      </c>
      <c r="L195" s="498">
        <v>44051.0</v>
      </c>
      <c r="M195" s="497" t="s">
        <v>350</v>
      </c>
      <c r="N195" s="497"/>
      <c r="O195" s="499">
        <v>45883.0</v>
      </c>
      <c r="P195" s="497" t="s">
        <v>133</v>
      </c>
      <c r="Q195" s="352" t="s">
        <v>345</v>
      </c>
      <c r="R195" s="353"/>
      <c r="S195" s="183"/>
      <c r="T195" s="352" t="s">
        <v>16</v>
      </c>
      <c r="U195" s="352"/>
      <c r="V195" s="352"/>
      <c r="W195" s="352"/>
      <c r="X195" s="501"/>
      <c r="Y195" s="501"/>
      <c r="Z195" s="501"/>
      <c r="AA195" s="352"/>
      <c r="AB195" s="188"/>
      <c r="AC195" s="502"/>
      <c r="AD195" s="502"/>
      <c r="AE195" s="502"/>
      <c r="AF195" s="502"/>
      <c r="AG195" s="502"/>
      <c r="AH195" s="502"/>
      <c r="AI195" s="502"/>
      <c r="AJ195" s="502"/>
      <c r="AK195" s="502"/>
      <c r="AL195" s="502"/>
      <c r="AM195" s="502"/>
      <c r="AN195" s="502"/>
      <c r="AO195" s="502"/>
      <c r="AP195" s="502"/>
      <c r="AQ195" s="502"/>
      <c r="AR195" s="502"/>
      <c r="AS195" s="502"/>
      <c r="AT195" s="502"/>
      <c r="AU195" s="502"/>
      <c r="AV195" s="502"/>
    </row>
    <row r="196" ht="22.5" customHeight="1">
      <c r="A196" s="268">
        <v>19.0</v>
      </c>
      <c r="B196" s="268">
        <v>1.0</v>
      </c>
      <c r="C196" s="268" t="s">
        <v>217</v>
      </c>
      <c r="D196" s="352"/>
      <c r="E196" s="352"/>
      <c r="F196" s="352"/>
      <c r="G196" s="352">
        <v>1.0</v>
      </c>
      <c r="H196" s="495">
        <v>1.34457926612E11</v>
      </c>
      <c r="I196" s="496">
        <v>9444.0</v>
      </c>
      <c r="J196" s="201" t="s">
        <v>361</v>
      </c>
      <c r="K196" s="201" t="s">
        <v>2160</v>
      </c>
      <c r="L196" s="498">
        <v>43938.0</v>
      </c>
      <c r="M196" s="497" t="s">
        <v>350</v>
      </c>
      <c r="N196" s="497"/>
      <c r="O196" s="560">
        <v>45950.0</v>
      </c>
      <c r="P196" s="497" t="s">
        <v>9</v>
      </c>
      <c r="Q196" s="352" t="s">
        <v>345</v>
      </c>
      <c r="R196" s="353"/>
      <c r="S196" s="183"/>
      <c r="T196" s="352" t="s">
        <v>16</v>
      </c>
      <c r="U196" s="561"/>
      <c r="V196" s="561"/>
      <c r="W196" s="561"/>
      <c r="X196" s="501"/>
      <c r="Y196" s="501"/>
      <c r="Z196" s="501"/>
      <c r="AA196" s="352"/>
      <c r="AB196" s="188"/>
      <c r="AC196" s="502"/>
      <c r="AD196" s="502"/>
      <c r="AE196" s="502"/>
      <c r="AF196" s="502"/>
      <c r="AG196" s="502"/>
      <c r="AH196" s="502"/>
      <c r="AI196" s="502"/>
      <c r="AJ196" s="502"/>
      <c r="AK196" s="502"/>
      <c r="AL196" s="502"/>
      <c r="AM196" s="502"/>
      <c r="AN196" s="502"/>
      <c r="AO196" s="502"/>
      <c r="AP196" s="502"/>
      <c r="AQ196" s="502"/>
      <c r="AR196" s="502"/>
      <c r="AS196" s="502"/>
      <c r="AT196" s="502"/>
      <c r="AU196" s="502"/>
      <c r="AV196" s="502"/>
    </row>
    <row r="197" ht="22.5" customHeight="1">
      <c r="A197" s="268">
        <v>20.0</v>
      </c>
      <c r="B197" s="268">
        <v>1.0</v>
      </c>
      <c r="C197" s="268" t="s">
        <v>217</v>
      </c>
      <c r="D197" s="352"/>
      <c r="E197" s="352"/>
      <c r="F197" s="352"/>
      <c r="G197" s="352">
        <v>1.0</v>
      </c>
      <c r="H197" s="495">
        <v>1.32423590076E11</v>
      </c>
      <c r="I197" s="496">
        <v>9316.0</v>
      </c>
      <c r="J197" s="497" t="s">
        <v>2161</v>
      </c>
      <c r="K197" s="497" t="s">
        <v>2162</v>
      </c>
      <c r="L197" s="498">
        <v>43804.0</v>
      </c>
      <c r="M197" s="497" t="s">
        <v>350</v>
      </c>
      <c r="N197" s="497"/>
      <c r="O197" s="499">
        <v>45883.0</v>
      </c>
      <c r="P197" s="497" t="s">
        <v>115</v>
      </c>
      <c r="Q197" s="352" t="s">
        <v>345</v>
      </c>
      <c r="R197" s="353"/>
      <c r="S197" s="183"/>
      <c r="T197" s="352" t="s">
        <v>26</v>
      </c>
      <c r="U197" s="352"/>
      <c r="V197" s="352"/>
      <c r="W197" s="352"/>
      <c r="X197" s="501"/>
      <c r="Y197" s="501"/>
      <c r="Z197" s="501"/>
      <c r="AA197" s="352"/>
      <c r="AB197" s="188"/>
      <c r="AC197" s="502"/>
      <c r="AD197" s="502"/>
      <c r="AE197" s="502"/>
      <c r="AF197" s="502"/>
      <c r="AG197" s="502"/>
      <c r="AH197" s="502"/>
      <c r="AI197" s="502"/>
      <c r="AJ197" s="502"/>
      <c r="AK197" s="502"/>
      <c r="AL197" s="502"/>
      <c r="AM197" s="502"/>
      <c r="AN197" s="502"/>
      <c r="AO197" s="502"/>
      <c r="AP197" s="502"/>
      <c r="AQ197" s="502"/>
      <c r="AR197" s="502"/>
      <c r="AS197" s="502"/>
      <c r="AT197" s="502"/>
      <c r="AU197" s="502"/>
      <c r="AV197" s="502"/>
    </row>
    <row r="198" ht="22.5" customHeight="1">
      <c r="A198" s="352">
        <v>21.0</v>
      </c>
      <c r="B198" s="268">
        <v>1.0</v>
      </c>
      <c r="C198" s="268" t="s">
        <v>217</v>
      </c>
      <c r="D198" s="352"/>
      <c r="E198" s="352"/>
      <c r="F198" s="352"/>
      <c r="G198" s="352">
        <v>1.0</v>
      </c>
      <c r="H198" s="495">
        <v>1.41344376102E11</v>
      </c>
      <c r="I198" s="496">
        <v>9372.0</v>
      </c>
      <c r="J198" s="497" t="s">
        <v>658</v>
      </c>
      <c r="K198" s="497" t="s">
        <v>2163</v>
      </c>
      <c r="L198" s="498">
        <v>43901.0</v>
      </c>
      <c r="M198" s="497" t="s">
        <v>350</v>
      </c>
      <c r="N198" s="497"/>
      <c r="O198" s="499">
        <v>45883.0</v>
      </c>
      <c r="P198" s="497" t="s">
        <v>60</v>
      </c>
      <c r="Q198" s="352" t="s">
        <v>345</v>
      </c>
      <c r="R198" s="353" t="s">
        <v>2164</v>
      </c>
      <c r="S198" s="183"/>
      <c r="T198" s="352" t="s">
        <v>11</v>
      </c>
      <c r="U198" s="352"/>
      <c r="V198" s="352"/>
      <c r="W198" s="352"/>
      <c r="X198" s="501"/>
      <c r="Y198" s="501"/>
      <c r="Z198" s="501"/>
      <c r="AA198" s="352"/>
      <c r="AB198" s="188"/>
      <c r="AC198" s="502"/>
      <c r="AD198" s="502"/>
      <c r="AE198" s="502"/>
      <c r="AF198" s="502"/>
      <c r="AG198" s="502"/>
      <c r="AH198" s="502"/>
      <c r="AI198" s="502"/>
      <c r="AJ198" s="502"/>
      <c r="AK198" s="502"/>
      <c r="AL198" s="502"/>
      <c r="AM198" s="502"/>
      <c r="AN198" s="502"/>
      <c r="AO198" s="502"/>
      <c r="AP198" s="502"/>
      <c r="AQ198" s="502"/>
      <c r="AR198" s="502"/>
      <c r="AS198" s="502"/>
      <c r="AT198" s="502"/>
      <c r="AU198" s="502"/>
      <c r="AV198" s="502"/>
    </row>
    <row r="199" ht="22.5" customHeight="1">
      <c r="A199" s="484">
        <v>22.0</v>
      </c>
      <c r="B199" s="268">
        <v>1.0</v>
      </c>
      <c r="C199" s="268" t="s">
        <v>217</v>
      </c>
      <c r="D199" s="484"/>
      <c r="E199" s="484"/>
      <c r="F199" s="484"/>
      <c r="G199" s="484">
        <v>1.0</v>
      </c>
      <c r="H199" s="485">
        <v>1.3433914594E11</v>
      </c>
      <c r="I199" s="486"/>
      <c r="J199" s="487" t="s">
        <v>2165</v>
      </c>
      <c r="K199" s="487" t="s">
        <v>2166</v>
      </c>
      <c r="L199" s="488">
        <v>43858.0</v>
      </c>
      <c r="M199" s="487" t="s">
        <v>338</v>
      </c>
      <c r="N199" s="487"/>
      <c r="O199" s="489">
        <v>45883.0</v>
      </c>
      <c r="P199" s="487" t="s">
        <v>66</v>
      </c>
      <c r="Q199" s="484" t="s">
        <v>345</v>
      </c>
      <c r="R199" s="490" t="s">
        <v>2167</v>
      </c>
      <c r="S199" s="491"/>
      <c r="T199" s="484" t="s">
        <v>11</v>
      </c>
      <c r="U199" s="484"/>
      <c r="V199" s="484"/>
      <c r="W199" s="484"/>
      <c r="X199" s="492"/>
      <c r="Y199" s="492"/>
      <c r="Z199" s="492"/>
      <c r="AA199" s="484"/>
      <c r="AB199" s="493"/>
      <c r="AC199" s="494"/>
      <c r="AD199" s="494"/>
      <c r="AE199" s="494"/>
      <c r="AF199" s="494"/>
      <c r="AG199" s="494"/>
      <c r="AH199" s="494"/>
      <c r="AI199" s="494"/>
      <c r="AJ199" s="494"/>
      <c r="AK199" s="494"/>
      <c r="AL199" s="494"/>
      <c r="AM199" s="494"/>
      <c r="AN199" s="494"/>
      <c r="AO199" s="494"/>
      <c r="AP199" s="494"/>
      <c r="AQ199" s="494"/>
      <c r="AR199" s="494"/>
      <c r="AS199" s="494"/>
      <c r="AT199" s="494"/>
      <c r="AU199" s="494"/>
      <c r="AV199" s="494"/>
    </row>
    <row r="200" ht="22.5" customHeight="1">
      <c r="A200" s="268">
        <v>23.0</v>
      </c>
      <c r="B200" s="268"/>
      <c r="C200" s="268"/>
      <c r="D200" s="268"/>
      <c r="E200" s="268"/>
      <c r="F200" s="268"/>
      <c r="G200" s="268"/>
      <c r="H200" s="505"/>
      <c r="I200" s="463"/>
      <c r="J200" s="468"/>
      <c r="K200" s="468"/>
      <c r="L200" s="469"/>
      <c r="M200" s="468"/>
      <c r="N200" s="468"/>
      <c r="O200" s="506"/>
      <c r="P200" s="468"/>
      <c r="Q200" s="268"/>
      <c r="R200" s="337"/>
      <c r="S200" s="173"/>
      <c r="T200" s="268"/>
      <c r="U200" s="268"/>
      <c r="V200" s="268"/>
      <c r="W200" s="268"/>
      <c r="X200" s="178"/>
      <c r="Y200" s="178"/>
      <c r="Z200" s="178"/>
      <c r="AA200" s="178"/>
      <c r="AB200" s="178"/>
      <c r="AC200" s="510"/>
      <c r="AD200" s="510"/>
      <c r="AE200" s="510"/>
      <c r="AF200" s="510"/>
      <c r="AG200" s="510"/>
      <c r="AH200" s="510"/>
      <c r="AI200" s="510"/>
      <c r="AJ200" s="510"/>
      <c r="AK200" s="510"/>
      <c r="AL200" s="510"/>
      <c r="AM200" s="510"/>
      <c r="AN200" s="510"/>
      <c r="AO200" s="510"/>
      <c r="AP200" s="510"/>
      <c r="AQ200" s="510"/>
      <c r="AR200" s="510"/>
      <c r="AS200" s="510"/>
      <c r="AT200" s="510"/>
      <c r="AU200" s="510"/>
      <c r="AV200" s="510"/>
    </row>
    <row r="201" ht="22.5" customHeight="1">
      <c r="A201" s="268">
        <v>24.0</v>
      </c>
      <c r="B201" s="268"/>
      <c r="C201" s="268"/>
      <c r="D201" s="268"/>
      <c r="E201" s="268"/>
      <c r="F201" s="268"/>
      <c r="G201" s="268"/>
      <c r="H201" s="505"/>
      <c r="I201" s="463"/>
      <c r="J201" s="468"/>
      <c r="K201" s="468"/>
      <c r="L201" s="469"/>
      <c r="M201" s="468"/>
      <c r="N201" s="468"/>
      <c r="O201" s="506"/>
      <c r="P201" s="468"/>
      <c r="Q201" s="268"/>
      <c r="R201" s="337"/>
      <c r="S201" s="173"/>
      <c r="T201" s="268"/>
      <c r="U201" s="268"/>
      <c r="V201" s="268"/>
      <c r="W201" s="268"/>
      <c r="X201" s="178"/>
      <c r="Y201" s="178"/>
      <c r="Z201" s="178"/>
      <c r="AA201" s="178"/>
      <c r="AB201" s="178"/>
      <c r="AC201" s="510"/>
      <c r="AD201" s="510"/>
      <c r="AE201" s="510"/>
      <c r="AF201" s="510"/>
      <c r="AG201" s="510"/>
      <c r="AH201" s="510"/>
      <c r="AI201" s="510"/>
      <c r="AJ201" s="510"/>
      <c r="AK201" s="510"/>
      <c r="AL201" s="510"/>
      <c r="AM201" s="510"/>
      <c r="AN201" s="510"/>
      <c r="AO201" s="510"/>
      <c r="AP201" s="510"/>
      <c r="AQ201" s="510"/>
      <c r="AR201" s="510"/>
      <c r="AS201" s="510"/>
      <c r="AT201" s="510"/>
      <c r="AU201" s="510"/>
      <c r="AV201" s="510"/>
    </row>
    <row r="202" ht="14.25" customHeight="1">
      <c r="A202" s="562">
        <v>19.0</v>
      </c>
      <c r="B202" s="562"/>
      <c r="C202" s="562"/>
      <c r="D202" s="562"/>
      <c r="E202" s="562"/>
      <c r="F202" s="562"/>
      <c r="G202" s="562"/>
      <c r="H202" s="562"/>
      <c r="I202" s="563"/>
      <c r="J202" s="562"/>
      <c r="K202" s="562"/>
      <c r="L202" s="562"/>
      <c r="M202" s="562"/>
      <c r="N202" s="564"/>
      <c r="O202" s="562"/>
      <c r="P202" s="562"/>
      <c r="Q202" s="562"/>
      <c r="R202" s="565"/>
      <c r="S202" s="566"/>
      <c r="T202" s="562"/>
      <c r="U202" s="562"/>
      <c r="V202" s="562"/>
      <c r="W202" s="562"/>
      <c r="X202" s="567"/>
      <c r="Y202" s="567"/>
      <c r="Z202" s="567"/>
      <c r="AA202" s="564"/>
      <c r="AB202" s="568"/>
      <c r="AC202" s="527"/>
      <c r="AD202" s="527"/>
      <c r="AE202" s="527"/>
      <c r="AF202" s="527"/>
      <c r="AG202" s="527"/>
      <c r="AH202" s="527"/>
      <c r="AI202" s="527"/>
      <c r="AJ202" s="527"/>
      <c r="AK202" s="527"/>
      <c r="AL202" s="527"/>
      <c r="AM202" s="527"/>
      <c r="AN202" s="527"/>
      <c r="AO202" s="527"/>
      <c r="AP202" s="527"/>
      <c r="AQ202" s="527"/>
      <c r="AR202" s="527"/>
      <c r="AS202" s="527"/>
      <c r="AT202" s="527"/>
      <c r="AU202" s="527"/>
      <c r="AV202" s="527"/>
    </row>
    <row r="203" ht="14.25" customHeight="1">
      <c r="A203" s="405" t="s">
        <v>2168</v>
      </c>
      <c r="B203" s="25"/>
      <c r="C203" s="25"/>
      <c r="D203" s="25"/>
      <c r="E203" s="25"/>
      <c r="F203" s="25"/>
      <c r="G203" s="25"/>
      <c r="H203" s="25"/>
      <c r="I203" s="25"/>
      <c r="J203" s="25"/>
      <c r="K203" s="26"/>
      <c r="L203" s="569"/>
      <c r="M203" s="569"/>
      <c r="N203" s="412"/>
      <c r="O203" s="569"/>
      <c r="P203" s="569"/>
      <c r="Q203" s="569"/>
      <c r="R203" s="570"/>
      <c r="S203" s="237"/>
      <c r="T203" s="569"/>
      <c r="U203" s="569"/>
      <c r="V203" s="569"/>
      <c r="W203" s="569"/>
      <c r="X203" s="571"/>
      <c r="Y203" s="571"/>
      <c r="Z203" s="571"/>
      <c r="AA203" s="412"/>
      <c r="AB203" s="238"/>
      <c r="AC203" s="527"/>
      <c r="AD203" s="527"/>
      <c r="AE203" s="527"/>
      <c r="AF203" s="527"/>
      <c r="AG203" s="527"/>
      <c r="AH203" s="527"/>
      <c r="AI203" s="527"/>
      <c r="AJ203" s="527"/>
      <c r="AK203" s="527"/>
      <c r="AL203" s="527"/>
      <c r="AM203" s="527"/>
      <c r="AN203" s="527"/>
      <c r="AO203" s="527"/>
      <c r="AP203" s="527"/>
      <c r="AQ203" s="527"/>
      <c r="AR203" s="527"/>
      <c r="AS203" s="527"/>
      <c r="AT203" s="527"/>
      <c r="AU203" s="527"/>
      <c r="AV203" s="527"/>
    </row>
    <row r="204" ht="22.5" customHeight="1">
      <c r="A204" s="268"/>
      <c r="B204" s="466"/>
      <c r="C204" s="268"/>
      <c r="D204" s="268"/>
      <c r="E204" s="268"/>
      <c r="F204" s="268"/>
      <c r="G204" s="268"/>
      <c r="H204" s="267"/>
      <c r="I204" s="463"/>
      <c r="J204" s="468"/>
      <c r="K204" s="468"/>
      <c r="L204" s="469"/>
      <c r="M204" s="468"/>
      <c r="N204" s="468"/>
      <c r="O204" s="506"/>
      <c r="P204" s="468"/>
      <c r="Q204" s="268"/>
      <c r="R204" s="337"/>
      <c r="S204" s="173"/>
      <c r="T204" s="268"/>
      <c r="U204" s="268"/>
      <c r="V204" s="268"/>
      <c r="W204" s="268"/>
      <c r="X204" s="193"/>
      <c r="Y204" s="193"/>
      <c r="Z204" s="193"/>
      <c r="AA204" s="268"/>
      <c r="AB204" s="178"/>
      <c r="AC204" s="509"/>
      <c r="AD204" s="509"/>
      <c r="AE204" s="509"/>
      <c r="AF204" s="509"/>
      <c r="AG204" s="509"/>
      <c r="AH204" s="509"/>
      <c r="AI204" s="509"/>
      <c r="AJ204" s="509"/>
      <c r="AK204" s="509"/>
      <c r="AL204" s="509"/>
      <c r="AM204" s="509"/>
      <c r="AN204" s="509"/>
      <c r="AO204" s="509"/>
      <c r="AP204" s="509"/>
      <c r="AQ204" s="509"/>
      <c r="AR204" s="509"/>
      <c r="AS204" s="509"/>
      <c r="AT204" s="509"/>
      <c r="AU204" s="509"/>
      <c r="AV204" s="509"/>
    </row>
    <row r="205" ht="14.25" customHeight="1">
      <c r="A205" s="562"/>
      <c r="B205" s="562"/>
      <c r="C205" s="562"/>
      <c r="D205" s="562"/>
      <c r="E205" s="562"/>
      <c r="F205" s="562"/>
      <c r="G205" s="562"/>
      <c r="H205" s="562"/>
      <c r="I205" s="563"/>
      <c r="J205" s="562"/>
      <c r="K205" s="562"/>
      <c r="L205" s="562"/>
      <c r="M205" s="562"/>
      <c r="N205" s="564"/>
      <c r="O205" s="562"/>
      <c r="P205" s="562"/>
      <c r="Q205" s="562"/>
      <c r="R205" s="565"/>
      <c r="S205" s="566"/>
      <c r="T205" s="562"/>
      <c r="U205" s="562"/>
      <c r="V205" s="562"/>
      <c r="W205" s="562"/>
      <c r="X205" s="567"/>
      <c r="Y205" s="567"/>
      <c r="Z205" s="567"/>
      <c r="AA205" s="564"/>
      <c r="AB205" s="568"/>
      <c r="AC205" s="572"/>
      <c r="AD205" s="572"/>
      <c r="AE205" s="572"/>
      <c r="AF205" s="572"/>
      <c r="AG205" s="572"/>
      <c r="AH205" s="572"/>
      <c r="AI205" s="572"/>
      <c r="AJ205" s="572"/>
      <c r="AK205" s="572"/>
      <c r="AL205" s="572"/>
      <c r="AM205" s="572"/>
      <c r="AN205" s="572"/>
      <c r="AO205" s="572"/>
      <c r="AP205" s="572"/>
      <c r="AQ205" s="572"/>
      <c r="AR205" s="572"/>
      <c r="AS205" s="572"/>
      <c r="AT205" s="572"/>
      <c r="AU205" s="572"/>
      <c r="AV205" s="572"/>
    </row>
    <row r="206" ht="14.25" customHeight="1">
      <c r="A206" s="416" t="s">
        <v>520</v>
      </c>
      <c r="B206" s="25"/>
      <c r="C206" s="25"/>
      <c r="D206" s="25"/>
      <c r="E206" s="25"/>
      <c r="F206" s="25"/>
      <c r="G206" s="25"/>
      <c r="H206" s="25"/>
      <c r="I206" s="25"/>
      <c r="J206" s="25"/>
      <c r="K206" s="25"/>
      <c r="L206" s="573"/>
      <c r="M206" s="573"/>
      <c r="N206" s="418"/>
      <c r="O206" s="573"/>
      <c r="P206" s="573"/>
      <c r="Q206" s="573"/>
      <c r="R206" s="574"/>
      <c r="S206" s="304"/>
      <c r="T206" s="573"/>
      <c r="U206" s="573"/>
      <c r="V206" s="573"/>
      <c r="W206" s="573"/>
      <c r="X206" s="575"/>
      <c r="Y206" s="575"/>
      <c r="Z206" s="575"/>
      <c r="AA206" s="418"/>
      <c r="AB206" s="248"/>
      <c r="AC206" s="527"/>
      <c r="AD206" s="527"/>
      <c r="AE206" s="527"/>
      <c r="AF206" s="527"/>
      <c r="AG206" s="527"/>
      <c r="AH206" s="527"/>
      <c r="AI206" s="527"/>
      <c r="AJ206" s="527"/>
      <c r="AK206" s="527"/>
      <c r="AL206" s="527"/>
      <c r="AM206" s="527"/>
      <c r="AN206" s="527"/>
      <c r="AO206" s="527"/>
      <c r="AP206" s="527"/>
      <c r="AQ206" s="527"/>
      <c r="AR206" s="527"/>
      <c r="AS206" s="527"/>
      <c r="AT206" s="527"/>
      <c r="AU206" s="527"/>
      <c r="AV206" s="527"/>
    </row>
    <row r="207" ht="22.5" customHeight="1">
      <c r="A207" s="424">
        <v>6.0</v>
      </c>
      <c r="B207" s="424">
        <v>7.0</v>
      </c>
      <c r="C207" s="424" t="s">
        <v>215</v>
      </c>
      <c r="D207" s="424"/>
      <c r="E207" s="424"/>
      <c r="F207" s="424"/>
      <c r="G207" s="442"/>
      <c r="H207" s="576">
        <v>1.7224969761E11</v>
      </c>
      <c r="I207" s="577">
        <v>7995.0</v>
      </c>
      <c r="J207" s="424" t="s">
        <v>336</v>
      </c>
      <c r="K207" s="424" t="s">
        <v>2169</v>
      </c>
      <c r="L207" s="427">
        <v>43982.0</v>
      </c>
      <c r="M207" s="424" t="s">
        <v>350</v>
      </c>
      <c r="N207" s="424" t="s">
        <v>154</v>
      </c>
      <c r="O207" s="427">
        <v>45301.0</v>
      </c>
      <c r="P207" s="424" t="s">
        <v>133</v>
      </c>
      <c r="Q207" s="424" t="s">
        <v>190</v>
      </c>
      <c r="R207" s="428"/>
      <c r="S207" s="312"/>
      <c r="T207" s="578" t="s">
        <v>16</v>
      </c>
      <c r="U207" s="579"/>
      <c r="V207" s="579"/>
      <c r="W207" s="579"/>
      <c r="X207" s="449" t="s">
        <v>2170</v>
      </c>
      <c r="Y207" s="449" t="s">
        <v>2171</v>
      </c>
      <c r="Z207" s="449"/>
      <c r="AA207" s="430"/>
      <c r="AB207" s="430"/>
      <c r="AC207" s="580"/>
      <c r="AD207" s="580"/>
      <c r="AE207" s="580"/>
      <c r="AF207" s="580"/>
      <c r="AG207" s="580"/>
      <c r="AH207" s="580"/>
      <c r="AI207" s="580"/>
      <c r="AJ207" s="580"/>
      <c r="AK207" s="580"/>
      <c r="AL207" s="580"/>
      <c r="AM207" s="580"/>
      <c r="AN207" s="580"/>
      <c r="AO207" s="580"/>
      <c r="AP207" s="580"/>
      <c r="AQ207" s="580"/>
      <c r="AR207" s="580"/>
      <c r="AS207" s="580"/>
      <c r="AT207" s="580"/>
      <c r="AU207" s="580"/>
      <c r="AV207" s="580"/>
    </row>
    <row r="208" ht="22.5" customHeight="1">
      <c r="A208" s="424">
        <v>7.0</v>
      </c>
      <c r="B208" s="424">
        <v>6.0</v>
      </c>
      <c r="C208" s="424" t="s">
        <v>205</v>
      </c>
      <c r="D208" s="424"/>
      <c r="E208" s="424"/>
      <c r="F208" s="424"/>
      <c r="G208" s="424"/>
      <c r="H208" s="576">
        <v>1.72859884508E11</v>
      </c>
      <c r="I208" s="577">
        <v>7910.0</v>
      </c>
      <c r="J208" s="581" t="s">
        <v>336</v>
      </c>
      <c r="K208" s="581" t="s">
        <v>2172</v>
      </c>
      <c r="L208" s="582">
        <v>43935.0</v>
      </c>
      <c r="M208" s="581" t="s">
        <v>350</v>
      </c>
      <c r="N208" s="581" t="s">
        <v>152</v>
      </c>
      <c r="O208" s="582">
        <v>44790.0</v>
      </c>
      <c r="P208" s="581" t="s">
        <v>133</v>
      </c>
      <c r="Q208" s="424" t="s">
        <v>192</v>
      </c>
      <c r="R208" s="428" t="s">
        <v>2173</v>
      </c>
      <c r="S208" s="312"/>
      <c r="T208" s="424" t="s">
        <v>11</v>
      </c>
      <c r="U208" s="579"/>
      <c r="V208" s="579"/>
      <c r="W208" s="579"/>
      <c r="X208" s="449" t="s">
        <v>2174</v>
      </c>
      <c r="Y208" s="449" t="s">
        <v>2175</v>
      </c>
      <c r="Z208" s="449" t="s">
        <v>1529</v>
      </c>
      <c r="AA208" s="430"/>
      <c r="AB208" s="430"/>
      <c r="AC208" s="583"/>
      <c r="AD208" s="583"/>
      <c r="AE208" s="583"/>
      <c r="AF208" s="583"/>
      <c r="AG208" s="583"/>
      <c r="AH208" s="583"/>
      <c r="AI208" s="583"/>
      <c r="AJ208" s="583"/>
      <c r="AK208" s="583"/>
      <c r="AL208" s="583"/>
      <c r="AM208" s="583"/>
      <c r="AN208" s="583"/>
      <c r="AO208" s="583"/>
      <c r="AP208" s="583"/>
      <c r="AQ208" s="583"/>
      <c r="AR208" s="583"/>
      <c r="AS208" s="583"/>
      <c r="AT208" s="583"/>
      <c r="AU208" s="583"/>
      <c r="AV208" s="583"/>
    </row>
    <row r="209" ht="22.5" customHeight="1">
      <c r="A209" s="424">
        <v>9.0</v>
      </c>
      <c r="B209" s="424">
        <v>4.0</v>
      </c>
      <c r="C209" s="424" t="s">
        <v>211</v>
      </c>
      <c r="D209" s="424" t="s">
        <v>334</v>
      </c>
      <c r="E209" s="424"/>
      <c r="F209" s="424"/>
      <c r="G209" s="424">
        <v>1.0</v>
      </c>
      <c r="H209" s="576">
        <v>1.41347704073E11</v>
      </c>
      <c r="I209" s="577">
        <v>8162.0</v>
      </c>
      <c r="J209" s="581" t="s">
        <v>2176</v>
      </c>
      <c r="K209" s="581" t="s">
        <v>2177</v>
      </c>
      <c r="L209" s="582">
        <v>43791.0</v>
      </c>
      <c r="M209" s="581" t="s">
        <v>350</v>
      </c>
      <c r="N209" s="581" t="s">
        <v>152</v>
      </c>
      <c r="O209" s="582">
        <v>44790.0</v>
      </c>
      <c r="P209" s="581" t="s">
        <v>9</v>
      </c>
      <c r="Q209" s="424" t="s">
        <v>196</v>
      </c>
      <c r="R209" s="428" t="s">
        <v>2178</v>
      </c>
      <c r="S209" s="312"/>
      <c r="T209" s="424" t="s">
        <v>11</v>
      </c>
      <c r="U209" s="584"/>
      <c r="V209" s="584"/>
      <c r="W209" s="584"/>
      <c r="X209" s="430" t="s">
        <v>2179</v>
      </c>
      <c r="Y209" s="430" t="s">
        <v>2034</v>
      </c>
      <c r="Z209" s="430" t="s">
        <v>2180</v>
      </c>
      <c r="AA209" s="430"/>
      <c r="AB209" s="430"/>
      <c r="AC209" s="583"/>
      <c r="AD209" s="583"/>
      <c r="AE209" s="583"/>
      <c r="AF209" s="583"/>
      <c r="AG209" s="583"/>
      <c r="AH209" s="583"/>
      <c r="AI209" s="583"/>
      <c r="AJ209" s="583"/>
      <c r="AK209" s="583"/>
      <c r="AL209" s="583"/>
      <c r="AM209" s="583"/>
      <c r="AN209" s="583"/>
      <c r="AO209" s="583"/>
      <c r="AP209" s="583"/>
      <c r="AQ209" s="583"/>
      <c r="AR209" s="583"/>
      <c r="AS209" s="583"/>
      <c r="AT209" s="583"/>
      <c r="AU209" s="583"/>
      <c r="AV209" s="583"/>
    </row>
    <row r="210" ht="22.5" customHeight="1">
      <c r="A210" s="424"/>
      <c r="B210" s="424"/>
      <c r="C210" s="424"/>
      <c r="D210" s="424"/>
      <c r="E210" s="424"/>
      <c r="F210" s="424"/>
      <c r="G210" s="442"/>
      <c r="H210" s="576"/>
      <c r="I210" s="577"/>
      <c r="J210" s="581"/>
      <c r="K210" s="581"/>
      <c r="L210" s="582"/>
      <c r="M210" s="581"/>
      <c r="N210" s="581"/>
      <c r="O210" s="582"/>
      <c r="P210" s="581"/>
      <c r="Q210" s="424"/>
      <c r="R210" s="428"/>
      <c r="S210" s="312"/>
      <c r="T210" s="585"/>
      <c r="U210" s="579"/>
      <c r="V210" s="579"/>
      <c r="W210" s="579"/>
      <c r="X210" s="586"/>
      <c r="Y210" s="586"/>
      <c r="Z210" s="586"/>
      <c r="AA210" s="424"/>
      <c r="AB210" s="430"/>
      <c r="AC210" s="583"/>
      <c r="AD210" s="583"/>
      <c r="AE210" s="583"/>
      <c r="AF210" s="583"/>
      <c r="AG210" s="583"/>
      <c r="AH210" s="583"/>
      <c r="AI210" s="583"/>
      <c r="AJ210" s="583"/>
      <c r="AK210" s="583"/>
      <c r="AL210" s="583"/>
      <c r="AM210" s="583"/>
      <c r="AN210" s="583"/>
      <c r="AO210" s="583"/>
      <c r="AP210" s="583"/>
      <c r="AQ210" s="583"/>
      <c r="AR210" s="583"/>
      <c r="AS210" s="583"/>
      <c r="AT210" s="583"/>
      <c r="AU210" s="583"/>
      <c r="AV210" s="583"/>
    </row>
    <row r="211" ht="22.5" customHeight="1">
      <c r="A211" s="424"/>
      <c r="B211" s="424"/>
      <c r="C211" s="424"/>
      <c r="D211" s="424"/>
      <c r="E211" s="424"/>
      <c r="F211" s="424"/>
      <c r="G211" s="442"/>
      <c r="H211" s="576"/>
      <c r="I211" s="577"/>
      <c r="J211" s="581"/>
      <c r="K211" s="581"/>
      <c r="L211" s="582"/>
      <c r="M211" s="581"/>
      <c r="N211" s="581"/>
      <c r="O211" s="560"/>
      <c r="P211" s="581"/>
      <c r="Q211" s="424"/>
      <c r="R211" s="428"/>
      <c r="S211" s="312"/>
      <c r="T211" s="424"/>
      <c r="U211" s="424"/>
      <c r="V211" s="424"/>
      <c r="W211" s="424"/>
      <c r="X211" s="430"/>
      <c r="Y211" s="430"/>
      <c r="Z211" s="430"/>
      <c r="AA211" s="430"/>
      <c r="AB211" s="430"/>
      <c r="AC211" s="587"/>
      <c r="AD211" s="587"/>
      <c r="AE211" s="587"/>
      <c r="AF211" s="587"/>
      <c r="AG211" s="587"/>
      <c r="AH211" s="587"/>
      <c r="AI211" s="587"/>
      <c r="AJ211" s="587"/>
      <c r="AK211" s="587"/>
      <c r="AL211" s="587"/>
      <c r="AM211" s="587"/>
      <c r="AN211" s="587"/>
      <c r="AO211" s="587"/>
      <c r="AP211" s="587"/>
      <c r="AQ211" s="587"/>
      <c r="AR211" s="587"/>
      <c r="AS211" s="587"/>
      <c r="AT211" s="587"/>
      <c r="AU211" s="587"/>
      <c r="AV211" s="587"/>
    </row>
    <row r="212" ht="22.5" customHeight="1">
      <c r="A212" s="424"/>
      <c r="B212" s="424"/>
      <c r="C212" s="424"/>
      <c r="D212" s="424"/>
      <c r="E212" s="424"/>
      <c r="F212" s="424"/>
      <c r="G212" s="442"/>
      <c r="H212" s="576"/>
      <c r="I212" s="577"/>
      <c r="J212" s="581"/>
      <c r="K212" s="581"/>
      <c r="L212" s="582"/>
      <c r="M212" s="581"/>
      <c r="N212" s="581"/>
      <c r="O212" s="582"/>
      <c r="P212" s="581"/>
      <c r="Q212" s="424"/>
      <c r="R212" s="428"/>
      <c r="S212" s="312"/>
      <c r="T212" s="424"/>
      <c r="U212" s="579"/>
      <c r="V212" s="579"/>
      <c r="W212" s="579"/>
      <c r="X212" s="449"/>
      <c r="Y212" s="449"/>
      <c r="Z212" s="449"/>
      <c r="AA212" s="430"/>
      <c r="AB212" s="430"/>
      <c r="AC212" s="583"/>
      <c r="AD212" s="583"/>
      <c r="AE212" s="583"/>
      <c r="AF212" s="583"/>
      <c r="AG212" s="580"/>
      <c r="AH212" s="580"/>
      <c r="AI212" s="580"/>
      <c r="AJ212" s="580"/>
      <c r="AK212" s="580"/>
      <c r="AL212" s="580"/>
      <c r="AM212" s="580"/>
      <c r="AN212" s="580"/>
      <c r="AO212" s="580"/>
      <c r="AP212" s="580"/>
      <c r="AQ212" s="580"/>
      <c r="AR212" s="580"/>
      <c r="AS212" s="580"/>
      <c r="AT212" s="580"/>
      <c r="AU212" s="580"/>
      <c r="AV212" s="580"/>
    </row>
    <row r="213" ht="22.5" customHeight="1">
      <c r="A213" s="424"/>
      <c r="B213" s="424"/>
      <c r="C213" s="424"/>
      <c r="D213" s="424"/>
      <c r="E213" s="424"/>
      <c r="F213" s="424"/>
      <c r="G213" s="442"/>
      <c r="H213" s="426"/>
      <c r="I213" s="577"/>
      <c r="J213" s="424"/>
      <c r="K213" s="424"/>
      <c r="L213" s="427"/>
      <c r="M213" s="424"/>
      <c r="N213" s="424"/>
      <c r="O213" s="427"/>
      <c r="P213" s="424"/>
      <c r="Q213" s="424"/>
      <c r="R213" s="428"/>
      <c r="S213" s="312"/>
      <c r="T213" s="424"/>
      <c r="U213" s="579"/>
      <c r="V213" s="579"/>
      <c r="W213" s="579"/>
      <c r="X213" s="449"/>
      <c r="Y213" s="449"/>
      <c r="Z213" s="449"/>
      <c r="AA213" s="430"/>
      <c r="AB213" s="430"/>
      <c r="AC213" s="580"/>
      <c r="AD213" s="580"/>
      <c r="AE213" s="580"/>
      <c r="AF213" s="580"/>
      <c r="AG213" s="580"/>
      <c r="AH213" s="580"/>
      <c r="AI213" s="580"/>
      <c r="AJ213" s="580"/>
      <c r="AK213" s="580"/>
      <c r="AL213" s="580"/>
      <c r="AM213" s="580"/>
      <c r="AN213" s="580"/>
      <c r="AO213" s="580"/>
      <c r="AP213" s="580"/>
      <c r="AQ213" s="580"/>
      <c r="AR213" s="580"/>
      <c r="AS213" s="580"/>
      <c r="AT213" s="580"/>
      <c r="AU213" s="580"/>
      <c r="AV213" s="580"/>
    </row>
    <row r="214" ht="22.5" customHeight="1">
      <c r="A214" s="424"/>
      <c r="B214" s="424"/>
      <c r="C214" s="424"/>
      <c r="D214" s="424"/>
      <c r="E214" s="424"/>
      <c r="F214" s="424"/>
      <c r="G214" s="442"/>
      <c r="H214" s="576"/>
      <c r="I214" s="577"/>
      <c r="J214" s="581"/>
      <c r="K214" s="581"/>
      <c r="L214" s="582"/>
      <c r="M214" s="581"/>
      <c r="N214" s="581"/>
      <c r="O214" s="582"/>
      <c r="P214" s="581"/>
      <c r="Q214" s="424"/>
      <c r="R214" s="428"/>
      <c r="S214" s="312"/>
      <c r="T214" s="424"/>
      <c r="U214" s="579"/>
      <c r="V214" s="579"/>
      <c r="W214" s="579"/>
      <c r="X214" s="449"/>
      <c r="Y214" s="449"/>
      <c r="Z214" s="449"/>
      <c r="AA214" s="430"/>
      <c r="AB214" s="430"/>
      <c r="AC214" s="580"/>
      <c r="AD214" s="580"/>
      <c r="AE214" s="580"/>
      <c r="AF214" s="580"/>
      <c r="AG214" s="580"/>
      <c r="AH214" s="580"/>
      <c r="AI214" s="580"/>
      <c r="AJ214" s="580"/>
      <c r="AK214" s="580"/>
      <c r="AL214" s="580"/>
      <c r="AM214" s="580"/>
      <c r="AN214" s="580"/>
      <c r="AO214" s="580"/>
      <c r="AP214" s="580"/>
      <c r="AQ214" s="580"/>
      <c r="AR214" s="580"/>
      <c r="AS214" s="580"/>
      <c r="AT214" s="580"/>
      <c r="AU214" s="580"/>
      <c r="AV214" s="580"/>
    </row>
    <row r="215" ht="22.5" customHeight="1">
      <c r="A215" s="268"/>
      <c r="B215" s="424"/>
      <c r="C215" s="424"/>
      <c r="D215" s="424"/>
      <c r="E215" s="424"/>
      <c r="F215" s="424"/>
      <c r="G215" s="442"/>
      <c r="H215" s="576"/>
      <c r="I215" s="577"/>
      <c r="J215" s="424"/>
      <c r="K215" s="424"/>
      <c r="L215" s="427"/>
      <c r="M215" s="424"/>
      <c r="N215" s="424"/>
      <c r="O215" s="427"/>
      <c r="P215" s="424"/>
      <c r="Q215" s="424"/>
      <c r="R215" s="428"/>
      <c r="S215" s="312"/>
      <c r="T215" s="424"/>
      <c r="U215" s="579"/>
      <c r="V215" s="579"/>
      <c r="W215" s="579"/>
      <c r="X215" s="449"/>
      <c r="Y215" s="449"/>
      <c r="Z215" s="449"/>
      <c r="AA215" s="430"/>
      <c r="AB215" s="430"/>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row>
    <row r="216" ht="22.5" customHeight="1">
      <c r="A216" s="268"/>
      <c r="B216" s="424"/>
      <c r="C216" s="424"/>
      <c r="D216" s="424"/>
      <c r="E216" s="424"/>
      <c r="F216" s="424"/>
      <c r="G216" s="442"/>
      <c r="H216" s="576"/>
      <c r="I216" s="577"/>
      <c r="J216" s="424"/>
      <c r="K216" s="424"/>
      <c r="L216" s="427"/>
      <c r="M216" s="424"/>
      <c r="N216" s="424"/>
      <c r="O216" s="427"/>
      <c r="P216" s="424"/>
      <c r="Q216" s="424"/>
      <c r="R216" s="428"/>
      <c r="S216" s="312"/>
      <c r="T216" s="585"/>
      <c r="U216" s="579"/>
      <c r="V216" s="579"/>
      <c r="W216" s="579"/>
      <c r="X216" s="449"/>
      <c r="Y216" s="449"/>
      <c r="Z216" s="449"/>
      <c r="AA216" s="430"/>
      <c r="AB216" s="430"/>
      <c r="AC216" s="580"/>
      <c r="AD216" s="580"/>
      <c r="AE216" s="580"/>
      <c r="AF216" s="580"/>
      <c r="AG216" s="580"/>
      <c r="AH216" s="580"/>
      <c r="AI216" s="580"/>
      <c r="AJ216" s="580"/>
      <c r="AK216" s="580"/>
      <c r="AL216" s="580"/>
      <c r="AM216" s="580"/>
      <c r="AN216" s="580"/>
      <c r="AO216" s="580"/>
      <c r="AP216" s="580"/>
      <c r="AQ216" s="580"/>
      <c r="AR216" s="580"/>
      <c r="AS216" s="580"/>
      <c r="AT216" s="580"/>
      <c r="AU216" s="580"/>
      <c r="AV216" s="580"/>
    </row>
    <row r="217" ht="22.5" customHeight="1">
      <c r="A217" s="424"/>
      <c r="B217" s="424"/>
      <c r="C217" s="424"/>
      <c r="D217" s="424"/>
      <c r="E217" s="424"/>
      <c r="F217" s="424"/>
      <c r="G217" s="442"/>
      <c r="H217" s="576"/>
      <c r="I217" s="577"/>
      <c r="J217" s="424"/>
      <c r="K217" s="424"/>
      <c r="L217" s="427"/>
      <c r="M217" s="424"/>
      <c r="N217" s="424"/>
      <c r="O217" s="427"/>
      <c r="P217" s="424"/>
      <c r="Q217" s="424"/>
      <c r="R217" s="428"/>
      <c r="S217" s="312"/>
      <c r="T217" s="424"/>
      <c r="U217" s="584"/>
      <c r="V217" s="584"/>
      <c r="W217" s="584"/>
      <c r="X217" s="430"/>
      <c r="Y217" s="430"/>
      <c r="Z217" s="430"/>
      <c r="AA217" s="430"/>
      <c r="AB217" s="430"/>
      <c r="AC217" s="580"/>
      <c r="AD217" s="580"/>
      <c r="AE217" s="580"/>
      <c r="AF217" s="580"/>
      <c r="AG217" s="580"/>
      <c r="AH217" s="580"/>
      <c r="AI217" s="580"/>
      <c r="AJ217" s="580"/>
      <c r="AK217" s="580"/>
      <c r="AL217" s="580"/>
      <c r="AM217" s="580"/>
      <c r="AN217" s="580"/>
      <c r="AO217" s="580"/>
      <c r="AP217" s="580"/>
      <c r="AQ217" s="580"/>
      <c r="AR217" s="580"/>
      <c r="AS217" s="580"/>
      <c r="AT217" s="580"/>
      <c r="AU217" s="580"/>
      <c r="AV217" s="580"/>
    </row>
    <row r="218" ht="22.5" customHeight="1">
      <c r="A218" s="424"/>
      <c r="B218" s="424"/>
      <c r="C218" s="424"/>
      <c r="D218" s="424"/>
      <c r="E218" s="424"/>
      <c r="F218" s="424"/>
      <c r="G218" s="442"/>
      <c r="H218" s="426"/>
      <c r="I218" s="577"/>
      <c r="J218" s="581"/>
      <c r="K218" s="581"/>
      <c r="L218" s="582"/>
      <c r="M218" s="581"/>
      <c r="N218" s="581"/>
      <c r="O218" s="560"/>
      <c r="P218" s="581"/>
      <c r="Q218" s="424"/>
      <c r="R218" s="428"/>
      <c r="S218" s="312"/>
      <c r="T218" s="585"/>
      <c r="U218" s="424"/>
      <c r="V218" s="424"/>
      <c r="W218" s="424"/>
      <c r="X218" s="430"/>
      <c r="Y218" s="430"/>
      <c r="Z218" s="430"/>
      <c r="AA218" s="430"/>
      <c r="AB218" s="312"/>
      <c r="AC218" s="312"/>
      <c r="AD218" s="589"/>
      <c r="AE218" s="589"/>
      <c r="AF218" s="589"/>
      <c r="AG218" s="589"/>
      <c r="AH218" s="589"/>
      <c r="AI218" s="589"/>
      <c r="AJ218" s="589"/>
      <c r="AK218" s="589"/>
      <c r="AL218" s="589"/>
      <c r="AM218" s="589"/>
      <c r="AN218" s="589"/>
      <c r="AO218" s="589"/>
      <c r="AP218" s="589"/>
      <c r="AQ218" s="589"/>
      <c r="AR218" s="589"/>
      <c r="AS218" s="589"/>
      <c r="AT218" s="589"/>
      <c r="AU218" s="589"/>
      <c r="AV218" s="590"/>
    </row>
    <row r="219" ht="22.5" customHeight="1">
      <c r="A219" s="424"/>
      <c r="B219" s="424"/>
      <c r="C219" s="424"/>
      <c r="D219" s="424"/>
      <c r="E219" s="424"/>
      <c r="F219" s="424"/>
      <c r="G219" s="442"/>
      <c r="H219" s="576"/>
      <c r="I219" s="577"/>
      <c r="J219" s="581"/>
      <c r="K219" s="581"/>
      <c r="L219" s="582"/>
      <c r="M219" s="581"/>
      <c r="N219" s="581"/>
      <c r="O219" s="582"/>
      <c r="P219" s="581"/>
      <c r="Q219" s="424"/>
      <c r="R219" s="428"/>
      <c r="S219" s="312"/>
      <c r="T219" s="424"/>
      <c r="U219" s="584"/>
      <c r="V219" s="584"/>
      <c r="W219" s="584"/>
      <c r="X219" s="430"/>
      <c r="Y219" s="430"/>
      <c r="Z219" s="430"/>
      <c r="AA219" s="430"/>
      <c r="AB219" s="430"/>
      <c r="AC219" s="583"/>
      <c r="AD219" s="583"/>
      <c r="AE219" s="583"/>
      <c r="AF219" s="583"/>
      <c r="AG219" s="583"/>
      <c r="AH219" s="583"/>
      <c r="AI219" s="583"/>
      <c r="AJ219" s="583"/>
      <c r="AK219" s="583"/>
      <c r="AL219" s="583"/>
      <c r="AM219" s="583"/>
      <c r="AN219" s="583"/>
      <c r="AO219" s="583"/>
      <c r="AP219" s="583"/>
      <c r="AQ219" s="583"/>
      <c r="AR219" s="583"/>
      <c r="AS219" s="583"/>
      <c r="AT219" s="583"/>
      <c r="AU219" s="583"/>
      <c r="AV219" s="583"/>
    </row>
    <row r="220" ht="14.25" customHeight="1">
      <c r="A220" s="591"/>
      <c r="B220" s="591"/>
      <c r="C220" s="591"/>
      <c r="D220" s="591"/>
      <c r="E220" s="591"/>
      <c r="F220" s="591"/>
      <c r="G220" s="591"/>
      <c r="H220" s="592"/>
      <c r="I220" s="593"/>
      <c r="J220" s="591"/>
      <c r="K220" s="591"/>
      <c r="L220" s="594"/>
      <c r="M220" s="591"/>
      <c r="N220" s="549"/>
      <c r="O220" s="594"/>
      <c r="P220" s="591"/>
      <c r="Q220" s="591"/>
      <c r="R220" s="595"/>
      <c r="S220" s="596"/>
      <c r="T220" s="591"/>
      <c r="U220" s="591"/>
      <c r="V220" s="591"/>
      <c r="W220" s="591"/>
      <c r="X220" s="597"/>
      <c r="Y220" s="597"/>
      <c r="Z220" s="597"/>
      <c r="AA220" s="549"/>
      <c r="AB220" s="384"/>
      <c r="AC220" s="527"/>
      <c r="AD220" s="527"/>
      <c r="AE220" s="527"/>
      <c r="AF220" s="527"/>
      <c r="AG220" s="527"/>
      <c r="AH220" s="527"/>
      <c r="AI220" s="527"/>
      <c r="AJ220" s="527"/>
      <c r="AK220" s="527"/>
      <c r="AL220" s="527"/>
      <c r="AM220" s="527"/>
      <c r="AN220" s="527"/>
      <c r="AO220" s="527"/>
      <c r="AP220" s="527"/>
      <c r="AQ220" s="527"/>
      <c r="AR220" s="527"/>
      <c r="AS220" s="527"/>
      <c r="AT220" s="527"/>
      <c r="AU220" s="527"/>
      <c r="AV220" s="527"/>
    </row>
    <row r="221" ht="14.25" customHeight="1">
      <c r="A221" s="591"/>
      <c r="B221" s="591"/>
      <c r="C221" s="591"/>
      <c r="D221" s="591"/>
      <c r="E221" s="591"/>
      <c r="F221" s="591"/>
      <c r="G221" s="591"/>
      <c r="H221" s="592"/>
      <c r="I221" s="593"/>
      <c r="J221" s="591"/>
      <c r="K221" s="591"/>
      <c r="L221" s="594"/>
      <c r="M221" s="591"/>
      <c r="N221" s="549"/>
      <c r="O221" s="594"/>
      <c r="P221" s="591"/>
      <c r="Q221" s="591"/>
      <c r="R221" s="595"/>
      <c r="S221" s="596"/>
      <c r="T221" s="591"/>
      <c r="U221" s="591"/>
      <c r="V221" s="591"/>
      <c r="W221" s="591"/>
      <c r="X221" s="597"/>
      <c r="Y221" s="597"/>
      <c r="Z221" s="597"/>
      <c r="AA221" s="549"/>
      <c r="AB221" s="384"/>
      <c r="AC221" s="527"/>
      <c r="AD221" s="527"/>
      <c r="AE221" s="527"/>
      <c r="AF221" s="527"/>
      <c r="AG221" s="527"/>
      <c r="AH221" s="527"/>
      <c r="AI221" s="527"/>
      <c r="AJ221" s="527"/>
      <c r="AK221" s="527"/>
      <c r="AL221" s="527"/>
      <c r="AM221" s="527"/>
      <c r="AN221" s="527"/>
      <c r="AO221" s="527"/>
      <c r="AP221" s="527"/>
      <c r="AQ221" s="527"/>
      <c r="AR221" s="527"/>
      <c r="AS221" s="527"/>
      <c r="AT221" s="527"/>
      <c r="AU221" s="527"/>
      <c r="AV221" s="527"/>
    </row>
    <row r="222" ht="14.25" customHeight="1">
      <c r="A222" s="591"/>
      <c r="B222" s="591"/>
      <c r="C222" s="591"/>
      <c r="D222" s="591"/>
      <c r="E222" s="591"/>
      <c r="F222" s="591"/>
      <c r="G222" s="591"/>
      <c r="H222" s="592"/>
      <c r="I222" s="593"/>
      <c r="J222" s="591"/>
      <c r="K222" s="591"/>
      <c r="L222" s="594"/>
      <c r="M222" s="591"/>
      <c r="N222" s="549"/>
      <c r="O222" s="594"/>
      <c r="P222" s="591"/>
      <c r="Q222" s="591"/>
      <c r="R222" s="595"/>
      <c r="S222" s="596"/>
      <c r="T222" s="591"/>
      <c r="U222" s="591"/>
      <c r="V222" s="591"/>
      <c r="W222" s="591"/>
      <c r="X222" s="597"/>
      <c r="Y222" s="597"/>
      <c r="Z222" s="597"/>
      <c r="AA222" s="549"/>
      <c r="AB222" s="384"/>
      <c r="AC222" s="527"/>
      <c r="AD222" s="527"/>
      <c r="AE222" s="527"/>
      <c r="AF222" s="527"/>
      <c r="AG222" s="527"/>
      <c r="AH222" s="527"/>
      <c r="AI222" s="527"/>
      <c r="AJ222" s="527"/>
      <c r="AK222" s="527"/>
      <c r="AL222" s="527"/>
      <c r="AM222" s="527"/>
      <c r="AN222" s="527"/>
      <c r="AO222" s="527"/>
      <c r="AP222" s="527"/>
      <c r="AQ222" s="527"/>
      <c r="AR222" s="527"/>
      <c r="AS222" s="527"/>
      <c r="AT222" s="527"/>
      <c r="AU222" s="527"/>
      <c r="AV222" s="527"/>
    </row>
    <row r="223" ht="14.25" customHeight="1">
      <c r="A223" s="591"/>
      <c r="B223" s="591"/>
      <c r="C223" s="591"/>
      <c r="D223" s="591"/>
      <c r="E223" s="591"/>
      <c r="F223" s="591"/>
      <c r="G223" s="591"/>
      <c r="H223" s="592"/>
      <c r="I223" s="593"/>
      <c r="J223" s="591"/>
      <c r="K223" s="591"/>
      <c r="L223" s="594"/>
      <c r="M223" s="591"/>
      <c r="N223" s="549"/>
      <c r="O223" s="594"/>
      <c r="P223" s="591"/>
      <c r="Q223" s="591"/>
      <c r="R223" s="595"/>
      <c r="S223" s="596"/>
      <c r="T223" s="591"/>
      <c r="U223" s="591"/>
      <c r="V223" s="591"/>
      <c r="W223" s="591"/>
      <c r="X223" s="597"/>
      <c r="Y223" s="597"/>
      <c r="Z223" s="597"/>
      <c r="AA223" s="549"/>
      <c r="AB223" s="384"/>
      <c r="AC223" s="527"/>
      <c r="AD223" s="527"/>
      <c r="AE223" s="527"/>
      <c r="AF223" s="527"/>
      <c r="AG223" s="527"/>
      <c r="AH223" s="527"/>
      <c r="AI223" s="527"/>
      <c r="AJ223" s="527"/>
      <c r="AK223" s="527"/>
      <c r="AL223" s="527"/>
      <c r="AM223" s="527"/>
      <c r="AN223" s="527"/>
      <c r="AO223" s="527"/>
      <c r="AP223" s="527"/>
      <c r="AQ223" s="527"/>
      <c r="AR223" s="527"/>
      <c r="AS223" s="527"/>
      <c r="AT223" s="527"/>
      <c r="AU223" s="527"/>
      <c r="AV223" s="527"/>
    </row>
    <row r="224" ht="14.25" customHeight="1">
      <c r="A224" s="591"/>
      <c r="B224" s="591"/>
      <c r="C224" s="591"/>
      <c r="D224" s="591"/>
      <c r="E224" s="591"/>
      <c r="F224" s="591"/>
      <c r="G224" s="591"/>
      <c r="H224" s="592"/>
      <c r="I224" s="593"/>
      <c r="J224" s="591"/>
      <c r="K224" s="591"/>
      <c r="L224" s="594"/>
      <c r="M224" s="591"/>
      <c r="N224" s="549"/>
      <c r="O224" s="594"/>
      <c r="P224" s="591"/>
      <c r="Q224" s="591"/>
      <c r="R224" s="595"/>
      <c r="S224" s="596"/>
      <c r="T224" s="591"/>
      <c r="U224" s="591"/>
      <c r="V224" s="591"/>
      <c r="W224" s="591"/>
      <c r="X224" s="597"/>
      <c r="Y224" s="597"/>
      <c r="Z224" s="597"/>
      <c r="AA224" s="549"/>
      <c r="AB224" s="384"/>
      <c r="AC224" s="527"/>
      <c r="AD224" s="527"/>
      <c r="AE224" s="527"/>
      <c r="AF224" s="527"/>
      <c r="AG224" s="527"/>
      <c r="AH224" s="527"/>
      <c r="AI224" s="527"/>
      <c r="AJ224" s="527"/>
      <c r="AK224" s="527"/>
      <c r="AL224" s="527"/>
      <c r="AM224" s="527"/>
      <c r="AN224" s="527"/>
      <c r="AO224" s="527"/>
      <c r="AP224" s="527"/>
      <c r="AQ224" s="527"/>
      <c r="AR224" s="527"/>
      <c r="AS224" s="527"/>
      <c r="AT224" s="527"/>
      <c r="AU224" s="527"/>
      <c r="AV224" s="527"/>
    </row>
    <row r="225" ht="14.25" customHeight="1">
      <c r="A225" s="591"/>
      <c r="B225" s="591"/>
      <c r="C225" s="591"/>
      <c r="D225" s="591"/>
      <c r="E225" s="591"/>
      <c r="F225" s="591"/>
      <c r="G225" s="591"/>
      <c r="H225" s="592"/>
      <c r="I225" s="593"/>
      <c r="J225" s="591"/>
      <c r="K225" s="591"/>
      <c r="L225" s="594"/>
      <c r="M225" s="591"/>
      <c r="N225" s="549"/>
      <c r="O225" s="594"/>
      <c r="P225" s="591"/>
      <c r="Q225" s="591"/>
      <c r="R225" s="595"/>
      <c r="S225" s="596"/>
      <c r="T225" s="591"/>
      <c r="U225" s="591"/>
      <c r="V225" s="591"/>
      <c r="W225" s="591"/>
      <c r="X225" s="597"/>
      <c r="Y225" s="597"/>
      <c r="Z225" s="597"/>
      <c r="AA225" s="549"/>
      <c r="AB225" s="384"/>
      <c r="AC225" s="527"/>
      <c r="AD225" s="527"/>
      <c r="AE225" s="527"/>
      <c r="AF225" s="527"/>
      <c r="AG225" s="527"/>
      <c r="AH225" s="527"/>
      <c r="AI225" s="527"/>
      <c r="AJ225" s="527"/>
      <c r="AK225" s="527"/>
      <c r="AL225" s="527"/>
      <c r="AM225" s="527"/>
      <c r="AN225" s="527"/>
      <c r="AO225" s="527"/>
      <c r="AP225" s="527"/>
      <c r="AQ225" s="527"/>
      <c r="AR225" s="527"/>
      <c r="AS225" s="527"/>
      <c r="AT225" s="527"/>
      <c r="AU225" s="527"/>
      <c r="AV225" s="527"/>
    </row>
    <row r="226" ht="14.25" customHeight="1">
      <c r="A226" s="591"/>
      <c r="B226" s="591"/>
      <c r="C226" s="591"/>
      <c r="D226" s="591"/>
      <c r="E226" s="591"/>
      <c r="F226" s="591"/>
      <c r="G226" s="591"/>
      <c r="H226" s="592"/>
      <c r="I226" s="593"/>
      <c r="J226" s="591"/>
      <c r="K226" s="591"/>
      <c r="L226" s="594"/>
      <c r="M226" s="591"/>
      <c r="N226" s="549"/>
      <c r="O226" s="594"/>
      <c r="P226" s="591"/>
      <c r="Q226" s="591"/>
      <c r="R226" s="595"/>
      <c r="S226" s="596"/>
      <c r="T226" s="591"/>
      <c r="U226" s="591"/>
      <c r="V226" s="591"/>
      <c r="W226" s="591"/>
      <c r="X226" s="597"/>
      <c r="Y226" s="597"/>
      <c r="Z226" s="597"/>
      <c r="AA226" s="549"/>
      <c r="AB226" s="384"/>
      <c r="AC226" s="527"/>
      <c r="AD226" s="527"/>
      <c r="AE226" s="527"/>
      <c r="AF226" s="527"/>
      <c r="AG226" s="527"/>
      <c r="AH226" s="527"/>
      <c r="AI226" s="527"/>
      <c r="AJ226" s="527"/>
      <c r="AK226" s="527"/>
      <c r="AL226" s="527"/>
      <c r="AM226" s="527"/>
      <c r="AN226" s="527"/>
      <c r="AO226" s="527"/>
      <c r="AP226" s="527"/>
      <c r="AQ226" s="527"/>
      <c r="AR226" s="527"/>
      <c r="AS226" s="527"/>
      <c r="AT226" s="527"/>
      <c r="AU226" s="527"/>
      <c r="AV226" s="527"/>
    </row>
    <row r="227" ht="14.25" customHeight="1">
      <c r="A227" s="591"/>
      <c r="B227" s="591"/>
      <c r="C227" s="591"/>
      <c r="D227" s="591"/>
      <c r="E227" s="591"/>
      <c r="F227" s="591"/>
      <c r="G227" s="591"/>
      <c r="H227" s="592"/>
      <c r="I227" s="593"/>
      <c r="J227" s="591"/>
      <c r="K227" s="591"/>
      <c r="L227" s="594"/>
      <c r="M227" s="591"/>
      <c r="N227" s="549"/>
      <c r="O227" s="594"/>
      <c r="P227" s="591"/>
      <c r="Q227" s="591"/>
      <c r="R227" s="595"/>
      <c r="S227" s="596"/>
      <c r="T227" s="591"/>
      <c r="U227" s="591"/>
      <c r="V227" s="591"/>
      <c r="W227" s="591"/>
      <c r="X227" s="597"/>
      <c r="Y227" s="597"/>
      <c r="Z227" s="597"/>
      <c r="AA227" s="549"/>
      <c r="AB227" s="384"/>
      <c r="AC227" s="527"/>
      <c r="AD227" s="527"/>
      <c r="AE227" s="527"/>
      <c r="AF227" s="527"/>
      <c r="AG227" s="527"/>
      <c r="AH227" s="527"/>
      <c r="AI227" s="527"/>
      <c r="AJ227" s="527"/>
      <c r="AK227" s="527"/>
      <c r="AL227" s="527"/>
      <c r="AM227" s="527"/>
      <c r="AN227" s="527"/>
      <c r="AO227" s="527"/>
      <c r="AP227" s="527"/>
      <c r="AQ227" s="527"/>
      <c r="AR227" s="527"/>
      <c r="AS227" s="527"/>
      <c r="AT227" s="527"/>
      <c r="AU227" s="527"/>
      <c r="AV227" s="527"/>
    </row>
    <row r="228" ht="14.25" customHeight="1">
      <c r="A228" s="591"/>
      <c r="B228" s="591"/>
      <c r="C228" s="591"/>
      <c r="D228" s="591"/>
      <c r="E228" s="591"/>
      <c r="F228" s="591"/>
      <c r="G228" s="591"/>
      <c r="H228" s="592"/>
      <c r="I228" s="593"/>
      <c r="J228" s="591"/>
      <c r="K228" s="591"/>
      <c r="L228" s="594"/>
      <c r="M228" s="591"/>
      <c r="N228" s="549"/>
      <c r="O228" s="594"/>
      <c r="P228" s="591"/>
      <c r="Q228" s="591"/>
      <c r="R228" s="595"/>
      <c r="S228" s="596"/>
      <c r="T228" s="591"/>
      <c r="U228" s="591"/>
      <c r="V228" s="591"/>
      <c r="W228" s="591"/>
      <c r="X228" s="597"/>
      <c r="Y228" s="597"/>
      <c r="Z228" s="597"/>
      <c r="AA228" s="549"/>
      <c r="AB228" s="384"/>
      <c r="AC228" s="527"/>
      <c r="AD228" s="527"/>
      <c r="AE228" s="527"/>
      <c r="AF228" s="527"/>
      <c r="AG228" s="527"/>
      <c r="AH228" s="527"/>
      <c r="AI228" s="527"/>
      <c r="AJ228" s="527"/>
      <c r="AK228" s="527"/>
      <c r="AL228" s="527"/>
      <c r="AM228" s="527"/>
      <c r="AN228" s="527"/>
      <c r="AO228" s="527"/>
      <c r="AP228" s="527"/>
      <c r="AQ228" s="527"/>
      <c r="AR228" s="527"/>
      <c r="AS228" s="527"/>
      <c r="AT228" s="527"/>
      <c r="AU228" s="527"/>
      <c r="AV228" s="527"/>
    </row>
    <row r="229" ht="14.25" customHeight="1">
      <c r="A229" s="591"/>
      <c r="B229" s="591"/>
      <c r="C229" s="591"/>
      <c r="D229" s="591"/>
      <c r="E229" s="591"/>
      <c r="F229" s="591"/>
      <c r="G229" s="591"/>
      <c r="H229" s="592"/>
      <c r="I229" s="593"/>
      <c r="J229" s="591"/>
      <c r="K229" s="591"/>
      <c r="L229" s="594"/>
      <c r="M229" s="591"/>
      <c r="N229" s="549"/>
      <c r="O229" s="594"/>
      <c r="P229" s="591"/>
      <c r="Q229" s="591"/>
      <c r="R229" s="595"/>
      <c r="S229" s="596"/>
      <c r="T229" s="591"/>
      <c r="U229" s="591"/>
      <c r="V229" s="591"/>
      <c r="W229" s="591"/>
      <c r="X229" s="597"/>
      <c r="Y229" s="597"/>
      <c r="Z229" s="597"/>
      <c r="AA229" s="549"/>
      <c r="AB229" s="384"/>
      <c r="AC229" s="527"/>
      <c r="AD229" s="527"/>
      <c r="AE229" s="527"/>
      <c r="AF229" s="527"/>
      <c r="AG229" s="527"/>
      <c r="AH229" s="527"/>
      <c r="AI229" s="527"/>
      <c r="AJ229" s="527"/>
      <c r="AK229" s="527"/>
      <c r="AL229" s="527"/>
      <c r="AM229" s="527"/>
      <c r="AN229" s="527"/>
      <c r="AO229" s="527"/>
      <c r="AP229" s="527"/>
      <c r="AQ229" s="527"/>
      <c r="AR229" s="527"/>
      <c r="AS229" s="527"/>
      <c r="AT229" s="527"/>
      <c r="AU229" s="527"/>
      <c r="AV229" s="527"/>
    </row>
    <row r="230" ht="14.25" customHeight="1">
      <c r="A230" s="591"/>
      <c r="B230" s="591"/>
      <c r="C230" s="591"/>
      <c r="D230" s="591"/>
      <c r="E230" s="591"/>
      <c r="F230" s="591"/>
      <c r="G230" s="591"/>
      <c r="H230" s="592"/>
      <c r="I230" s="593"/>
      <c r="J230" s="591"/>
      <c r="K230" s="591"/>
      <c r="L230" s="594"/>
      <c r="M230" s="591"/>
      <c r="N230" s="549"/>
      <c r="O230" s="594"/>
      <c r="P230" s="591"/>
      <c r="Q230" s="591"/>
      <c r="R230" s="595"/>
      <c r="S230" s="596"/>
      <c r="T230" s="591"/>
      <c r="U230" s="591"/>
      <c r="V230" s="591"/>
      <c r="W230" s="591"/>
      <c r="X230" s="597"/>
      <c r="Y230" s="597"/>
      <c r="Z230" s="597"/>
      <c r="AA230" s="549"/>
      <c r="AB230" s="384"/>
      <c r="AC230" s="527"/>
      <c r="AD230" s="527"/>
      <c r="AE230" s="527"/>
      <c r="AF230" s="527"/>
      <c r="AG230" s="527"/>
      <c r="AH230" s="527"/>
      <c r="AI230" s="527"/>
      <c r="AJ230" s="527"/>
      <c r="AK230" s="527"/>
      <c r="AL230" s="527"/>
      <c r="AM230" s="527"/>
      <c r="AN230" s="527"/>
      <c r="AO230" s="527"/>
      <c r="AP230" s="527"/>
      <c r="AQ230" s="527"/>
      <c r="AR230" s="527"/>
      <c r="AS230" s="527"/>
      <c r="AT230" s="527"/>
      <c r="AU230" s="527"/>
      <c r="AV230" s="527"/>
    </row>
    <row r="231" ht="14.25" customHeight="1">
      <c r="A231" s="591"/>
      <c r="B231" s="591"/>
      <c r="C231" s="591"/>
      <c r="D231" s="591"/>
      <c r="E231" s="591"/>
      <c r="F231" s="591"/>
      <c r="G231" s="591"/>
      <c r="H231" s="592"/>
      <c r="I231" s="593"/>
      <c r="J231" s="591"/>
      <c r="K231" s="591"/>
      <c r="L231" s="594"/>
      <c r="M231" s="591"/>
      <c r="N231" s="549"/>
      <c r="O231" s="594"/>
      <c r="P231" s="591"/>
      <c r="Q231" s="591"/>
      <c r="R231" s="595"/>
      <c r="S231" s="596"/>
      <c r="T231" s="591"/>
      <c r="U231" s="591"/>
      <c r="V231" s="591"/>
      <c r="W231" s="591"/>
      <c r="X231" s="597"/>
      <c r="Y231" s="597"/>
      <c r="Z231" s="597"/>
      <c r="AA231" s="549"/>
      <c r="AB231" s="384"/>
      <c r="AC231" s="527"/>
      <c r="AD231" s="527"/>
      <c r="AE231" s="527"/>
      <c r="AF231" s="527"/>
      <c r="AG231" s="527"/>
      <c r="AH231" s="527"/>
      <c r="AI231" s="527"/>
      <c r="AJ231" s="527"/>
      <c r="AK231" s="527"/>
      <c r="AL231" s="527"/>
      <c r="AM231" s="527"/>
      <c r="AN231" s="527"/>
      <c r="AO231" s="527"/>
      <c r="AP231" s="527"/>
      <c r="AQ231" s="527"/>
      <c r="AR231" s="527"/>
      <c r="AS231" s="527"/>
      <c r="AT231" s="527"/>
      <c r="AU231" s="527"/>
      <c r="AV231" s="527"/>
    </row>
    <row r="232" ht="14.25" customHeight="1">
      <c r="A232" s="591"/>
      <c r="B232" s="591"/>
      <c r="C232" s="591"/>
      <c r="D232" s="591"/>
      <c r="E232" s="591"/>
      <c r="F232" s="591"/>
      <c r="G232" s="591"/>
      <c r="H232" s="592"/>
      <c r="I232" s="593"/>
      <c r="J232" s="591"/>
      <c r="K232" s="591"/>
      <c r="L232" s="594"/>
      <c r="M232" s="591"/>
      <c r="N232" s="549"/>
      <c r="O232" s="594"/>
      <c r="P232" s="591"/>
      <c r="Q232" s="591"/>
      <c r="R232" s="595"/>
      <c r="S232" s="596"/>
      <c r="T232" s="591"/>
      <c r="U232" s="591"/>
      <c r="V232" s="591"/>
      <c r="W232" s="591"/>
      <c r="X232" s="597"/>
      <c r="Y232" s="597"/>
      <c r="Z232" s="597"/>
      <c r="AA232" s="549"/>
      <c r="AB232" s="384"/>
      <c r="AC232" s="527"/>
      <c r="AD232" s="527"/>
      <c r="AE232" s="527"/>
      <c r="AF232" s="527"/>
      <c r="AG232" s="527"/>
      <c r="AH232" s="527"/>
      <c r="AI232" s="527"/>
      <c r="AJ232" s="527"/>
      <c r="AK232" s="527"/>
      <c r="AL232" s="527"/>
      <c r="AM232" s="527"/>
      <c r="AN232" s="527"/>
      <c r="AO232" s="527"/>
      <c r="AP232" s="527"/>
      <c r="AQ232" s="527"/>
      <c r="AR232" s="527"/>
      <c r="AS232" s="527"/>
      <c r="AT232" s="527"/>
      <c r="AU232" s="527"/>
      <c r="AV232" s="527"/>
    </row>
    <row r="233" ht="14.25" customHeight="1">
      <c r="A233" s="591"/>
      <c r="B233" s="591"/>
      <c r="C233" s="591"/>
      <c r="D233" s="591"/>
      <c r="E233" s="591"/>
      <c r="F233" s="591"/>
      <c r="G233" s="591"/>
      <c r="H233" s="592"/>
      <c r="I233" s="593"/>
      <c r="J233" s="591"/>
      <c r="K233" s="591"/>
      <c r="L233" s="594"/>
      <c r="M233" s="591"/>
      <c r="N233" s="549"/>
      <c r="O233" s="594"/>
      <c r="P233" s="591"/>
      <c r="Q233" s="591"/>
      <c r="R233" s="595"/>
      <c r="S233" s="596"/>
      <c r="T233" s="591"/>
      <c r="U233" s="591"/>
      <c r="V233" s="591"/>
      <c r="W233" s="591"/>
      <c r="X233" s="597"/>
      <c r="Y233" s="597"/>
      <c r="Z233" s="597"/>
      <c r="AA233" s="549"/>
      <c r="AB233" s="384"/>
      <c r="AC233" s="527"/>
      <c r="AD233" s="527"/>
      <c r="AE233" s="527"/>
      <c r="AF233" s="527"/>
      <c r="AG233" s="527"/>
      <c r="AH233" s="527"/>
      <c r="AI233" s="527"/>
      <c r="AJ233" s="527"/>
      <c r="AK233" s="527"/>
      <c r="AL233" s="527"/>
      <c r="AM233" s="527"/>
      <c r="AN233" s="527"/>
      <c r="AO233" s="527"/>
      <c r="AP233" s="527"/>
      <c r="AQ233" s="527"/>
      <c r="AR233" s="527"/>
      <c r="AS233" s="527"/>
      <c r="AT233" s="527"/>
      <c r="AU233" s="527"/>
      <c r="AV233" s="527"/>
    </row>
    <row r="234" ht="14.25" customHeight="1">
      <c r="A234" s="591"/>
      <c r="B234" s="591"/>
      <c r="C234" s="591"/>
      <c r="D234" s="591"/>
      <c r="E234" s="591"/>
      <c r="F234" s="591"/>
      <c r="G234" s="591"/>
      <c r="H234" s="592"/>
      <c r="I234" s="593"/>
      <c r="J234" s="591"/>
      <c r="K234" s="591"/>
      <c r="L234" s="594"/>
      <c r="M234" s="591"/>
      <c r="N234" s="549"/>
      <c r="O234" s="594"/>
      <c r="P234" s="591"/>
      <c r="Q234" s="591"/>
      <c r="R234" s="595"/>
      <c r="S234" s="596"/>
      <c r="T234" s="591"/>
      <c r="U234" s="591"/>
      <c r="V234" s="591"/>
      <c r="W234" s="591"/>
      <c r="X234" s="597"/>
      <c r="Y234" s="597"/>
      <c r="Z234" s="597"/>
      <c r="AA234" s="549"/>
      <c r="AB234" s="384"/>
      <c r="AC234" s="527"/>
      <c r="AD234" s="527"/>
      <c r="AE234" s="527"/>
      <c r="AF234" s="527"/>
      <c r="AG234" s="527"/>
      <c r="AH234" s="527"/>
      <c r="AI234" s="527"/>
      <c r="AJ234" s="527"/>
      <c r="AK234" s="527"/>
      <c r="AL234" s="527"/>
      <c r="AM234" s="527"/>
      <c r="AN234" s="527"/>
      <c r="AO234" s="527"/>
      <c r="AP234" s="527"/>
      <c r="AQ234" s="527"/>
      <c r="AR234" s="527"/>
      <c r="AS234" s="527"/>
      <c r="AT234" s="527"/>
      <c r="AU234" s="527"/>
      <c r="AV234" s="527"/>
    </row>
    <row r="235" ht="14.25" customHeight="1">
      <c r="A235" s="591"/>
      <c r="B235" s="591"/>
      <c r="C235" s="591"/>
      <c r="D235" s="591"/>
      <c r="E235" s="591"/>
      <c r="F235" s="591"/>
      <c r="G235" s="591"/>
      <c r="H235" s="592"/>
      <c r="I235" s="593"/>
      <c r="J235" s="591"/>
      <c r="K235" s="591"/>
      <c r="L235" s="594"/>
      <c r="M235" s="591"/>
      <c r="N235" s="549"/>
      <c r="O235" s="594"/>
      <c r="P235" s="591"/>
      <c r="Q235" s="591"/>
      <c r="R235" s="595"/>
      <c r="S235" s="596"/>
      <c r="T235" s="591"/>
      <c r="U235" s="591"/>
      <c r="V235" s="591"/>
      <c r="W235" s="591"/>
      <c r="X235" s="597"/>
      <c r="Y235" s="597"/>
      <c r="Z235" s="597"/>
      <c r="AA235" s="549"/>
      <c r="AB235" s="384"/>
      <c r="AC235" s="527"/>
      <c r="AD235" s="527"/>
      <c r="AE235" s="527"/>
      <c r="AF235" s="527"/>
      <c r="AG235" s="527"/>
      <c r="AH235" s="527"/>
      <c r="AI235" s="527"/>
      <c r="AJ235" s="527"/>
      <c r="AK235" s="527"/>
      <c r="AL235" s="527"/>
      <c r="AM235" s="527"/>
      <c r="AN235" s="527"/>
      <c r="AO235" s="527"/>
      <c r="AP235" s="527"/>
      <c r="AQ235" s="527"/>
      <c r="AR235" s="527"/>
      <c r="AS235" s="527"/>
      <c r="AT235" s="527"/>
      <c r="AU235" s="527"/>
      <c r="AV235" s="527"/>
    </row>
    <row r="236" ht="14.25" customHeight="1">
      <c r="A236" s="591"/>
      <c r="B236" s="591"/>
      <c r="C236" s="591"/>
      <c r="D236" s="591"/>
      <c r="E236" s="591"/>
      <c r="F236" s="591"/>
      <c r="G236" s="591"/>
      <c r="H236" s="592"/>
      <c r="I236" s="593"/>
      <c r="J236" s="591"/>
      <c r="K236" s="591"/>
      <c r="L236" s="594"/>
      <c r="M236" s="591"/>
      <c r="N236" s="549"/>
      <c r="O236" s="594"/>
      <c r="P236" s="591"/>
      <c r="Q236" s="591"/>
      <c r="R236" s="595"/>
      <c r="S236" s="596"/>
      <c r="T236" s="591"/>
      <c r="U236" s="591"/>
      <c r="V236" s="591"/>
      <c r="W236" s="591"/>
      <c r="X236" s="597"/>
      <c r="Y236" s="597"/>
      <c r="Z236" s="597"/>
      <c r="AA236" s="549"/>
      <c r="AB236" s="384"/>
      <c r="AC236" s="527"/>
      <c r="AD236" s="527"/>
      <c r="AE236" s="527"/>
      <c r="AF236" s="527"/>
      <c r="AG236" s="527"/>
      <c r="AH236" s="527"/>
      <c r="AI236" s="527"/>
      <c r="AJ236" s="527"/>
      <c r="AK236" s="527"/>
      <c r="AL236" s="527"/>
      <c r="AM236" s="527"/>
      <c r="AN236" s="527"/>
      <c r="AO236" s="527"/>
      <c r="AP236" s="527"/>
      <c r="AQ236" s="527"/>
      <c r="AR236" s="527"/>
      <c r="AS236" s="527"/>
      <c r="AT236" s="527"/>
      <c r="AU236" s="527"/>
      <c r="AV236" s="527"/>
    </row>
    <row r="237" ht="14.25" customHeight="1">
      <c r="A237" s="591"/>
      <c r="B237" s="591"/>
      <c r="C237" s="591"/>
      <c r="D237" s="591"/>
      <c r="E237" s="591"/>
      <c r="F237" s="591"/>
      <c r="G237" s="591"/>
      <c r="H237" s="592"/>
      <c r="I237" s="593"/>
      <c r="J237" s="591"/>
      <c r="K237" s="591"/>
      <c r="L237" s="594"/>
      <c r="M237" s="591"/>
      <c r="N237" s="549"/>
      <c r="O237" s="594"/>
      <c r="P237" s="591"/>
      <c r="Q237" s="591"/>
      <c r="R237" s="595"/>
      <c r="S237" s="596"/>
      <c r="T237" s="591"/>
      <c r="U237" s="591"/>
      <c r="V237" s="591"/>
      <c r="W237" s="591"/>
      <c r="X237" s="597"/>
      <c r="Y237" s="597"/>
      <c r="Z237" s="597"/>
      <c r="AA237" s="549"/>
      <c r="AB237" s="384"/>
      <c r="AC237" s="527"/>
      <c r="AD237" s="527"/>
      <c r="AE237" s="527"/>
      <c r="AF237" s="527"/>
      <c r="AG237" s="527"/>
      <c r="AH237" s="527"/>
      <c r="AI237" s="527"/>
      <c r="AJ237" s="527"/>
      <c r="AK237" s="527"/>
      <c r="AL237" s="527"/>
      <c r="AM237" s="527"/>
      <c r="AN237" s="527"/>
      <c r="AO237" s="527"/>
      <c r="AP237" s="527"/>
      <c r="AQ237" s="527"/>
      <c r="AR237" s="527"/>
      <c r="AS237" s="527"/>
      <c r="AT237" s="527"/>
      <c r="AU237" s="527"/>
      <c r="AV237" s="527"/>
    </row>
    <row r="238" ht="14.25" customHeight="1">
      <c r="A238" s="591"/>
      <c r="B238" s="591"/>
      <c r="C238" s="591"/>
      <c r="D238" s="591"/>
      <c r="E238" s="591"/>
      <c r="F238" s="591"/>
      <c r="G238" s="591"/>
      <c r="H238" s="592"/>
      <c r="I238" s="593"/>
      <c r="J238" s="591"/>
      <c r="K238" s="591"/>
      <c r="L238" s="594"/>
      <c r="M238" s="591"/>
      <c r="N238" s="549"/>
      <c r="O238" s="594"/>
      <c r="P238" s="591"/>
      <c r="Q238" s="591"/>
      <c r="R238" s="595"/>
      <c r="S238" s="596"/>
      <c r="T238" s="591"/>
      <c r="U238" s="591"/>
      <c r="V238" s="591"/>
      <c r="W238" s="591"/>
      <c r="X238" s="597"/>
      <c r="Y238" s="597"/>
      <c r="Z238" s="597"/>
      <c r="AA238" s="549"/>
      <c r="AB238" s="384"/>
      <c r="AC238" s="527"/>
      <c r="AD238" s="527"/>
      <c r="AE238" s="527"/>
      <c r="AF238" s="527"/>
      <c r="AG238" s="527"/>
      <c r="AH238" s="527"/>
      <c r="AI238" s="527"/>
      <c r="AJ238" s="527"/>
      <c r="AK238" s="527"/>
      <c r="AL238" s="527"/>
      <c r="AM238" s="527"/>
      <c r="AN238" s="527"/>
      <c r="AO238" s="527"/>
      <c r="AP238" s="527"/>
      <c r="AQ238" s="527"/>
      <c r="AR238" s="527"/>
      <c r="AS238" s="527"/>
      <c r="AT238" s="527"/>
      <c r="AU238" s="527"/>
      <c r="AV238" s="527"/>
    </row>
    <row r="239" ht="14.25" customHeight="1">
      <c r="A239" s="591"/>
      <c r="B239" s="591"/>
      <c r="C239" s="591"/>
      <c r="D239" s="591"/>
      <c r="E239" s="591"/>
      <c r="F239" s="591"/>
      <c r="G239" s="591"/>
      <c r="H239" s="592"/>
      <c r="I239" s="593"/>
      <c r="J239" s="591"/>
      <c r="K239" s="591"/>
      <c r="L239" s="594"/>
      <c r="M239" s="591"/>
      <c r="N239" s="549"/>
      <c r="O239" s="594"/>
      <c r="P239" s="591"/>
      <c r="Q239" s="591"/>
      <c r="R239" s="595"/>
      <c r="S239" s="596"/>
      <c r="T239" s="591"/>
      <c r="U239" s="591"/>
      <c r="V239" s="591"/>
      <c r="W239" s="591"/>
      <c r="X239" s="597"/>
      <c r="Y239" s="597"/>
      <c r="Z239" s="597"/>
      <c r="AA239" s="549"/>
      <c r="AB239" s="384"/>
      <c r="AC239" s="527"/>
      <c r="AD239" s="527"/>
      <c r="AE239" s="527"/>
      <c r="AF239" s="527"/>
      <c r="AG239" s="527"/>
      <c r="AH239" s="527"/>
      <c r="AI239" s="527"/>
      <c r="AJ239" s="527"/>
      <c r="AK239" s="527"/>
      <c r="AL239" s="527"/>
      <c r="AM239" s="527"/>
      <c r="AN239" s="527"/>
      <c r="AO239" s="527"/>
      <c r="AP239" s="527"/>
      <c r="AQ239" s="527"/>
      <c r="AR239" s="527"/>
      <c r="AS239" s="527"/>
      <c r="AT239" s="527"/>
      <c r="AU239" s="527"/>
      <c r="AV239" s="527"/>
    </row>
    <row r="240" ht="14.25" customHeight="1">
      <c r="A240" s="591"/>
      <c r="B240" s="591"/>
      <c r="C240" s="591"/>
      <c r="D240" s="591"/>
      <c r="E240" s="591"/>
      <c r="F240" s="591"/>
      <c r="G240" s="591"/>
      <c r="H240" s="592"/>
      <c r="I240" s="593"/>
      <c r="J240" s="591"/>
      <c r="K240" s="591"/>
      <c r="L240" s="594"/>
      <c r="M240" s="591"/>
      <c r="N240" s="549"/>
      <c r="O240" s="594"/>
      <c r="P240" s="591"/>
      <c r="Q240" s="591"/>
      <c r="R240" s="595"/>
      <c r="S240" s="596"/>
      <c r="T240" s="591"/>
      <c r="U240" s="591"/>
      <c r="V240" s="591"/>
      <c r="W240" s="591"/>
      <c r="X240" s="597"/>
      <c r="Y240" s="597"/>
      <c r="Z240" s="597"/>
      <c r="AA240" s="549"/>
      <c r="AB240" s="384"/>
      <c r="AC240" s="527"/>
      <c r="AD240" s="527"/>
      <c r="AE240" s="527"/>
      <c r="AF240" s="527"/>
      <c r="AG240" s="527"/>
      <c r="AH240" s="527"/>
      <c r="AI240" s="527"/>
      <c r="AJ240" s="527"/>
      <c r="AK240" s="527"/>
      <c r="AL240" s="527"/>
      <c r="AM240" s="527"/>
      <c r="AN240" s="527"/>
      <c r="AO240" s="527"/>
      <c r="AP240" s="527"/>
      <c r="AQ240" s="527"/>
      <c r="AR240" s="527"/>
      <c r="AS240" s="527"/>
      <c r="AT240" s="527"/>
      <c r="AU240" s="527"/>
      <c r="AV240" s="527"/>
    </row>
    <row r="241" ht="14.25" customHeight="1">
      <c r="A241" s="591"/>
      <c r="B241" s="591"/>
      <c r="C241" s="591"/>
      <c r="D241" s="591"/>
      <c r="E241" s="591"/>
      <c r="F241" s="591"/>
      <c r="G241" s="591"/>
      <c r="H241" s="592"/>
      <c r="I241" s="593"/>
      <c r="J241" s="591"/>
      <c r="K241" s="591"/>
      <c r="L241" s="594"/>
      <c r="M241" s="591"/>
      <c r="N241" s="549"/>
      <c r="O241" s="594"/>
      <c r="P241" s="591"/>
      <c r="Q241" s="591"/>
      <c r="R241" s="595"/>
      <c r="S241" s="596"/>
      <c r="T241" s="591"/>
      <c r="U241" s="591"/>
      <c r="V241" s="591"/>
      <c r="W241" s="591"/>
      <c r="X241" s="597"/>
      <c r="Y241" s="597"/>
      <c r="Z241" s="597"/>
      <c r="AA241" s="549"/>
      <c r="AB241" s="384"/>
      <c r="AC241" s="527"/>
      <c r="AD241" s="527"/>
      <c r="AE241" s="527"/>
      <c r="AF241" s="527"/>
      <c r="AG241" s="527"/>
      <c r="AH241" s="527"/>
      <c r="AI241" s="527"/>
      <c r="AJ241" s="527"/>
      <c r="AK241" s="527"/>
      <c r="AL241" s="527"/>
      <c r="AM241" s="527"/>
      <c r="AN241" s="527"/>
      <c r="AO241" s="527"/>
      <c r="AP241" s="527"/>
      <c r="AQ241" s="527"/>
      <c r="AR241" s="527"/>
      <c r="AS241" s="527"/>
      <c r="AT241" s="527"/>
      <c r="AU241" s="527"/>
      <c r="AV241" s="527"/>
    </row>
    <row r="242" ht="14.25" customHeight="1">
      <c r="A242" s="591"/>
      <c r="B242" s="591"/>
      <c r="C242" s="591"/>
      <c r="D242" s="591"/>
      <c r="E242" s="591"/>
      <c r="F242" s="591"/>
      <c r="G242" s="591"/>
      <c r="H242" s="592"/>
      <c r="I242" s="593"/>
      <c r="J242" s="591"/>
      <c r="K242" s="591"/>
      <c r="L242" s="594"/>
      <c r="M242" s="591"/>
      <c r="N242" s="549"/>
      <c r="O242" s="594"/>
      <c r="P242" s="591"/>
      <c r="Q242" s="591"/>
      <c r="R242" s="595"/>
      <c r="S242" s="596"/>
      <c r="T242" s="591"/>
      <c r="U242" s="591"/>
      <c r="V242" s="591"/>
      <c r="W242" s="591"/>
      <c r="X242" s="597"/>
      <c r="Y242" s="597"/>
      <c r="Z242" s="597"/>
      <c r="AA242" s="549"/>
      <c r="AB242" s="384"/>
      <c r="AC242" s="527"/>
      <c r="AD242" s="527"/>
      <c r="AE242" s="527"/>
      <c r="AF242" s="527"/>
      <c r="AG242" s="527"/>
      <c r="AH242" s="527"/>
      <c r="AI242" s="527"/>
      <c r="AJ242" s="527"/>
      <c r="AK242" s="527"/>
      <c r="AL242" s="527"/>
      <c r="AM242" s="527"/>
      <c r="AN242" s="527"/>
      <c r="AO242" s="527"/>
      <c r="AP242" s="527"/>
      <c r="AQ242" s="527"/>
      <c r="AR242" s="527"/>
      <c r="AS242" s="527"/>
      <c r="AT242" s="527"/>
      <c r="AU242" s="527"/>
      <c r="AV242" s="527"/>
    </row>
    <row r="243" ht="14.25" customHeight="1">
      <c r="A243" s="591"/>
      <c r="B243" s="591"/>
      <c r="C243" s="591"/>
      <c r="D243" s="591"/>
      <c r="E243" s="591"/>
      <c r="F243" s="591"/>
      <c r="G243" s="591"/>
      <c r="H243" s="592"/>
      <c r="I243" s="593"/>
      <c r="J243" s="591"/>
      <c r="K243" s="591"/>
      <c r="L243" s="594"/>
      <c r="M243" s="591"/>
      <c r="N243" s="549"/>
      <c r="O243" s="594"/>
      <c r="P243" s="591"/>
      <c r="Q243" s="591"/>
      <c r="R243" s="595"/>
      <c r="S243" s="596"/>
      <c r="T243" s="591"/>
      <c r="U243" s="591"/>
      <c r="V243" s="591"/>
      <c r="W243" s="591"/>
      <c r="X243" s="597"/>
      <c r="Y243" s="597"/>
      <c r="Z243" s="597"/>
      <c r="AA243" s="549"/>
      <c r="AB243" s="384"/>
      <c r="AC243" s="527"/>
      <c r="AD243" s="527"/>
      <c r="AE243" s="527"/>
      <c r="AF243" s="527"/>
      <c r="AG243" s="527"/>
      <c r="AH243" s="527"/>
      <c r="AI243" s="527"/>
      <c r="AJ243" s="527"/>
      <c r="AK243" s="527"/>
      <c r="AL243" s="527"/>
      <c r="AM243" s="527"/>
      <c r="AN243" s="527"/>
      <c r="AO243" s="527"/>
      <c r="AP243" s="527"/>
      <c r="AQ243" s="527"/>
      <c r="AR243" s="527"/>
      <c r="AS243" s="527"/>
      <c r="AT243" s="527"/>
      <c r="AU243" s="527"/>
      <c r="AV243" s="527"/>
    </row>
    <row r="244" ht="14.25" customHeight="1">
      <c r="A244" s="591"/>
      <c r="B244" s="591"/>
      <c r="C244" s="591"/>
      <c r="D244" s="591"/>
      <c r="E244" s="591"/>
      <c r="F244" s="591"/>
      <c r="G244" s="591"/>
      <c r="H244" s="592"/>
      <c r="I244" s="593"/>
      <c r="J244" s="591"/>
      <c r="K244" s="591"/>
      <c r="L244" s="594"/>
      <c r="M244" s="591"/>
      <c r="N244" s="549"/>
      <c r="O244" s="594"/>
      <c r="P244" s="591"/>
      <c r="Q244" s="591"/>
      <c r="R244" s="595"/>
      <c r="S244" s="596"/>
      <c r="T244" s="591"/>
      <c r="U244" s="591"/>
      <c r="V244" s="591"/>
      <c r="W244" s="591"/>
      <c r="X244" s="597"/>
      <c r="Y244" s="597"/>
      <c r="Z244" s="597"/>
      <c r="AA244" s="549"/>
      <c r="AB244" s="384"/>
      <c r="AC244" s="527"/>
      <c r="AD244" s="527"/>
      <c r="AE244" s="527"/>
      <c r="AF244" s="527"/>
      <c r="AG244" s="527"/>
      <c r="AH244" s="527"/>
      <c r="AI244" s="527"/>
      <c r="AJ244" s="527"/>
      <c r="AK244" s="527"/>
      <c r="AL244" s="527"/>
      <c r="AM244" s="527"/>
      <c r="AN244" s="527"/>
      <c r="AO244" s="527"/>
      <c r="AP244" s="527"/>
      <c r="AQ244" s="527"/>
      <c r="AR244" s="527"/>
      <c r="AS244" s="527"/>
      <c r="AT244" s="527"/>
      <c r="AU244" s="527"/>
      <c r="AV244" s="527"/>
    </row>
    <row r="245" ht="14.25" customHeight="1">
      <c r="A245" s="591"/>
      <c r="B245" s="591"/>
      <c r="C245" s="591"/>
      <c r="D245" s="591"/>
      <c r="E245" s="591"/>
      <c r="F245" s="591"/>
      <c r="G245" s="591"/>
      <c r="H245" s="592"/>
      <c r="I245" s="593"/>
      <c r="J245" s="591"/>
      <c r="K245" s="591"/>
      <c r="L245" s="594"/>
      <c r="M245" s="591"/>
      <c r="N245" s="549"/>
      <c r="O245" s="594"/>
      <c r="P245" s="591"/>
      <c r="Q245" s="591"/>
      <c r="R245" s="595"/>
      <c r="S245" s="596"/>
      <c r="T245" s="591"/>
      <c r="U245" s="591"/>
      <c r="V245" s="591"/>
      <c r="W245" s="591"/>
      <c r="X245" s="597"/>
      <c r="Y245" s="597"/>
      <c r="Z245" s="597"/>
      <c r="AA245" s="549"/>
      <c r="AB245" s="384"/>
      <c r="AC245" s="527"/>
      <c r="AD245" s="527"/>
      <c r="AE245" s="527"/>
      <c r="AF245" s="527"/>
      <c r="AG245" s="527"/>
      <c r="AH245" s="527"/>
      <c r="AI245" s="527"/>
      <c r="AJ245" s="527"/>
      <c r="AK245" s="527"/>
      <c r="AL245" s="527"/>
      <c r="AM245" s="527"/>
      <c r="AN245" s="527"/>
      <c r="AO245" s="527"/>
      <c r="AP245" s="527"/>
      <c r="AQ245" s="527"/>
      <c r="AR245" s="527"/>
      <c r="AS245" s="527"/>
      <c r="AT245" s="527"/>
      <c r="AU245" s="527"/>
      <c r="AV245" s="527"/>
    </row>
    <row r="246" ht="14.25" customHeight="1">
      <c r="A246" s="591"/>
      <c r="B246" s="591"/>
      <c r="C246" s="591"/>
      <c r="D246" s="591"/>
      <c r="E246" s="591"/>
      <c r="F246" s="591"/>
      <c r="G246" s="591"/>
      <c r="H246" s="592"/>
      <c r="I246" s="593"/>
      <c r="J246" s="591"/>
      <c r="K246" s="591"/>
      <c r="L246" s="594"/>
      <c r="M246" s="591"/>
      <c r="N246" s="549"/>
      <c r="O246" s="594"/>
      <c r="P246" s="591"/>
      <c r="Q246" s="591"/>
      <c r="R246" s="595"/>
      <c r="S246" s="596"/>
      <c r="T246" s="591"/>
      <c r="U246" s="591"/>
      <c r="V246" s="591"/>
      <c r="W246" s="591"/>
      <c r="X246" s="597"/>
      <c r="Y246" s="597"/>
      <c r="Z246" s="597"/>
      <c r="AA246" s="549"/>
      <c r="AB246" s="384"/>
      <c r="AC246" s="527"/>
      <c r="AD246" s="527"/>
      <c r="AE246" s="527"/>
      <c r="AF246" s="527"/>
      <c r="AG246" s="527"/>
      <c r="AH246" s="527"/>
      <c r="AI246" s="527"/>
      <c r="AJ246" s="527"/>
      <c r="AK246" s="527"/>
      <c r="AL246" s="527"/>
      <c r="AM246" s="527"/>
      <c r="AN246" s="527"/>
      <c r="AO246" s="527"/>
      <c r="AP246" s="527"/>
      <c r="AQ246" s="527"/>
      <c r="AR246" s="527"/>
      <c r="AS246" s="527"/>
      <c r="AT246" s="527"/>
      <c r="AU246" s="527"/>
      <c r="AV246" s="527"/>
    </row>
    <row r="247" ht="14.25" customHeight="1">
      <c r="A247" s="591"/>
      <c r="B247" s="591"/>
      <c r="C247" s="591"/>
      <c r="D247" s="591"/>
      <c r="E247" s="591"/>
      <c r="F247" s="591"/>
      <c r="G247" s="591"/>
      <c r="H247" s="592"/>
      <c r="I247" s="593"/>
      <c r="J247" s="591"/>
      <c r="K247" s="591"/>
      <c r="L247" s="594"/>
      <c r="M247" s="591"/>
      <c r="N247" s="549"/>
      <c r="O247" s="594"/>
      <c r="P247" s="591"/>
      <c r="Q247" s="591"/>
      <c r="R247" s="595"/>
      <c r="S247" s="596"/>
      <c r="T247" s="591"/>
      <c r="U247" s="591"/>
      <c r="V247" s="591"/>
      <c r="W247" s="591"/>
      <c r="X247" s="597"/>
      <c r="Y247" s="597"/>
      <c r="Z247" s="597"/>
      <c r="AA247" s="549"/>
      <c r="AB247" s="384"/>
      <c r="AC247" s="527"/>
      <c r="AD247" s="527"/>
      <c r="AE247" s="527"/>
      <c r="AF247" s="527"/>
      <c r="AG247" s="527"/>
      <c r="AH247" s="527"/>
      <c r="AI247" s="527"/>
      <c r="AJ247" s="527"/>
      <c r="AK247" s="527"/>
      <c r="AL247" s="527"/>
      <c r="AM247" s="527"/>
      <c r="AN247" s="527"/>
      <c r="AO247" s="527"/>
      <c r="AP247" s="527"/>
      <c r="AQ247" s="527"/>
      <c r="AR247" s="527"/>
      <c r="AS247" s="527"/>
      <c r="AT247" s="527"/>
      <c r="AU247" s="527"/>
      <c r="AV247" s="527"/>
    </row>
    <row r="248" ht="14.25" customHeight="1">
      <c r="A248" s="591"/>
      <c r="B248" s="591"/>
      <c r="C248" s="591"/>
      <c r="D248" s="591"/>
      <c r="E248" s="591"/>
      <c r="F248" s="591"/>
      <c r="G248" s="591"/>
      <c r="H248" s="592"/>
      <c r="I248" s="593"/>
      <c r="J248" s="591"/>
      <c r="K248" s="591"/>
      <c r="L248" s="594"/>
      <c r="M248" s="591"/>
      <c r="N248" s="549"/>
      <c r="O248" s="594"/>
      <c r="P248" s="591"/>
      <c r="Q248" s="591"/>
      <c r="R248" s="595"/>
      <c r="S248" s="596"/>
      <c r="T248" s="591"/>
      <c r="U248" s="591"/>
      <c r="V248" s="591"/>
      <c r="W248" s="591"/>
      <c r="X248" s="597"/>
      <c r="Y248" s="597"/>
      <c r="Z248" s="597"/>
      <c r="AA248" s="549"/>
      <c r="AB248" s="384"/>
      <c r="AC248" s="527"/>
      <c r="AD248" s="527"/>
      <c r="AE248" s="527"/>
      <c r="AF248" s="527"/>
      <c r="AG248" s="527"/>
      <c r="AH248" s="527"/>
      <c r="AI248" s="527"/>
      <c r="AJ248" s="527"/>
      <c r="AK248" s="527"/>
      <c r="AL248" s="527"/>
      <c r="AM248" s="527"/>
      <c r="AN248" s="527"/>
      <c r="AO248" s="527"/>
      <c r="AP248" s="527"/>
      <c r="AQ248" s="527"/>
      <c r="AR248" s="527"/>
      <c r="AS248" s="527"/>
      <c r="AT248" s="527"/>
      <c r="AU248" s="527"/>
      <c r="AV248" s="527"/>
    </row>
    <row r="249" ht="14.25" customHeight="1">
      <c r="A249" s="591"/>
      <c r="B249" s="591"/>
      <c r="C249" s="591"/>
      <c r="D249" s="591"/>
      <c r="E249" s="591"/>
      <c r="F249" s="591"/>
      <c r="G249" s="591"/>
      <c r="H249" s="592"/>
      <c r="I249" s="593"/>
      <c r="J249" s="591"/>
      <c r="K249" s="591"/>
      <c r="L249" s="594"/>
      <c r="M249" s="591"/>
      <c r="N249" s="549"/>
      <c r="O249" s="594"/>
      <c r="P249" s="591"/>
      <c r="Q249" s="591"/>
      <c r="R249" s="595"/>
      <c r="S249" s="596"/>
      <c r="T249" s="591"/>
      <c r="U249" s="591"/>
      <c r="V249" s="591"/>
      <c r="W249" s="591"/>
      <c r="X249" s="597"/>
      <c r="Y249" s="597"/>
      <c r="Z249" s="597"/>
      <c r="AA249" s="549"/>
      <c r="AB249" s="384"/>
      <c r="AC249" s="527"/>
      <c r="AD249" s="527"/>
      <c r="AE249" s="527"/>
      <c r="AF249" s="527"/>
      <c r="AG249" s="527"/>
      <c r="AH249" s="527"/>
      <c r="AI249" s="527"/>
      <c r="AJ249" s="527"/>
      <c r="AK249" s="527"/>
      <c r="AL249" s="527"/>
      <c r="AM249" s="527"/>
      <c r="AN249" s="527"/>
      <c r="AO249" s="527"/>
      <c r="AP249" s="527"/>
      <c r="AQ249" s="527"/>
      <c r="AR249" s="527"/>
      <c r="AS249" s="527"/>
      <c r="AT249" s="527"/>
      <c r="AU249" s="527"/>
      <c r="AV249" s="527"/>
    </row>
    <row r="250" ht="14.25" customHeight="1">
      <c r="A250" s="591"/>
      <c r="B250" s="591"/>
      <c r="C250" s="591"/>
      <c r="D250" s="591"/>
      <c r="E250" s="591"/>
      <c r="F250" s="591"/>
      <c r="G250" s="591"/>
      <c r="H250" s="592"/>
      <c r="I250" s="593"/>
      <c r="J250" s="591"/>
      <c r="K250" s="591"/>
      <c r="L250" s="594"/>
      <c r="M250" s="591"/>
      <c r="N250" s="549"/>
      <c r="O250" s="594"/>
      <c r="P250" s="591"/>
      <c r="Q250" s="591"/>
      <c r="R250" s="595"/>
      <c r="S250" s="596"/>
      <c r="T250" s="591"/>
      <c r="U250" s="591"/>
      <c r="V250" s="591"/>
      <c r="W250" s="591"/>
      <c r="X250" s="597"/>
      <c r="Y250" s="597"/>
      <c r="Z250" s="597"/>
      <c r="AA250" s="549"/>
      <c r="AB250" s="384"/>
      <c r="AC250" s="527"/>
      <c r="AD250" s="527"/>
      <c r="AE250" s="527"/>
      <c r="AF250" s="527"/>
      <c r="AG250" s="527"/>
      <c r="AH250" s="527"/>
      <c r="AI250" s="527"/>
      <c r="AJ250" s="527"/>
      <c r="AK250" s="527"/>
      <c r="AL250" s="527"/>
      <c r="AM250" s="527"/>
      <c r="AN250" s="527"/>
      <c r="AO250" s="527"/>
      <c r="AP250" s="527"/>
      <c r="AQ250" s="527"/>
      <c r="AR250" s="527"/>
      <c r="AS250" s="527"/>
      <c r="AT250" s="527"/>
      <c r="AU250" s="527"/>
      <c r="AV250" s="527"/>
    </row>
    <row r="251" ht="14.25" customHeight="1">
      <c r="A251" s="591"/>
      <c r="B251" s="591"/>
      <c r="C251" s="591"/>
      <c r="D251" s="591"/>
      <c r="E251" s="591"/>
      <c r="F251" s="591"/>
      <c r="G251" s="591"/>
      <c r="H251" s="592"/>
      <c r="I251" s="593"/>
      <c r="J251" s="591"/>
      <c r="K251" s="591"/>
      <c r="L251" s="594"/>
      <c r="M251" s="591"/>
      <c r="N251" s="549"/>
      <c r="O251" s="594"/>
      <c r="P251" s="591"/>
      <c r="Q251" s="591"/>
      <c r="R251" s="595"/>
      <c r="S251" s="596"/>
      <c r="T251" s="591"/>
      <c r="U251" s="591"/>
      <c r="V251" s="591"/>
      <c r="W251" s="591"/>
      <c r="X251" s="597"/>
      <c r="Y251" s="597"/>
      <c r="Z251" s="597"/>
      <c r="AA251" s="549"/>
      <c r="AB251" s="384"/>
      <c r="AC251" s="527"/>
      <c r="AD251" s="527"/>
      <c r="AE251" s="527"/>
      <c r="AF251" s="527"/>
      <c r="AG251" s="527"/>
      <c r="AH251" s="527"/>
      <c r="AI251" s="527"/>
      <c r="AJ251" s="527"/>
      <c r="AK251" s="527"/>
      <c r="AL251" s="527"/>
      <c r="AM251" s="527"/>
      <c r="AN251" s="527"/>
      <c r="AO251" s="527"/>
      <c r="AP251" s="527"/>
      <c r="AQ251" s="527"/>
      <c r="AR251" s="527"/>
      <c r="AS251" s="527"/>
      <c r="AT251" s="527"/>
      <c r="AU251" s="527"/>
      <c r="AV251" s="527"/>
    </row>
    <row r="252" ht="14.25" customHeight="1">
      <c r="A252" s="591"/>
      <c r="B252" s="591"/>
      <c r="C252" s="591"/>
      <c r="D252" s="591"/>
      <c r="E252" s="591"/>
      <c r="F252" s="591"/>
      <c r="G252" s="591"/>
      <c r="H252" s="592"/>
      <c r="I252" s="593"/>
      <c r="J252" s="591"/>
      <c r="K252" s="591"/>
      <c r="L252" s="594"/>
      <c r="M252" s="591"/>
      <c r="N252" s="549"/>
      <c r="O252" s="594"/>
      <c r="P252" s="591"/>
      <c r="Q252" s="591"/>
      <c r="R252" s="595"/>
      <c r="S252" s="596"/>
      <c r="T252" s="591"/>
      <c r="U252" s="591"/>
      <c r="V252" s="591"/>
      <c r="W252" s="591"/>
      <c r="X252" s="597"/>
      <c r="Y252" s="597"/>
      <c r="Z252" s="597"/>
      <c r="AA252" s="549"/>
      <c r="AB252" s="384"/>
      <c r="AC252" s="527"/>
      <c r="AD252" s="527"/>
      <c r="AE252" s="527"/>
      <c r="AF252" s="527"/>
      <c r="AG252" s="527"/>
      <c r="AH252" s="527"/>
      <c r="AI252" s="527"/>
      <c r="AJ252" s="527"/>
      <c r="AK252" s="527"/>
      <c r="AL252" s="527"/>
      <c r="AM252" s="527"/>
      <c r="AN252" s="527"/>
      <c r="AO252" s="527"/>
      <c r="AP252" s="527"/>
      <c r="AQ252" s="527"/>
      <c r="AR252" s="527"/>
      <c r="AS252" s="527"/>
      <c r="AT252" s="527"/>
      <c r="AU252" s="527"/>
      <c r="AV252" s="527"/>
    </row>
    <row r="253" ht="14.25" customHeight="1">
      <c r="A253" s="591"/>
      <c r="B253" s="591"/>
      <c r="C253" s="591"/>
      <c r="D253" s="591"/>
      <c r="E253" s="591"/>
      <c r="F253" s="591"/>
      <c r="G253" s="591"/>
      <c r="H253" s="592"/>
      <c r="I253" s="593"/>
      <c r="J253" s="591"/>
      <c r="K253" s="591"/>
      <c r="L253" s="594"/>
      <c r="M253" s="591"/>
      <c r="N253" s="549"/>
      <c r="O253" s="594"/>
      <c r="P253" s="591"/>
      <c r="Q253" s="591"/>
      <c r="R253" s="595"/>
      <c r="S253" s="596"/>
      <c r="T253" s="591"/>
      <c r="U253" s="591"/>
      <c r="V253" s="591"/>
      <c r="W253" s="591"/>
      <c r="X253" s="597"/>
      <c r="Y253" s="597"/>
      <c r="Z253" s="597"/>
      <c r="AA253" s="549"/>
      <c r="AB253" s="384"/>
      <c r="AC253" s="527"/>
      <c r="AD253" s="527"/>
      <c r="AE253" s="527"/>
      <c r="AF253" s="527"/>
      <c r="AG253" s="527"/>
      <c r="AH253" s="527"/>
      <c r="AI253" s="527"/>
      <c r="AJ253" s="527"/>
      <c r="AK253" s="527"/>
      <c r="AL253" s="527"/>
      <c r="AM253" s="527"/>
      <c r="AN253" s="527"/>
      <c r="AO253" s="527"/>
      <c r="AP253" s="527"/>
      <c r="AQ253" s="527"/>
      <c r="AR253" s="527"/>
      <c r="AS253" s="527"/>
      <c r="AT253" s="527"/>
      <c r="AU253" s="527"/>
      <c r="AV253" s="527"/>
    </row>
    <row r="254" ht="14.25" customHeight="1">
      <c r="A254" s="591"/>
      <c r="B254" s="591"/>
      <c r="C254" s="591"/>
      <c r="D254" s="591"/>
      <c r="E254" s="591"/>
      <c r="F254" s="591"/>
      <c r="G254" s="591"/>
      <c r="H254" s="592"/>
      <c r="I254" s="593"/>
      <c r="J254" s="591"/>
      <c r="K254" s="591"/>
      <c r="L254" s="594"/>
      <c r="M254" s="591"/>
      <c r="N254" s="549"/>
      <c r="O254" s="594"/>
      <c r="P254" s="591"/>
      <c r="Q254" s="591"/>
      <c r="R254" s="595"/>
      <c r="S254" s="596"/>
      <c r="T254" s="591"/>
      <c r="U254" s="591"/>
      <c r="V254" s="591"/>
      <c r="W254" s="591"/>
      <c r="X254" s="597"/>
      <c r="Y254" s="597"/>
      <c r="Z254" s="597"/>
      <c r="AA254" s="549"/>
      <c r="AB254" s="384"/>
      <c r="AC254" s="527"/>
      <c r="AD254" s="527"/>
      <c r="AE254" s="527"/>
      <c r="AF254" s="527"/>
      <c r="AG254" s="527"/>
      <c r="AH254" s="527"/>
      <c r="AI254" s="527"/>
      <c r="AJ254" s="527"/>
      <c r="AK254" s="527"/>
      <c r="AL254" s="527"/>
      <c r="AM254" s="527"/>
      <c r="AN254" s="527"/>
      <c r="AO254" s="527"/>
      <c r="AP254" s="527"/>
      <c r="AQ254" s="527"/>
      <c r="AR254" s="527"/>
      <c r="AS254" s="527"/>
      <c r="AT254" s="527"/>
      <c r="AU254" s="527"/>
      <c r="AV254" s="527"/>
    </row>
    <row r="255" ht="14.25" customHeight="1">
      <c r="A255" s="591"/>
      <c r="B255" s="591"/>
      <c r="C255" s="591"/>
      <c r="D255" s="591"/>
      <c r="E255" s="591"/>
      <c r="F255" s="591"/>
      <c r="G255" s="591"/>
      <c r="H255" s="592"/>
      <c r="I255" s="593"/>
      <c r="J255" s="591"/>
      <c r="K255" s="591"/>
      <c r="L255" s="594"/>
      <c r="M255" s="591"/>
      <c r="N255" s="549"/>
      <c r="O255" s="594"/>
      <c r="P255" s="591"/>
      <c r="Q255" s="591"/>
      <c r="R255" s="595"/>
      <c r="S255" s="596"/>
      <c r="T255" s="591"/>
      <c r="U255" s="591"/>
      <c r="V255" s="591"/>
      <c r="W255" s="591"/>
      <c r="X255" s="597"/>
      <c r="Y255" s="597"/>
      <c r="Z255" s="597"/>
      <c r="AA255" s="549"/>
      <c r="AB255" s="384"/>
      <c r="AC255" s="527"/>
      <c r="AD255" s="527"/>
      <c r="AE255" s="527"/>
      <c r="AF255" s="527"/>
      <c r="AG255" s="527"/>
      <c r="AH255" s="527"/>
      <c r="AI255" s="527"/>
      <c r="AJ255" s="527"/>
      <c r="AK255" s="527"/>
      <c r="AL255" s="527"/>
      <c r="AM255" s="527"/>
      <c r="AN255" s="527"/>
      <c r="AO255" s="527"/>
      <c r="AP255" s="527"/>
      <c r="AQ255" s="527"/>
      <c r="AR255" s="527"/>
      <c r="AS255" s="527"/>
      <c r="AT255" s="527"/>
      <c r="AU255" s="527"/>
      <c r="AV255" s="527"/>
    </row>
    <row r="256" ht="14.25" customHeight="1">
      <c r="A256" s="591"/>
      <c r="B256" s="591"/>
      <c r="C256" s="591"/>
      <c r="D256" s="591"/>
      <c r="E256" s="591"/>
      <c r="F256" s="591"/>
      <c r="G256" s="591"/>
      <c r="H256" s="592"/>
      <c r="I256" s="593"/>
      <c r="J256" s="591"/>
      <c r="K256" s="591"/>
      <c r="L256" s="594"/>
      <c r="M256" s="591"/>
      <c r="N256" s="549"/>
      <c r="O256" s="594"/>
      <c r="P256" s="591"/>
      <c r="Q256" s="591"/>
      <c r="R256" s="595"/>
      <c r="S256" s="596"/>
      <c r="T256" s="591"/>
      <c r="U256" s="591"/>
      <c r="V256" s="591"/>
      <c r="W256" s="591"/>
      <c r="X256" s="597"/>
      <c r="Y256" s="597"/>
      <c r="Z256" s="597"/>
      <c r="AA256" s="549"/>
      <c r="AB256" s="384"/>
      <c r="AC256" s="527"/>
      <c r="AD256" s="527"/>
      <c r="AE256" s="527"/>
      <c r="AF256" s="527"/>
      <c r="AG256" s="527"/>
      <c r="AH256" s="527"/>
      <c r="AI256" s="527"/>
      <c r="AJ256" s="527"/>
      <c r="AK256" s="527"/>
      <c r="AL256" s="527"/>
      <c r="AM256" s="527"/>
      <c r="AN256" s="527"/>
      <c r="AO256" s="527"/>
      <c r="AP256" s="527"/>
      <c r="AQ256" s="527"/>
      <c r="AR256" s="527"/>
      <c r="AS256" s="527"/>
      <c r="AT256" s="527"/>
      <c r="AU256" s="527"/>
      <c r="AV256" s="527"/>
    </row>
    <row r="257" ht="14.25" customHeight="1">
      <c r="A257" s="591"/>
      <c r="B257" s="591"/>
      <c r="C257" s="591"/>
      <c r="D257" s="591"/>
      <c r="E257" s="591"/>
      <c r="F257" s="591"/>
      <c r="G257" s="591"/>
      <c r="H257" s="592"/>
      <c r="I257" s="593"/>
      <c r="J257" s="591"/>
      <c r="K257" s="591"/>
      <c r="L257" s="594"/>
      <c r="M257" s="591"/>
      <c r="N257" s="549"/>
      <c r="O257" s="594"/>
      <c r="P257" s="591"/>
      <c r="Q257" s="591"/>
      <c r="R257" s="595"/>
      <c r="S257" s="596"/>
      <c r="T257" s="591"/>
      <c r="U257" s="591"/>
      <c r="V257" s="591"/>
      <c r="W257" s="591"/>
      <c r="X257" s="597"/>
      <c r="Y257" s="597"/>
      <c r="Z257" s="597"/>
      <c r="AA257" s="549"/>
      <c r="AB257" s="384"/>
      <c r="AC257" s="527"/>
      <c r="AD257" s="527"/>
      <c r="AE257" s="527"/>
      <c r="AF257" s="527"/>
      <c r="AG257" s="527"/>
      <c r="AH257" s="527"/>
      <c r="AI257" s="527"/>
      <c r="AJ257" s="527"/>
      <c r="AK257" s="527"/>
      <c r="AL257" s="527"/>
      <c r="AM257" s="527"/>
      <c r="AN257" s="527"/>
      <c r="AO257" s="527"/>
      <c r="AP257" s="527"/>
      <c r="AQ257" s="527"/>
      <c r="AR257" s="527"/>
      <c r="AS257" s="527"/>
      <c r="AT257" s="527"/>
      <c r="AU257" s="527"/>
      <c r="AV257" s="527"/>
    </row>
    <row r="258" ht="14.25" customHeight="1">
      <c r="A258" s="591"/>
      <c r="B258" s="591"/>
      <c r="C258" s="591"/>
      <c r="D258" s="591"/>
      <c r="E258" s="591"/>
      <c r="F258" s="591"/>
      <c r="G258" s="591"/>
      <c r="H258" s="592"/>
      <c r="I258" s="593"/>
      <c r="J258" s="591"/>
      <c r="K258" s="591"/>
      <c r="L258" s="594"/>
      <c r="M258" s="591"/>
      <c r="N258" s="549"/>
      <c r="O258" s="594"/>
      <c r="P258" s="591"/>
      <c r="Q258" s="591"/>
      <c r="R258" s="595"/>
      <c r="S258" s="596"/>
      <c r="T258" s="591"/>
      <c r="U258" s="591"/>
      <c r="V258" s="591"/>
      <c r="W258" s="591"/>
      <c r="X258" s="597"/>
      <c r="Y258" s="597"/>
      <c r="Z258" s="597"/>
      <c r="AA258" s="549"/>
      <c r="AB258" s="384"/>
      <c r="AC258" s="527"/>
      <c r="AD258" s="527"/>
      <c r="AE258" s="527"/>
      <c r="AF258" s="527"/>
      <c r="AG258" s="527"/>
      <c r="AH258" s="527"/>
      <c r="AI258" s="527"/>
      <c r="AJ258" s="527"/>
      <c r="AK258" s="527"/>
      <c r="AL258" s="527"/>
      <c r="AM258" s="527"/>
      <c r="AN258" s="527"/>
      <c r="AO258" s="527"/>
      <c r="AP258" s="527"/>
      <c r="AQ258" s="527"/>
      <c r="AR258" s="527"/>
      <c r="AS258" s="527"/>
      <c r="AT258" s="527"/>
      <c r="AU258" s="527"/>
      <c r="AV258" s="527"/>
    </row>
    <row r="259" ht="14.25" customHeight="1">
      <c r="A259" s="591"/>
      <c r="B259" s="591"/>
      <c r="C259" s="591"/>
      <c r="D259" s="591"/>
      <c r="E259" s="591"/>
      <c r="F259" s="591"/>
      <c r="G259" s="591"/>
      <c r="H259" s="592"/>
      <c r="I259" s="593"/>
      <c r="J259" s="591"/>
      <c r="K259" s="591"/>
      <c r="L259" s="594"/>
      <c r="M259" s="591"/>
      <c r="N259" s="549"/>
      <c r="O259" s="594"/>
      <c r="P259" s="591"/>
      <c r="Q259" s="591"/>
      <c r="R259" s="595"/>
      <c r="S259" s="596"/>
      <c r="T259" s="591"/>
      <c r="U259" s="591"/>
      <c r="V259" s="591"/>
      <c r="W259" s="591"/>
      <c r="X259" s="597"/>
      <c r="Y259" s="597"/>
      <c r="Z259" s="597"/>
      <c r="AA259" s="549"/>
      <c r="AB259" s="384"/>
      <c r="AC259" s="527"/>
      <c r="AD259" s="527"/>
      <c r="AE259" s="527"/>
      <c r="AF259" s="527"/>
      <c r="AG259" s="527"/>
      <c r="AH259" s="527"/>
      <c r="AI259" s="527"/>
      <c r="AJ259" s="527"/>
      <c r="AK259" s="527"/>
      <c r="AL259" s="527"/>
      <c r="AM259" s="527"/>
      <c r="AN259" s="527"/>
      <c r="AO259" s="527"/>
      <c r="AP259" s="527"/>
      <c r="AQ259" s="527"/>
      <c r="AR259" s="527"/>
      <c r="AS259" s="527"/>
      <c r="AT259" s="527"/>
      <c r="AU259" s="527"/>
      <c r="AV259" s="527"/>
    </row>
    <row r="260" ht="14.25" customHeight="1">
      <c r="A260" s="591"/>
      <c r="B260" s="591"/>
      <c r="C260" s="591"/>
      <c r="D260" s="591"/>
      <c r="E260" s="591"/>
      <c r="F260" s="591"/>
      <c r="G260" s="591"/>
      <c r="H260" s="592"/>
      <c r="I260" s="593"/>
      <c r="J260" s="591"/>
      <c r="K260" s="591"/>
      <c r="L260" s="594"/>
      <c r="M260" s="591"/>
      <c r="N260" s="549"/>
      <c r="O260" s="594"/>
      <c r="P260" s="591"/>
      <c r="Q260" s="591"/>
      <c r="R260" s="595"/>
      <c r="S260" s="596"/>
      <c r="T260" s="591"/>
      <c r="U260" s="591"/>
      <c r="V260" s="591"/>
      <c r="W260" s="591"/>
      <c r="X260" s="597"/>
      <c r="Y260" s="597"/>
      <c r="Z260" s="597"/>
      <c r="AA260" s="549"/>
      <c r="AB260" s="384"/>
      <c r="AC260" s="527"/>
      <c r="AD260" s="527"/>
      <c r="AE260" s="527"/>
      <c r="AF260" s="527"/>
      <c r="AG260" s="527"/>
      <c r="AH260" s="527"/>
      <c r="AI260" s="527"/>
      <c r="AJ260" s="527"/>
      <c r="AK260" s="527"/>
      <c r="AL260" s="527"/>
      <c r="AM260" s="527"/>
      <c r="AN260" s="527"/>
      <c r="AO260" s="527"/>
      <c r="AP260" s="527"/>
      <c r="AQ260" s="527"/>
      <c r="AR260" s="527"/>
      <c r="AS260" s="527"/>
      <c r="AT260" s="527"/>
      <c r="AU260" s="527"/>
      <c r="AV260" s="527"/>
    </row>
    <row r="261" ht="14.25" customHeight="1">
      <c r="A261" s="591"/>
      <c r="B261" s="591"/>
      <c r="C261" s="591"/>
      <c r="D261" s="591"/>
      <c r="E261" s="591"/>
      <c r="F261" s="591"/>
      <c r="G261" s="591"/>
      <c r="H261" s="592"/>
      <c r="I261" s="593"/>
      <c r="J261" s="591"/>
      <c r="K261" s="591"/>
      <c r="L261" s="594"/>
      <c r="M261" s="591"/>
      <c r="N261" s="549"/>
      <c r="O261" s="594"/>
      <c r="P261" s="591"/>
      <c r="Q261" s="591"/>
      <c r="R261" s="595"/>
      <c r="S261" s="596"/>
      <c r="T261" s="591"/>
      <c r="U261" s="591"/>
      <c r="V261" s="591"/>
      <c r="W261" s="591"/>
      <c r="X261" s="597"/>
      <c r="Y261" s="597"/>
      <c r="Z261" s="597"/>
      <c r="AA261" s="549"/>
      <c r="AB261" s="384"/>
      <c r="AC261" s="527"/>
      <c r="AD261" s="527"/>
      <c r="AE261" s="527"/>
      <c r="AF261" s="527"/>
      <c r="AG261" s="527"/>
      <c r="AH261" s="527"/>
      <c r="AI261" s="527"/>
      <c r="AJ261" s="527"/>
      <c r="AK261" s="527"/>
      <c r="AL261" s="527"/>
      <c r="AM261" s="527"/>
      <c r="AN261" s="527"/>
      <c r="AO261" s="527"/>
      <c r="AP261" s="527"/>
      <c r="AQ261" s="527"/>
      <c r="AR261" s="527"/>
      <c r="AS261" s="527"/>
      <c r="AT261" s="527"/>
      <c r="AU261" s="527"/>
      <c r="AV261" s="527"/>
    </row>
    <row r="262" ht="14.25" customHeight="1">
      <c r="A262" s="591"/>
      <c r="B262" s="591"/>
      <c r="C262" s="591"/>
      <c r="D262" s="591"/>
      <c r="E262" s="591"/>
      <c r="F262" s="591"/>
      <c r="G262" s="591"/>
      <c r="H262" s="592"/>
      <c r="I262" s="593"/>
      <c r="J262" s="591"/>
      <c r="K262" s="591"/>
      <c r="L262" s="594"/>
      <c r="M262" s="591"/>
      <c r="N262" s="549"/>
      <c r="O262" s="594"/>
      <c r="P262" s="591"/>
      <c r="Q262" s="591"/>
      <c r="R262" s="595"/>
      <c r="S262" s="596"/>
      <c r="T262" s="591"/>
      <c r="U262" s="591"/>
      <c r="V262" s="591"/>
      <c r="W262" s="591"/>
      <c r="X262" s="597"/>
      <c r="Y262" s="597"/>
      <c r="Z262" s="597"/>
      <c r="AA262" s="549"/>
      <c r="AB262" s="384"/>
      <c r="AC262" s="527"/>
      <c r="AD262" s="527"/>
      <c r="AE262" s="527"/>
      <c r="AF262" s="527"/>
      <c r="AG262" s="527"/>
      <c r="AH262" s="527"/>
      <c r="AI262" s="527"/>
      <c r="AJ262" s="527"/>
      <c r="AK262" s="527"/>
      <c r="AL262" s="527"/>
      <c r="AM262" s="527"/>
      <c r="AN262" s="527"/>
      <c r="AO262" s="527"/>
      <c r="AP262" s="527"/>
      <c r="AQ262" s="527"/>
      <c r="AR262" s="527"/>
      <c r="AS262" s="527"/>
      <c r="AT262" s="527"/>
      <c r="AU262" s="527"/>
      <c r="AV262" s="527"/>
    </row>
    <row r="263" ht="14.25" customHeight="1">
      <c r="A263" s="591"/>
      <c r="B263" s="591"/>
      <c r="C263" s="591"/>
      <c r="D263" s="591"/>
      <c r="E263" s="591"/>
      <c r="F263" s="591"/>
      <c r="G263" s="591"/>
      <c r="H263" s="592"/>
      <c r="I263" s="593"/>
      <c r="J263" s="591"/>
      <c r="K263" s="591"/>
      <c r="L263" s="594"/>
      <c r="M263" s="591"/>
      <c r="N263" s="549"/>
      <c r="O263" s="594"/>
      <c r="P263" s="591"/>
      <c r="Q263" s="591"/>
      <c r="R263" s="595"/>
      <c r="S263" s="596"/>
      <c r="T263" s="591"/>
      <c r="U263" s="591"/>
      <c r="V263" s="591"/>
      <c r="W263" s="591"/>
      <c r="X263" s="597"/>
      <c r="Y263" s="597"/>
      <c r="Z263" s="597"/>
      <c r="AA263" s="549"/>
      <c r="AB263" s="384"/>
      <c r="AC263" s="527"/>
      <c r="AD263" s="527"/>
      <c r="AE263" s="527"/>
      <c r="AF263" s="527"/>
      <c r="AG263" s="527"/>
      <c r="AH263" s="527"/>
      <c r="AI263" s="527"/>
      <c r="AJ263" s="527"/>
      <c r="AK263" s="527"/>
      <c r="AL263" s="527"/>
      <c r="AM263" s="527"/>
      <c r="AN263" s="527"/>
      <c r="AO263" s="527"/>
      <c r="AP263" s="527"/>
      <c r="AQ263" s="527"/>
      <c r="AR263" s="527"/>
      <c r="AS263" s="527"/>
      <c r="AT263" s="527"/>
      <c r="AU263" s="527"/>
      <c r="AV263" s="527"/>
    </row>
    <row r="264" ht="14.25" customHeight="1">
      <c r="A264" s="591"/>
      <c r="B264" s="591"/>
      <c r="C264" s="591"/>
      <c r="D264" s="591"/>
      <c r="E264" s="591"/>
      <c r="F264" s="591"/>
      <c r="G264" s="591"/>
      <c r="H264" s="592"/>
      <c r="I264" s="593"/>
      <c r="J264" s="591"/>
      <c r="K264" s="591"/>
      <c r="L264" s="594"/>
      <c r="M264" s="591"/>
      <c r="N264" s="549"/>
      <c r="O264" s="594"/>
      <c r="P264" s="591"/>
      <c r="Q264" s="591"/>
      <c r="R264" s="595"/>
      <c r="S264" s="596"/>
      <c r="T264" s="591"/>
      <c r="U264" s="591"/>
      <c r="V264" s="591"/>
      <c r="W264" s="591"/>
      <c r="X264" s="597"/>
      <c r="Y264" s="597"/>
      <c r="Z264" s="597"/>
      <c r="AA264" s="549"/>
      <c r="AB264" s="384"/>
      <c r="AC264" s="527"/>
      <c r="AD264" s="527"/>
      <c r="AE264" s="527"/>
      <c r="AF264" s="527"/>
      <c r="AG264" s="527"/>
      <c r="AH264" s="527"/>
      <c r="AI264" s="527"/>
      <c r="AJ264" s="527"/>
      <c r="AK264" s="527"/>
      <c r="AL264" s="527"/>
      <c r="AM264" s="527"/>
      <c r="AN264" s="527"/>
      <c r="AO264" s="527"/>
      <c r="AP264" s="527"/>
      <c r="AQ264" s="527"/>
      <c r="AR264" s="527"/>
      <c r="AS264" s="527"/>
      <c r="AT264" s="527"/>
      <c r="AU264" s="527"/>
      <c r="AV264" s="527"/>
    </row>
    <row r="265" ht="14.25" customHeight="1">
      <c r="A265" s="591"/>
      <c r="B265" s="591"/>
      <c r="C265" s="591"/>
      <c r="D265" s="591"/>
      <c r="E265" s="591"/>
      <c r="F265" s="591"/>
      <c r="G265" s="591"/>
      <c r="H265" s="592"/>
      <c r="I265" s="593"/>
      <c r="J265" s="591"/>
      <c r="K265" s="591"/>
      <c r="L265" s="594"/>
      <c r="M265" s="591"/>
      <c r="N265" s="549"/>
      <c r="O265" s="594"/>
      <c r="P265" s="591"/>
      <c r="Q265" s="591"/>
      <c r="R265" s="595"/>
      <c r="S265" s="596"/>
      <c r="T265" s="591"/>
      <c r="U265" s="591"/>
      <c r="V265" s="591"/>
      <c r="W265" s="591"/>
      <c r="X265" s="597"/>
      <c r="Y265" s="597"/>
      <c r="Z265" s="597"/>
      <c r="AA265" s="549"/>
      <c r="AB265" s="384"/>
      <c r="AC265" s="527"/>
      <c r="AD265" s="527"/>
      <c r="AE265" s="527"/>
      <c r="AF265" s="527"/>
      <c r="AG265" s="527"/>
      <c r="AH265" s="527"/>
      <c r="AI265" s="527"/>
      <c r="AJ265" s="527"/>
      <c r="AK265" s="527"/>
      <c r="AL265" s="527"/>
      <c r="AM265" s="527"/>
      <c r="AN265" s="527"/>
      <c r="AO265" s="527"/>
      <c r="AP265" s="527"/>
      <c r="AQ265" s="527"/>
      <c r="AR265" s="527"/>
      <c r="AS265" s="527"/>
      <c r="AT265" s="527"/>
      <c r="AU265" s="527"/>
      <c r="AV265" s="527"/>
    </row>
    <row r="266" ht="14.25" customHeight="1">
      <c r="A266" s="591"/>
      <c r="B266" s="591"/>
      <c r="C266" s="591"/>
      <c r="D266" s="591"/>
      <c r="E266" s="591"/>
      <c r="F266" s="591"/>
      <c r="G266" s="591"/>
      <c r="H266" s="592"/>
      <c r="I266" s="593"/>
      <c r="J266" s="591"/>
      <c r="K266" s="591"/>
      <c r="L266" s="594"/>
      <c r="M266" s="591"/>
      <c r="N266" s="549"/>
      <c r="O266" s="594"/>
      <c r="P266" s="591"/>
      <c r="Q266" s="591"/>
      <c r="R266" s="595"/>
      <c r="S266" s="596"/>
      <c r="T266" s="591"/>
      <c r="U266" s="591"/>
      <c r="V266" s="591"/>
      <c r="W266" s="591"/>
      <c r="X266" s="597"/>
      <c r="Y266" s="597"/>
      <c r="Z266" s="597"/>
      <c r="AA266" s="549"/>
      <c r="AB266" s="384"/>
      <c r="AC266" s="527"/>
      <c r="AD266" s="527"/>
      <c r="AE266" s="527"/>
      <c r="AF266" s="527"/>
      <c r="AG266" s="527"/>
      <c r="AH266" s="527"/>
      <c r="AI266" s="527"/>
      <c r="AJ266" s="527"/>
      <c r="AK266" s="527"/>
      <c r="AL266" s="527"/>
      <c r="AM266" s="527"/>
      <c r="AN266" s="527"/>
      <c r="AO266" s="527"/>
      <c r="AP266" s="527"/>
      <c r="AQ266" s="527"/>
      <c r="AR266" s="527"/>
      <c r="AS266" s="527"/>
      <c r="AT266" s="527"/>
      <c r="AU266" s="527"/>
      <c r="AV266" s="527"/>
    </row>
    <row r="267" ht="14.25" customHeight="1">
      <c r="A267" s="591"/>
      <c r="B267" s="591"/>
      <c r="C267" s="591"/>
      <c r="D267" s="591"/>
      <c r="E267" s="591"/>
      <c r="F267" s="591"/>
      <c r="G267" s="591"/>
      <c r="H267" s="592"/>
      <c r="I267" s="593"/>
      <c r="J267" s="591"/>
      <c r="K267" s="591"/>
      <c r="L267" s="594"/>
      <c r="M267" s="591"/>
      <c r="N267" s="549"/>
      <c r="O267" s="594"/>
      <c r="P267" s="591"/>
      <c r="Q267" s="591"/>
      <c r="R267" s="595"/>
      <c r="S267" s="596"/>
      <c r="T267" s="591"/>
      <c r="U267" s="591"/>
      <c r="V267" s="591"/>
      <c r="W267" s="591"/>
      <c r="X267" s="597"/>
      <c r="Y267" s="597"/>
      <c r="Z267" s="597"/>
      <c r="AA267" s="549"/>
      <c r="AB267" s="384"/>
      <c r="AC267" s="527"/>
      <c r="AD267" s="527"/>
      <c r="AE267" s="527"/>
      <c r="AF267" s="527"/>
      <c r="AG267" s="527"/>
      <c r="AH267" s="527"/>
      <c r="AI267" s="527"/>
      <c r="AJ267" s="527"/>
      <c r="AK267" s="527"/>
      <c r="AL267" s="527"/>
      <c r="AM267" s="527"/>
      <c r="AN267" s="527"/>
      <c r="AO267" s="527"/>
      <c r="AP267" s="527"/>
      <c r="AQ267" s="527"/>
      <c r="AR267" s="527"/>
      <c r="AS267" s="527"/>
      <c r="AT267" s="527"/>
      <c r="AU267" s="527"/>
      <c r="AV267" s="527"/>
    </row>
    <row r="268" ht="14.25" customHeight="1">
      <c r="A268" s="591"/>
      <c r="B268" s="591"/>
      <c r="C268" s="591"/>
      <c r="D268" s="591"/>
      <c r="E268" s="591"/>
      <c r="F268" s="591"/>
      <c r="G268" s="591"/>
      <c r="H268" s="592"/>
      <c r="I268" s="593"/>
      <c r="J268" s="591"/>
      <c r="K268" s="591"/>
      <c r="L268" s="594"/>
      <c r="M268" s="591"/>
      <c r="N268" s="549"/>
      <c r="O268" s="594"/>
      <c r="P268" s="591"/>
      <c r="Q268" s="591"/>
      <c r="R268" s="595"/>
      <c r="S268" s="596"/>
      <c r="T268" s="591"/>
      <c r="U268" s="591"/>
      <c r="V268" s="591"/>
      <c r="W268" s="591"/>
      <c r="X268" s="597"/>
      <c r="Y268" s="597"/>
      <c r="Z268" s="597"/>
      <c r="AA268" s="549"/>
      <c r="AB268" s="384"/>
      <c r="AC268" s="527"/>
      <c r="AD268" s="527"/>
      <c r="AE268" s="527"/>
      <c r="AF268" s="527"/>
      <c r="AG268" s="527"/>
      <c r="AH268" s="527"/>
      <c r="AI268" s="527"/>
      <c r="AJ268" s="527"/>
      <c r="AK268" s="527"/>
      <c r="AL268" s="527"/>
      <c r="AM268" s="527"/>
      <c r="AN268" s="527"/>
      <c r="AO268" s="527"/>
      <c r="AP268" s="527"/>
      <c r="AQ268" s="527"/>
      <c r="AR268" s="527"/>
      <c r="AS268" s="527"/>
      <c r="AT268" s="527"/>
      <c r="AU268" s="527"/>
      <c r="AV268" s="527"/>
    </row>
    <row r="269" ht="14.25" customHeight="1">
      <c r="A269" s="591"/>
      <c r="B269" s="591"/>
      <c r="C269" s="591"/>
      <c r="D269" s="591"/>
      <c r="E269" s="591"/>
      <c r="F269" s="591"/>
      <c r="G269" s="591"/>
      <c r="H269" s="592"/>
      <c r="I269" s="593"/>
      <c r="J269" s="591"/>
      <c r="K269" s="591"/>
      <c r="L269" s="594"/>
      <c r="M269" s="591"/>
      <c r="N269" s="549"/>
      <c r="O269" s="594"/>
      <c r="P269" s="591"/>
      <c r="Q269" s="591"/>
      <c r="R269" s="595"/>
      <c r="S269" s="596"/>
      <c r="T269" s="591"/>
      <c r="U269" s="591"/>
      <c r="V269" s="591"/>
      <c r="W269" s="591"/>
      <c r="X269" s="597"/>
      <c r="Y269" s="597"/>
      <c r="Z269" s="597"/>
      <c r="AA269" s="549"/>
      <c r="AB269" s="384"/>
      <c r="AC269" s="527"/>
      <c r="AD269" s="527"/>
      <c r="AE269" s="527"/>
      <c r="AF269" s="527"/>
      <c r="AG269" s="527"/>
      <c r="AH269" s="527"/>
      <c r="AI269" s="527"/>
      <c r="AJ269" s="527"/>
      <c r="AK269" s="527"/>
      <c r="AL269" s="527"/>
      <c r="AM269" s="527"/>
      <c r="AN269" s="527"/>
      <c r="AO269" s="527"/>
      <c r="AP269" s="527"/>
      <c r="AQ269" s="527"/>
      <c r="AR269" s="527"/>
      <c r="AS269" s="527"/>
      <c r="AT269" s="527"/>
      <c r="AU269" s="527"/>
      <c r="AV269" s="527"/>
    </row>
    <row r="270" ht="14.25" customHeight="1">
      <c r="A270" s="591"/>
      <c r="B270" s="591"/>
      <c r="C270" s="591"/>
      <c r="D270" s="591"/>
      <c r="E270" s="591"/>
      <c r="F270" s="591"/>
      <c r="G270" s="591"/>
      <c r="H270" s="592"/>
      <c r="I270" s="593"/>
      <c r="J270" s="591"/>
      <c r="K270" s="591"/>
      <c r="L270" s="594"/>
      <c r="M270" s="591"/>
      <c r="N270" s="549"/>
      <c r="O270" s="594"/>
      <c r="P270" s="591"/>
      <c r="Q270" s="591"/>
      <c r="R270" s="595"/>
      <c r="S270" s="596"/>
      <c r="T270" s="591"/>
      <c r="U270" s="591"/>
      <c r="V270" s="591"/>
      <c r="W270" s="591"/>
      <c r="X270" s="597"/>
      <c r="Y270" s="597"/>
      <c r="Z270" s="597"/>
      <c r="AA270" s="549"/>
      <c r="AB270" s="384"/>
      <c r="AC270" s="527"/>
      <c r="AD270" s="527"/>
      <c r="AE270" s="527"/>
      <c r="AF270" s="527"/>
      <c r="AG270" s="527"/>
      <c r="AH270" s="527"/>
      <c r="AI270" s="527"/>
      <c r="AJ270" s="527"/>
      <c r="AK270" s="527"/>
      <c r="AL270" s="527"/>
      <c r="AM270" s="527"/>
      <c r="AN270" s="527"/>
      <c r="AO270" s="527"/>
      <c r="AP270" s="527"/>
      <c r="AQ270" s="527"/>
      <c r="AR270" s="527"/>
      <c r="AS270" s="527"/>
      <c r="AT270" s="527"/>
      <c r="AU270" s="527"/>
      <c r="AV270" s="527"/>
    </row>
    <row r="271" ht="14.25" customHeight="1">
      <c r="A271" s="591"/>
      <c r="B271" s="591"/>
      <c r="C271" s="591"/>
      <c r="D271" s="591"/>
      <c r="E271" s="591"/>
      <c r="F271" s="591"/>
      <c r="G271" s="591"/>
      <c r="H271" s="592"/>
      <c r="I271" s="593"/>
      <c r="J271" s="591"/>
      <c r="K271" s="591"/>
      <c r="L271" s="594"/>
      <c r="M271" s="591"/>
      <c r="N271" s="549"/>
      <c r="O271" s="594"/>
      <c r="P271" s="591"/>
      <c r="Q271" s="591"/>
      <c r="R271" s="595"/>
      <c r="S271" s="596"/>
      <c r="T271" s="591"/>
      <c r="U271" s="591"/>
      <c r="V271" s="591"/>
      <c r="W271" s="591"/>
      <c r="X271" s="597"/>
      <c r="Y271" s="597"/>
      <c r="Z271" s="597"/>
      <c r="AA271" s="549"/>
      <c r="AB271" s="384"/>
      <c r="AC271" s="527"/>
      <c r="AD271" s="527"/>
      <c r="AE271" s="527"/>
      <c r="AF271" s="527"/>
      <c r="AG271" s="527"/>
      <c r="AH271" s="527"/>
      <c r="AI271" s="527"/>
      <c r="AJ271" s="527"/>
      <c r="AK271" s="527"/>
      <c r="AL271" s="527"/>
      <c r="AM271" s="527"/>
      <c r="AN271" s="527"/>
      <c r="AO271" s="527"/>
      <c r="AP271" s="527"/>
      <c r="AQ271" s="527"/>
      <c r="AR271" s="527"/>
      <c r="AS271" s="527"/>
      <c r="AT271" s="527"/>
      <c r="AU271" s="527"/>
      <c r="AV271" s="527"/>
    </row>
    <row r="272" ht="14.25" customHeight="1">
      <c r="A272" s="591"/>
      <c r="B272" s="591"/>
      <c r="C272" s="591"/>
      <c r="D272" s="591"/>
      <c r="E272" s="591"/>
      <c r="F272" s="591"/>
      <c r="G272" s="591"/>
      <c r="H272" s="592"/>
      <c r="I272" s="593"/>
      <c r="J272" s="591"/>
      <c r="K272" s="591"/>
      <c r="L272" s="594"/>
      <c r="M272" s="591"/>
      <c r="N272" s="549"/>
      <c r="O272" s="594"/>
      <c r="P272" s="591"/>
      <c r="Q272" s="591"/>
      <c r="R272" s="595"/>
      <c r="S272" s="596"/>
      <c r="T272" s="591"/>
      <c r="U272" s="591"/>
      <c r="V272" s="591"/>
      <c r="W272" s="591"/>
      <c r="X272" s="597"/>
      <c r="Y272" s="597"/>
      <c r="Z272" s="597"/>
      <c r="AA272" s="549"/>
      <c r="AB272" s="384"/>
      <c r="AC272" s="527"/>
      <c r="AD272" s="527"/>
      <c r="AE272" s="527"/>
      <c r="AF272" s="527"/>
      <c r="AG272" s="527"/>
      <c r="AH272" s="527"/>
      <c r="AI272" s="527"/>
      <c r="AJ272" s="527"/>
      <c r="AK272" s="527"/>
      <c r="AL272" s="527"/>
      <c r="AM272" s="527"/>
      <c r="AN272" s="527"/>
      <c r="AO272" s="527"/>
      <c r="AP272" s="527"/>
      <c r="AQ272" s="527"/>
      <c r="AR272" s="527"/>
      <c r="AS272" s="527"/>
      <c r="AT272" s="527"/>
      <c r="AU272" s="527"/>
      <c r="AV272" s="527"/>
    </row>
    <row r="273" ht="14.25" customHeight="1">
      <c r="A273" s="591"/>
      <c r="B273" s="591"/>
      <c r="C273" s="591"/>
      <c r="D273" s="591"/>
      <c r="E273" s="591"/>
      <c r="F273" s="591"/>
      <c r="G273" s="591"/>
      <c r="H273" s="592"/>
      <c r="I273" s="593"/>
      <c r="J273" s="591"/>
      <c r="K273" s="591"/>
      <c r="L273" s="594"/>
      <c r="M273" s="591"/>
      <c r="N273" s="549"/>
      <c r="O273" s="594"/>
      <c r="P273" s="591"/>
      <c r="Q273" s="591"/>
      <c r="R273" s="595"/>
      <c r="S273" s="596"/>
      <c r="T273" s="591"/>
      <c r="U273" s="591"/>
      <c r="V273" s="591"/>
      <c r="W273" s="591"/>
      <c r="X273" s="597"/>
      <c r="Y273" s="597"/>
      <c r="Z273" s="597"/>
      <c r="AA273" s="549"/>
      <c r="AB273" s="384"/>
      <c r="AC273" s="527"/>
      <c r="AD273" s="527"/>
      <c r="AE273" s="527"/>
      <c r="AF273" s="527"/>
      <c r="AG273" s="527"/>
      <c r="AH273" s="527"/>
      <c r="AI273" s="527"/>
      <c r="AJ273" s="527"/>
      <c r="AK273" s="527"/>
      <c r="AL273" s="527"/>
      <c r="AM273" s="527"/>
      <c r="AN273" s="527"/>
      <c r="AO273" s="527"/>
      <c r="AP273" s="527"/>
      <c r="AQ273" s="527"/>
      <c r="AR273" s="527"/>
      <c r="AS273" s="527"/>
      <c r="AT273" s="527"/>
      <c r="AU273" s="527"/>
      <c r="AV273" s="527"/>
    </row>
    <row r="274" ht="14.25" customHeight="1">
      <c r="A274" s="591"/>
      <c r="B274" s="591"/>
      <c r="C274" s="591"/>
      <c r="D274" s="591"/>
      <c r="E274" s="591"/>
      <c r="F274" s="591"/>
      <c r="G274" s="591"/>
      <c r="H274" s="592"/>
      <c r="I274" s="593"/>
      <c r="J274" s="591"/>
      <c r="K274" s="591"/>
      <c r="L274" s="594"/>
      <c r="M274" s="591"/>
      <c r="N274" s="549"/>
      <c r="O274" s="594"/>
      <c r="P274" s="591"/>
      <c r="Q274" s="591"/>
      <c r="R274" s="595"/>
      <c r="S274" s="596"/>
      <c r="T274" s="591"/>
      <c r="U274" s="591"/>
      <c r="V274" s="591"/>
      <c r="W274" s="591"/>
      <c r="X274" s="597"/>
      <c r="Y274" s="597"/>
      <c r="Z274" s="597"/>
      <c r="AA274" s="549"/>
      <c r="AB274" s="384"/>
      <c r="AC274" s="527"/>
      <c r="AD274" s="527"/>
      <c r="AE274" s="527"/>
      <c r="AF274" s="527"/>
      <c r="AG274" s="527"/>
      <c r="AH274" s="527"/>
      <c r="AI274" s="527"/>
      <c r="AJ274" s="527"/>
      <c r="AK274" s="527"/>
      <c r="AL274" s="527"/>
      <c r="AM274" s="527"/>
      <c r="AN274" s="527"/>
      <c r="AO274" s="527"/>
      <c r="AP274" s="527"/>
      <c r="AQ274" s="527"/>
      <c r="AR274" s="527"/>
      <c r="AS274" s="527"/>
      <c r="AT274" s="527"/>
      <c r="AU274" s="527"/>
      <c r="AV274" s="527"/>
    </row>
    <row r="275" ht="14.25" customHeight="1">
      <c r="A275" s="591"/>
      <c r="B275" s="591"/>
      <c r="C275" s="591"/>
      <c r="D275" s="591"/>
      <c r="E275" s="591"/>
      <c r="F275" s="591"/>
      <c r="G275" s="591"/>
      <c r="H275" s="592"/>
      <c r="I275" s="593"/>
      <c r="J275" s="591"/>
      <c r="K275" s="591"/>
      <c r="L275" s="594"/>
      <c r="M275" s="591"/>
      <c r="N275" s="549"/>
      <c r="O275" s="594"/>
      <c r="P275" s="591"/>
      <c r="Q275" s="591"/>
      <c r="R275" s="595"/>
      <c r="S275" s="596"/>
      <c r="T275" s="591"/>
      <c r="U275" s="591"/>
      <c r="V275" s="591"/>
      <c r="W275" s="591"/>
      <c r="X275" s="597"/>
      <c r="Y275" s="597"/>
      <c r="Z275" s="597"/>
      <c r="AA275" s="549"/>
      <c r="AB275" s="384"/>
      <c r="AC275" s="527"/>
      <c r="AD275" s="527"/>
      <c r="AE275" s="527"/>
      <c r="AF275" s="527"/>
      <c r="AG275" s="527"/>
      <c r="AH275" s="527"/>
      <c r="AI275" s="527"/>
      <c r="AJ275" s="527"/>
      <c r="AK275" s="527"/>
      <c r="AL275" s="527"/>
      <c r="AM275" s="527"/>
      <c r="AN275" s="527"/>
      <c r="AO275" s="527"/>
      <c r="AP275" s="527"/>
      <c r="AQ275" s="527"/>
      <c r="AR275" s="527"/>
      <c r="AS275" s="527"/>
      <c r="AT275" s="527"/>
      <c r="AU275" s="527"/>
      <c r="AV275" s="527"/>
    </row>
    <row r="276" ht="14.25" customHeight="1">
      <c r="A276" s="591"/>
      <c r="B276" s="591"/>
      <c r="C276" s="591"/>
      <c r="D276" s="591"/>
      <c r="E276" s="591"/>
      <c r="F276" s="591"/>
      <c r="G276" s="591"/>
      <c r="H276" s="592"/>
      <c r="I276" s="593"/>
      <c r="J276" s="591"/>
      <c r="K276" s="591"/>
      <c r="L276" s="594"/>
      <c r="M276" s="591"/>
      <c r="N276" s="549"/>
      <c r="O276" s="594"/>
      <c r="P276" s="591"/>
      <c r="Q276" s="591"/>
      <c r="R276" s="595"/>
      <c r="S276" s="596"/>
      <c r="T276" s="591"/>
      <c r="U276" s="591"/>
      <c r="V276" s="591"/>
      <c r="W276" s="591"/>
      <c r="X276" s="597"/>
      <c r="Y276" s="597"/>
      <c r="Z276" s="597"/>
      <c r="AA276" s="549"/>
      <c r="AB276" s="384"/>
      <c r="AC276" s="527"/>
      <c r="AD276" s="527"/>
      <c r="AE276" s="527"/>
      <c r="AF276" s="527"/>
      <c r="AG276" s="527"/>
      <c r="AH276" s="527"/>
      <c r="AI276" s="527"/>
      <c r="AJ276" s="527"/>
      <c r="AK276" s="527"/>
      <c r="AL276" s="527"/>
      <c r="AM276" s="527"/>
      <c r="AN276" s="527"/>
      <c r="AO276" s="527"/>
      <c r="AP276" s="527"/>
      <c r="AQ276" s="527"/>
      <c r="AR276" s="527"/>
      <c r="AS276" s="527"/>
      <c r="AT276" s="527"/>
      <c r="AU276" s="527"/>
      <c r="AV276" s="527"/>
    </row>
    <row r="277" ht="14.25" customHeight="1">
      <c r="A277" s="591"/>
      <c r="B277" s="591"/>
      <c r="C277" s="591"/>
      <c r="D277" s="591"/>
      <c r="E277" s="591"/>
      <c r="F277" s="591"/>
      <c r="G277" s="591"/>
      <c r="H277" s="592"/>
      <c r="I277" s="593"/>
      <c r="J277" s="591"/>
      <c r="K277" s="591"/>
      <c r="L277" s="594"/>
      <c r="M277" s="591"/>
      <c r="N277" s="549"/>
      <c r="O277" s="594"/>
      <c r="P277" s="591"/>
      <c r="Q277" s="591"/>
      <c r="R277" s="595"/>
      <c r="S277" s="596"/>
      <c r="T277" s="591"/>
      <c r="U277" s="591"/>
      <c r="V277" s="591"/>
      <c r="W277" s="591"/>
      <c r="X277" s="597"/>
      <c r="Y277" s="597"/>
      <c r="Z277" s="597"/>
      <c r="AA277" s="549"/>
      <c r="AB277" s="384"/>
      <c r="AC277" s="527"/>
      <c r="AD277" s="527"/>
      <c r="AE277" s="527"/>
      <c r="AF277" s="527"/>
      <c r="AG277" s="527"/>
      <c r="AH277" s="527"/>
      <c r="AI277" s="527"/>
      <c r="AJ277" s="527"/>
      <c r="AK277" s="527"/>
      <c r="AL277" s="527"/>
      <c r="AM277" s="527"/>
      <c r="AN277" s="527"/>
      <c r="AO277" s="527"/>
      <c r="AP277" s="527"/>
      <c r="AQ277" s="527"/>
      <c r="AR277" s="527"/>
      <c r="AS277" s="527"/>
      <c r="AT277" s="527"/>
      <c r="AU277" s="527"/>
      <c r="AV277" s="527"/>
    </row>
    <row r="278" ht="14.25" customHeight="1">
      <c r="A278" s="591"/>
      <c r="B278" s="591"/>
      <c r="C278" s="591"/>
      <c r="D278" s="591"/>
      <c r="E278" s="591"/>
      <c r="F278" s="591"/>
      <c r="G278" s="591"/>
      <c r="H278" s="592"/>
      <c r="I278" s="593"/>
      <c r="J278" s="591"/>
      <c r="K278" s="591"/>
      <c r="L278" s="594"/>
      <c r="M278" s="591"/>
      <c r="N278" s="549"/>
      <c r="O278" s="594"/>
      <c r="P278" s="591"/>
      <c r="Q278" s="591"/>
      <c r="R278" s="595"/>
      <c r="S278" s="596"/>
      <c r="T278" s="591"/>
      <c r="U278" s="591"/>
      <c r="V278" s="591"/>
      <c r="W278" s="591"/>
      <c r="X278" s="597"/>
      <c r="Y278" s="597"/>
      <c r="Z278" s="597"/>
      <c r="AA278" s="549"/>
      <c r="AB278" s="384"/>
      <c r="AC278" s="527"/>
      <c r="AD278" s="527"/>
      <c r="AE278" s="527"/>
      <c r="AF278" s="527"/>
      <c r="AG278" s="527"/>
      <c r="AH278" s="527"/>
      <c r="AI278" s="527"/>
      <c r="AJ278" s="527"/>
      <c r="AK278" s="527"/>
      <c r="AL278" s="527"/>
      <c r="AM278" s="527"/>
      <c r="AN278" s="527"/>
      <c r="AO278" s="527"/>
      <c r="AP278" s="527"/>
      <c r="AQ278" s="527"/>
      <c r="AR278" s="527"/>
      <c r="AS278" s="527"/>
      <c r="AT278" s="527"/>
      <c r="AU278" s="527"/>
      <c r="AV278" s="527"/>
    </row>
    <row r="279" ht="14.25" customHeight="1">
      <c r="A279" s="591"/>
      <c r="B279" s="591"/>
      <c r="C279" s="591"/>
      <c r="D279" s="591"/>
      <c r="E279" s="591"/>
      <c r="F279" s="591"/>
      <c r="G279" s="591"/>
      <c r="H279" s="592"/>
      <c r="I279" s="593"/>
      <c r="J279" s="591"/>
      <c r="K279" s="591"/>
      <c r="L279" s="594"/>
      <c r="M279" s="591"/>
      <c r="N279" s="549"/>
      <c r="O279" s="594"/>
      <c r="P279" s="591"/>
      <c r="Q279" s="591"/>
      <c r="R279" s="595"/>
      <c r="S279" s="596"/>
      <c r="T279" s="591"/>
      <c r="U279" s="591"/>
      <c r="V279" s="591"/>
      <c r="W279" s="591"/>
      <c r="X279" s="597"/>
      <c r="Y279" s="597"/>
      <c r="Z279" s="597"/>
      <c r="AA279" s="549"/>
      <c r="AB279" s="384"/>
      <c r="AC279" s="527"/>
      <c r="AD279" s="527"/>
      <c r="AE279" s="527"/>
      <c r="AF279" s="527"/>
      <c r="AG279" s="527"/>
      <c r="AH279" s="527"/>
      <c r="AI279" s="527"/>
      <c r="AJ279" s="527"/>
      <c r="AK279" s="527"/>
      <c r="AL279" s="527"/>
      <c r="AM279" s="527"/>
      <c r="AN279" s="527"/>
      <c r="AO279" s="527"/>
      <c r="AP279" s="527"/>
      <c r="AQ279" s="527"/>
      <c r="AR279" s="527"/>
      <c r="AS279" s="527"/>
      <c r="AT279" s="527"/>
      <c r="AU279" s="527"/>
      <c r="AV279" s="527"/>
    </row>
    <row r="280" ht="14.25" customHeight="1">
      <c r="A280" s="591"/>
      <c r="B280" s="591"/>
      <c r="C280" s="591"/>
      <c r="D280" s="591"/>
      <c r="E280" s="591"/>
      <c r="F280" s="591"/>
      <c r="G280" s="591"/>
      <c r="H280" s="592"/>
      <c r="I280" s="593"/>
      <c r="J280" s="591"/>
      <c r="K280" s="591"/>
      <c r="L280" s="594"/>
      <c r="M280" s="591"/>
      <c r="N280" s="549"/>
      <c r="O280" s="594"/>
      <c r="P280" s="591"/>
      <c r="Q280" s="591"/>
      <c r="R280" s="595"/>
      <c r="S280" s="596"/>
      <c r="T280" s="591"/>
      <c r="U280" s="591"/>
      <c r="V280" s="591"/>
      <c r="W280" s="591"/>
      <c r="X280" s="597"/>
      <c r="Y280" s="597"/>
      <c r="Z280" s="597"/>
      <c r="AA280" s="549"/>
      <c r="AB280" s="384"/>
      <c r="AC280" s="527"/>
      <c r="AD280" s="527"/>
      <c r="AE280" s="527"/>
      <c r="AF280" s="527"/>
      <c r="AG280" s="527"/>
      <c r="AH280" s="527"/>
      <c r="AI280" s="527"/>
      <c r="AJ280" s="527"/>
      <c r="AK280" s="527"/>
      <c r="AL280" s="527"/>
      <c r="AM280" s="527"/>
      <c r="AN280" s="527"/>
      <c r="AO280" s="527"/>
      <c r="AP280" s="527"/>
      <c r="AQ280" s="527"/>
      <c r="AR280" s="527"/>
      <c r="AS280" s="527"/>
      <c r="AT280" s="527"/>
      <c r="AU280" s="527"/>
      <c r="AV280" s="527"/>
    </row>
    <row r="281" ht="14.25" customHeight="1">
      <c r="A281" s="591"/>
      <c r="B281" s="591"/>
      <c r="C281" s="591"/>
      <c r="D281" s="591"/>
      <c r="E281" s="591"/>
      <c r="F281" s="591"/>
      <c r="G281" s="591"/>
      <c r="H281" s="592"/>
      <c r="I281" s="593"/>
      <c r="J281" s="591"/>
      <c r="K281" s="591"/>
      <c r="L281" s="594"/>
      <c r="M281" s="591"/>
      <c r="N281" s="549"/>
      <c r="O281" s="594"/>
      <c r="P281" s="591"/>
      <c r="Q281" s="591"/>
      <c r="R281" s="595"/>
      <c r="S281" s="596"/>
      <c r="T281" s="591"/>
      <c r="U281" s="591"/>
      <c r="V281" s="591"/>
      <c r="W281" s="591"/>
      <c r="X281" s="597"/>
      <c r="Y281" s="597"/>
      <c r="Z281" s="597"/>
      <c r="AA281" s="549"/>
      <c r="AB281" s="384"/>
      <c r="AC281" s="527"/>
      <c r="AD281" s="527"/>
      <c r="AE281" s="527"/>
      <c r="AF281" s="527"/>
      <c r="AG281" s="527"/>
      <c r="AH281" s="527"/>
      <c r="AI281" s="527"/>
      <c r="AJ281" s="527"/>
      <c r="AK281" s="527"/>
      <c r="AL281" s="527"/>
      <c r="AM281" s="527"/>
      <c r="AN281" s="527"/>
      <c r="AO281" s="527"/>
      <c r="AP281" s="527"/>
      <c r="AQ281" s="527"/>
      <c r="AR281" s="527"/>
      <c r="AS281" s="527"/>
      <c r="AT281" s="527"/>
      <c r="AU281" s="527"/>
      <c r="AV281" s="527"/>
    </row>
    <row r="282" ht="14.25" customHeight="1">
      <c r="A282" s="591"/>
      <c r="B282" s="591"/>
      <c r="C282" s="591"/>
      <c r="D282" s="591"/>
      <c r="E282" s="591"/>
      <c r="F282" s="591"/>
      <c r="G282" s="591"/>
      <c r="H282" s="592"/>
      <c r="I282" s="593"/>
      <c r="J282" s="591"/>
      <c r="K282" s="591"/>
      <c r="L282" s="594"/>
      <c r="M282" s="591"/>
      <c r="N282" s="549"/>
      <c r="O282" s="594"/>
      <c r="P282" s="591"/>
      <c r="Q282" s="591"/>
      <c r="R282" s="595"/>
      <c r="S282" s="596"/>
      <c r="T282" s="591"/>
      <c r="U282" s="591"/>
      <c r="V282" s="591"/>
      <c r="W282" s="591"/>
      <c r="X282" s="597"/>
      <c r="Y282" s="597"/>
      <c r="Z282" s="597"/>
      <c r="AA282" s="549"/>
      <c r="AB282" s="384"/>
      <c r="AC282" s="527"/>
      <c r="AD282" s="527"/>
      <c r="AE282" s="527"/>
      <c r="AF282" s="527"/>
      <c r="AG282" s="527"/>
      <c r="AH282" s="527"/>
      <c r="AI282" s="527"/>
      <c r="AJ282" s="527"/>
      <c r="AK282" s="527"/>
      <c r="AL282" s="527"/>
      <c r="AM282" s="527"/>
      <c r="AN282" s="527"/>
      <c r="AO282" s="527"/>
      <c r="AP282" s="527"/>
      <c r="AQ282" s="527"/>
      <c r="AR282" s="527"/>
      <c r="AS282" s="527"/>
      <c r="AT282" s="527"/>
      <c r="AU282" s="527"/>
      <c r="AV282" s="527"/>
    </row>
    <row r="283" ht="14.25" customHeight="1">
      <c r="A283" s="591"/>
      <c r="B283" s="591"/>
      <c r="C283" s="591"/>
      <c r="D283" s="591"/>
      <c r="E283" s="591"/>
      <c r="F283" s="591"/>
      <c r="G283" s="591"/>
      <c r="H283" s="592"/>
      <c r="I283" s="593"/>
      <c r="J283" s="591"/>
      <c r="K283" s="591"/>
      <c r="L283" s="594"/>
      <c r="M283" s="591"/>
      <c r="N283" s="549"/>
      <c r="O283" s="594"/>
      <c r="P283" s="591"/>
      <c r="Q283" s="591"/>
      <c r="R283" s="595"/>
      <c r="S283" s="596"/>
      <c r="T283" s="591"/>
      <c r="U283" s="591"/>
      <c r="V283" s="591"/>
      <c r="W283" s="591"/>
      <c r="X283" s="597"/>
      <c r="Y283" s="597"/>
      <c r="Z283" s="597"/>
      <c r="AA283" s="549"/>
      <c r="AB283" s="384"/>
      <c r="AC283" s="527"/>
      <c r="AD283" s="527"/>
      <c r="AE283" s="527"/>
      <c r="AF283" s="527"/>
      <c r="AG283" s="527"/>
      <c r="AH283" s="527"/>
      <c r="AI283" s="527"/>
      <c r="AJ283" s="527"/>
      <c r="AK283" s="527"/>
      <c r="AL283" s="527"/>
      <c r="AM283" s="527"/>
      <c r="AN283" s="527"/>
      <c r="AO283" s="527"/>
      <c r="AP283" s="527"/>
      <c r="AQ283" s="527"/>
      <c r="AR283" s="527"/>
      <c r="AS283" s="527"/>
      <c r="AT283" s="527"/>
      <c r="AU283" s="527"/>
      <c r="AV283" s="527"/>
    </row>
    <row r="284" ht="14.25" customHeight="1">
      <c r="A284" s="591"/>
      <c r="B284" s="591"/>
      <c r="C284" s="591"/>
      <c r="D284" s="591"/>
      <c r="E284" s="591"/>
      <c r="F284" s="591"/>
      <c r="G284" s="591"/>
      <c r="H284" s="592"/>
      <c r="I284" s="593"/>
      <c r="J284" s="591"/>
      <c r="K284" s="591"/>
      <c r="L284" s="594"/>
      <c r="M284" s="591"/>
      <c r="N284" s="549"/>
      <c r="O284" s="594"/>
      <c r="P284" s="591"/>
      <c r="Q284" s="591"/>
      <c r="R284" s="595"/>
      <c r="S284" s="596"/>
      <c r="T284" s="591"/>
      <c r="U284" s="591"/>
      <c r="V284" s="591"/>
      <c r="W284" s="591"/>
      <c r="X284" s="597"/>
      <c r="Y284" s="597"/>
      <c r="Z284" s="597"/>
      <c r="AA284" s="549"/>
      <c r="AB284" s="384"/>
      <c r="AC284" s="527"/>
      <c r="AD284" s="527"/>
      <c r="AE284" s="527"/>
      <c r="AF284" s="527"/>
      <c r="AG284" s="527"/>
      <c r="AH284" s="527"/>
      <c r="AI284" s="527"/>
      <c r="AJ284" s="527"/>
      <c r="AK284" s="527"/>
      <c r="AL284" s="527"/>
      <c r="AM284" s="527"/>
      <c r="AN284" s="527"/>
      <c r="AO284" s="527"/>
      <c r="AP284" s="527"/>
      <c r="AQ284" s="527"/>
      <c r="AR284" s="527"/>
      <c r="AS284" s="527"/>
      <c r="AT284" s="527"/>
      <c r="AU284" s="527"/>
      <c r="AV284" s="527"/>
    </row>
    <row r="285" ht="14.25" customHeight="1">
      <c r="A285" s="591"/>
      <c r="B285" s="591"/>
      <c r="C285" s="591"/>
      <c r="D285" s="591"/>
      <c r="E285" s="591"/>
      <c r="F285" s="591"/>
      <c r="G285" s="591"/>
      <c r="H285" s="592"/>
      <c r="I285" s="593"/>
      <c r="J285" s="591"/>
      <c r="K285" s="591"/>
      <c r="L285" s="594"/>
      <c r="M285" s="591"/>
      <c r="N285" s="549"/>
      <c r="O285" s="594"/>
      <c r="P285" s="591"/>
      <c r="Q285" s="591"/>
      <c r="R285" s="595"/>
      <c r="S285" s="596"/>
      <c r="T285" s="591"/>
      <c r="U285" s="591"/>
      <c r="V285" s="591"/>
      <c r="W285" s="591"/>
      <c r="X285" s="597"/>
      <c r="Y285" s="597"/>
      <c r="Z285" s="597"/>
      <c r="AA285" s="549"/>
      <c r="AB285" s="384"/>
      <c r="AC285" s="527"/>
      <c r="AD285" s="527"/>
      <c r="AE285" s="527"/>
      <c r="AF285" s="527"/>
      <c r="AG285" s="527"/>
      <c r="AH285" s="527"/>
      <c r="AI285" s="527"/>
      <c r="AJ285" s="527"/>
      <c r="AK285" s="527"/>
      <c r="AL285" s="527"/>
      <c r="AM285" s="527"/>
      <c r="AN285" s="527"/>
      <c r="AO285" s="527"/>
      <c r="AP285" s="527"/>
      <c r="AQ285" s="527"/>
      <c r="AR285" s="527"/>
      <c r="AS285" s="527"/>
      <c r="AT285" s="527"/>
      <c r="AU285" s="527"/>
      <c r="AV285" s="527"/>
    </row>
    <row r="286" ht="14.25" customHeight="1">
      <c r="A286" s="591"/>
      <c r="B286" s="591"/>
      <c r="C286" s="591"/>
      <c r="D286" s="591"/>
      <c r="E286" s="591"/>
      <c r="F286" s="591"/>
      <c r="G286" s="591"/>
      <c r="H286" s="592"/>
      <c r="I286" s="593"/>
      <c r="J286" s="591"/>
      <c r="K286" s="591"/>
      <c r="L286" s="594"/>
      <c r="M286" s="591"/>
      <c r="N286" s="549"/>
      <c r="O286" s="594"/>
      <c r="P286" s="591"/>
      <c r="Q286" s="591"/>
      <c r="R286" s="595"/>
      <c r="S286" s="596"/>
      <c r="T286" s="591"/>
      <c r="U286" s="591"/>
      <c r="V286" s="591"/>
      <c r="W286" s="591"/>
      <c r="X286" s="597"/>
      <c r="Y286" s="597"/>
      <c r="Z286" s="597"/>
      <c r="AA286" s="549"/>
      <c r="AB286" s="384"/>
      <c r="AC286" s="527"/>
      <c r="AD286" s="527"/>
      <c r="AE286" s="527"/>
      <c r="AF286" s="527"/>
      <c r="AG286" s="527"/>
      <c r="AH286" s="527"/>
      <c r="AI286" s="527"/>
      <c r="AJ286" s="527"/>
      <c r="AK286" s="527"/>
      <c r="AL286" s="527"/>
      <c r="AM286" s="527"/>
      <c r="AN286" s="527"/>
      <c r="AO286" s="527"/>
      <c r="AP286" s="527"/>
      <c r="AQ286" s="527"/>
      <c r="AR286" s="527"/>
      <c r="AS286" s="527"/>
      <c r="AT286" s="527"/>
      <c r="AU286" s="527"/>
      <c r="AV286" s="527"/>
    </row>
    <row r="287" ht="14.25" customHeight="1">
      <c r="A287" s="591"/>
      <c r="B287" s="591"/>
      <c r="C287" s="591"/>
      <c r="D287" s="591"/>
      <c r="E287" s="591"/>
      <c r="F287" s="591"/>
      <c r="G287" s="591"/>
      <c r="H287" s="592"/>
      <c r="I287" s="593"/>
      <c r="J287" s="591"/>
      <c r="K287" s="591"/>
      <c r="L287" s="594"/>
      <c r="M287" s="591"/>
      <c r="N287" s="549"/>
      <c r="O287" s="594"/>
      <c r="P287" s="591"/>
      <c r="Q287" s="591"/>
      <c r="R287" s="595"/>
      <c r="S287" s="596"/>
      <c r="T287" s="591"/>
      <c r="U287" s="591"/>
      <c r="V287" s="591"/>
      <c r="W287" s="591"/>
      <c r="X287" s="597"/>
      <c r="Y287" s="597"/>
      <c r="Z287" s="597"/>
      <c r="AA287" s="549"/>
      <c r="AB287" s="384"/>
      <c r="AC287" s="527"/>
      <c r="AD287" s="527"/>
      <c r="AE287" s="527"/>
      <c r="AF287" s="527"/>
      <c r="AG287" s="527"/>
      <c r="AH287" s="527"/>
      <c r="AI287" s="527"/>
      <c r="AJ287" s="527"/>
      <c r="AK287" s="527"/>
      <c r="AL287" s="527"/>
      <c r="AM287" s="527"/>
      <c r="AN287" s="527"/>
      <c r="AO287" s="527"/>
      <c r="AP287" s="527"/>
      <c r="AQ287" s="527"/>
      <c r="AR287" s="527"/>
      <c r="AS287" s="527"/>
      <c r="AT287" s="527"/>
      <c r="AU287" s="527"/>
      <c r="AV287" s="527"/>
    </row>
    <row r="288" ht="14.25" customHeight="1">
      <c r="A288" s="591"/>
      <c r="B288" s="591"/>
      <c r="C288" s="591"/>
      <c r="D288" s="591"/>
      <c r="E288" s="591"/>
      <c r="F288" s="591"/>
      <c r="G288" s="591"/>
      <c r="H288" s="592"/>
      <c r="I288" s="593"/>
      <c r="J288" s="591"/>
      <c r="K288" s="591"/>
      <c r="L288" s="594"/>
      <c r="M288" s="591"/>
      <c r="N288" s="549"/>
      <c r="O288" s="594"/>
      <c r="P288" s="591"/>
      <c r="Q288" s="591"/>
      <c r="R288" s="595"/>
      <c r="S288" s="596"/>
      <c r="T288" s="591"/>
      <c r="U288" s="591"/>
      <c r="V288" s="591"/>
      <c r="W288" s="591"/>
      <c r="X288" s="597"/>
      <c r="Y288" s="597"/>
      <c r="Z288" s="597"/>
      <c r="AA288" s="549"/>
      <c r="AB288" s="384"/>
      <c r="AC288" s="527"/>
      <c r="AD288" s="527"/>
      <c r="AE288" s="527"/>
      <c r="AF288" s="527"/>
      <c r="AG288" s="527"/>
      <c r="AH288" s="527"/>
      <c r="AI288" s="527"/>
      <c r="AJ288" s="527"/>
      <c r="AK288" s="527"/>
      <c r="AL288" s="527"/>
      <c r="AM288" s="527"/>
      <c r="AN288" s="527"/>
      <c r="AO288" s="527"/>
      <c r="AP288" s="527"/>
      <c r="AQ288" s="527"/>
      <c r="AR288" s="527"/>
      <c r="AS288" s="527"/>
      <c r="AT288" s="527"/>
      <c r="AU288" s="527"/>
      <c r="AV288" s="527"/>
    </row>
    <row r="289" ht="14.25" customHeight="1">
      <c r="A289" s="591"/>
      <c r="B289" s="591"/>
      <c r="C289" s="591"/>
      <c r="D289" s="591"/>
      <c r="E289" s="591"/>
      <c r="F289" s="591"/>
      <c r="G289" s="591"/>
      <c r="H289" s="592"/>
      <c r="I289" s="593"/>
      <c r="J289" s="591"/>
      <c r="K289" s="591"/>
      <c r="L289" s="594"/>
      <c r="M289" s="591"/>
      <c r="N289" s="549"/>
      <c r="O289" s="594"/>
      <c r="P289" s="591"/>
      <c r="Q289" s="591"/>
      <c r="R289" s="595"/>
      <c r="S289" s="596"/>
      <c r="T289" s="591"/>
      <c r="U289" s="591"/>
      <c r="V289" s="591"/>
      <c r="W289" s="591"/>
      <c r="X289" s="597"/>
      <c r="Y289" s="597"/>
      <c r="Z289" s="597"/>
      <c r="AA289" s="549"/>
      <c r="AB289" s="384"/>
      <c r="AC289" s="527"/>
      <c r="AD289" s="527"/>
      <c r="AE289" s="527"/>
      <c r="AF289" s="527"/>
      <c r="AG289" s="527"/>
      <c r="AH289" s="527"/>
      <c r="AI289" s="527"/>
      <c r="AJ289" s="527"/>
      <c r="AK289" s="527"/>
      <c r="AL289" s="527"/>
      <c r="AM289" s="527"/>
      <c r="AN289" s="527"/>
      <c r="AO289" s="527"/>
      <c r="AP289" s="527"/>
      <c r="AQ289" s="527"/>
      <c r="AR289" s="527"/>
      <c r="AS289" s="527"/>
      <c r="AT289" s="527"/>
      <c r="AU289" s="527"/>
      <c r="AV289" s="527"/>
    </row>
    <row r="290" ht="14.25" customHeight="1">
      <c r="A290" s="591"/>
      <c r="B290" s="591"/>
      <c r="C290" s="591"/>
      <c r="D290" s="591"/>
      <c r="E290" s="591"/>
      <c r="F290" s="591"/>
      <c r="G290" s="591"/>
      <c r="H290" s="592"/>
      <c r="I290" s="593"/>
      <c r="J290" s="591"/>
      <c r="K290" s="591"/>
      <c r="L290" s="594"/>
      <c r="M290" s="591"/>
      <c r="N290" s="549"/>
      <c r="O290" s="594"/>
      <c r="P290" s="591"/>
      <c r="Q290" s="591"/>
      <c r="R290" s="595"/>
      <c r="S290" s="596"/>
      <c r="T290" s="591"/>
      <c r="U290" s="591"/>
      <c r="V290" s="591"/>
      <c r="W290" s="591"/>
      <c r="X290" s="597"/>
      <c r="Y290" s="597"/>
      <c r="Z290" s="597"/>
      <c r="AA290" s="549"/>
      <c r="AB290" s="384"/>
      <c r="AC290" s="527"/>
      <c r="AD290" s="527"/>
      <c r="AE290" s="527"/>
      <c r="AF290" s="527"/>
      <c r="AG290" s="527"/>
      <c r="AH290" s="527"/>
      <c r="AI290" s="527"/>
      <c r="AJ290" s="527"/>
      <c r="AK290" s="527"/>
      <c r="AL290" s="527"/>
      <c r="AM290" s="527"/>
      <c r="AN290" s="527"/>
      <c r="AO290" s="527"/>
      <c r="AP290" s="527"/>
      <c r="AQ290" s="527"/>
      <c r="AR290" s="527"/>
      <c r="AS290" s="527"/>
      <c r="AT290" s="527"/>
      <c r="AU290" s="527"/>
      <c r="AV290" s="527"/>
    </row>
    <row r="291" ht="14.25" customHeight="1">
      <c r="A291" s="591"/>
      <c r="B291" s="591"/>
      <c r="C291" s="591"/>
      <c r="D291" s="591"/>
      <c r="E291" s="591"/>
      <c r="F291" s="591"/>
      <c r="G291" s="591"/>
      <c r="H291" s="592"/>
      <c r="I291" s="593"/>
      <c r="J291" s="591"/>
      <c r="K291" s="591"/>
      <c r="L291" s="594"/>
      <c r="M291" s="591"/>
      <c r="N291" s="549"/>
      <c r="O291" s="594"/>
      <c r="P291" s="591"/>
      <c r="Q291" s="591"/>
      <c r="R291" s="595"/>
      <c r="S291" s="596"/>
      <c r="T291" s="591"/>
      <c r="U291" s="591"/>
      <c r="V291" s="591"/>
      <c r="W291" s="591"/>
      <c r="X291" s="597"/>
      <c r="Y291" s="597"/>
      <c r="Z291" s="597"/>
      <c r="AA291" s="549"/>
      <c r="AB291" s="384"/>
      <c r="AC291" s="527"/>
      <c r="AD291" s="527"/>
      <c r="AE291" s="527"/>
      <c r="AF291" s="527"/>
      <c r="AG291" s="527"/>
      <c r="AH291" s="527"/>
      <c r="AI291" s="527"/>
      <c r="AJ291" s="527"/>
      <c r="AK291" s="527"/>
      <c r="AL291" s="527"/>
      <c r="AM291" s="527"/>
      <c r="AN291" s="527"/>
      <c r="AO291" s="527"/>
      <c r="AP291" s="527"/>
      <c r="AQ291" s="527"/>
      <c r="AR291" s="527"/>
      <c r="AS291" s="527"/>
      <c r="AT291" s="527"/>
      <c r="AU291" s="527"/>
      <c r="AV291" s="527"/>
    </row>
    <row r="292" ht="14.25" customHeight="1">
      <c r="A292" s="591"/>
      <c r="B292" s="591"/>
      <c r="C292" s="591"/>
      <c r="D292" s="591"/>
      <c r="E292" s="591"/>
      <c r="F292" s="591"/>
      <c r="G292" s="591"/>
      <c r="H292" s="592"/>
      <c r="I292" s="593"/>
      <c r="J292" s="591"/>
      <c r="K292" s="591"/>
      <c r="L292" s="594"/>
      <c r="M292" s="591"/>
      <c r="N292" s="549"/>
      <c r="O292" s="594"/>
      <c r="P292" s="591"/>
      <c r="Q292" s="591"/>
      <c r="R292" s="595"/>
      <c r="S292" s="596"/>
      <c r="T292" s="591"/>
      <c r="U292" s="591"/>
      <c r="V292" s="591"/>
      <c r="W292" s="591"/>
      <c r="X292" s="597"/>
      <c r="Y292" s="597"/>
      <c r="Z292" s="597"/>
      <c r="AA292" s="549"/>
      <c r="AB292" s="384"/>
      <c r="AC292" s="527"/>
      <c r="AD292" s="527"/>
      <c r="AE292" s="527"/>
      <c r="AF292" s="527"/>
      <c r="AG292" s="527"/>
      <c r="AH292" s="527"/>
      <c r="AI292" s="527"/>
      <c r="AJ292" s="527"/>
      <c r="AK292" s="527"/>
      <c r="AL292" s="527"/>
      <c r="AM292" s="527"/>
      <c r="AN292" s="527"/>
      <c r="AO292" s="527"/>
      <c r="AP292" s="527"/>
      <c r="AQ292" s="527"/>
      <c r="AR292" s="527"/>
      <c r="AS292" s="527"/>
      <c r="AT292" s="527"/>
      <c r="AU292" s="527"/>
      <c r="AV292" s="527"/>
    </row>
    <row r="293" ht="14.25" customHeight="1">
      <c r="A293" s="591"/>
      <c r="B293" s="591"/>
      <c r="C293" s="591"/>
      <c r="D293" s="591"/>
      <c r="E293" s="591"/>
      <c r="F293" s="591"/>
      <c r="G293" s="591"/>
      <c r="H293" s="592"/>
      <c r="I293" s="593"/>
      <c r="J293" s="591"/>
      <c r="K293" s="591"/>
      <c r="L293" s="594"/>
      <c r="M293" s="591"/>
      <c r="N293" s="549"/>
      <c r="O293" s="594"/>
      <c r="P293" s="591"/>
      <c r="Q293" s="591"/>
      <c r="R293" s="595"/>
      <c r="S293" s="596"/>
      <c r="T293" s="591"/>
      <c r="U293" s="591"/>
      <c r="V293" s="591"/>
      <c r="W293" s="591"/>
      <c r="X293" s="597"/>
      <c r="Y293" s="597"/>
      <c r="Z293" s="597"/>
      <c r="AA293" s="549"/>
      <c r="AB293" s="384"/>
      <c r="AC293" s="527"/>
      <c r="AD293" s="527"/>
      <c r="AE293" s="527"/>
      <c r="AF293" s="527"/>
      <c r="AG293" s="527"/>
      <c r="AH293" s="527"/>
      <c r="AI293" s="527"/>
      <c r="AJ293" s="527"/>
      <c r="AK293" s="527"/>
      <c r="AL293" s="527"/>
      <c r="AM293" s="527"/>
      <c r="AN293" s="527"/>
      <c r="AO293" s="527"/>
      <c r="AP293" s="527"/>
      <c r="AQ293" s="527"/>
      <c r="AR293" s="527"/>
      <c r="AS293" s="527"/>
      <c r="AT293" s="527"/>
      <c r="AU293" s="527"/>
      <c r="AV293" s="527"/>
    </row>
    <row r="294" ht="14.25" customHeight="1">
      <c r="A294" s="591"/>
      <c r="B294" s="591"/>
      <c r="C294" s="591"/>
      <c r="D294" s="591"/>
      <c r="E294" s="591"/>
      <c r="F294" s="591"/>
      <c r="G294" s="591"/>
      <c r="H294" s="592"/>
      <c r="I294" s="593"/>
      <c r="J294" s="591"/>
      <c r="K294" s="591"/>
      <c r="L294" s="594"/>
      <c r="M294" s="591"/>
      <c r="N294" s="549"/>
      <c r="O294" s="594"/>
      <c r="P294" s="591"/>
      <c r="Q294" s="591"/>
      <c r="R294" s="595"/>
      <c r="S294" s="596"/>
      <c r="T294" s="591"/>
      <c r="U294" s="591"/>
      <c r="V294" s="591"/>
      <c r="W294" s="591"/>
      <c r="X294" s="597"/>
      <c r="Y294" s="597"/>
      <c r="Z294" s="597"/>
      <c r="AA294" s="549"/>
      <c r="AB294" s="384"/>
      <c r="AC294" s="527"/>
      <c r="AD294" s="527"/>
      <c r="AE294" s="527"/>
      <c r="AF294" s="527"/>
      <c r="AG294" s="527"/>
      <c r="AH294" s="527"/>
      <c r="AI294" s="527"/>
      <c r="AJ294" s="527"/>
      <c r="AK294" s="527"/>
      <c r="AL294" s="527"/>
      <c r="AM294" s="527"/>
      <c r="AN294" s="527"/>
      <c r="AO294" s="527"/>
      <c r="AP294" s="527"/>
      <c r="AQ294" s="527"/>
      <c r="AR294" s="527"/>
      <c r="AS294" s="527"/>
      <c r="AT294" s="527"/>
      <c r="AU294" s="527"/>
      <c r="AV294" s="527"/>
    </row>
    <row r="295" ht="14.25" customHeight="1">
      <c r="A295" s="591"/>
      <c r="B295" s="591"/>
      <c r="C295" s="591"/>
      <c r="D295" s="591"/>
      <c r="E295" s="591"/>
      <c r="F295" s="591"/>
      <c r="G295" s="591"/>
      <c r="H295" s="592"/>
      <c r="I295" s="593"/>
      <c r="J295" s="591"/>
      <c r="K295" s="591"/>
      <c r="L295" s="594"/>
      <c r="M295" s="591"/>
      <c r="N295" s="549"/>
      <c r="O295" s="594"/>
      <c r="P295" s="591"/>
      <c r="Q295" s="591"/>
      <c r="R295" s="595"/>
      <c r="S295" s="596"/>
      <c r="T295" s="591"/>
      <c r="U295" s="591"/>
      <c r="V295" s="591"/>
      <c r="W295" s="591"/>
      <c r="X295" s="597"/>
      <c r="Y295" s="597"/>
      <c r="Z295" s="597"/>
      <c r="AA295" s="549"/>
      <c r="AB295" s="384"/>
      <c r="AC295" s="527"/>
      <c r="AD295" s="527"/>
      <c r="AE295" s="527"/>
      <c r="AF295" s="527"/>
      <c r="AG295" s="527"/>
      <c r="AH295" s="527"/>
      <c r="AI295" s="527"/>
      <c r="AJ295" s="527"/>
      <c r="AK295" s="527"/>
      <c r="AL295" s="527"/>
      <c r="AM295" s="527"/>
      <c r="AN295" s="527"/>
      <c r="AO295" s="527"/>
      <c r="AP295" s="527"/>
      <c r="AQ295" s="527"/>
      <c r="AR295" s="527"/>
      <c r="AS295" s="527"/>
      <c r="AT295" s="527"/>
      <c r="AU295" s="527"/>
      <c r="AV295" s="527"/>
    </row>
    <row r="296" ht="14.25" customHeight="1">
      <c r="A296" s="591"/>
      <c r="B296" s="591"/>
      <c r="C296" s="591"/>
      <c r="D296" s="591"/>
      <c r="E296" s="591"/>
      <c r="F296" s="591"/>
      <c r="G296" s="591"/>
      <c r="H296" s="592"/>
      <c r="I296" s="593"/>
      <c r="J296" s="591"/>
      <c r="K296" s="591"/>
      <c r="L296" s="594"/>
      <c r="M296" s="591"/>
      <c r="N296" s="549"/>
      <c r="O296" s="594"/>
      <c r="P296" s="591"/>
      <c r="Q296" s="591"/>
      <c r="R296" s="595"/>
      <c r="S296" s="596"/>
      <c r="T296" s="591"/>
      <c r="U296" s="591"/>
      <c r="V296" s="591"/>
      <c r="W296" s="591"/>
      <c r="X296" s="597"/>
      <c r="Y296" s="597"/>
      <c r="Z296" s="597"/>
      <c r="AA296" s="549"/>
      <c r="AB296" s="384"/>
      <c r="AC296" s="527"/>
      <c r="AD296" s="527"/>
      <c r="AE296" s="527"/>
      <c r="AF296" s="527"/>
      <c r="AG296" s="527"/>
      <c r="AH296" s="527"/>
      <c r="AI296" s="527"/>
      <c r="AJ296" s="527"/>
      <c r="AK296" s="527"/>
      <c r="AL296" s="527"/>
      <c r="AM296" s="527"/>
      <c r="AN296" s="527"/>
      <c r="AO296" s="527"/>
      <c r="AP296" s="527"/>
      <c r="AQ296" s="527"/>
      <c r="AR296" s="527"/>
      <c r="AS296" s="527"/>
      <c r="AT296" s="527"/>
      <c r="AU296" s="527"/>
      <c r="AV296" s="527"/>
    </row>
    <row r="297" ht="14.25" customHeight="1">
      <c r="A297" s="591"/>
      <c r="B297" s="591"/>
      <c r="C297" s="591"/>
      <c r="D297" s="591"/>
      <c r="E297" s="591"/>
      <c r="F297" s="591"/>
      <c r="G297" s="591"/>
      <c r="H297" s="592"/>
      <c r="I297" s="593"/>
      <c r="J297" s="591"/>
      <c r="K297" s="591"/>
      <c r="L297" s="594"/>
      <c r="M297" s="591"/>
      <c r="N297" s="549"/>
      <c r="O297" s="594"/>
      <c r="P297" s="591"/>
      <c r="Q297" s="591"/>
      <c r="R297" s="595"/>
      <c r="S297" s="596"/>
      <c r="T297" s="591"/>
      <c r="U297" s="591"/>
      <c r="V297" s="591"/>
      <c r="W297" s="591"/>
      <c r="X297" s="597"/>
      <c r="Y297" s="597"/>
      <c r="Z297" s="597"/>
      <c r="AA297" s="549"/>
      <c r="AB297" s="384"/>
      <c r="AC297" s="527"/>
      <c r="AD297" s="527"/>
      <c r="AE297" s="527"/>
      <c r="AF297" s="527"/>
      <c r="AG297" s="527"/>
      <c r="AH297" s="527"/>
      <c r="AI297" s="527"/>
      <c r="AJ297" s="527"/>
      <c r="AK297" s="527"/>
      <c r="AL297" s="527"/>
      <c r="AM297" s="527"/>
      <c r="AN297" s="527"/>
      <c r="AO297" s="527"/>
      <c r="AP297" s="527"/>
      <c r="AQ297" s="527"/>
      <c r="AR297" s="527"/>
      <c r="AS297" s="527"/>
      <c r="AT297" s="527"/>
      <c r="AU297" s="527"/>
      <c r="AV297" s="527"/>
    </row>
    <row r="298" ht="14.25" customHeight="1">
      <c r="A298" s="591"/>
      <c r="B298" s="591"/>
      <c r="C298" s="591"/>
      <c r="D298" s="591"/>
      <c r="E298" s="591"/>
      <c r="F298" s="591"/>
      <c r="G298" s="591"/>
      <c r="H298" s="592"/>
      <c r="I298" s="593"/>
      <c r="J298" s="591"/>
      <c r="K298" s="591"/>
      <c r="L298" s="594"/>
      <c r="M298" s="591"/>
      <c r="N298" s="549"/>
      <c r="O298" s="594"/>
      <c r="P298" s="591"/>
      <c r="Q298" s="591"/>
      <c r="R298" s="595"/>
      <c r="S298" s="596"/>
      <c r="T298" s="591"/>
      <c r="U298" s="591"/>
      <c r="V298" s="591"/>
      <c r="W298" s="591"/>
      <c r="X298" s="597"/>
      <c r="Y298" s="597"/>
      <c r="Z298" s="597"/>
      <c r="AA298" s="549"/>
      <c r="AB298" s="384"/>
      <c r="AC298" s="527"/>
      <c r="AD298" s="527"/>
      <c r="AE298" s="527"/>
      <c r="AF298" s="527"/>
      <c r="AG298" s="527"/>
      <c r="AH298" s="527"/>
      <c r="AI298" s="527"/>
      <c r="AJ298" s="527"/>
      <c r="AK298" s="527"/>
      <c r="AL298" s="527"/>
      <c r="AM298" s="527"/>
      <c r="AN298" s="527"/>
      <c r="AO298" s="527"/>
      <c r="AP298" s="527"/>
      <c r="AQ298" s="527"/>
      <c r="AR298" s="527"/>
      <c r="AS298" s="527"/>
      <c r="AT298" s="527"/>
      <c r="AU298" s="527"/>
      <c r="AV298" s="527"/>
    </row>
    <row r="299" ht="14.25" customHeight="1">
      <c r="A299" s="591"/>
      <c r="B299" s="591"/>
      <c r="C299" s="591"/>
      <c r="D299" s="591"/>
      <c r="E299" s="591"/>
      <c r="F299" s="591"/>
      <c r="G299" s="591"/>
      <c r="H299" s="592"/>
      <c r="I299" s="593"/>
      <c r="J299" s="591"/>
      <c r="K299" s="591"/>
      <c r="L299" s="594"/>
      <c r="M299" s="591"/>
      <c r="N299" s="549"/>
      <c r="O299" s="594"/>
      <c r="P299" s="591"/>
      <c r="Q299" s="591"/>
      <c r="R299" s="595"/>
      <c r="S299" s="596"/>
      <c r="T299" s="591"/>
      <c r="U299" s="591"/>
      <c r="V299" s="591"/>
      <c r="W299" s="591"/>
      <c r="X299" s="597"/>
      <c r="Y299" s="597"/>
      <c r="Z299" s="597"/>
      <c r="AA299" s="549"/>
      <c r="AB299" s="384"/>
      <c r="AC299" s="527"/>
      <c r="AD299" s="527"/>
      <c r="AE299" s="527"/>
      <c r="AF299" s="527"/>
      <c r="AG299" s="527"/>
      <c r="AH299" s="527"/>
      <c r="AI299" s="527"/>
      <c r="AJ299" s="527"/>
      <c r="AK299" s="527"/>
      <c r="AL299" s="527"/>
      <c r="AM299" s="527"/>
      <c r="AN299" s="527"/>
      <c r="AO299" s="527"/>
      <c r="AP299" s="527"/>
      <c r="AQ299" s="527"/>
      <c r="AR299" s="527"/>
      <c r="AS299" s="527"/>
      <c r="AT299" s="527"/>
      <c r="AU299" s="527"/>
      <c r="AV299" s="527"/>
    </row>
    <row r="300" ht="14.25" customHeight="1">
      <c r="A300" s="591"/>
      <c r="B300" s="591"/>
      <c r="C300" s="591"/>
      <c r="D300" s="591"/>
      <c r="E300" s="591"/>
      <c r="F300" s="591"/>
      <c r="G300" s="591"/>
      <c r="H300" s="592"/>
      <c r="I300" s="593"/>
      <c r="J300" s="591"/>
      <c r="K300" s="591"/>
      <c r="L300" s="594"/>
      <c r="M300" s="591"/>
      <c r="N300" s="549"/>
      <c r="O300" s="594"/>
      <c r="P300" s="591"/>
      <c r="Q300" s="591"/>
      <c r="R300" s="595"/>
      <c r="S300" s="596"/>
      <c r="T300" s="591"/>
      <c r="U300" s="591"/>
      <c r="V300" s="591"/>
      <c r="W300" s="591"/>
      <c r="X300" s="597"/>
      <c r="Y300" s="597"/>
      <c r="Z300" s="597"/>
      <c r="AA300" s="549"/>
      <c r="AB300" s="384"/>
      <c r="AC300" s="527"/>
      <c r="AD300" s="527"/>
      <c r="AE300" s="527"/>
      <c r="AF300" s="527"/>
      <c r="AG300" s="527"/>
      <c r="AH300" s="527"/>
      <c r="AI300" s="527"/>
      <c r="AJ300" s="527"/>
      <c r="AK300" s="527"/>
      <c r="AL300" s="527"/>
      <c r="AM300" s="527"/>
      <c r="AN300" s="527"/>
      <c r="AO300" s="527"/>
      <c r="AP300" s="527"/>
      <c r="AQ300" s="527"/>
      <c r="AR300" s="527"/>
      <c r="AS300" s="527"/>
      <c r="AT300" s="527"/>
      <c r="AU300" s="527"/>
      <c r="AV300" s="527"/>
    </row>
    <row r="301" ht="14.25" customHeight="1">
      <c r="A301" s="591"/>
      <c r="B301" s="591"/>
      <c r="C301" s="591"/>
      <c r="D301" s="591"/>
      <c r="E301" s="591"/>
      <c r="F301" s="591"/>
      <c r="G301" s="591"/>
      <c r="H301" s="592"/>
      <c r="I301" s="593"/>
      <c r="J301" s="591"/>
      <c r="K301" s="591"/>
      <c r="L301" s="594"/>
      <c r="M301" s="591"/>
      <c r="N301" s="549"/>
      <c r="O301" s="594"/>
      <c r="P301" s="591"/>
      <c r="Q301" s="591"/>
      <c r="R301" s="595"/>
      <c r="S301" s="596"/>
      <c r="T301" s="591"/>
      <c r="U301" s="591"/>
      <c r="V301" s="591"/>
      <c r="W301" s="591"/>
      <c r="X301" s="597"/>
      <c r="Y301" s="597"/>
      <c r="Z301" s="597"/>
      <c r="AA301" s="549"/>
      <c r="AB301" s="384"/>
      <c r="AC301" s="527"/>
      <c r="AD301" s="527"/>
      <c r="AE301" s="527"/>
      <c r="AF301" s="527"/>
      <c r="AG301" s="527"/>
      <c r="AH301" s="527"/>
      <c r="AI301" s="527"/>
      <c r="AJ301" s="527"/>
      <c r="AK301" s="527"/>
      <c r="AL301" s="527"/>
      <c r="AM301" s="527"/>
      <c r="AN301" s="527"/>
      <c r="AO301" s="527"/>
      <c r="AP301" s="527"/>
      <c r="AQ301" s="527"/>
      <c r="AR301" s="527"/>
      <c r="AS301" s="527"/>
      <c r="AT301" s="527"/>
      <c r="AU301" s="527"/>
      <c r="AV301" s="527"/>
    </row>
    <row r="302" ht="14.25" customHeight="1">
      <c r="A302" s="591"/>
      <c r="B302" s="591"/>
      <c r="C302" s="591"/>
      <c r="D302" s="591"/>
      <c r="E302" s="591"/>
      <c r="F302" s="591"/>
      <c r="G302" s="591"/>
      <c r="H302" s="592"/>
      <c r="I302" s="593"/>
      <c r="J302" s="591"/>
      <c r="K302" s="591"/>
      <c r="L302" s="594"/>
      <c r="M302" s="591"/>
      <c r="N302" s="549"/>
      <c r="O302" s="594"/>
      <c r="P302" s="591"/>
      <c r="Q302" s="591"/>
      <c r="R302" s="595"/>
      <c r="S302" s="596"/>
      <c r="T302" s="591"/>
      <c r="U302" s="591"/>
      <c r="V302" s="591"/>
      <c r="W302" s="591"/>
      <c r="X302" s="597"/>
      <c r="Y302" s="597"/>
      <c r="Z302" s="597"/>
      <c r="AA302" s="549"/>
      <c r="AB302" s="384"/>
      <c r="AC302" s="527"/>
      <c r="AD302" s="527"/>
      <c r="AE302" s="527"/>
      <c r="AF302" s="527"/>
      <c r="AG302" s="527"/>
      <c r="AH302" s="527"/>
      <c r="AI302" s="527"/>
      <c r="AJ302" s="527"/>
      <c r="AK302" s="527"/>
      <c r="AL302" s="527"/>
      <c r="AM302" s="527"/>
      <c r="AN302" s="527"/>
      <c r="AO302" s="527"/>
      <c r="AP302" s="527"/>
      <c r="AQ302" s="527"/>
      <c r="AR302" s="527"/>
      <c r="AS302" s="527"/>
      <c r="AT302" s="527"/>
      <c r="AU302" s="527"/>
      <c r="AV302" s="527"/>
    </row>
    <row r="303" ht="14.25" customHeight="1">
      <c r="A303" s="591"/>
      <c r="B303" s="591"/>
      <c r="C303" s="591"/>
      <c r="D303" s="591"/>
      <c r="E303" s="591"/>
      <c r="F303" s="591"/>
      <c r="G303" s="591"/>
      <c r="H303" s="592"/>
      <c r="I303" s="593"/>
      <c r="J303" s="591"/>
      <c r="K303" s="591"/>
      <c r="L303" s="594"/>
      <c r="M303" s="591"/>
      <c r="N303" s="549"/>
      <c r="O303" s="594"/>
      <c r="P303" s="591"/>
      <c r="Q303" s="591"/>
      <c r="R303" s="595"/>
      <c r="S303" s="596"/>
      <c r="T303" s="591"/>
      <c r="U303" s="591"/>
      <c r="V303" s="591"/>
      <c r="W303" s="591"/>
      <c r="X303" s="597"/>
      <c r="Y303" s="597"/>
      <c r="Z303" s="597"/>
      <c r="AA303" s="549"/>
      <c r="AB303" s="384"/>
      <c r="AC303" s="527"/>
      <c r="AD303" s="527"/>
      <c r="AE303" s="527"/>
      <c r="AF303" s="527"/>
      <c r="AG303" s="527"/>
      <c r="AH303" s="527"/>
      <c r="AI303" s="527"/>
      <c r="AJ303" s="527"/>
      <c r="AK303" s="527"/>
      <c r="AL303" s="527"/>
      <c r="AM303" s="527"/>
      <c r="AN303" s="527"/>
      <c r="AO303" s="527"/>
      <c r="AP303" s="527"/>
      <c r="AQ303" s="527"/>
      <c r="AR303" s="527"/>
      <c r="AS303" s="527"/>
      <c r="AT303" s="527"/>
      <c r="AU303" s="527"/>
      <c r="AV303" s="527"/>
    </row>
    <row r="304" ht="14.25" customHeight="1">
      <c r="A304" s="591"/>
      <c r="B304" s="591"/>
      <c r="C304" s="591"/>
      <c r="D304" s="591"/>
      <c r="E304" s="591"/>
      <c r="F304" s="591"/>
      <c r="G304" s="591"/>
      <c r="H304" s="592"/>
      <c r="I304" s="593"/>
      <c r="J304" s="591"/>
      <c r="K304" s="591"/>
      <c r="L304" s="594"/>
      <c r="M304" s="591"/>
      <c r="N304" s="549"/>
      <c r="O304" s="594"/>
      <c r="P304" s="591"/>
      <c r="Q304" s="591"/>
      <c r="R304" s="595"/>
      <c r="S304" s="596"/>
      <c r="T304" s="591"/>
      <c r="U304" s="591"/>
      <c r="V304" s="591"/>
      <c r="W304" s="591"/>
      <c r="X304" s="597"/>
      <c r="Y304" s="597"/>
      <c r="Z304" s="597"/>
      <c r="AA304" s="549"/>
      <c r="AB304" s="384"/>
      <c r="AC304" s="527"/>
      <c r="AD304" s="527"/>
      <c r="AE304" s="527"/>
      <c r="AF304" s="527"/>
      <c r="AG304" s="527"/>
      <c r="AH304" s="527"/>
      <c r="AI304" s="527"/>
      <c r="AJ304" s="527"/>
      <c r="AK304" s="527"/>
      <c r="AL304" s="527"/>
      <c r="AM304" s="527"/>
      <c r="AN304" s="527"/>
      <c r="AO304" s="527"/>
      <c r="AP304" s="527"/>
      <c r="AQ304" s="527"/>
      <c r="AR304" s="527"/>
      <c r="AS304" s="527"/>
      <c r="AT304" s="527"/>
      <c r="AU304" s="527"/>
      <c r="AV304" s="527"/>
    </row>
    <row r="305" ht="14.25" customHeight="1">
      <c r="A305" s="591"/>
      <c r="B305" s="591"/>
      <c r="C305" s="591"/>
      <c r="D305" s="591"/>
      <c r="E305" s="591"/>
      <c r="F305" s="591"/>
      <c r="G305" s="591"/>
      <c r="H305" s="592"/>
      <c r="I305" s="593"/>
      <c r="J305" s="591"/>
      <c r="K305" s="591"/>
      <c r="L305" s="594"/>
      <c r="M305" s="591"/>
      <c r="N305" s="549"/>
      <c r="O305" s="594"/>
      <c r="P305" s="591"/>
      <c r="Q305" s="591"/>
      <c r="R305" s="595"/>
      <c r="S305" s="596"/>
      <c r="T305" s="591"/>
      <c r="U305" s="591"/>
      <c r="V305" s="591"/>
      <c r="W305" s="591"/>
      <c r="X305" s="597"/>
      <c r="Y305" s="597"/>
      <c r="Z305" s="597"/>
      <c r="AA305" s="549"/>
      <c r="AB305" s="384"/>
      <c r="AC305" s="527"/>
      <c r="AD305" s="527"/>
      <c r="AE305" s="527"/>
      <c r="AF305" s="527"/>
      <c r="AG305" s="527"/>
      <c r="AH305" s="527"/>
      <c r="AI305" s="527"/>
      <c r="AJ305" s="527"/>
      <c r="AK305" s="527"/>
      <c r="AL305" s="527"/>
      <c r="AM305" s="527"/>
      <c r="AN305" s="527"/>
      <c r="AO305" s="527"/>
      <c r="AP305" s="527"/>
      <c r="AQ305" s="527"/>
      <c r="AR305" s="527"/>
      <c r="AS305" s="527"/>
      <c r="AT305" s="527"/>
      <c r="AU305" s="527"/>
      <c r="AV305" s="527"/>
    </row>
    <row r="306" ht="14.25" customHeight="1">
      <c r="A306" s="591"/>
      <c r="B306" s="591"/>
      <c r="C306" s="591"/>
      <c r="D306" s="591"/>
      <c r="E306" s="591"/>
      <c r="F306" s="591"/>
      <c r="G306" s="591"/>
      <c r="H306" s="592"/>
      <c r="I306" s="593"/>
      <c r="J306" s="591"/>
      <c r="K306" s="591"/>
      <c r="L306" s="594"/>
      <c r="M306" s="591"/>
      <c r="N306" s="549"/>
      <c r="O306" s="594"/>
      <c r="P306" s="591"/>
      <c r="Q306" s="591"/>
      <c r="R306" s="595"/>
      <c r="S306" s="596"/>
      <c r="T306" s="591"/>
      <c r="U306" s="591"/>
      <c r="V306" s="591"/>
      <c r="W306" s="591"/>
      <c r="X306" s="597"/>
      <c r="Y306" s="597"/>
      <c r="Z306" s="597"/>
      <c r="AA306" s="549"/>
      <c r="AB306" s="384"/>
      <c r="AC306" s="527"/>
      <c r="AD306" s="527"/>
      <c r="AE306" s="527"/>
      <c r="AF306" s="527"/>
      <c r="AG306" s="527"/>
      <c r="AH306" s="527"/>
      <c r="AI306" s="527"/>
      <c r="AJ306" s="527"/>
      <c r="AK306" s="527"/>
      <c r="AL306" s="527"/>
      <c r="AM306" s="527"/>
      <c r="AN306" s="527"/>
      <c r="AO306" s="527"/>
      <c r="AP306" s="527"/>
      <c r="AQ306" s="527"/>
      <c r="AR306" s="527"/>
      <c r="AS306" s="527"/>
      <c r="AT306" s="527"/>
      <c r="AU306" s="527"/>
      <c r="AV306" s="527"/>
    </row>
    <row r="307" ht="14.25" customHeight="1">
      <c r="A307" s="591"/>
      <c r="B307" s="591"/>
      <c r="C307" s="591"/>
      <c r="D307" s="591"/>
      <c r="E307" s="591"/>
      <c r="F307" s="591"/>
      <c r="G307" s="591"/>
      <c r="H307" s="592"/>
      <c r="I307" s="593"/>
      <c r="J307" s="591"/>
      <c r="K307" s="591"/>
      <c r="L307" s="594"/>
      <c r="M307" s="591"/>
      <c r="N307" s="549"/>
      <c r="O307" s="594"/>
      <c r="P307" s="591"/>
      <c r="Q307" s="591"/>
      <c r="R307" s="595"/>
      <c r="S307" s="596"/>
      <c r="T307" s="591"/>
      <c r="U307" s="591"/>
      <c r="V307" s="591"/>
      <c r="W307" s="591"/>
      <c r="X307" s="597"/>
      <c r="Y307" s="597"/>
      <c r="Z307" s="597"/>
      <c r="AA307" s="549"/>
      <c r="AB307" s="384"/>
      <c r="AC307" s="527"/>
      <c r="AD307" s="527"/>
      <c r="AE307" s="527"/>
      <c r="AF307" s="527"/>
      <c r="AG307" s="527"/>
      <c r="AH307" s="527"/>
      <c r="AI307" s="527"/>
      <c r="AJ307" s="527"/>
      <c r="AK307" s="527"/>
      <c r="AL307" s="527"/>
      <c r="AM307" s="527"/>
      <c r="AN307" s="527"/>
      <c r="AO307" s="527"/>
      <c r="AP307" s="527"/>
      <c r="AQ307" s="527"/>
      <c r="AR307" s="527"/>
      <c r="AS307" s="527"/>
      <c r="AT307" s="527"/>
      <c r="AU307" s="527"/>
      <c r="AV307" s="527"/>
    </row>
    <row r="308" ht="14.25" customHeight="1">
      <c r="A308" s="591"/>
      <c r="B308" s="591"/>
      <c r="C308" s="591"/>
      <c r="D308" s="591"/>
      <c r="E308" s="591"/>
      <c r="F308" s="591"/>
      <c r="G308" s="591"/>
      <c r="H308" s="592"/>
      <c r="I308" s="593"/>
      <c r="J308" s="591"/>
      <c r="K308" s="591"/>
      <c r="L308" s="594"/>
      <c r="M308" s="591"/>
      <c r="N308" s="549"/>
      <c r="O308" s="594"/>
      <c r="P308" s="591"/>
      <c r="Q308" s="591"/>
      <c r="R308" s="595"/>
      <c r="S308" s="596"/>
      <c r="T308" s="591"/>
      <c r="U308" s="591"/>
      <c r="V308" s="591"/>
      <c r="W308" s="591"/>
      <c r="X308" s="597"/>
      <c r="Y308" s="597"/>
      <c r="Z308" s="597"/>
      <c r="AA308" s="549"/>
      <c r="AB308" s="384"/>
      <c r="AC308" s="527"/>
      <c r="AD308" s="527"/>
      <c r="AE308" s="527"/>
      <c r="AF308" s="527"/>
      <c r="AG308" s="527"/>
      <c r="AH308" s="527"/>
      <c r="AI308" s="527"/>
      <c r="AJ308" s="527"/>
      <c r="AK308" s="527"/>
      <c r="AL308" s="527"/>
      <c r="AM308" s="527"/>
      <c r="AN308" s="527"/>
      <c r="AO308" s="527"/>
      <c r="AP308" s="527"/>
      <c r="AQ308" s="527"/>
      <c r="AR308" s="527"/>
      <c r="AS308" s="527"/>
      <c r="AT308" s="527"/>
      <c r="AU308" s="527"/>
      <c r="AV308" s="527"/>
    </row>
    <row r="309" ht="14.25" customHeight="1">
      <c r="A309" s="591"/>
      <c r="B309" s="591"/>
      <c r="C309" s="591"/>
      <c r="D309" s="591"/>
      <c r="E309" s="591"/>
      <c r="F309" s="591"/>
      <c r="G309" s="591"/>
      <c r="H309" s="592"/>
      <c r="I309" s="593"/>
      <c r="J309" s="591"/>
      <c r="K309" s="591"/>
      <c r="L309" s="594"/>
      <c r="M309" s="591"/>
      <c r="N309" s="549"/>
      <c r="O309" s="594"/>
      <c r="P309" s="591"/>
      <c r="Q309" s="591"/>
      <c r="R309" s="595"/>
      <c r="S309" s="596"/>
      <c r="T309" s="591"/>
      <c r="U309" s="591"/>
      <c r="V309" s="591"/>
      <c r="W309" s="591"/>
      <c r="X309" s="597"/>
      <c r="Y309" s="597"/>
      <c r="Z309" s="597"/>
      <c r="AA309" s="549"/>
      <c r="AB309" s="384"/>
      <c r="AC309" s="527"/>
      <c r="AD309" s="527"/>
      <c r="AE309" s="527"/>
      <c r="AF309" s="527"/>
      <c r="AG309" s="527"/>
      <c r="AH309" s="527"/>
      <c r="AI309" s="527"/>
      <c r="AJ309" s="527"/>
      <c r="AK309" s="527"/>
      <c r="AL309" s="527"/>
      <c r="AM309" s="527"/>
      <c r="AN309" s="527"/>
      <c r="AO309" s="527"/>
      <c r="AP309" s="527"/>
      <c r="AQ309" s="527"/>
      <c r="AR309" s="527"/>
      <c r="AS309" s="527"/>
      <c r="AT309" s="527"/>
      <c r="AU309" s="527"/>
      <c r="AV309" s="527"/>
    </row>
    <row r="310" ht="14.25" customHeight="1">
      <c r="A310" s="591"/>
      <c r="B310" s="591"/>
      <c r="C310" s="591"/>
      <c r="D310" s="591"/>
      <c r="E310" s="591"/>
      <c r="F310" s="591"/>
      <c r="G310" s="591"/>
      <c r="H310" s="592"/>
      <c r="I310" s="593"/>
      <c r="J310" s="591"/>
      <c r="K310" s="591"/>
      <c r="L310" s="594"/>
      <c r="M310" s="591"/>
      <c r="N310" s="549"/>
      <c r="O310" s="594"/>
      <c r="P310" s="591"/>
      <c r="Q310" s="591"/>
      <c r="R310" s="595"/>
      <c r="S310" s="596"/>
      <c r="T310" s="591"/>
      <c r="U310" s="591"/>
      <c r="V310" s="591"/>
      <c r="W310" s="591"/>
      <c r="X310" s="597"/>
      <c r="Y310" s="597"/>
      <c r="Z310" s="597"/>
      <c r="AA310" s="549"/>
      <c r="AB310" s="384"/>
      <c r="AC310" s="527"/>
      <c r="AD310" s="527"/>
      <c r="AE310" s="527"/>
      <c r="AF310" s="527"/>
      <c r="AG310" s="527"/>
      <c r="AH310" s="527"/>
      <c r="AI310" s="527"/>
      <c r="AJ310" s="527"/>
      <c r="AK310" s="527"/>
      <c r="AL310" s="527"/>
      <c r="AM310" s="527"/>
      <c r="AN310" s="527"/>
      <c r="AO310" s="527"/>
      <c r="AP310" s="527"/>
      <c r="AQ310" s="527"/>
      <c r="AR310" s="527"/>
      <c r="AS310" s="527"/>
      <c r="AT310" s="527"/>
      <c r="AU310" s="527"/>
      <c r="AV310" s="527"/>
    </row>
    <row r="311" ht="14.25" customHeight="1">
      <c r="A311" s="591"/>
      <c r="B311" s="591"/>
      <c r="C311" s="591"/>
      <c r="D311" s="591"/>
      <c r="E311" s="591"/>
      <c r="F311" s="591"/>
      <c r="G311" s="591"/>
      <c r="H311" s="592"/>
      <c r="I311" s="593"/>
      <c r="J311" s="591"/>
      <c r="K311" s="591"/>
      <c r="L311" s="594"/>
      <c r="M311" s="591"/>
      <c r="N311" s="549"/>
      <c r="O311" s="594"/>
      <c r="P311" s="591"/>
      <c r="Q311" s="591"/>
      <c r="R311" s="595"/>
      <c r="S311" s="596"/>
      <c r="T311" s="591"/>
      <c r="U311" s="591"/>
      <c r="V311" s="591"/>
      <c r="W311" s="591"/>
      <c r="X311" s="597"/>
      <c r="Y311" s="597"/>
      <c r="Z311" s="597"/>
      <c r="AA311" s="549"/>
      <c r="AB311" s="384"/>
      <c r="AC311" s="527"/>
      <c r="AD311" s="527"/>
      <c r="AE311" s="527"/>
      <c r="AF311" s="527"/>
      <c r="AG311" s="527"/>
      <c r="AH311" s="527"/>
      <c r="AI311" s="527"/>
      <c r="AJ311" s="527"/>
      <c r="AK311" s="527"/>
      <c r="AL311" s="527"/>
      <c r="AM311" s="527"/>
      <c r="AN311" s="527"/>
      <c r="AO311" s="527"/>
      <c r="AP311" s="527"/>
      <c r="AQ311" s="527"/>
      <c r="AR311" s="527"/>
      <c r="AS311" s="527"/>
      <c r="AT311" s="527"/>
      <c r="AU311" s="527"/>
      <c r="AV311" s="527"/>
    </row>
    <row r="312" ht="14.25" customHeight="1">
      <c r="A312" s="591"/>
      <c r="B312" s="591"/>
      <c r="C312" s="591"/>
      <c r="D312" s="591"/>
      <c r="E312" s="591"/>
      <c r="F312" s="591"/>
      <c r="G312" s="591"/>
      <c r="H312" s="592"/>
      <c r="I312" s="593"/>
      <c r="J312" s="591"/>
      <c r="K312" s="591"/>
      <c r="L312" s="594"/>
      <c r="M312" s="591"/>
      <c r="N312" s="549"/>
      <c r="O312" s="594"/>
      <c r="P312" s="591"/>
      <c r="Q312" s="591"/>
      <c r="R312" s="595"/>
      <c r="S312" s="596"/>
      <c r="T312" s="591"/>
      <c r="U312" s="591"/>
      <c r="V312" s="591"/>
      <c r="W312" s="591"/>
      <c r="X312" s="597"/>
      <c r="Y312" s="597"/>
      <c r="Z312" s="597"/>
      <c r="AA312" s="549"/>
      <c r="AB312" s="384"/>
      <c r="AC312" s="527"/>
      <c r="AD312" s="527"/>
      <c r="AE312" s="527"/>
      <c r="AF312" s="527"/>
      <c r="AG312" s="527"/>
      <c r="AH312" s="527"/>
      <c r="AI312" s="527"/>
      <c r="AJ312" s="527"/>
      <c r="AK312" s="527"/>
      <c r="AL312" s="527"/>
      <c r="AM312" s="527"/>
      <c r="AN312" s="527"/>
      <c r="AO312" s="527"/>
      <c r="AP312" s="527"/>
      <c r="AQ312" s="527"/>
      <c r="AR312" s="527"/>
      <c r="AS312" s="527"/>
      <c r="AT312" s="527"/>
      <c r="AU312" s="527"/>
      <c r="AV312" s="527"/>
    </row>
    <row r="313" ht="14.25" customHeight="1">
      <c r="A313" s="591"/>
      <c r="B313" s="591"/>
      <c r="C313" s="591"/>
      <c r="D313" s="591"/>
      <c r="E313" s="591"/>
      <c r="F313" s="591"/>
      <c r="G313" s="591"/>
      <c r="H313" s="592"/>
      <c r="I313" s="593"/>
      <c r="J313" s="591"/>
      <c r="K313" s="591"/>
      <c r="L313" s="594"/>
      <c r="M313" s="591"/>
      <c r="N313" s="549"/>
      <c r="O313" s="594"/>
      <c r="P313" s="591"/>
      <c r="Q313" s="591"/>
      <c r="R313" s="595"/>
      <c r="S313" s="596"/>
      <c r="T313" s="591"/>
      <c r="U313" s="591"/>
      <c r="V313" s="591"/>
      <c r="W313" s="591"/>
      <c r="X313" s="597"/>
      <c r="Y313" s="597"/>
      <c r="Z313" s="597"/>
      <c r="AA313" s="549"/>
      <c r="AB313" s="384"/>
      <c r="AC313" s="527"/>
      <c r="AD313" s="527"/>
      <c r="AE313" s="527"/>
      <c r="AF313" s="527"/>
      <c r="AG313" s="527"/>
      <c r="AH313" s="527"/>
      <c r="AI313" s="527"/>
      <c r="AJ313" s="527"/>
      <c r="AK313" s="527"/>
      <c r="AL313" s="527"/>
      <c r="AM313" s="527"/>
      <c r="AN313" s="527"/>
      <c r="AO313" s="527"/>
      <c r="AP313" s="527"/>
      <c r="AQ313" s="527"/>
      <c r="AR313" s="527"/>
      <c r="AS313" s="527"/>
      <c r="AT313" s="527"/>
      <c r="AU313" s="527"/>
      <c r="AV313" s="527"/>
    </row>
    <row r="314" ht="14.25" customHeight="1">
      <c r="A314" s="591"/>
      <c r="B314" s="591"/>
      <c r="C314" s="591"/>
      <c r="D314" s="591"/>
      <c r="E314" s="591"/>
      <c r="F314" s="591"/>
      <c r="G314" s="591"/>
      <c r="H314" s="592"/>
      <c r="I314" s="593"/>
      <c r="J314" s="591"/>
      <c r="K314" s="591"/>
      <c r="L314" s="594"/>
      <c r="M314" s="591"/>
      <c r="N314" s="549"/>
      <c r="O314" s="594"/>
      <c r="P314" s="591"/>
      <c r="Q314" s="591"/>
      <c r="R314" s="595"/>
      <c r="S314" s="596"/>
      <c r="T314" s="591"/>
      <c r="U314" s="591"/>
      <c r="V314" s="591"/>
      <c r="W314" s="591"/>
      <c r="X314" s="597"/>
      <c r="Y314" s="597"/>
      <c r="Z314" s="597"/>
      <c r="AA314" s="549"/>
      <c r="AB314" s="384"/>
      <c r="AC314" s="527"/>
      <c r="AD314" s="527"/>
      <c r="AE314" s="527"/>
      <c r="AF314" s="527"/>
      <c r="AG314" s="527"/>
      <c r="AH314" s="527"/>
      <c r="AI314" s="527"/>
      <c r="AJ314" s="527"/>
      <c r="AK314" s="527"/>
      <c r="AL314" s="527"/>
      <c r="AM314" s="527"/>
      <c r="AN314" s="527"/>
      <c r="AO314" s="527"/>
      <c r="AP314" s="527"/>
      <c r="AQ314" s="527"/>
      <c r="AR314" s="527"/>
      <c r="AS314" s="527"/>
      <c r="AT314" s="527"/>
      <c r="AU314" s="527"/>
      <c r="AV314" s="527"/>
    </row>
    <row r="315" ht="14.25" customHeight="1">
      <c r="A315" s="591"/>
      <c r="B315" s="591"/>
      <c r="C315" s="591"/>
      <c r="D315" s="591"/>
      <c r="E315" s="591"/>
      <c r="F315" s="591"/>
      <c r="G315" s="591"/>
      <c r="H315" s="592"/>
      <c r="I315" s="593"/>
      <c r="J315" s="591"/>
      <c r="K315" s="591"/>
      <c r="L315" s="594"/>
      <c r="M315" s="591"/>
      <c r="N315" s="549"/>
      <c r="O315" s="594"/>
      <c r="P315" s="591"/>
      <c r="Q315" s="591"/>
      <c r="R315" s="595"/>
      <c r="S315" s="596"/>
      <c r="T315" s="591"/>
      <c r="U315" s="591"/>
      <c r="V315" s="591"/>
      <c r="W315" s="591"/>
      <c r="X315" s="597"/>
      <c r="Y315" s="597"/>
      <c r="Z315" s="597"/>
      <c r="AA315" s="549"/>
      <c r="AB315" s="384"/>
      <c r="AC315" s="527"/>
      <c r="AD315" s="527"/>
      <c r="AE315" s="527"/>
      <c r="AF315" s="527"/>
      <c r="AG315" s="527"/>
      <c r="AH315" s="527"/>
      <c r="AI315" s="527"/>
      <c r="AJ315" s="527"/>
      <c r="AK315" s="527"/>
      <c r="AL315" s="527"/>
      <c r="AM315" s="527"/>
      <c r="AN315" s="527"/>
      <c r="AO315" s="527"/>
      <c r="AP315" s="527"/>
      <c r="AQ315" s="527"/>
      <c r="AR315" s="527"/>
      <c r="AS315" s="527"/>
      <c r="AT315" s="527"/>
      <c r="AU315" s="527"/>
      <c r="AV315" s="527"/>
    </row>
    <row r="316" ht="14.25" customHeight="1">
      <c r="A316" s="591"/>
      <c r="B316" s="591"/>
      <c r="C316" s="591"/>
      <c r="D316" s="591"/>
      <c r="E316" s="591"/>
      <c r="F316" s="591"/>
      <c r="G316" s="591"/>
      <c r="H316" s="592"/>
      <c r="I316" s="593"/>
      <c r="J316" s="591"/>
      <c r="K316" s="591"/>
      <c r="L316" s="594"/>
      <c r="M316" s="591"/>
      <c r="N316" s="549"/>
      <c r="O316" s="594"/>
      <c r="P316" s="591"/>
      <c r="Q316" s="591"/>
      <c r="R316" s="595"/>
      <c r="S316" s="596"/>
      <c r="T316" s="591"/>
      <c r="U316" s="591"/>
      <c r="V316" s="591"/>
      <c r="W316" s="591"/>
      <c r="X316" s="597"/>
      <c r="Y316" s="597"/>
      <c r="Z316" s="597"/>
      <c r="AA316" s="549"/>
      <c r="AB316" s="384"/>
      <c r="AC316" s="527"/>
      <c r="AD316" s="527"/>
      <c r="AE316" s="527"/>
      <c r="AF316" s="527"/>
      <c r="AG316" s="527"/>
      <c r="AH316" s="527"/>
      <c r="AI316" s="527"/>
      <c r="AJ316" s="527"/>
      <c r="AK316" s="527"/>
      <c r="AL316" s="527"/>
      <c r="AM316" s="527"/>
      <c r="AN316" s="527"/>
      <c r="AO316" s="527"/>
      <c r="AP316" s="527"/>
      <c r="AQ316" s="527"/>
      <c r="AR316" s="527"/>
      <c r="AS316" s="527"/>
      <c r="AT316" s="527"/>
      <c r="AU316" s="527"/>
      <c r="AV316" s="527"/>
    </row>
    <row r="317" ht="14.25" customHeight="1">
      <c r="A317" s="591"/>
      <c r="B317" s="591"/>
      <c r="C317" s="591"/>
      <c r="D317" s="591"/>
      <c r="E317" s="591"/>
      <c r="F317" s="591"/>
      <c r="G317" s="591"/>
      <c r="H317" s="592"/>
      <c r="I317" s="593"/>
      <c r="J317" s="591"/>
      <c r="K317" s="591"/>
      <c r="L317" s="594"/>
      <c r="M317" s="591"/>
      <c r="N317" s="549"/>
      <c r="O317" s="594"/>
      <c r="P317" s="591"/>
      <c r="Q317" s="591"/>
      <c r="R317" s="595"/>
      <c r="S317" s="596"/>
      <c r="T317" s="591"/>
      <c r="U317" s="591"/>
      <c r="V317" s="591"/>
      <c r="W317" s="591"/>
      <c r="X317" s="597"/>
      <c r="Y317" s="597"/>
      <c r="Z317" s="597"/>
      <c r="AA317" s="549"/>
      <c r="AB317" s="384"/>
      <c r="AC317" s="527"/>
      <c r="AD317" s="527"/>
      <c r="AE317" s="527"/>
      <c r="AF317" s="527"/>
      <c r="AG317" s="527"/>
      <c r="AH317" s="527"/>
      <c r="AI317" s="527"/>
      <c r="AJ317" s="527"/>
      <c r="AK317" s="527"/>
      <c r="AL317" s="527"/>
      <c r="AM317" s="527"/>
      <c r="AN317" s="527"/>
      <c r="AO317" s="527"/>
      <c r="AP317" s="527"/>
      <c r="AQ317" s="527"/>
      <c r="AR317" s="527"/>
      <c r="AS317" s="527"/>
      <c r="AT317" s="527"/>
      <c r="AU317" s="527"/>
      <c r="AV317" s="527"/>
    </row>
    <row r="318" ht="14.25" customHeight="1">
      <c r="A318" s="591"/>
      <c r="B318" s="591"/>
      <c r="C318" s="591"/>
      <c r="D318" s="591"/>
      <c r="E318" s="591"/>
      <c r="F318" s="591"/>
      <c r="G318" s="591"/>
      <c r="H318" s="592"/>
      <c r="I318" s="593"/>
      <c r="J318" s="591"/>
      <c r="K318" s="591"/>
      <c r="L318" s="594"/>
      <c r="M318" s="591"/>
      <c r="N318" s="549"/>
      <c r="O318" s="594"/>
      <c r="P318" s="591"/>
      <c r="Q318" s="591"/>
      <c r="R318" s="595"/>
      <c r="S318" s="596"/>
      <c r="T318" s="591"/>
      <c r="U318" s="591"/>
      <c r="V318" s="591"/>
      <c r="W318" s="591"/>
      <c r="X318" s="597"/>
      <c r="Y318" s="597"/>
      <c r="Z318" s="597"/>
      <c r="AA318" s="549"/>
      <c r="AB318" s="384"/>
      <c r="AC318" s="527"/>
      <c r="AD318" s="527"/>
      <c r="AE318" s="527"/>
      <c r="AF318" s="527"/>
      <c r="AG318" s="527"/>
      <c r="AH318" s="527"/>
      <c r="AI318" s="527"/>
      <c r="AJ318" s="527"/>
      <c r="AK318" s="527"/>
      <c r="AL318" s="527"/>
      <c r="AM318" s="527"/>
      <c r="AN318" s="527"/>
      <c r="AO318" s="527"/>
      <c r="AP318" s="527"/>
      <c r="AQ318" s="527"/>
      <c r="AR318" s="527"/>
      <c r="AS318" s="527"/>
      <c r="AT318" s="527"/>
      <c r="AU318" s="527"/>
      <c r="AV318" s="527"/>
    </row>
    <row r="319" ht="14.25" customHeight="1">
      <c r="A319" s="591"/>
      <c r="B319" s="591"/>
      <c r="C319" s="591"/>
      <c r="D319" s="591"/>
      <c r="E319" s="591"/>
      <c r="F319" s="591"/>
      <c r="G319" s="591"/>
      <c r="H319" s="592"/>
      <c r="I319" s="593"/>
      <c r="J319" s="591"/>
      <c r="K319" s="591"/>
      <c r="L319" s="594"/>
      <c r="M319" s="591"/>
      <c r="N319" s="549"/>
      <c r="O319" s="594"/>
      <c r="P319" s="591"/>
      <c r="Q319" s="591"/>
      <c r="R319" s="595"/>
      <c r="S319" s="596"/>
      <c r="T319" s="591"/>
      <c r="U319" s="591"/>
      <c r="V319" s="591"/>
      <c r="W319" s="591"/>
      <c r="X319" s="597"/>
      <c r="Y319" s="597"/>
      <c r="Z319" s="597"/>
      <c r="AA319" s="549"/>
      <c r="AB319" s="384"/>
      <c r="AC319" s="527"/>
      <c r="AD319" s="527"/>
      <c r="AE319" s="527"/>
      <c r="AF319" s="527"/>
      <c r="AG319" s="527"/>
      <c r="AH319" s="527"/>
      <c r="AI319" s="527"/>
      <c r="AJ319" s="527"/>
      <c r="AK319" s="527"/>
      <c r="AL319" s="527"/>
      <c r="AM319" s="527"/>
      <c r="AN319" s="527"/>
      <c r="AO319" s="527"/>
      <c r="AP319" s="527"/>
      <c r="AQ319" s="527"/>
      <c r="AR319" s="527"/>
      <c r="AS319" s="527"/>
      <c r="AT319" s="527"/>
      <c r="AU319" s="527"/>
      <c r="AV319" s="527"/>
    </row>
    <row r="320" ht="14.25" customHeight="1">
      <c r="A320" s="591"/>
      <c r="B320" s="591"/>
      <c r="C320" s="591"/>
      <c r="D320" s="591"/>
      <c r="E320" s="591"/>
      <c r="F320" s="591"/>
      <c r="G320" s="591"/>
      <c r="H320" s="592"/>
      <c r="I320" s="593"/>
      <c r="J320" s="591"/>
      <c r="K320" s="591"/>
      <c r="L320" s="594"/>
      <c r="M320" s="591"/>
      <c r="N320" s="549"/>
      <c r="O320" s="594"/>
      <c r="P320" s="591"/>
      <c r="Q320" s="591"/>
      <c r="R320" s="595"/>
      <c r="S320" s="596"/>
      <c r="T320" s="591"/>
      <c r="U320" s="591"/>
      <c r="V320" s="591"/>
      <c r="W320" s="591"/>
      <c r="X320" s="597"/>
      <c r="Y320" s="597"/>
      <c r="Z320" s="597"/>
      <c r="AA320" s="549"/>
      <c r="AB320" s="384"/>
      <c r="AC320" s="527"/>
      <c r="AD320" s="527"/>
      <c r="AE320" s="527"/>
      <c r="AF320" s="527"/>
      <c r="AG320" s="527"/>
      <c r="AH320" s="527"/>
      <c r="AI320" s="527"/>
      <c r="AJ320" s="527"/>
      <c r="AK320" s="527"/>
      <c r="AL320" s="527"/>
      <c r="AM320" s="527"/>
      <c r="AN320" s="527"/>
      <c r="AO320" s="527"/>
      <c r="AP320" s="527"/>
      <c r="AQ320" s="527"/>
      <c r="AR320" s="527"/>
      <c r="AS320" s="527"/>
      <c r="AT320" s="527"/>
      <c r="AU320" s="527"/>
      <c r="AV320" s="527"/>
    </row>
    <row r="321" ht="14.25" customHeight="1">
      <c r="A321" s="591"/>
      <c r="B321" s="591"/>
      <c r="C321" s="591"/>
      <c r="D321" s="591"/>
      <c r="E321" s="591"/>
      <c r="F321" s="591"/>
      <c r="G321" s="591"/>
      <c r="H321" s="592"/>
      <c r="I321" s="593"/>
      <c r="J321" s="591"/>
      <c r="K321" s="591"/>
      <c r="L321" s="594"/>
      <c r="M321" s="591"/>
      <c r="N321" s="549"/>
      <c r="O321" s="594"/>
      <c r="P321" s="591"/>
      <c r="Q321" s="591"/>
      <c r="R321" s="595"/>
      <c r="S321" s="596"/>
      <c r="T321" s="591"/>
      <c r="U321" s="591"/>
      <c r="V321" s="591"/>
      <c r="W321" s="591"/>
      <c r="X321" s="597"/>
      <c r="Y321" s="597"/>
      <c r="Z321" s="597"/>
      <c r="AA321" s="549"/>
      <c r="AB321" s="384"/>
      <c r="AC321" s="527"/>
      <c r="AD321" s="527"/>
      <c r="AE321" s="527"/>
      <c r="AF321" s="527"/>
      <c r="AG321" s="527"/>
      <c r="AH321" s="527"/>
      <c r="AI321" s="527"/>
      <c r="AJ321" s="527"/>
      <c r="AK321" s="527"/>
      <c r="AL321" s="527"/>
      <c r="AM321" s="527"/>
      <c r="AN321" s="527"/>
      <c r="AO321" s="527"/>
      <c r="AP321" s="527"/>
      <c r="AQ321" s="527"/>
      <c r="AR321" s="527"/>
      <c r="AS321" s="527"/>
      <c r="AT321" s="527"/>
      <c r="AU321" s="527"/>
      <c r="AV321" s="527"/>
    </row>
    <row r="322" ht="14.25" customHeight="1">
      <c r="A322" s="591"/>
      <c r="B322" s="591"/>
      <c r="C322" s="591"/>
      <c r="D322" s="591"/>
      <c r="E322" s="591"/>
      <c r="F322" s="591"/>
      <c r="G322" s="591"/>
      <c r="H322" s="592"/>
      <c r="I322" s="593"/>
      <c r="J322" s="591"/>
      <c r="K322" s="591"/>
      <c r="L322" s="594"/>
      <c r="M322" s="591"/>
      <c r="N322" s="549"/>
      <c r="O322" s="594"/>
      <c r="P322" s="591"/>
      <c r="Q322" s="591"/>
      <c r="R322" s="595"/>
      <c r="S322" s="596"/>
      <c r="T322" s="591"/>
      <c r="U322" s="591"/>
      <c r="V322" s="591"/>
      <c r="W322" s="591"/>
      <c r="X322" s="597"/>
      <c r="Y322" s="597"/>
      <c r="Z322" s="597"/>
      <c r="AA322" s="549"/>
      <c r="AB322" s="384"/>
      <c r="AC322" s="527"/>
      <c r="AD322" s="527"/>
      <c r="AE322" s="527"/>
      <c r="AF322" s="527"/>
      <c r="AG322" s="527"/>
      <c r="AH322" s="527"/>
      <c r="AI322" s="527"/>
      <c r="AJ322" s="527"/>
      <c r="AK322" s="527"/>
      <c r="AL322" s="527"/>
      <c r="AM322" s="527"/>
      <c r="AN322" s="527"/>
      <c r="AO322" s="527"/>
      <c r="AP322" s="527"/>
      <c r="AQ322" s="527"/>
      <c r="AR322" s="527"/>
      <c r="AS322" s="527"/>
      <c r="AT322" s="527"/>
      <c r="AU322" s="527"/>
      <c r="AV322" s="527"/>
    </row>
    <row r="323" ht="14.25" customHeight="1">
      <c r="A323" s="591"/>
      <c r="B323" s="591"/>
      <c r="C323" s="591"/>
      <c r="D323" s="591"/>
      <c r="E323" s="591"/>
      <c r="F323" s="591"/>
      <c r="G323" s="591"/>
      <c r="H323" s="592"/>
      <c r="I323" s="593"/>
      <c r="J323" s="591"/>
      <c r="K323" s="591"/>
      <c r="L323" s="594"/>
      <c r="M323" s="591"/>
      <c r="N323" s="549"/>
      <c r="O323" s="594"/>
      <c r="P323" s="591"/>
      <c r="Q323" s="591"/>
      <c r="R323" s="595"/>
      <c r="S323" s="596"/>
      <c r="T323" s="591"/>
      <c r="U323" s="591"/>
      <c r="V323" s="591"/>
      <c r="W323" s="591"/>
      <c r="X323" s="597"/>
      <c r="Y323" s="597"/>
      <c r="Z323" s="597"/>
      <c r="AA323" s="549"/>
      <c r="AB323" s="384"/>
      <c r="AC323" s="527"/>
      <c r="AD323" s="527"/>
      <c r="AE323" s="527"/>
      <c r="AF323" s="527"/>
      <c r="AG323" s="527"/>
      <c r="AH323" s="527"/>
      <c r="AI323" s="527"/>
      <c r="AJ323" s="527"/>
      <c r="AK323" s="527"/>
      <c r="AL323" s="527"/>
      <c r="AM323" s="527"/>
      <c r="AN323" s="527"/>
      <c r="AO323" s="527"/>
      <c r="AP323" s="527"/>
      <c r="AQ323" s="527"/>
      <c r="AR323" s="527"/>
      <c r="AS323" s="527"/>
      <c r="AT323" s="527"/>
      <c r="AU323" s="527"/>
      <c r="AV323" s="527"/>
    </row>
    <row r="324" ht="14.25" customHeight="1">
      <c r="A324" s="591"/>
      <c r="B324" s="591"/>
      <c r="C324" s="591"/>
      <c r="D324" s="591"/>
      <c r="E324" s="591"/>
      <c r="F324" s="591"/>
      <c r="G324" s="591"/>
      <c r="H324" s="592"/>
      <c r="I324" s="593"/>
      <c r="J324" s="591"/>
      <c r="K324" s="591"/>
      <c r="L324" s="594"/>
      <c r="M324" s="591"/>
      <c r="N324" s="549"/>
      <c r="O324" s="594"/>
      <c r="P324" s="591"/>
      <c r="Q324" s="591"/>
      <c r="R324" s="595"/>
      <c r="S324" s="596"/>
      <c r="T324" s="591"/>
      <c r="U324" s="591"/>
      <c r="V324" s="591"/>
      <c r="W324" s="591"/>
      <c r="X324" s="597"/>
      <c r="Y324" s="597"/>
      <c r="Z324" s="597"/>
      <c r="AA324" s="549"/>
      <c r="AB324" s="384"/>
      <c r="AC324" s="527"/>
      <c r="AD324" s="527"/>
      <c r="AE324" s="527"/>
      <c r="AF324" s="527"/>
      <c r="AG324" s="527"/>
      <c r="AH324" s="527"/>
      <c r="AI324" s="527"/>
      <c r="AJ324" s="527"/>
      <c r="AK324" s="527"/>
      <c r="AL324" s="527"/>
      <c r="AM324" s="527"/>
      <c r="AN324" s="527"/>
      <c r="AO324" s="527"/>
      <c r="AP324" s="527"/>
      <c r="AQ324" s="527"/>
      <c r="AR324" s="527"/>
      <c r="AS324" s="527"/>
      <c r="AT324" s="527"/>
      <c r="AU324" s="527"/>
      <c r="AV324" s="527"/>
    </row>
    <row r="325" ht="14.25" customHeight="1">
      <c r="A325" s="591"/>
      <c r="B325" s="591"/>
      <c r="C325" s="591"/>
      <c r="D325" s="591"/>
      <c r="E325" s="591"/>
      <c r="F325" s="591"/>
      <c r="G325" s="591"/>
      <c r="H325" s="592"/>
      <c r="I325" s="593"/>
      <c r="J325" s="591"/>
      <c r="K325" s="591"/>
      <c r="L325" s="594"/>
      <c r="M325" s="591"/>
      <c r="N325" s="549"/>
      <c r="O325" s="594"/>
      <c r="P325" s="591"/>
      <c r="Q325" s="591"/>
      <c r="R325" s="595"/>
      <c r="S325" s="596"/>
      <c r="T325" s="591"/>
      <c r="U325" s="591"/>
      <c r="V325" s="591"/>
      <c r="W325" s="591"/>
      <c r="X325" s="597"/>
      <c r="Y325" s="597"/>
      <c r="Z325" s="597"/>
      <c r="AA325" s="549"/>
      <c r="AB325" s="384"/>
      <c r="AC325" s="527"/>
      <c r="AD325" s="527"/>
      <c r="AE325" s="527"/>
      <c r="AF325" s="527"/>
      <c r="AG325" s="527"/>
      <c r="AH325" s="527"/>
      <c r="AI325" s="527"/>
      <c r="AJ325" s="527"/>
      <c r="AK325" s="527"/>
      <c r="AL325" s="527"/>
      <c r="AM325" s="527"/>
      <c r="AN325" s="527"/>
      <c r="AO325" s="527"/>
      <c r="AP325" s="527"/>
      <c r="AQ325" s="527"/>
      <c r="AR325" s="527"/>
      <c r="AS325" s="527"/>
      <c r="AT325" s="527"/>
      <c r="AU325" s="527"/>
      <c r="AV325" s="527"/>
    </row>
    <row r="326" ht="14.25" customHeight="1">
      <c r="A326" s="591"/>
      <c r="B326" s="591"/>
      <c r="C326" s="591"/>
      <c r="D326" s="591"/>
      <c r="E326" s="591"/>
      <c r="F326" s="591"/>
      <c r="G326" s="591"/>
      <c r="H326" s="592"/>
      <c r="I326" s="593"/>
      <c r="J326" s="591"/>
      <c r="K326" s="591"/>
      <c r="L326" s="594"/>
      <c r="M326" s="591"/>
      <c r="N326" s="549"/>
      <c r="O326" s="594"/>
      <c r="P326" s="591"/>
      <c r="Q326" s="591"/>
      <c r="R326" s="595"/>
      <c r="S326" s="596"/>
      <c r="T326" s="591"/>
      <c r="U326" s="591"/>
      <c r="V326" s="591"/>
      <c r="W326" s="591"/>
      <c r="X326" s="597"/>
      <c r="Y326" s="597"/>
      <c r="Z326" s="597"/>
      <c r="AA326" s="549"/>
      <c r="AB326" s="384"/>
      <c r="AC326" s="527"/>
      <c r="AD326" s="527"/>
      <c r="AE326" s="527"/>
      <c r="AF326" s="527"/>
      <c r="AG326" s="527"/>
      <c r="AH326" s="527"/>
      <c r="AI326" s="527"/>
      <c r="AJ326" s="527"/>
      <c r="AK326" s="527"/>
      <c r="AL326" s="527"/>
      <c r="AM326" s="527"/>
      <c r="AN326" s="527"/>
      <c r="AO326" s="527"/>
      <c r="AP326" s="527"/>
      <c r="AQ326" s="527"/>
      <c r="AR326" s="527"/>
      <c r="AS326" s="527"/>
      <c r="AT326" s="527"/>
      <c r="AU326" s="527"/>
      <c r="AV326" s="527"/>
    </row>
    <row r="327" ht="14.25" customHeight="1">
      <c r="A327" s="591"/>
      <c r="B327" s="591"/>
      <c r="C327" s="591"/>
      <c r="D327" s="591"/>
      <c r="E327" s="591"/>
      <c r="F327" s="591"/>
      <c r="G327" s="591"/>
      <c r="H327" s="592"/>
      <c r="I327" s="593"/>
      <c r="J327" s="591"/>
      <c r="K327" s="591"/>
      <c r="L327" s="594"/>
      <c r="M327" s="591"/>
      <c r="N327" s="549"/>
      <c r="O327" s="594"/>
      <c r="P327" s="591"/>
      <c r="Q327" s="591"/>
      <c r="R327" s="595"/>
      <c r="S327" s="596"/>
      <c r="T327" s="591"/>
      <c r="U327" s="591"/>
      <c r="V327" s="591"/>
      <c r="W327" s="591"/>
      <c r="X327" s="597"/>
      <c r="Y327" s="597"/>
      <c r="Z327" s="597"/>
      <c r="AA327" s="549"/>
      <c r="AB327" s="384"/>
      <c r="AC327" s="527"/>
      <c r="AD327" s="527"/>
      <c r="AE327" s="527"/>
      <c r="AF327" s="527"/>
      <c r="AG327" s="527"/>
      <c r="AH327" s="527"/>
      <c r="AI327" s="527"/>
      <c r="AJ327" s="527"/>
      <c r="AK327" s="527"/>
      <c r="AL327" s="527"/>
      <c r="AM327" s="527"/>
      <c r="AN327" s="527"/>
      <c r="AO327" s="527"/>
      <c r="AP327" s="527"/>
      <c r="AQ327" s="527"/>
      <c r="AR327" s="527"/>
      <c r="AS327" s="527"/>
      <c r="AT327" s="527"/>
      <c r="AU327" s="527"/>
      <c r="AV327" s="527"/>
    </row>
    <row r="328" ht="14.25" customHeight="1">
      <c r="A328" s="591"/>
      <c r="B328" s="591"/>
      <c r="C328" s="591"/>
      <c r="D328" s="591"/>
      <c r="E328" s="591"/>
      <c r="F328" s="591"/>
      <c r="G328" s="591"/>
      <c r="H328" s="592"/>
      <c r="I328" s="593"/>
      <c r="J328" s="591"/>
      <c r="K328" s="591"/>
      <c r="L328" s="594"/>
      <c r="M328" s="591"/>
      <c r="N328" s="549"/>
      <c r="O328" s="594"/>
      <c r="P328" s="591"/>
      <c r="Q328" s="591"/>
      <c r="R328" s="595"/>
      <c r="S328" s="596"/>
      <c r="T328" s="591"/>
      <c r="U328" s="591"/>
      <c r="V328" s="591"/>
      <c r="W328" s="591"/>
      <c r="X328" s="597"/>
      <c r="Y328" s="597"/>
      <c r="Z328" s="597"/>
      <c r="AA328" s="549"/>
      <c r="AB328" s="384"/>
      <c r="AC328" s="527"/>
      <c r="AD328" s="527"/>
      <c r="AE328" s="527"/>
      <c r="AF328" s="527"/>
      <c r="AG328" s="527"/>
      <c r="AH328" s="527"/>
      <c r="AI328" s="527"/>
      <c r="AJ328" s="527"/>
      <c r="AK328" s="527"/>
      <c r="AL328" s="527"/>
      <c r="AM328" s="527"/>
      <c r="AN328" s="527"/>
      <c r="AO328" s="527"/>
      <c r="AP328" s="527"/>
      <c r="AQ328" s="527"/>
      <c r="AR328" s="527"/>
      <c r="AS328" s="527"/>
      <c r="AT328" s="527"/>
      <c r="AU328" s="527"/>
      <c r="AV328" s="527"/>
    </row>
    <row r="329" ht="14.25" customHeight="1">
      <c r="A329" s="591"/>
      <c r="B329" s="591"/>
      <c r="C329" s="591"/>
      <c r="D329" s="591"/>
      <c r="E329" s="591"/>
      <c r="F329" s="591"/>
      <c r="G329" s="591"/>
      <c r="H329" s="592"/>
      <c r="I329" s="593"/>
      <c r="J329" s="591"/>
      <c r="K329" s="591"/>
      <c r="L329" s="594"/>
      <c r="M329" s="591"/>
      <c r="N329" s="549"/>
      <c r="O329" s="594"/>
      <c r="P329" s="591"/>
      <c r="Q329" s="591"/>
      <c r="R329" s="595"/>
      <c r="S329" s="596"/>
      <c r="T329" s="591"/>
      <c r="U329" s="591"/>
      <c r="V329" s="591"/>
      <c r="W329" s="591"/>
      <c r="X329" s="597"/>
      <c r="Y329" s="597"/>
      <c r="Z329" s="597"/>
      <c r="AA329" s="549"/>
      <c r="AB329" s="384"/>
      <c r="AC329" s="527"/>
      <c r="AD329" s="527"/>
      <c r="AE329" s="527"/>
      <c r="AF329" s="527"/>
      <c r="AG329" s="527"/>
      <c r="AH329" s="527"/>
      <c r="AI329" s="527"/>
      <c r="AJ329" s="527"/>
      <c r="AK329" s="527"/>
      <c r="AL329" s="527"/>
      <c r="AM329" s="527"/>
      <c r="AN329" s="527"/>
      <c r="AO329" s="527"/>
      <c r="AP329" s="527"/>
      <c r="AQ329" s="527"/>
      <c r="AR329" s="527"/>
      <c r="AS329" s="527"/>
      <c r="AT329" s="527"/>
      <c r="AU329" s="527"/>
      <c r="AV329" s="527"/>
    </row>
    <row r="330" ht="14.25" customHeight="1">
      <c r="A330" s="591"/>
      <c r="B330" s="591"/>
      <c r="C330" s="591"/>
      <c r="D330" s="591"/>
      <c r="E330" s="591"/>
      <c r="F330" s="591"/>
      <c r="G330" s="591"/>
      <c r="H330" s="592"/>
      <c r="I330" s="593"/>
      <c r="J330" s="591"/>
      <c r="K330" s="591"/>
      <c r="L330" s="594"/>
      <c r="M330" s="591"/>
      <c r="N330" s="549"/>
      <c r="O330" s="594"/>
      <c r="P330" s="591"/>
      <c r="Q330" s="591"/>
      <c r="R330" s="595"/>
      <c r="S330" s="596"/>
      <c r="T330" s="591"/>
      <c r="U330" s="591"/>
      <c r="V330" s="591"/>
      <c r="W330" s="591"/>
      <c r="X330" s="597"/>
      <c r="Y330" s="597"/>
      <c r="Z330" s="597"/>
      <c r="AA330" s="549"/>
      <c r="AB330" s="384"/>
      <c r="AC330" s="527"/>
      <c r="AD330" s="527"/>
      <c r="AE330" s="527"/>
      <c r="AF330" s="527"/>
      <c r="AG330" s="527"/>
      <c r="AH330" s="527"/>
      <c r="AI330" s="527"/>
      <c r="AJ330" s="527"/>
      <c r="AK330" s="527"/>
      <c r="AL330" s="527"/>
      <c r="AM330" s="527"/>
      <c r="AN330" s="527"/>
      <c r="AO330" s="527"/>
      <c r="AP330" s="527"/>
      <c r="AQ330" s="527"/>
      <c r="AR330" s="527"/>
      <c r="AS330" s="527"/>
      <c r="AT330" s="527"/>
      <c r="AU330" s="527"/>
      <c r="AV330" s="527"/>
    </row>
    <row r="331" ht="14.25" customHeight="1">
      <c r="A331" s="591"/>
      <c r="B331" s="591"/>
      <c r="C331" s="591"/>
      <c r="D331" s="591"/>
      <c r="E331" s="591"/>
      <c r="F331" s="591"/>
      <c r="G331" s="591"/>
      <c r="H331" s="592"/>
      <c r="I331" s="593"/>
      <c r="J331" s="591"/>
      <c r="K331" s="591"/>
      <c r="L331" s="594"/>
      <c r="M331" s="591"/>
      <c r="N331" s="549"/>
      <c r="O331" s="594"/>
      <c r="P331" s="591"/>
      <c r="Q331" s="591"/>
      <c r="R331" s="595"/>
      <c r="S331" s="596"/>
      <c r="T331" s="591"/>
      <c r="U331" s="591"/>
      <c r="V331" s="591"/>
      <c r="W331" s="591"/>
      <c r="X331" s="597"/>
      <c r="Y331" s="597"/>
      <c r="Z331" s="597"/>
      <c r="AA331" s="549"/>
      <c r="AB331" s="384"/>
      <c r="AC331" s="527"/>
      <c r="AD331" s="527"/>
      <c r="AE331" s="527"/>
      <c r="AF331" s="527"/>
      <c r="AG331" s="527"/>
      <c r="AH331" s="527"/>
      <c r="AI331" s="527"/>
      <c r="AJ331" s="527"/>
      <c r="AK331" s="527"/>
      <c r="AL331" s="527"/>
      <c r="AM331" s="527"/>
      <c r="AN331" s="527"/>
      <c r="AO331" s="527"/>
      <c r="AP331" s="527"/>
      <c r="AQ331" s="527"/>
      <c r="AR331" s="527"/>
      <c r="AS331" s="527"/>
      <c r="AT331" s="527"/>
      <c r="AU331" s="527"/>
      <c r="AV331" s="527"/>
    </row>
    <row r="332" ht="14.25" customHeight="1">
      <c r="A332" s="591"/>
      <c r="B332" s="591"/>
      <c r="C332" s="591"/>
      <c r="D332" s="591"/>
      <c r="E332" s="591"/>
      <c r="F332" s="591"/>
      <c r="G332" s="591"/>
      <c r="H332" s="592"/>
      <c r="I332" s="593"/>
      <c r="J332" s="591"/>
      <c r="K332" s="591"/>
      <c r="L332" s="594"/>
      <c r="M332" s="591"/>
      <c r="N332" s="549"/>
      <c r="O332" s="594"/>
      <c r="P332" s="591"/>
      <c r="Q332" s="591"/>
      <c r="R332" s="595"/>
      <c r="S332" s="596"/>
      <c r="T332" s="591"/>
      <c r="U332" s="591"/>
      <c r="V332" s="591"/>
      <c r="W332" s="591"/>
      <c r="X332" s="597"/>
      <c r="Y332" s="597"/>
      <c r="Z332" s="597"/>
      <c r="AA332" s="549"/>
      <c r="AB332" s="384"/>
      <c r="AC332" s="527"/>
      <c r="AD332" s="527"/>
      <c r="AE332" s="527"/>
      <c r="AF332" s="527"/>
      <c r="AG332" s="527"/>
      <c r="AH332" s="527"/>
      <c r="AI332" s="527"/>
      <c r="AJ332" s="527"/>
      <c r="AK332" s="527"/>
      <c r="AL332" s="527"/>
      <c r="AM332" s="527"/>
      <c r="AN332" s="527"/>
      <c r="AO332" s="527"/>
      <c r="AP332" s="527"/>
      <c r="AQ332" s="527"/>
      <c r="AR332" s="527"/>
      <c r="AS332" s="527"/>
      <c r="AT332" s="527"/>
      <c r="AU332" s="527"/>
      <c r="AV332" s="527"/>
    </row>
    <row r="333" ht="14.25" customHeight="1">
      <c r="A333" s="591"/>
      <c r="B333" s="591"/>
      <c r="C333" s="591"/>
      <c r="D333" s="591"/>
      <c r="E333" s="591"/>
      <c r="F333" s="591"/>
      <c r="G333" s="591"/>
      <c r="H333" s="592"/>
      <c r="I333" s="593"/>
      <c r="J333" s="591"/>
      <c r="K333" s="591"/>
      <c r="L333" s="594"/>
      <c r="M333" s="591"/>
      <c r="N333" s="549"/>
      <c r="O333" s="594"/>
      <c r="P333" s="591"/>
      <c r="Q333" s="591"/>
      <c r="R333" s="595"/>
      <c r="S333" s="596"/>
      <c r="T333" s="591"/>
      <c r="U333" s="591"/>
      <c r="V333" s="591"/>
      <c r="W333" s="591"/>
      <c r="X333" s="597"/>
      <c r="Y333" s="597"/>
      <c r="Z333" s="597"/>
      <c r="AA333" s="549"/>
      <c r="AB333" s="384"/>
      <c r="AC333" s="527"/>
      <c r="AD333" s="527"/>
      <c r="AE333" s="527"/>
      <c r="AF333" s="527"/>
      <c r="AG333" s="527"/>
      <c r="AH333" s="527"/>
      <c r="AI333" s="527"/>
      <c r="AJ333" s="527"/>
      <c r="AK333" s="527"/>
      <c r="AL333" s="527"/>
      <c r="AM333" s="527"/>
      <c r="AN333" s="527"/>
      <c r="AO333" s="527"/>
      <c r="AP333" s="527"/>
      <c r="AQ333" s="527"/>
      <c r="AR333" s="527"/>
      <c r="AS333" s="527"/>
      <c r="AT333" s="527"/>
      <c r="AU333" s="527"/>
      <c r="AV333" s="527"/>
    </row>
    <row r="334" ht="14.25" customHeight="1">
      <c r="A334" s="591"/>
      <c r="B334" s="591"/>
      <c r="C334" s="591"/>
      <c r="D334" s="591"/>
      <c r="E334" s="591"/>
      <c r="F334" s="591"/>
      <c r="G334" s="591"/>
      <c r="H334" s="592"/>
      <c r="I334" s="593"/>
      <c r="J334" s="591"/>
      <c r="K334" s="591"/>
      <c r="L334" s="594"/>
      <c r="M334" s="591"/>
      <c r="N334" s="549"/>
      <c r="O334" s="594"/>
      <c r="P334" s="591"/>
      <c r="Q334" s="591"/>
      <c r="R334" s="595"/>
      <c r="S334" s="596"/>
      <c r="T334" s="591"/>
      <c r="U334" s="591"/>
      <c r="V334" s="591"/>
      <c r="W334" s="591"/>
      <c r="X334" s="597"/>
      <c r="Y334" s="597"/>
      <c r="Z334" s="597"/>
      <c r="AA334" s="549"/>
      <c r="AB334" s="384"/>
      <c r="AC334" s="527"/>
      <c r="AD334" s="527"/>
      <c r="AE334" s="527"/>
      <c r="AF334" s="527"/>
      <c r="AG334" s="527"/>
      <c r="AH334" s="527"/>
      <c r="AI334" s="527"/>
      <c r="AJ334" s="527"/>
      <c r="AK334" s="527"/>
      <c r="AL334" s="527"/>
      <c r="AM334" s="527"/>
      <c r="AN334" s="527"/>
      <c r="AO334" s="527"/>
      <c r="AP334" s="527"/>
      <c r="AQ334" s="527"/>
      <c r="AR334" s="527"/>
      <c r="AS334" s="527"/>
      <c r="AT334" s="527"/>
      <c r="AU334" s="527"/>
      <c r="AV334" s="527"/>
    </row>
    <row r="335" ht="14.25" customHeight="1">
      <c r="A335" s="591"/>
      <c r="B335" s="591"/>
      <c r="C335" s="591"/>
      <c r="D335" s="591"/>
      <c r="E335" s="591"/>
      <c r="F335" s="591"/>
      <c r="G335" s="591"/>
      <c r="H335" s="592"/>
      <c r="I335" s="593"/>
      <c r="J335" s="591"/>
      <c r="K335" s="591"/>
      <c r="L335" s="594"/>
      <c r="M335" s="591"/>
      <c r="N335" s="549"/>
      <c r="O335" s="594"/>
      <c r="P335" s="591"/>
      <c r="Q335" s="591"/>
      <c r="R335" s="595"/>
      <c r="S335" s="596"/>
      <c r="T335" s="591"/>
      <c r="U335" s="591"/>
      <c r="V335" s="591"/>
      <c r="W335" s="591"/>
      <c r="X335" s="597"/>
      <c r="Y335" s="597"/>
      <c r="Z335" s="597"/>
      <c r="AA335" s="549"/>
      <c r="AB335" s="384"/>
      <c r="AC335" s="527"/>
      <c r="AD335" s="527"/>
      <c r="AE335" s="527"/>
      <c r="AF335" s="527"/>
      <c r="AG335" s="527"/>
      <c r="AH335" s="527"/>
      <c r="AI335" s="527"/>
      <c r="AJ335" s="527"/>
      <c r="AK335" s="527"/>
      <c r="AL335" s="527"/>
      <c r="AM335" s="527"/>
      <c r="AN335" s="527"/>
      <c r="AO335" s="527"/>
      <c r="AP335" s="527"/>
      <c r="AQ335" s="527"/>
      <c r="AR335" s="527"/>
      <c r="AS335" s="527"/>
      <c r="AT335" s="527"/>
      <c r="AU335" s="527"/>
      <c r="AV335" s="527"/>
    </row>
    <row r="336" ht="14.25" customHeight="1">
      <c r="A336" s="591"/>
      <c r="B336" s="591"/>
      <c r="C336" s="591"/>
      <c r="D336" s="591"/>
      <c r="E336" s="591"/>
      <c r="F336" s="591"/>
      <c r="G336" s="591"/>
      <c r="H336" s="592"/>
      <c r="I336" s="593"/>
      <c r="J336" s="591"/>
      <c r="K336" s="591"/>
      <c r="L336" s="594"/>
      <c r="M336" s="591"/>
      <c r="N336" s="549"/>
      <c r="O336" s="594"/>
      <c r="P336" s="591"/>
      <c r="Q336" s="591"/>
      <c r="R336" s="595"/>
      <c r="S336" s="596"/>
      <c r="T336" s="591"/>
      <c r="U336" s="591"/>
      <c r="V336" s="591"/>
      <c r="W336" s="591"/>
      <c r="X336" s="597"/>
      <c r="Y336" s="597"/>
      <c r="Z336" s="597"/>
      <c r="AA336" s="549"/>
      <c r="AB336" s="384"/>
      <c r="AC336" s="527"/>
      <c r="AD336" s="527"/>
      <c r="AE336" s="527"/>
      <c r="AF336" s="527"/>
      <c r="AG336" s="527"/>
      <c r="AH336" s="527"/>
      <c r="AI336" s="527"/>
      <c r="AJ336" s="527"/>
      <c r="AK336" s="527"/>
      <c r="AL336" s="527"/>
      <c r="AM336" s="527"/>
      <c r="AN336" s="527"/>
      <c r="AO336" s="527"/>
      <c r="AP336" s="527"/>
      <c r="AQ336" s="527"/>
      <c r="AR336" s="527"/>
      <c r="AS336" s="527"/>
      <c r="AT336" s="527"/>
      <c r="AU336" s="527"/>
      <c r="AV336" s="527"/>
    </row>
    <row r="337" ht="14.25" customHeight="1">
      <c r="A337" s="591"/>
      <c r="B337" s="591"/>
      <c r="C337" s="591"/>
      <c r="D337" s="591"/>
      <c r="E337" s="591"/>
      <c r="F337" s="591"/>
      <c r="G337" s="591"/>
      <c r="H337" s="592"/>
      <c r="I337" s="593"/>
      <c r="J337" s="591"/>
      <c r="K337" s="591"/>
      <c r="L337" s="594"/>
      <c r="M337" s="591"/>
      <c r="N337" s="549"/>
      <c r="O337" s="594"/>
      <c r="P337" s="591"/>
      <c r="Q337" s="591"/>
      <c r="R337" s="595"/>
      <c r="S337" s="596"/>
      <c r="T337" s="591"/>
      <c r="U337" s="591"/>
      <c r="V337" s="591"/>
      <c r="W337" s="591"/>
      <c r="X337" s="597"/>
      <c r="Y337" s="597"/>
      <c r="Z337" s="597"/>
      <c r="AA337" s="549"/>
      <c r="AB337" s="384"/>
      <c r="AC337" s="527"/>
      <c r="AD337" s="527"/>
      <c r="AE337" s="527"/>
      <c r="AF337" s="527"/>
      <c r="AG337" s="527"/>
      <c r="AH337" s="527"/>
      <c r="AI337" s="527"/>
      <c r="AJ337" s="527"/>
      <c r="AK337" s="527"/>
      <c r="AL337" s="527"/>
      <c r="AM337" s="527"/>
      <c r="AN337" s="527"/>
      <c r="AO337" s="527"/>
      <c r="AP337" s="527"/>
      <c r="AQ337" s="527"/>
      <c r="AR337" s="527"/>
      <c r="AS337" s="527"/>
      <c r="AT337" s="527"/>
      <c r="AU337" s="527"/>
      <c r="AV337" s="527"/>
    </row>
    <row r="338" ht="14.25" customHeight="1">
      <c r="A338" s="591"/>
      <c r="B338" s="591"/>
      <c r="C338" s="591"/>
      <c r="D338" s="591"/>
      <c r="E338" s="591"/>
      <c r="F338" s="591"/>
      <c r="G338" s="591"/>
      <c r="H338" s="592"/>
      <c r="I338" s="593"/>
      <c r="J338" s="591"/>
      <c r="K338" s="591"/>
      <c r="L338" s="594"/>
      <c r="M338" s="591"/>
      <c r="N338" s="549"/>
      <c r="O338" s="594"/>
      <c r="P338" s="591"/>
      <c r="Q338" s="591"/>
      <c r="R338" s="595"/>
      <c r="S338" s="596"/>
      <c r="T338" s="591"/>
      <c r="U338" s="591"/>
      <c r="V338" s="591"/>
      <c r="W338" s="591"/>
      <c r="X338" s="597"/>
      <c r="Y338" s="597"/>
      <c r="Z338" s="597"/>
      <c r="AA338" s="549"/>
      <c r="AB338" s="384"/>
      <c r="AC338" s="527"/>
      <c r="AD338" s="527"/>
      <c r="AE338" s="527"/>
      <c r="AF338" s="527"/>
      <c r="AG338" s="527"/>
      <c r="AH338" s="527"/>
      <c r="AI338" s="527"/>
      <c r="AJ338" s="527"/>
      <c r="AK338" s="527"/>
      <c r="AL338" s="527"/>
      <c r="AM338" s="527"/>
      <c r="AN338" s="527"/>
      <c r="AO338" s="527"/>
      <c r="AP338" s="527"/>
      <c r="AQ338" s="527"/>
      <c r="AR338" s="527"/>
      <c r="AS338" s="527"/>
      <c r="AT338" s="527"/>
      <c r="AU338" s="527"/>
      <c r="AV338" s="527"/>
    </row>
    <row r="339" ht="14.25" customHeight="1">
      <c r="A339" s="591"/>
      <c r="B339" s="591"/>
      <c r="C339" s="591"/>
      <c r="D339" s="591"/>
      <c r="E339" s="591"/>
      <c r="F339" s="591"/>
      <c r="G339" s="591"/>
      <c r="H339" s="592"/>
      <c r="I339" s="593"/>
      <c r="J339" s="591"/>
      <c r="K339" s="591"/>
      <c r="L339" s="594"/>
      <c r="M339" s="591"/>
      <c r="N339" s="549"/>
      <c r="O339" s="594"/>
      <c r="P339" s="591"/>
      <c r="Q339" s="591"/>
      <c r="R339" s="595"/>
      <c r="S339" s="596"/>
      <c r="T339" s="591"/>
      <c r="U339" s="591"/>
      <c r="V339" s="591"/>
      <c r="W339" s="591"/>
      <c r="X339" s="597"/>
      <c r="Y339" s="597"/>
      <c r="Z339" s="597"/>
      <c r="AA339" s="549"/>
      <c r="AB339" s="384"/>
      <c r="AC339" s="527"/>
      <c r="AD339" s="527"/>
      <c r="AE339" s="527"/>
      <c r="AF339" s="527"/>
      <c r="AG339" s="527"/>
      <c r="AH339" s="527"/>
      <c r="AI339" s="527"/>
      <c r="AJ339" s="527"/>
      <c r="AK339" s="527"/>
      <c r="AL339" s="527"/>
      <c r="AM339" s="527"/>
      <c r="AN339" s="527"/>
      <c r="AO339" s="527"/>
      <c r="AP339" s="527"/>
      <c r="AQ339" s="527"/>
      <c r="AR339" s="527"/>
      <c r="AS339" s="527"/>
      <c r="AT339" s="527"/>
      <c r="AU339" s="527"/>
      <c r="AV339" s="527"/>
    </row>
    <row r="340" ht="14.25" customHeight="1">
      <c r="A340" s="591"/>
      <c r="B340" s="591"/>
      <c r="C340" s="591"/>
      <c r="D340" s="591"/>
      <c r="E340" s="591"/>
      <c r="F340" s="591"/>
      <c r="G340" s="591"/>
      <c r="H340" s="592"/>
      <c r="I340" s="593"/>
      <c r="J340" s="591"/>
      <c r="K340" s="591"/>
      <c r="L340" s="594"/>
      <c r="M340" s="591"/>
      <c r="N340" s="549"/>
      <c r="O340" s="594"/>
      <c r="P340" s="591"/>
      <c r="Q340" s="591"/>
      <c r="R340" s="595"/>
      <c r="S340" s="596"/>
      <c r="T340" s="591"/>
      <c r="U340" s="591"/>
      <c r="V340" s="591"/>
      <c r="W340" s="591"/>
      <c r="X340" s="597"/>
      <c r="Y340" s="597"/>
      <c r="Z340" s="597"/>
      <c r="AA340" s="549"/>
      <c r="AB340" s="384"/>
      <c r="AC340" s="527"/>
      <c r="AD340" s="527"/>
      <c r="AE340" s="527"/>
      <c r="AF340" s="527"/>
      <c r="AG340" s="527"/>
      <c r="AH340" s="527"/>
      <c r="AI340" s="527"/>
      <c r="AJ340" s="527"/>
      <c r="AK340" s="527"/>
      <c r="AL340" s="527"/>
      <c r="AM340" s="527"/>
      <c r="AN340" s="527"/>
      <c r="AO340" s="527"/>
      <c r="AP340" s="527"/>
      <c r="AQ340" s="527"/>
      <c r="AR340" s="527"/>
      <c r="AS340" s="527"/>
      <c r="AT340" s="527"/>
      <c r="AU340" s="527"/>
      <c r="AV340" s="527"/>
    </row>
    <row r="341" ht="14.25" customHeight="1">
      <c r="A341" s="591"/>
      <c r="B341" s="591"/>
      <c r="C341" s="591"/>
      <c r="D341" s="591"/>
      <c r="E341" s="591"/>
      <c r="F341" s="591"/>
      <c r="G341" s="591"/>
      <c r="H341" s="592"/>
      <c r="I341" s="593"/>
      <c r="J341" s="591"/>
      <c r="K341" s="591"/>
      <c r="L341" s="594"/>
      <c r="M341" s="591"/>
      <c r="N341" s="549"/>
      <c r="O341" s="594"/>
      <c r="P341" s="591"/>
      <c r="Q341" s="591"/>
      <c r="R341" s="595"/>
      <c r="S341" s="596"/>
      <c r="T341" s="591"/>
      <c r="U341" s="591"/>
      <c r="V341" s="591"/>
      <c r="W341" s="591"/>
      <c r="X341" s="597"/>
      <c r="Y341" s="597"/>
      <c r="Z341" s="597"/>
      <c r="AA341" s="549"/>
      <c r="AB341" s="384"/>
      <c r="AC341" s="527"/>
      <c r="AD341" s="527"/>
      <c r="AE341" s="527"/>
      <c r="AF341" s="527"/>
      <c r="AG341" s="527"/>
      <c r="AH341" s="527"/>
      <c r="AI341" s="527"/>
      <c r="AJ341" s="527"/>
      <c r="AK341" s="527"/>
      <c r="AL341" s="527"/>
      <c r="AM341" s="527"/>
      <c r="AN341" s="527"/>
      <c r="AO341" s="527"/>
      <c r="AP341" s="527"/>
      <c r="AQ341" s="527"/>
      <c r="AR341" s="527"/>
      <c r="AS341" s="527"/>
      <c r="AT341" s="527"/>
      <c r="AU341" s="527"/>
      <c r="AV341" s="527"/>
    </row>
    <row r="342" ht="14.25" customHeight="1">
      <c r="A342" s="591"/>
      <c r="B342" s="591"/>
      <c r="C342" s="591"/>
      <c r="D342" s="591"/>
      <c r="E342" s="591"/>
      <c r="F342" s="591"/>
      <c r="G342" s="591"/>
      <c r="H342" s="592"/>
      <c r="I342" s="593"/>
      <c r="J342" s="591"/>
      <c r="K342" s="591"/>
      <c r="L342" s="594"/>
      <c r="M342" s="591"/>
      <c r="N342" s="549"/>
      <c r="O342" s="594"/>
      <c r="P342" s="591"/>
      <c r="Q342" s="591"/>
      <c r="R342" s="595"/>
      <c r="S342" s="596"/>
      <c r="T342" s="591"/>
      <c r="U342" s="591"/>
      <c r="V342" s="591"/>
      <c r="W342" s="591"/>
      <c r="X342" s="597"/>
      <c r="Y342" s="597"/>
      <c r="Z342" s="597"/>
      <c r="AA342" s="549"/>
      <c r="AB342" s="384"/>
      <c r="AC342" s="527"/>
      <c r="AD342" s="527"/>
      <c r="AE342" s="527"/>
      <c r="AF342" s="527"/>
      <c r="AG342" s="527"/>
      <c r="AH342" s="527"/>
      <c r="AI342" s="527"/>
      <c r="AJ342" s="527"/>
      <c r="AK342" s="527"/>
      <c r="AL342" s="527"/>
      <c r="AM342" s="527"/>
      <c r="AN342" s="527"/>
      <c r="AO342" s="527"/>
      <c r="AP342" s="527"/>
      <c r="AQ342" s="527"/>
      <c r="AR342" s="527"/>
      <c r="AS342" s="527"/>
      <c r="AT342" s="527"/>
      <c r="AU342" s="527"/>
      <c r="AV342" s="527"/>
    </row>
    <row r="343" ht="14.25" customHeight="1">
      <c r="A343" s="591"/>
      <c r="B343" s="591"/>
      <c r="C343" s="591"/>
      <c r="D343" s="591"/>
      <c r="E343" s="591"/>
      <c r="F343" s="591"/>
      <c r="G343" s="591"/>
      <c r="H343" s="592"/>
      <c r="I343" s="593"/>
      <c r="J343" s="591"/>
      <c r="K343" s="591"/>
      <c r="L343" s="594"/>
      <c r="M343" s="591"/>
      <c r="N343" s="549"/>
      <c r="O343" s="594"/>
      <c r="P343" s="591"/>
      <c r="Q343" s="591"/>
      <c r="R343" s="595"/>
      <c r="S343" s="596"/>
      <c r="T343" s="591"/>
      <c r="U343" s="591"/>
      <c r="V343" s="591"/>
      <c r="W343" s="591"/>
      <c r="X343" s="597"/>
      <c r="Y343" s="597"/>
      <c r="Z343" s="597"/>
      <c r="AA343" s="549"/>
      <c r="AB343" s="384"/>
      <c r="AC343" s="527"/>
      <c r="AD343" s="527"/>
      <c r="AE343" s="527"/>
      <c r="AF343" s="527"/>
      <c r="AG343" s="527"/>
      <c r="AH343" s="527"/>
      <c r="AI343" s="527"/>
      <c r="AJ343" s="527"/>
      <c r="AK343" s="527"/>
      <c r="AL343" s="527"/>
      <c r="AM343" s="527"/>
      <c r="AN343" s="527"/>
      <c r="AO343" s="527"/>
      <c r="AP343" s="527"/>
      <c r="AQ343" s="527"/>
      <c r="AR343" s="527"/>
      <c r="AS343" s="527"/>
      <c r="AT343" s="527"/>
      <c r="AU343" s="527"/>
      <c r="AV343" s="527"/>
    </row>
    <row r="344" ht="14.25" customHeight="1">
      <c r="A344" s="591"/>
      <c r="B344" s="591"/>
      <c r="C344" s="591"/>
      <c r="D344" s="591"/>
      <c r="E344" s="591"/>
      <c r="F344" s="591"/>
      <c r="G344" s="591"/>
      <c r="H344" s="592"/>
      <c r="I344" s="593"/>
      <c r="J344" s="591"/>
      <c r="K344" s="591"/>
      <c r="L344" s="594"/>
      <c r="M344" s="591"/>
      <c r="N344" s="549"/>
      <c r="O344" s="594"/>
      <c r="P344" s="591"/>
      <c r="Q344" s="591"/>
      <c r="R344" s="595"/>
      <c r="S344" s="596"/>
      <c r="T344" s="591"/>
      <c r="U344" s="591"/>
      <c r="V344" s="591"/>
      <c r="W344" s="591"/>
      <c r="X344" s="597"/>
      <c r="Y344" s="597"/>
      <c r="Z344" s="597"/>
      <c r="AA344" s="549"/>
      <c r="AB344" s="384"/>
      <c r="AC344" s="527"/>
      <c r="AD344" s="527"/>
      <c r="AE344" s="527"/>
      <c r="AF344" s="527"/>
      <c r="AG344" s="527"/>
      <c r="AH344" s="527"/>
      <c r="AI344" s="527"/>
      <c r="AJ344" s="527"/>
      <c r="AK344" s="527"/>
      <c r="AL344" s="527"/>
      <c r="AM344" s="527"/>
      <c r="AN344" s="527"/>
      <c r="AO344" s="527"/>
      <c r="AP344" s="527"/>
      <c r="AQ344" s="527"/>
      <c r="AR344" s="527"/>
      <c r="AS344" s="527"/>
      <c r="AT344" s="527"/>
      <c r="AU344" s="527"/>
      <c r="AV344" s="527"/>
    </row>
    <row r="345" ht="14.25" customHeight="1">
      <c r="A345" s="591"/>
      <c r="B345" s="591"/>
      <c r="C345" s="591"/>
      <c r="D345" s="591"/>
      <c r="E345" s="591"/>
      <c r="F345" s="591"/>
      <c r="G345" s="591"/>
      <c r="H345" s="592"/>
      <c r="I345" s="593"/>
      <c r="J345" s="591"/>
      <c r="K345" s="591"/>
      <c r="L345" s="594"/>
      <c r="M345" s="591"/>
      <c r="N345" s="549"/>
      <c r="O345" s="594"/>
      <c r="P345" s="591"/>
      <c r="Q345" s="591"/>
      <c r="R345" s="595"/>
      <c r="S345" s="596"/>
      <c r="T345" s="591"/>
      <c r="U345" s="591"/>
      <c r="V345" s="591"/>
      <c r="W345" s="591"/>
      <c r="X345" s="597"/>
      <c r="Y345" s="597"/>
      <c r="Z345" s="597"/>
      <c r="AA345" s="549"/>
      <c r="AB345" s="384"/>
      <c r="AC345" s="527"/>
      <c r="AD345" s="527"/>
      <c r="AE345" s="527"/>
      <c r="AF345" s="527"/>
      <c r="AG345" s="527"/>
      <c r="AH345" s="527"/>
      <c r="AI345" s="527"/>
      <c r="AJ345" s="527"/>
      <c r="AK345" s="527"/>
      <c r="AL345" s="527"/>
      <c r="AM345" s="527"/>
      <c r="AN345" s="527"/>
      <c r="AO345" s="527"/>
      <c r="AP345" s="527"/>
      <c r="AQ345" s="527"/>
      <c r="AR345" s="527"/>
      <c r="AS345" s="527"/>
      <c r="AT345" s="527"/>
      <c r="AU345" s="527"/>
      <c r="AV345" s="527"/>
    </row>
    <row r="346" ht="14.25" customHeight="1">
      <c r="A346" s="591"/>
      <c r="B346" s="591"/>
      <c r="C346" s="591"/>
      <c r="D346" s="591"/>
      <c r="E346" s="591"/>
      <c r="F346" s="591"/>
      <c r="G346" s="591"/>
      <c r="H346" s="592"/>
      <c r="I346" s="593"/>
      <c r="J346" s="591"/>
      <c r="K346" s="591"/>
      <c r="L346" s="594"/>
      <c r="M346" s="591"/>
      <c r="N346" s="549"/>
      <c r="O346" s="594"/>
      <c r="P346" s="591"/>
      <c r="Q346" s="591"/>
      <c r="R346" s="595"/>
      <c r="S346" s="596"/>
      <c r="T346" s="591"/>
      <c r="U346" s="591"/>
      <c r="V346" s="591"/>
      <c r="W346" s="591"/>
      <c r="X346" s="597"/>
      <c r="Y346" s="597"/>
      <c r="Z346" s="597"/>
      <c r="AA346" s="549"/>
      <c r="AB346" s="384"/>
      <c r="AC346" s="527"/>
      <c r="AD346" s="527"/>
      <c r="AE346" s="527"/>
      <c r="AF346" s="527"/>
      <c r="AG346" s="527"/>
      <c r="AH346" s="527"/>
      <c r="AI346" s="527"/>
      <c r="AJ346" s="527"/>
      <c r="AK346" s="527"/>
      <c r="AL346" s="527"/>
      <c r="AM346" s="527"/>
      <c r="AN346" s="527"/>
      <c r="AO346" s="527"/>
      <c r="AP346" s="527"/>
      <c r="AQ346" s="527"/>
      <c r="AR346" s="527"/>
      <c r="AS346" s="527"/>
      <c r="AT346" s="527"/>
      <c r="AU346" s="527"/>
      <c r="AV346" s="527"/>
    </row>
    <row r="347" ht="14.25" customHeight="1">
      <c r="A347" s="591"/>
      <c r="B347" s="591"/>
      <c r="C347" s="591"/>
      <c r="D347" s="591"/>
      <c r="E347" s="591"/>
      <c r="F347" s="591"/>
      <c r="G347" s="591"/>
      <c r="H347" s="592"/>
      <c r="I347" s="593"/>
      <c r="J347" s="591"/>
      <c r="K347" s="591"/>
      <c r="L347" s="594"/>
      <c r="M347" s="591"/>
      <c r="N347" s="549"/>
      <c r="O347" s="594"/>
      <c r="P347" s="591"/>
      <c r="Q347" s="591"/>
      <c r="R347" s="595"/>
      <c r="S347" s="596"/>
      <c r="T347" s="591"/>
      <c r="U347" s="591"/>
      <c r="V347" s="591"/>
      <c r="W347" s="591"/>
      <c r="X347" s="597"/>
      <c r="Y347" s="597"/>
      <c r="Z347" s="597"/>
      <c r="AA347" s="549"/>
      <c r="AB347" s="384"/>
      <c r="AC347" s="527"/>
      <c r="AD347" s="527"/>
      <c r="AE347" s="527"/>
      <c r="AF347" s="527"/>
      <c r="AG347" s="527"/>
      <c r="AH347" s="527"/>
      <c r="AI347" s="527"/>
      <c r="AJ347" s="527"/>
      <c r="AK347" s="527"/>
      <c r="AL347" s="527"/>
      <c r="AM347" s="527"/>
      <c r="AN347" s="527"/>
      <c r="AO347" s="527"/>
      <c r="AP347" s="527"/>
      <c r="AQ347" s="527"/>
      <c r="AR347" s="527"/>
      <c r="AS347" s="527"/>
      <c r="AT347" s="527"/>
      <c r="AU347" s="527"/>
      <c r="AV347" s="527"/>
    </row>
    <row r="348" ht="14.25" customHeight="1">
      <c r="A348" s="591"/>
      <c r="B348" s="591"/>
      <c r="C348" s="591"/>
      <c r="D348" s="591"/>
      <c r="E348" s="591"/>
      <c r="F348" s="591"/>
      <c r="G348" s="591"/>
      <c r="H348" s="592"/>
      <c r="I348" s="593"/>
      <c r="J348" s="591"/>
      <c r="K348" s="591"/>
      <c r="L348" s="594"/>
      <c r="M348" s="591"/>
      <c r="N348" s="549"/>
      <c r="O348" s="594"/>
      <c r="P348" s="591"/>
      <c r="Q348" s="591"/>
      <c r="R348" s="595"/>
      <c r="S348" s="596"/>
      <c r="T348" s="591"/>
      <c r="U348" s="591"/>
      <c r="V348" s="591"/>
      <c r="W348" s="591"/>
      <c r="X348" s="597"/>
      <c r="Y348" s="597"/>
      <c r="Z348" s="597"/>
      <c r="AA348" s="549"/>
      <c r="AB348" s="384"/>
      <c r="AC348" s="527"/>
      <c r="AD348" s="527"/>
      <c r="AE348" s="527"/>
      <c r="AF348" s="527"/>
      <c r="AG348" s="527"/>
      <c r="AH348" s="527"/>
      <c r="AI348" s="527"/>
      <c r="AJ348" s="527"/>
      <c r="AK348" s="527"/>
      <c r="AL348" s="527"/>
      <c r="AM348" s="527"/>
      <c r="AN348" s="527"/>
      <c r="AO348" s="527"/>
      <c r="AP348" s="527"/>
      <c r="AQ348" s="527"/>
      <c r="AR348" s="527"/>
      <c r="AS348" s="527"/>
      <c r="AT348" s="527"/>
      <c r="AU348" s="527"/>
      <c r="AV348" s="527"/>
    </row>
    <row r="349" ht="14.25" customHeight="1">
      <c r="A349" s="591"/>
      <c r="B349" s="591"/>
      <c r="C349" s="591"/>
      <c r="D349" s="591"/>
      <c r="E349" s="591"/>
      <c r="F349" s="591"/>
      <c r="G349" s="591"/>
      <c r="H349" s="592"/>
      <c r="I349" s="593"/>
      <c r="J349" s="591"/>
      <c r="K349" s="591"/>
      <c r="L349" s="594"/>
      <c r="M349" s="591"/>
      <c r="N349" s="549"/>
      <c r="O349" s="594"/>
      <c r="P349" s="591"/>
      <c r="Q349" s="591"/>
      <c r="R349" s="595"/>
      <c r="S349" s="596"/>
      <c r="T349" s="591"/>
      <c r="U349" s="591"/>
      <c r="V349" s="591"/>
      <c r="W349" s="591"/>
      <c r="X349" s="597"/>
      <c r="Y349" s="597"/>
      <c r="Z349" s="597"/>
      <c r="AA349" s="549"/>
      <c r="AB349" s="384"/>
      <c r="AC349" s="527"/>
      <c r="AD349" s="527"/>
      <c r="AE349" s="527"/>
      <c r="AF349" s="527"/>
      <c r="AG349" s="527"/>
      <c r="AH349" s="527"/>
      <c r="AI349" s="527"/>
      <c r="AJ349" s="527"/>
      <c r="AK349" s="527"/>
      <c r="AL349" s="527"/>
      <c r="AM349" s="527"/>
      <c r="AN349" s="527"/>
      <c r="AO349" s="527"/>
      <c r="AP349" s="527"/>
      <c r="AQ349" s="527"/>
      <c r="AR349" s="527"/>
      <c r="AS349" s="527"/>
      <c r="AT349" s="527"/>
      <c r="AU349" s="527"/>
      <c r="AV349" s="527"/>
    </row>
    <row r="350" ht="14.25" customHeight="1">
      <c r="A350" s="591"/>
      <c r="B350" s="591"/>
      <c r="C350" s="591"/>
      <c r="D350" s="591"/>
      <c r="E350" s="591"/>
      <c r="F350" s="591"/>
      <c r="G350" s="591"/>
      <c r="H350" s="592"/>
      <c r="I350" s="593"/>
      <c r="J350" s="591"/>
      <c r="K350" s="591"/>
      <c r="L350" s="594"/>
      <c r="M350" s="591"/>
      <c r="N350" s="549"/>
      <c r="O350" s="594"/>
      <c r="P350" s="591"/>
      <c r="Q350" s="591"/>
      <c r="R350" s="595"/>
      <c r="S350" s="596"/>
      <c r="T350" s="591"/>
      <c r="U350" s="591"/>
      <c r="V350" s="591"/>
      <c r="W350" s="591"/>
      <c r="X350" s="597"/>
      <c r="Y350" s="597"/>
      <c r="Z350" s="597"/>
      <c r="AA350" s="549"/>
      <c r="AB350" s="384"/>
      <c r="AC350" s="527"/>
      <c r="AD350" s="527"/>
      <c r="AE350" s="527"/>
      <c r="AF350" s="527"/>
      <c r="AG350" s="527"/>
      <c r="AH350" s="527"/>
      <c r="AI350" s="527"/>
      <c r="AJ350" s="527"/>
      <c r="AK350" s="527"/>
      <c r="AL350" s="527"/>
      <c r="AM350" s="527"/>
      <c r="AN350" s="527"/>
      <c r="AO350" s="527"/>
      <c r="AP350" s="527"/>
      <c r="AQ350" s="527"/>
      <c r="AR350" s="527"/>
      <c r="AS350" s="527"/>
      <c r="AT350" s="527"/>
      <c r="AU350" s="527"/>
      <c r="AV350" s="527"/>
    </row>
    <row r="351" ht="14.25" customHeight="1">
      <c r="A351" s="591"/>
      <c r="B351" s="591"/>
      <c r="C351" s="591"/>
      <c r="D351" s="591"/>
      <c r="E351" s="591"/>
      <c r="F351" s="591"/>
      <c r="G351" s="591"/>
      <c r="H351" s="592"/>
      <c r="I351" s="593"/>
      <c r="J351" s="591"/>
      <c r="K351" s="591"/>
      <c r="L351" s="594"/>
      <c r="M351" s="591"/>
      <c r="N351" s="549"/>
      <c r="O351" s="594"/>
      <c r="P351" s="591"/>
      <c r="Q351" s="591"/>
      <c r="R351" s="595"/>
      <c r="S351" s="596"/>
      <c r="T351" s="591"/>
      <c r="U351" s="591"/>
      <c r="V351" s="591"/>
      <c r="W351" s="591"/>
      <c r="X351" s="597"/>
      <c r="Y351" s="597"/>
      <c r="Z351" s="597"/>
      <c r="AA351" s="549"/>
      <c r="AB351" s="384"/>
      <c r="AC351" s="527"/>
      <c r="AD351" s="527"/>
      <c r="AE351" s="527"/>
      <c r="AF351" s="527"/>
      <c r="AG351" s="527"/>
      <c r="AH351" s="527"/>
      <c r="AI351" s="527"/>
      <c r="AJ351" s="527"/>
      <c r="AK351" s="527"/>
      <c r="AL351" s="527"/>
      <c r="AM351" s="527"/>
      <c r="AN351" s="527"/>
      <c r="AO351" s="527"/>
      <c r="AP351" s="527"/>
      <c r="AQ351" s="527"/>
      <c r="AR351" s="527"/>
      <c r="AS351" s="527"/>
      <c r="AT351" s="527"/>
      <c r="AU351" s="527"/>
      <c r="AV351" s="527"/>
    </row>
    <row r="352" ht="14.25" customHeight="1">
      <c r="A352" s="591"/>
      <c r="B352" s="591"/>
      <c r="C352" s="591"/>
      <c r="D352" s="591"/>
      <c r="E352" s="591"/>
      <c r="F352" s="591"/>
      <c r="G352" s="591"/>
      <c r="H352" s="592"/>
      <c r="I352" s="593"/>
      <c r="J352" s="591"/>
      <c r="K352" s="591"/>
      <c r="L352" s="594"/>
      <c r="M352" s="591"/>
      <c r="N352" s="549"/>
      <c r="O352" s="594"/>
      <c r="P352" s="591"/>
      <c r="Q352" s="591"/>
      <c r="R352" s="595"/>
      <c r="S352" s="596"/>
      <c r="T352" s="591"/>
      <c r="U352" s="591"/>
      <c r="V352" s="591"/>
      <c r="W352" s="591"/>
      <c r="X352" s="597"/>
      <c r="Y352" s="597"/>
      <c r="Z352" s="597"/>
      <c r="AA352" s="549"/>
      <c r="AB352" s="384"/>
      <c r="AC352" s="527"/>
      <c r="AD352" s="527"/>
      <c r="AE352" s="527"/>
      <c r="AF352" s="527"/>
      <c r="AG352" s="527"/>
      <c r="AH352" s="527"/>
      <c r="AI352" s="527"/>
      <c r="AJ352" s="527"/>
      <c r="AK352" s="527"/>
      <c r="AL352" s="527"/>
      <c r="AM352" s="527"/>
      <c r="AN352" s="527"/>
      <c r="AO352" s="527"/>
      <c r="AP352" s="527"/>
      <c r="AQ352" s="527"/>
      <c r="AR352" s="527"/>
      <c r="AS352" s="527"/>
      <c r="AT352" s="527"/>
      <c r="AU352" s="527"/>
      <c r="AV352" s="527"/>
    </row>
    <row r="353" ht="14.25" customHeight="1">
      <c r="A353" s="591"/>
      <c r="B353" s="591"/>
      <c r="C353" s="591"/>
      <c r="D353" s="591"/>
      <c r="E353" s="591"/>
      <c r="F353" s="591"/>
      <c r="G353" s="591"/>
      <c r="H353" s="592"/>
      <c r="I353" s="593"/>
      <c r="J353" s="591"/>
      <c r="K353" s="591"/>
      <c r="L353" s="594"/>
      <c r="M353" s="591"/>
      <c r="N353" s="549"/>
      <c r="O353" s="594"/>
      <c r="P353" s="591"/>
      <c r="Q353" s="591"/>
      <c r="R353" s="595"/>
      <c r="S353" s="596"/>
      <c r="T353" s="591"/>
      <c r="U353" s="591"/>
      <c r="V353" s="591"/>
      <c r="W353" s="591"/>
      <c r="X353" s="597"/>
      <c r="Y353" s="597"/>
      <c r="Z353" s="597"/>
      <c r="AA353" s="549"/>
      <c r="AB353" s="384"/>
      <c r="AC353" s="527"/>
      <c r="AD353" s="527"/>
      <c r="AE353" s="527"/>
      <c r="AF353" s="527"/>
      <c r="AG353" s="527"/>
      <c r="AH353" s="527"/>
      <c r="AI353" s="527"/>
      <c r="AJ353" s="527"/>
      <c r="AK353" s="527"/>
      <c r="AL353" s="527"/>
      <c r="AM353" s="527"/>
      <c r="AN353" s="527"/>
      <c r="AO353" s="527"/>
      <c r="AP353" s="527"/>
      <c r="AQ353" s="527"/>
      <c r="AR353" s="527"/>
      <c r="AS353" s="527"/>
      <c r="AT353" s="527"/>
      <c r="AU353" s="527"/>
      <c r="AV353" s="527"/>
    </row>
    <row r="354" ht="14.25" customHeight="1">
      <c r="A354" s="591"/>
      <c r="B354" s="591"/>
      <c r="C354" s="591"/>
      <c r="D354" s="591"/>
      <c r="E354" s="591"/>
      <c r="F354" s="591"/>
      <c r="G354" s="591"/>
      <c r="H354" s="592"/>
      <c r="I354" s="593"/>
      <c r="J354" s="591"/>
      <c r="K354" s="591"/>
      <c r="L354" s="594"/>
      <c r="M354" s="591"/>
      <c r="N354" s="549"/>
      <c r="O354" s="594"/>
      <c r="P354" s="591"/>
      <c r="Q354" s="591"/>
      <c r="R354" s="595"/>
      <c r="S354" s="596"/>
      <c r="T354" s="591"/>
      <c r="U354" s="591"/>
      <c r="V354" s="591"/>
      <c r="W354" s="591"/>
      <c r="X354" s="597"/>
      <c r="Y354" s="597"/>
      <c r="Z354" s="597"/>
      <c r="AA354" s="549"/>
      <c r="AB354" s="384"/>
      <c r="AC354" s="527"/>
      <c r="AD354" s="527"/>
      <c r="AE354" s="527"/>
      <c r="AF354" s="527"/>
      <c r="AG354" s="527"/>
      <c r="AH354" s="527"/>
      <c r="AI354" s="527"/>
      <c r="AJ354" s="527"/>
      <c r="AK354" s="527"/>
      <c r="AL354" s="527"/>
      <c r="AM354" s="527"/>
      <c r="AN354" s="527"/>
      <c r="AO354" s="527"/>
      <c r="AP354" s="527"/>
      <c r="AQ354" s="527"/>
      <c r="AR354" s="527"/>
      <c r="AS354" s="527"/>
      <c r="AT354" s="527"/>
      <c r="AU354" s="527"/>
      <c r="AV354" s="527"/>
    </row>
    <row r="355" ht="14.25" customHeight="1">
      <c r="A355" s="591"/>
      <c r="B355" s="591"/>
      <c r="C355" s="591"/>
      <c r="D355" s="591"/>
      <c r="E355" s="591"/>
      <c r="F355" s="591"/>
      <c r="G355" s="591"/>
      <c r="H355" s="592"/>
      <c r="I355" s="593"/>
      <c r="J355" s="591"/>
      <c r="K355" s="591"/>
      <c r="L355" s="594"/>
      <c r="M355" s="591"/>
      <c r="N355" s="549"/>
      <c r="O355" s="594"/>
      <c r="P355" s="591"/>
      <c r="Q355" s="591"/>
      <c r="R355" s="595"/>
      <c r="S355" s="596"/>
      <c r="T355" s="591"/>
      <c r="U355" s="591"/>
      <c r="V355" s="591"/>
      <c r="W355" s="591"/>
      <c r="X355" s="597"/>
      <c r="Y355" s="597"/>
      <c r="Z355" s="597"/>
      <c r="AA355" s="549"/>
      <c r="AB355" s="384"/>
      <c r="AC355" s="527"/>
      <c r="AD355" s="527"/>
      <c r="AE355" s="527"/>
      <c r="AF355" s="527"/>
      <c r="AG355" s="527"/>
      <c r="AH355" s="527"/>
      <c r="AI355" s="527"/>
      <c r="AJ355" s="527"/>
      <c r="AK355" s="527"/>
      <c r="AL355" s="527"/>
      <c r="AM355" s="527"/>
      <c r="AN355" s="527"/>
      <c r="AO355" s="527"/>
      <c r="AP355" s="527"/>
      <c r="AQ355" s="527"/>
      <c r="AR355" s="527"/>
      <c r="AS355" s="527"/>
      <c r="AT355" s="527"/>
      <c r="AU355" s="527"/>
      <c r="AV355" s="527"/>
    </row>
    <row r="356" ht="14.25" customHeight="1">
      <c r="A356" s="591"/>
      <c r="B356" s="591"/>
      <c r="C356" s="591"/>
      <c r="D356" s="591"/>
      <c r="E356" s="591"/>
      <c r="F356" s="591"/>
      <c r="G356" s="591"/>
      <c r="H356" s="592"/>
      <c r="I356" s="593"/>
      <c r="J356" s="591"/>
      <c r="K356" s="591"/>
      <c r="L356" s="594"/>
      <c r="M356" s="591"/>
      <c r="N356" s="549"/>
      <c r="O356" s="594"/>
      <c r="P356" s="591"/>
      <c r="Q356" s="591"/>
      <c r="R356" s="595"/>
      <c r="S356" s="596"/>
      <c r="T356" s="591"/>
      <c r="U356" s="591"/>
      <c r="V356" s="591"/>
      <c r="W356" s="591"/>
      <c r="X356" s="597"/>
      <c r="Y356" s="597"/>
      <c r="Z356" s="597"/>
      <c r="AA356" s="549"/>
      <c r="AB356" s="384"/>
      <c r="AC356" s="527"/>
      <c r="AD356" s="527"/>
      <c r="AE356" s="527"/>
      <c r="AF356" s="527"/>
      <c r="AG356" s="527"/>
      <c r="AH356" s="527"/>
      <c r="AI356" s="527"/>
      <c r="AJ356" s="527"/>
      <c r="AK356" s="527"/>
      <c r="AL356" s="527"/>
      <c r="AM356" s="527"/>
      <c r="AN356" s="527"/>
      <c r="AO356" s="527"/>
      <c r="AP356" s="527"/>
      <c r="AQ356" s="527"/>
      <c r="AR356" s="527"/>
      <c r="AS356" s="527"/>
      <c r="AT356" s="527"/>
      <c r="AU356" s="527"/>
      <c r="AV356" s="527"/>
    </row>
    <row r="357" ht="14.25" customHeight="1">
      <c r="A357" s="591"/>
      <c r="B357" s="591"/>
      <c r="C357" s="591"/>
      <c r="D357" s="591"/>
      <c r="E357" s="591"/>
      <c r="F357" s="591"/>
      <c r="G357" s="591"/>
      <c r="H357" s="592"/>
      <c r="I357" s="593"/>
      <c r="J357" s="591"/>
      <c r="K357" s="591"/>
      <c r="L357" s="594"/>
      <c r="M357" s="591"/>
      <c r="N357" s="549"/>
      <c r="O357" s="594"/>
      <c r="P357" s="591"/>
      <c r="Q357" s="591"/>
      <c r="R357" s="595"/>
      <c r="S357" s="596"/>
      <c r="T357" s="591"/>
      <c r="U357" s="591"/>
      <c r="V357" s="591"/>
      <c r="W357" s="591"/>
      <c r="X357" s="597"/>
      <c r="Y357" s="597"/>
      <c r="Z357" s="597"/>
      <c r="AA357" s="549"/>
      <c r="AB357" s="384"/>
      <c r="AC357" s="527"/>
      <c r="AD357" s="527"/>
      <c r="AE357" s="527"/>
      <c r="AF357" s="527"/>
      <c r="AG357" s="527"/>
      <c r="AH357" s="527"/>
      <c r="AI357" s="527"/>
      <c r="AJ357" s="527"/>
      <c r="AK357" s="527"/>
      <c r="AL357" s="527"/>
      <c r="AM357" s="527"/>
      <c r="AN357" s="527"/>
      <c r="AO357" s="527"/>
      <c r="AP357" s="527"/>
      <c r="AQ357" s="527"/>
      <c r="AR357" s="527"/>
      <c r="AS357" s="527"/>
      <c r="AT357" s="527"/>
      <c r="AU357" s="527"/>
      <c r="AV357" s="527"/>
    </row>
    <row r="358" ht="14.25" customHeight="1">
      <c r="A358" s="591"/>
      <c r="B358" s="591"/>
      <c r="C358" s="591"/>
      <c r="D358" s="591"/>
      <c r="E358" s="591"/>
      <c r="F358" s="591"/>
      <c r="G358" s="591"/>
      <c r="H358" s="592"/>
      <c r="I358" s="593"/>
      <c r="J358" s="591"/>
      <c r="K358" s="591"/>
      <c r="L358" s="594"/>
      <c r="M358" s="591"/>
      <c r="N358" s="549"/>
      <c r="O358" s="594"/>
      <c r="P358" s="591"/>
      <c r="Q358" s="591"/>
      <c r="R358" s="595"/>
      <c r="S358" s="596"/>
      <c r="T358" s="591"/>
      <c r="U358" s="591"/>
      <c r="V358" s="591"/>
      <c r="W358" s="591"/>
      <c r="X358" s="597"/>
      <c r="Y358" s="597"/>
      <c r="Z358" s="597"/>
      <c r="AA358" s="549"/>
      <c r="AB358" s="384"/>
      <c r="AC358" s="527"/>
      <c r="AD358" s="527"/>
      <c r="AE358" s="527"/>
      <c r="AF358" s="527"/>
      <c r="AG358" s="527"/>
      <c r="AH358" s="527"/>
      <c r="AI358" s="527"/>
      <c r="AJ358" s="527"/>
      <c r="AK358" s="527"/>
      <c r="AL358" s="527"/>
      <c r="AM358" s="527"/>
      <c r="AN358" s="527"/>
      <c r="AO358" s="527"/>
      <c r="AP358" s="527"/>
      <c r="AQ358" s="527"/>
      <c r="AR358" s="527"/>
      <c r="AS358" s="527"/>
      <c r="AT358" s="527"/>
      <c r="AU358" s="527"/>
      <c r="AV358" s="527"/>
    </row>
    <row r="359" ht="14.25" customHeight="1">
      <c r="A359" s="591"/>
      <c r="B359" s="591"/>
      <c r="C359" s="591"/>
      <c r="D359" s="591"/>
      <c r="E359" s="591"/>
      <c r="F359" s="591"/>
      <c r="G359" s="591"/>
      <c r="H359" s="592"/>
      <c r="I359" s="593"/>
      <c r="J359" s="591"/>
      <c r="K359" s="591"/>
      <c r="L359" s="594"/>
      <c r="M359" s="591"/>
      <c r="N359" s="549"/>
      <c r="O359" s="594"/>
      <c r="P359" s="591"/>
      <c r="Q359" s="591"/>
      <c r="R359" s="595"/>
      <c r="S359" s="596"/>
      <c r="T359" s="591"/>
      <c r="U359" s="591"/>
      <c r="V359" s="591"/>
      <c r="W359" s="591"/>
      <c r="X359" s="597"/>
      <c r="Y359" s="597"/>
      <c r="Z359" s="597"/>
      <c r="AA359" s="549"/>
      <c r="AB359" s="384"/>
      <c r="AC359" s="527"/>
      <c r="AD359" s="527"/>
      <c r="AE359" s="527"/>
      <c r="AF359" s="527"/>
      <c r="AG359" s="527"/>
      <c r="AH359" s="527"/>
      <c r="AI359" s="527"/>
      <c r="AJ359" s="527"/>
      <c r="AK359" s="527"/>
      <c r="AL359" s="527"/>
      <c r="AM359" s="527"/>
      <c r="AN359" s="527"/>
      <c r="AO359" s="527"/>
      <c r="AP359" s="527"/>
      <c r="AQ359" s="527"/>
      <c r="AR359" s="527"/>
      <c r="AS359" s="527"/>
      <c r="AT359" s="527"/>
      <c r="AU359" s="527"/>
      <c r="AV359" s="527"/>
    </row>
    <row r="360" ht="14.25" customHeight="1">
      <c r="A360" s="591"/>
      <c r="B360" s="591"/>
      <c r="C360" s="591"/>
      <c r="D360" s="591"/>
      <c r="E360" s="591"/>
      <c r="F360" s="591"/>
      <c r="G360" s="591"/>
      <c r="H360" s="592"/>
      <c r="I360" s="593"/>
      <c r="J360" s="591"/>
      <c r="K360" s="591"/>
      <c r="L360" s="594"/>
      <c r="M360" s="591"/>
      <c r="N360" s="549"/>
      <c r="O360" s="594"/>
      <c r="P360" s="591"/>
      <c r="Q360" s="591"/>
      <c r="R360" s="595"/>
      <c r="S360" s="596"/>
      <c r="T360" s="591"/>
      <c r="U360" s="591"/>
      <c r="V360" s="591"/>
      <c r="W360" s="591"/>
      <c r="X360" s="597"/>
      <c r="Y360" s="597"/>
      <c r="Z360" s="597"/>
      <c r="AA360" s="549"/>
      <c r="AB360" s="384"/>
      <c r="AC360" s="527"/>
      <c r="AD360" s="527"/>
      <c r="AE360" s="527"/>
      <c r="AF360" s="527"/>
      <c r="AG360" s="527"/>
      <c r="AH360" s="527"/>
      <c r="AI360" s="527"/>
      <c r="AJ360" s="527"/>
      <c r="AK360" s="527"/>
      <c r="AL360" s="527"/>
      <c r="AM360" s="527"/>
      <c r="AN360" s="527"/>
      <c r="AO360" s="527"/>
      <c r="AP360" s="527"/>
      <c r="AQ360" s="527"/>
      <c r="AR360" s="527"/>
      <c r="AS360" s="527"/>
      <c r="AT360" s="527"/>
      <c r="AU360" s="527"/>
      <c r="AV360" s="527"/>
    </row>
    <row r="361" ht="14.25" customHeight="1">
      <c r="A361" s="591"/>
      <c r="B361" s="591"/>
      <c r="C361" s="591"/>
      <c r="D361" s="591"/>
      <c r="E361" s="591"/>
      <c r="F361" s="591"/>
      <c r="G361" s="591"/>
      <c r="H361" s="592"/>
      <c r="I361" s="593"/>
      <c r="J361" s="591"/>
      <c r="K361" s="591"/>
      <c r="L361" s="594"/>
      <c r="M361" s="591"/>
      <c r="N361" s="549"/>
      <c r="O361" s="594"/>
      <c r="P361" s="591"/>
      <c r="Q361" s="591"/>
      <c r="R361" s="595"/>
      <c r="S361" s="596"/>
      <c r="T361" s="591"/>
      <c r="U361" s="591"/>
      <c r="V361" s="591"/>
      <c r="W361" s="591"/>
      <c r="X361" s="597"/>
      <c r="Y361" s="597"/>
      <c r="Z361" s="597"/>
      <c r="AA361" s="549"/>
      <c r="AB361" s="384"/>
      <c r="AC361" s="527"/>
      <c r="AD361" s="527"/>
      <c r="AE361" s="527"/>
      <c r="AF361" s="527"/>
      <c r="AG361" s="527"/>
      <c r="AH361" s="527"/>
      <c r="AI361" s="527"/>
      <c r="AJ361" s="527"/>
      <c r="AK361" s="527"/>
      <c r="AL361" s="527"/>
      <c r="AM361" s="527"/>
      <c r="AN361" s="527"/>
      <c r="AO361" s="527"/>
      <c r="AP361" s="527"/>
      <c r="AQ361" s="527"/>
      <c r="AR361" s="527"/>
      <c r="AS361" s="527"/>
      <c r="AT361" s="527"/>
      <c r="AU361" s="527"/>
      <c r="AV361" s="527"/>
    </row>
    <row r="362" ht="14.25" customHeight="1">
      <c r="A362" s="591"/>
      <c r="B362" s="591"/>
      <c r="C362" s="591"/>
      <c r="D362" s="591"/>
      <c r="E362" s="591"/>
      <c r="F362" s="591"/>
      <c r="G362" s="591"/>
      <c r="H362" s="592"/>
      <c r="I362" s="593"/>
      <c r="J362" s="591"/>
      <c r="K362" s="591"/>
      <c r="L362" s="594"/>
      <c r="M362" s="591"/>
      <c r="N362" s="549"/>
      <c r="O362" s="594"/>
      <c r="P362" s="591"/>
      <c r="Q362" s="591"/>
      <c r="R362" s="595"/>
      <c r="S362" s="596"/>
      <c r="T362" s="591"/>
      <c r="U362" s="591"/>
      <c r="V362" s="591"/>
      <c r="W362" s="591"/>
      <c r="X362" s="597"/>
      <c r="Y362" s="597"/>
      <c r="Z362" s="597"/>
      <c r="AA362" s="549"/>
      <c r="AB362" s="384"/>
      <c r="AC362" s="527"/>
      <c r="AD362" s="527"/>
      <c r="AE362" s="527"/>
      <c r="AF362" s="527"/>
      <c r="AG362" s="527"/>
      <c r="AH362" s="527"/>
      <c r="AI362" s="527"/>
      <c r="AJ362" s="527"/>
      <c r="AK362" s="527"/>
      <c r="AL362" s="527"/>
      <c r="AM362" s="527"/>
      <c r="AN362" s="527"/>
      <c r="AO362" s="527"/>
      <c r="AP362" s="527"/>
      <c r="AQ362" s="527"/>
      <c r="AR362" s="527"/>
      <c r="AS362" s="527"/>
      <c r="AT362" s="527"/>
      <c r="AU362" s="527"/>
      <c r="AV362" s="527"/>
    </row>
    <row r="363" ht="14.25" customHeight="1">
      <c r="A363" s="591"/>
      <c r="B363" s="591"/>
      <c r="C363" s="591"/>
      <c r="D363" s="591"/>
      <c r="E363" s="591"/>
      <c r="F363" s="591"/>
      <c r="G363" s="591"/>
      <c r="H363" s="592"/>
      <c r="I363" s="593"/>
      <c r="J363" s="591"/>
      <c r="K363" s="591"/>
      <c r="L363" s="594"/>
      <c r="M363" s="591"/>
      <c r="N363" s="549"/>
      <c r="O363" s="594"/>
      <c r="P363" s="591"/>
      <c r="Q363" s="591"/>
      <c r="R363" s="595"/>
      <c r="S363" s="596"/>
      <c r="T363" s="591"/>
      <c r="U363" s="591"/>
      <c r="V363" s="591"/>
      <c r="W363" s="591"/>
      <c r="X363" s="597"/>
      <c r="Y363" s="597"/>
      <c r="Z363" s="597"/>
      <c r="AA363" s="549"/>
      <c r="AB363" s="384"/>
      <c r="AC363" s="527"/>
      <c r="AD363" s="527"/>
      <c r="AE363" s="527"/>
      <c r="AF363" s="527"/>
      <c r="AG363" s="527"/>
      <c r="AH363" s="527"/>
      <c r="AI363" s="527"/>
      <c r="AJ363" s="527"/>
      <c r="AK363" s="527"/>
      <c r="AL363" s="527"/>
      <c r="AM363" s="527"/>
      <c r="AN363" s="527"/>
      <c r="AO363" s="527"/>
      <c r="AP363" s="527"/>
      <c r="AQ363" s="527"/>
      <c r="AR363" s="527"/>
      <c r="AS363" s="527"/>
      <c r="AT363" s="527"/>
      <c r="AU363" s="527"/>
      <c r="AV363" s="527"/>
    </row>
    <row r="364" ht="14.25" customHeight="1">
      <c r="A364" s="591"/>
      <c r="B364" s="591"/>
      <c r="C364" s="591"/>
      <c r="D364" s="591"/>
      <c r="E364" s="591"/>
      <c r="F364" s="591"/>
      <c r="G364" s="591"/>
      <c r="H364" s="592"/>
      <c r="I364" s="593"/>
      <c r="J364" s="591"/>
      <c r="K364" s="591"/>
      <c r="L364" s="594"/>
      <c r="M364" s="591"/>
      <c r="N364" s="549"/>
      <c r="O364" s="594"/>
      <c r="P364" s="591"/>
      <c r="Q364" s="591"/>
      <c r="R364" s="595"/>
      <c r="S364" s="596"/>
      <c r="T364" s="591"/>
      <c r="U364" s="591"/>
      <c r="V364" s="591"/>
      <c r="W364" s="591"/>
      <c r="X364" s="597"/>
      <c r="Y364" s="597"/>
      <c r="Z364" s="597"/>
      <c r="AA364" s="549"/>
      <c r="AB364" s="384"/>
      <c r="AC364" s="527"/>
      <c r="AD364" s="527"/>
      <c r="AE364" s="527"/>
      <c r="AF364" s="527"/>
      <c r="AG364" s="527"/>
      <c r="AH364" s="527"/>
      <c r="AI364" s="527"/>
      <c r="AJ364" s="527"/>
      <c r="AK364" s="527"/>
      <c r="AL364" s="527"/>
      <c r="AM364" s="527"/>
      <c r="AN364" s="527"/>
      <c r="AO364" s="527"/>
      <c r="AP364" s="527"/>
      <c r="AQ364" s="527"/>
      <c r="AR364" s="527"/>
      <c r="AS364" s="527"/>
      <c r="AT364" s="527"/>
      <c r="AU364" s="527"/>
      <c r="AV364" s="527"/>
    </row>
    <row r="365" ht="14.25" customHeight="1">
      <c r="A365" s="591"/>
      <c r="B365" s="591"/>
      <c r="C365" s="591"/>
      <c r="D365" s="591"/>
      <c r="E365" s="591"/>
      <c r="F365" s="591"/>
      <c r="G365" s="591"/>
      <c r="H365" s="592"/>
      <c r="I365" s="593"/>
      <c r="J365" s="591"/>
      <c r="K365" s="591"/>
      <c r="L365" s="594"/>
      <c r="M365" s="591"/>
      <c r="N365" s="549"/>
      <c r="O365" s="594"/>
      <c r="P365" s="591"/>
      <c r="Q365" s="591"/>
      <c r="R365" s="595"/>
      <c r="S365" s="596"/>
      <c r="T365" s="591"/>
      <c r="U365" s="591"/>
      <c r="V365" s="591"/>
      <c r="W365" s="591"/>
      <c r="X365" s="597"/>
      <c r="Y365" s="597"/>
      <c r="Z365" s="597"/>
      <c r="AA365" s="549"/>
      <c r="AB365" s="384"/>
      <c r="AC365" s="527"/>
      <c r="AD365" s="527"/>
      <c r="AE365" s="527"/>
      <c r="AF365" s="527"/>
      <c r="AG365" s="527"/>
      <c r="AH365" s="527"/>
      <c r="AI365" s="527"/>
      <c r="AJ365" s="527"/>
      <c r="AK365" s="527"/>
      <c r="AL365" s="527"/>
      <c r="AM365" s="527"/>
      <c r="AN365" s="527"/>
      <c r="AO365" s="527"/>
      <c r="AP365" s="527"/>
      <c r="AQ365" s="527"/>
      <c r="AR365" s="527"/>
      <c r="AS365" s="527"/>
      <c r="AT365" s="527"/>
      <c r="AU365" s="527"/>
      <c r="AV365" s="527"/>
    </row>
    <row r="366" ht="14.25" customHeight="1">
      <c r="A366" s="591"/>
      <c r="B366" s="591"/>
      <c r="C366" s="591"/>
      <c r="D366" s="591"/>
      <c r="E366" s="591"/>
      <c r="F366" s="591"/>
      <c r="G366" s="591"/>
      <c r="H366" s="592"/>
      <c r="I366" s="593"/>
      <c r="J366" s="591"/>
      <c r="K366" s="591"/>
      <c r="L366" s="594"/>
      <c r="M366" s="591"/>
      <c r="N366" s="549"/>
      <c r="O366" s="594"/>
      <c r="P366" s="591"/>
      <c r="Q366" s="591"/>
      <c r="R366" s="595"/>
      <c r="S366" s="596"/>
      <c r="T366" s="591"/>
      <c r="U366" s="591"/>
      <c r="V366" s="591"/>
      <c r="W366" s="591"/>
      <c r="X366" s="597"/>
      <c r="Y366" s="597"/>
      <c r="Z366" s="597"/>
      <c r="AA366" s="549"/>
      <c r="AB366" s="384"/>
      <c r="AC366" s="527"/>
      <c r="AD366" s="527"/>
      <c r="AE366" s="527"/>
      <c r="AF366" s="527"/>
      <c r="AG366" s="527"/>
      <c r="AH366" s="527"/>
      <c r="AI366" s="527"/>
      <c r="AJ366" s="527"/>
      <c r="AK366" s="527"/>
      <c r="AL366" s="527"/>
      <c r="AM366" s="527"/>
      <c r="AN366" s="527"/>
      <c r="AO366" s="527"/>
      <c r="AP366" s="527"/>
      <c r="AQ366" s="527"/>
      <c r="AR366" s="527"/>
      <c r="AS366" s="527"/>
      <c r="AT366" s="527"/>
      <c r="AU366" s="527"/>
      <c r="AV366" s="527"/>
    </row>
    <row r="367" ht="14.25" customHeight="1">
      <c r="A367" s="591"/>
      <c r="B367" s="591"/>
      <c r="C367" s="591"/>
      <c r="D367" s="591"/>
      <c r="E367" s="591"/>
      <c r="F367" s="591"/>
      <c r="G367" s="591"/>
      <c r="H367" s="592"/>
      <c r="I367" s="593"/>
      <c r="J367" s="591"/>
      <c r="K367" s="591"/>
      <c r="L367" s="594"/>
      <c r="M367" s="591"/>
      <c r="N367" s="549"/>
      <c r="O367" s="594"/>
      <c r="P367" s="591"/>
      <c r="Q367" s="591"/>
      <c r="R367" s="595"/>
      <c r="S367" s="596"/>
      <c r="T367" s="591"/>
      <c r="U367" s="591"/>
      <c r="V367" s="591"/>
      <c r="W367" s="591"/>
      <c r="X367" s="597"/>
      <c r="Y367" s="597"/>
      <c r="Z367" s="597"/>
      <c r="AA367" s="549"/>
      <c r="AB367" s="384"/>
      <c r="AC367" s="527"/>
      <c r="AD367" s="527"/>
      <c r="AE367" s="527"/>
      <c r="AF367" s="527"/>
      <c r="AG367" s="527"/>
      <c r="AH367" s="527"/>
      <c r="AI367" s="527"/>
      <c r="AJ367" s="527"/>
      <c r="AK367" s="527"/>
      <c r="AL367" s="527"/>
      <c r="AM367" s="527"/>
      <c r="AN367" s="527"/>
      <c r="AO367" s="527"/>
      <c r="AP367" s="527"/>
      <c r="AQ367" s="527"/>
      <c r="AR367" s="527"/>
      <c r="AS367" s="527"/>
      <c r="AT367" s="527"/>
      <c r="AU367" s="527"/>
      <c r="AV367" s="527"/>
    </row>
    <row r="368" ht="14.25" customHeight="1">
      <c r="A368" s="591"/>
      <c r="B368" s="591"/>
      <c r="C368" s="591"/>
      <c r="D368" s="591"/>
      <c r="E368" s="591"/>
      <c r="F368" s="591"/>
      <c r="G368" s="591"/>
      <c r="H368" s="592"/>
      <c r="I368" s="593"/>
      <c r="J368" s="591"/>
      <c r="K368" s="591"/>
      <c r="L368" s="594"/>
      <c r="M368" s="591"/>
      <c r="N368" s="549"/>
      <c r="O368" s="594"/>
      <c r="P368" s="591"/>
      <c r="Q368" s="591"/>
      <c r="R368" s="595"/>
      <c r="S368" s="596"/>
      <c r="T368" s="591"/>
      <c r="U368" s="591"/>
      <c r="V368" s="591"/>
      <c r="W368" s="591"/>
      <c r="X368" s="597"/>
      <c r="Y368" s="597"/>
      <c r="Z368" s="597"/>
      <c r="AA368" s="549"/>
      <c r="AB368" s="384"/>
      <c r="AC368" s="527"/>
      <c r="AD368" s="527"/>
      <c r="AE368" s="527"/>
      <c r="AF368" s="527"/>
      <c r="AG368" s="527"/>
      <c r="AH368" s="527"/>
      <c r="AI368" s="527"/>
      <c r="AJ368" s="527"/>
      <c r="AK368" s="527"/>
      <c r="AL368" s="527"/>
      <c r="AM368" s="527"/>
      <c r="AN368" s="527"/>
      <c r="AO368" s="527"/>
      <c r="AP368" s="527"/>
      <c r="AQ368" s="527"/>
      <c r="AR368" s="527"/>
      <c r="AS368" s="527"/>
      <c r="AT368" s="527"/>
      <c r="AU368" s="527"/>
      <c r="AV368" s="527"/>
    </row>
    <row r="369" ht="14.25" customHeight="1">
      <c r="A369" s="591"/>
      <c r="B369" s="591"/>
      <c r="C369" s="591"/>
      <c r="D369" s="591"/>
      <c r="E369" s="591"/>
      <c r="F369" s="591"/>
      <c r="G369" s="591"/>
      <c r="H369" s="592"/>
      <c r="I369" s="593"/>
      <c r="J369" s="591"/>
      <c r="K369" s="591"/>
      <c r="L369" s="594"/>
      <c r="M369" s="591"/>
      <c r="N369" s="549"/>
      <c r="O369" s="594"/>
      <c r="P369" s="591"/>
      <c r="Q369" s="591"/>
      <c r="R369" s="595"/>
      <c r="S369" s="596"/>
      <c r="T369" s="591"/>
      <c r="U369" s="591"/>
      <c r="V369" s="591"/>
      <c r="W369" s="591"/>
      <c r="X369" s="597"/>
      <c r="Y369" s="597"/>
      <c r="Z369" s="597"/>
      <c r="AA369" s="549"/>
      <c r="AB369" s="384"/>
      <c r="AC369" s="527"/>
      <c r="AD369" s="527"/>
      <c r="AE369" s="527"/>
      <c r="AF369" s="527"/>
      <c r="AG369" s="527"/>
      <c r="AH369" s="527"/>
      <c r="AI369" s="527"/>
      <c r="AJ369" s="527"/>
      <c r="AK369" s="527"/>
      <c r="AL369" s="527"/>
      <c r="AM369" s="527"/>
      <c r="AN369" s="527"/>
      <c r="AO369" s="527"/>
      <c r="AP369" s="527"/>
      <c r="AQ369" s="527"/>
      <c r="AR369" s="527"/>
      <c r="AS369" s="527"/>
      <c r="AT369" s="527"/>
      <c r="AU369" s="527"/>
      <c r="AV369" s="527"/>
    </row>
    <row r="370" ht="14.25" customHeight="1">
      <c r="A370" s="591"/>
      <c r="B370" s="591"/>
      <c r="C370" s="591"/>
      <c r="D370" s="591"/>
      <c r="E370" s="591"/>
      <c r="F370" s="591"/>
      <c r="G370" s="591"/>
      <c r="H370" s="592"/>
      <c r="I370" s="593"/>
      <c r="J370" s="591"/>
      <c r="K370" s="591"/>
      <c r="L370" s="594"/>
      <c r="M370" s="591"/>
      <c r="N370" s="549"/>
      <c r="O370" s="594"/>
      <c r="P370" s="591"/>
      <c r="Q370" s="591"/>
      <c r="R370" s="595"/>
      <c r="S370" s="596"/>
      <c r="T370" s="591"/>
      <c r="U370" s="591"/>
      <c r="V370" s="591"/>
      <c r="W370" s="591"/>
      <c r="X370" s="597"/>
      <c r="Y370" s="597"/>
      <c r="Z370" s="597"/>
      <c r="AA370" s="549"/>
      <c r="AB370" s="384"/>
      <c r="AC370" s="527"/>
      <c r="AD370" s="527"/>
      <c r="AE370" s="527"/>
      <c r="AF370" s="527"/>
      <c r="AG370" s="527"/>
      <c r="AH370" s="527"/>
      <c r="AI370" s="527"/>
      <c r="AJ370" s="527"/>
      <c r="AK370" s="527"/>
      <c r="AL370" s="527"/>
      <c r="AM370" s="527"/>
      <c r="AN370" s="527"/>
      <c r="AO370" s="527"/>
      <c r="AP370" s="527"/>
      <c r="AQ370" s="527"/>
      <c r="AR370" s="527"/>
      <c r="AS370" s="527"/>
      <c r="AT370" s="527"/>
      <c r="AU370" s="527"/>
      <c r="AV370" s="527"/>
    </row>
    <row r="371" ht="14.25" customHeight="1">
      <c r="A371" s="591"/>
      <c r="B371" s="591"/>
      <c r="C371" s="591"/>
      <c r="D371" s="591"/>
      <c r="E371" s="591"/>
      <c r="F371" s="591"/>
      <c r="G371" s="591"/>
      <c r="H371" s="592"/>
      <c r="I371" s="593"/>
      <c r="J371" s="591"/>
      <c r="K371" s="591"/>
      <c r="L371" s="594"/>
      <c r="M371" s="591"/>
      <c r="N371" s="549"/>
      <c r="O371" s="594"/>
      <c r="P371" s="591"/>
      <c r="Q371" s="591"/>
      <c r="R371" s="595"/>
      <c r="S371" s="596"/>
      <c r="T371" s="591"/>
      <c r="U371" s="591"/>
      <c r="V371" s="591"/>
      <c r="W371" s="591"/>
      <c r="X371" s="597"/>
      <c r="Y371" s="597"/>
      <c r="Z371" s="597"/>
      <c r="AA371" s="549"/>
      <c r="AB371" s="384"/>
      <c r="AC371" s="527"/>
      <c r="AD371" s="527"/>
      <c r="AE371" s="527"/>
      <c r="AF371" s="527"/>
      <c r="AG371" s="527"/>
      <c r="AH371" s="527"/>
      <c r="AI371" s="527"/>
      <c r="AJ371" s="527"/>
      <c r="AK371" s="527"/>
      <c r="AL371" s="527"/>
      <c r="AM371" s="527"/>
      <c r="AN371" s="527"/>
      <c r="AO371" s="527"/>
      <c r="AP371" s="527"/>
      <c r="AQ371" s="527"/>
      <c r="AR371" s="527"/>
      <c r="AS371" s="527"/>
      <c r="AT371" s="527"/>
      <c r="AU371" s="527"/>
      <c r="AV371" s="527"/>
    </row>
    <row r="372" ht="14.25" customHeight="1">
      <c r="A372" s="591"/>
      <c r="B372" s="591"/>
      <c r="C372" s="591"/>
      <c r="D372" s="591"/>
      <c r="E372" s="591"/>
      <c r="F372" s="591"/>
      <c r="G372" s="591"/>
      <c r="H372" s="592"/>
      <c r="I372" s="593"/>
      <c r="J372" s="591"/>
      <c r="K372" s="591"/>
      <c r="L372" s="594"/>
      <c r="M372" s="591"/>
      <c r="N372" s="549"/>
      <c r="O372" s="594"/>
      <c r="P372" s="591"/>
      <c r="Q372" s="591"/>
      <c r="R372" s="595"/>
      <c r="S372" s="596"/>
      <c r="T372" s="591"/>
      <c r="U372" s="591"/>
      <c r="V372" s="591"/>
      <c r="W372" s="591"/>
      <c r="X372" s="597"/>
      <c r="Y372" s="597"/>
      <c r="Z372" s="597"/>
      <c r="AA372" s="549"/>
      <c r="AB372" s="384"/>
      <c r="AC372" s="527"/>
      <c r="AD372" s="527"/>
      <c r="AE372" s="527"/>
      <c r="AF372" s="527"/>
      <c r="AG372" s="527"/>
      <c r="AH372" s="527"/>
      <c r="AI372" s="527"/>
      <c r="AJ372" s="527"/>
      <c r="AK372" s="527"/>
      <c r="AL372" s="527"/>
      <c r="AM372" s="527"/>
      <c r="AN372" s="527"/>
      <c r="AO372" s="527"/>
      <c r="AP372" s="527"/>
      <c r="AQ372" s="527"/>
      <c r="AR372" s="527"/>
      <c r="AS372" s="527"/>
      <c r="AT372" s="527"/>
      <c r="AU372" s="527"/>
      <c r="AV372" s="527"/>
    </row>
    <row r="373" ht="14.25" customHeight="1">
      <c r="A373" s="591"/>
      <c r="B373" s="591"/>
      <c r="C373" s="591"/>
      <c r="D373" s="591"/>
      <c r="E373" s="591"/>
      <c r="F373" s="591"/>
      <c r="G373" s="591"/>
      <c r="H373" s="592"/>
      <c r="I373" s="593"/>
      <c r="J373" s="591"/>
      <c r="K373" s="591"/>
      <c r="L373" s="594"/>
      <c r="M373" s="591"/>
      <c r="N373" s="549"/>
      <c r="O373" s="594"/>
      <c r="P373" s="591"/>
      <c r="Q373" s="591"/>
      <c r="R373" s="595"/>
      <c r="S373" s="596"/>
      <c r="T373" s="591"/>
      <c r="U373" s="591"/>
      <c r="V373" s="591"/>
      <c r="W373" s="591"/>
      <c r="X373" s="597"/>
      <c r="Y373" s="597"/>
      <c r="Z373" s="597"/>
      <c r="AA373" s="549"/>
      <c r="AB373" s="384"/>
      <c r="AC373" s="527"/>
      <c r="AD373" s="527"/>
      <c r="AE373" s="527"/>
      <c r="AF373" s="527"/>
      <c r="AG373" s="527"/>
      <c r="AH373" s="527"/>
      <c r="AI373" s="527"/>
      <c r="AJ373" s="527"/>
      <c r="AK373" s="527"/>
      <c r="AL373" s="527"/>
      <c r="AM373" s="527"/>
      <c r="AN373" s="527"/>
      <c r="AO373" s="527"/>
      <c r="AP373" s="527"/>
      <c r="AQ373" s="527"/>
      <c r="AR373" s="527"/>
      <c r="AS373" s="527"/>
      <c r="AT373" s="527"/>
      <c r="AU373" s="527"/>
      <c r="AV373" s="527"/>
    </row>
    <row r="374" ht="14.25" customHeight="1">
      <c r="A374" s="591"/>
      <c r="B374" s="591"/>
      <c r="C374" s="591"/>
      <c r="D374" s="591"/>
      <c r="E374" s="591"/>
      <c r="F374" s="591"/>
      <c r="G374" s="591"/>
      <c r="H374" s="592"/>
      <c r="I374" s="593"/>
      <c r="J374" s="591"/>
      <c r="K374" s="591"/>
      <c r="L374" s="594"/>
      <c r="M374" s="591"/>
      <c r="N374" s="549"/>
      <c r="O374" s="594"/>
      <c r="P374" s="591"/>
      <c r="Q374" s="591"/>
      <c r="R374" s="595"/>
      <c r="S374" s="596"/>
      <c r="T374" s="591"/>
      <c r="U374" s="591"/>
      <c r="V374" s="591"/>
      <c r="W374" s="591"/>
      <c r="X374" s="597"/>
      <c r="Y374" s="597"/>
      <c r="Z374" s="597"/>
      <c r="AA374" s="549"/>
      <c r="AB374" s="384"/>
      <c r="AC374" s="527"/>
      <c r="AD374" s="527"/>
      <c r="AE374" s="527"/>
      <c r="AF374" s="527"/>
      <c r="AG374" s="527"/>
      <c r="AH374" s="527"/>
      <c r="AI374" s="527"/>
      <c r="AJ374" s="527"/>
      <c r="AK374" s="527"/>
      <c r="AL374" s="527"/>
      <c r="AM374" s="527"/>
      <c r="AN374" s="527"/>
      <c r="AO374" s="527"/>
      <c r="AP374" s="527"/>
      <c r="AQ374" s="527"/>
      <c r="AR374" s="527"/>
      <c r="AS374" s="527"/>
      <c r="AT374" s="527"/>
      <c r="AU374" s="527"/>
      <c r="AV374" s="527"/>
    </row>
    <row r="375" ht="14.25" customHeight="1">
      <c r="A375" s="591"/>
      <c r="B375" s="591"/>
      <c r="C375" s="591"/>
      <c r="D375" s="591"/>
      <c r="E375" s="591"/>
      <c r="F375" s="591"/>
      <c r="G375" s="591"/>
      <c r="H375" s="592"/>
      <c r="I375" s="593"/>
      <c r="J375" s="591"/>
      <c r="K375" s="591"/>
      <c r="L375" s="594"/>
      <c r="M375" s="591"/>
      <c r="N375" s="549"/>
      <c r="O375" s="594"/>
      <c r="P375" s="591"/>
      <c r="Q375" s="591"/>
      <c r="R375" s="595"/>
      <c r="S375" s="596"/>
      <c r="T375" s="591"/>
      <c r="U375" s="591"/>
      <c r="V375" s="591"/>
      <c r="W375" s="591"/>
      <c r="X375" s="597"/>
      <c r="Y375" s="597"/>
      <c r="Z375" s="597"/>
      <c r="AA375" s="549"/>
      <c r="AB375" s="384"/>
      <c r="AC375" s="527"/>
      <c r="AD375" s="527"/>
      <c r="AE375" s="527"/>
      <c r="AF375" s="527"/>
      <c r="AG375" s="527"/>
      <c r="AH375" s="527"/>
      <c r="AI375" s="527"/>
      <c r="AJ375" s="527"/>
      <c r="AK375" s="527"/>
      <c r="AL375" s="527"/>
      <c r="AM375" s="527"/>
      <c r="AN375" s="527"/>
      <c r="AO375" s="527"/>
      <c r="AP375" s="527"/>
      <c r="AQ375" s="527"/>
      <c r="AR375" s="527"/>
      <c r="AS375" s="527"/>
      <c r="AT375" s="527"/>
      <c r="AU375" s="527"/>
      <c r="AV375" s="527"/>
    </row>
    <row r="376" ht="14.25" customHeight="1">
      <c r="A376" s="591"/>
      <c r="B376" s="591"/>
      <c r="C376" s="591"/>
      <c r="D376" s="591"/>
      <c r="E376" s="591"/>
      <c r="F376" s="591"/>
      <c r="G376" s="591"/>
      <c r="H376" s="592"/>
      <c r="I376" s="593"/>
      <c r="J376" s="591"/>
      <c r="K376" s="591"/>
      <c r="L376" s="594"/>
      <c r="M376" s="591"/>
      <c r="N376" s="549"/>
      <c r="O376" s="594"/>
      <c r="P376" s="591"/>
      <c r="Q376" s="591"/>
      <c r="R376" s="595"/>
      <c r="S376" s="596"/>
      <c r="T376" s="591"/>
      <c r="U376" s="591"/>
      <c r="V376" s="591"/>
      <c r="W376" s="591"/>
      <c r="X376" s="597"/>
      <c r="Y376" s="597"/>
      <c r="Z376" s="597"/>
      <c r="AA376" s="549"/>
      <c r="AB376" s="384"/>
      <c r="AC376" s="527"/>
      <c r="AD376" s="527"/>
      <c r="AE376" s="527"/>
      <c r="AF376" s="527"/>
      <c r="AG376" s="527"/>
      <c r="AH376" s="527"/>
      <c r="AI376" s="527"/>
      <c r="AJ376" s="527"/>
      <c r="AK376" s="527"/>
      <c r="AL376" s="527"/>
      <c r="AM376" s="527"/>
      <c r="AN376" s="527"/>
      <c r="AO376" s="527"/>
      <c r="AP376" s="527"/>
      <c r="AQ376" s="527"/>
      <c r="AR376" s="527"/>
      <c r="AS376" s="527"/>
      <c r="AT376" s="527"/>
      <c r="AU376" s="527"/>
      <c r="AV376" s="527"/>
    </row>
    <row r="377" ht="14.25" customHeight="1">
      <c r="A377" s="591"/>
      <c r="B377" s="591"/>
      <c r="C377" s="591"/>
      <c r="D377" s="591"/>
      <c r="E377" s="591"/>
      <c r="F377" s="591"/>
      <c r="G377" s="591"/>
      <c r="H377" s="592"/>
      <c r="I377" s="593"/>
      <c r="J377" s="591"/>
      <c r="K377" s="591"/>
      <c r="L377" s="594"/>
      <c r="M377" s="591"/>
      <c r="N377" s="549"/>
      <c r="O377" s="594"/>
      <c r="P377" s="591"/>
      <c r="Q377" s="591"/>
      <c r="R377" s="595"/>
      <c r="S377" s="596"/>
      <c r="T377" s="591"/>
      <c r="U377" s="591"/>
      <c r="V377" s="591"/>
      <c r="W377" s="591"/>
      <c r="X377" s="597"/>
      <c r="Y377" s="597"/>
      <c r="Z377" s="597"/>
      <c r="AA377" s="549"/>
      <c r="AB377" s="384"/>
      <c r="AC377" s="527"/>
      <c r="AD377" s="527"/>
      <c r="AE377" s="527"/>
      <c r="AF377" s="527"/>
      <c r="AG377" s="527"/>
      <c r="AH377" s="527"/>
      <c r="AI377" s="527"/>
      <c r="AJ377" s="527"/>
      <c r="AK377" s="527"/>
      <c r="AL377" s="527"/>
      <c r="AM377" s="527"/>
      <c r="AN377" s="527"/>
      <c r="AO377" s="527"/>
      <c r="AP377" s="527"/>
      <c r="AQ377" s="527"/>
      <c r="AR377" s="527"/>
      <c r="AS377" s="527"/>
      <c r="AT377" s="527"/>
      <c r="AU377" s="527"/>
      <c r="AV377" s="527"/>
    </row>
    <row r="378" ht="14.25" customHeight="1">
      <c r="A378" s="591"/>
      <c r="B378" s="591"/>
      <c r="C378" s="591"/>
      <c r="D378" s="591"/>
      <c r="E378" s="591"/>
      <c r="F378" s="591"/>
      <c r="G378" s="591"/>
      <c r="H378" s="592"/>
      <c r="I378" s="593"/>
      <c r="J378" s="591"/>
      <c r="K378" s="591"/>
      <c r="L378" s="594"/>
      <c r="M378" s="591"/>
      <c r="N378" s="549"/>
      <c r="O378" s="594"/>
      <c r="P378" s="591"/>
      <c r="Q378" s="591"/>
      <c r="R378" s="595"/>
      <c r="S378" s="596"/>
      <c r="T378" s="591"/>
      <c r="U378" s="591"/>
      <c r="V378" s="591"/>
      <c r="W378" s="591"/>
      <c r="X378" s="597"/>
      <c r="Y378" s="597"/>
      <c r="Z378" s="597"/>
      <c r="AA378" s="549"/>
      <c r="AB378" s="384"/>
      <c r="AC378" s="527"/>
      <c r="AD378" s="527"/>
      <c r="AE378" s="527"/>
      <c r="AF378" s="527"/>
      <c r="AG378" s="527"/>
      <c r="AH378" s="527"/>
      <c r="AI378" s="527"/>
      <c r="AJ378" s="527"/>
      <c r="AK378" s="527"/>
      <c r="AL378" s="527"/>
      <c r="AM378" s="527"/>
      <c r="AN378" s="527"/>
      <c r="AO378" s="527"/>
      <c r="AP378" s="527"/>
      <c r="AQ378" s="527"/>
      <c r="AR378" s="527"/>
      <c r="AS378" s="527"/>
      <c r="AT378" s="527"/>
      <c r="AU378" s="527"/>
      <c r="AV378" s="527"/>
    </row>
    <row r="379" ht="14.25" customHeight="1">
      <c r="A379" s="591"/>
      <c r="B379" s="591"/>
      <c r="C379" s="591"/>
      <c r="D379" s="591"/>
      <c r="E379" s="591"/>
      <c r="F379" s="591"/>
      <c r="G379" s="591"/>
      <c r="H379" s="592"/>
      <c r="I379" s="593"/>
      <c r="J379" s="591"/>
      <c r="K379" s="591"/>
      <c r="L379" s="594"/>
      <c r="M379" s="591"/>
      <c r="N379" s="549"/>
      <c r="O379" s="594"/>
      <c r="P379" s="591"/>
      <c r="Q379" s="591"/>
      <c r="R379" s="595"/>
      <c r="S379" s="596"/>
      <c r="T379" s="591"/>
      <c r="U379" s="591"/>
      <c r="V379" s="591"/>
      <c r="W379" s="591"/>
      <c r="X379" s="597"/>
      <c r="Y379" s="597"/>
      <c r="Z379" s="597"/>
      <c r="AA379" s="549"/>
      <c r="AB379" s="384"/>
      <c r="AC379" s="527"/>
      <c r="AD379" s="527"/>
      <c r="AE379" s="527"/>
      <c r="AF379" s="527"/>
      <c r="AG379" s="527"/>
      <c r="AH379" s="527"/>
      <c r="AI379" s="527"/>
      <c r="AJ379" s="527"/>
      <c r="AK379" s="527"/>
      <c r="AL379" s="527"/>
      <c r="AM379" s="527"/>
      <c r="AN379" s="527"/>
      <c r="AO379" s="527"/>
      <c r="AP379" s="527"/>
      <c r="AQ379" s="527"/>
      <c r="AR379" s="527"/>
      <c r="AS379" s="527"/>
      <c r="AT379" s="527"/>
      <c r="AU379" s="527"/>
      <c r="AV379" s="527"/>
    </row>
    <row r="380" ht="14.25" customHeight="1">
      <c r="A380" s="591"/>
      <c r="B380" s="591"/>
      <c r="C380" s="591"/>
      <c r="D380" s="591"/>
      <c r="E380" s="591"/>
      <c r="F380" s="591"/>
      <c r="G380" s="591"/>
      <c r="H380" s="592"/>
      <c r="I380" s="593"/>
      <c r="J380" s="591"/>
      <c r="K380" s="591"/>
      <c r="L380" s="594"/>
      <c r="M380" s="591"/>
      <c r="N380" s="549"/>
      <c r="O380" s="594"/>
      <c r="P380" s="591"/>
      <c r="Q380" s="591"/>
      <c r="R380" s="595"/>
      <c r="S380" s="596"/>
      <c r="T380" s="591"/>
      <c r="U380" s="591"/>
      <c r="V380" s="591"/>
      <c r="W380" s="591"/>
      <c r="X380" s="597"/>
      <c r="Y380" s="597"/>
      <c r="Z380" s="597"/>
      <c r="AA380" s="549"/>
      <c r="AB380" s="384"/>
      <c r="AC380" s="527"/>
      <c r="AD380" s="527"/>
      <c r="AE380" s="527"/>
      <c r="AF380" s="527"/>
      <c r="AG380" s="527"/>
      <c r="AH380" s="527"/>
      <c r="AI380" s="527"/>
      <c r="AJ380" s="527"/>
      <c r="AK380" s="527"/>
      <c r="AL380" s="527"/>
      <c r="AM380" s="527"/>
      <c r="AN380" s="527"/>
      <c r="AO380" s="527"/>
      <c r="AP380" s="527"/>
      <c r="AQ380" s="527"/>
      <c r="AR380" s="527"/>
      <c r="AS380" s="527"/>
      <c r="AT380" s="527"/>
      <c r="AU380" s="527"/>
      <c r="AV380" s="527"/>
    </row>
    <row r="381" ht="14.25" customHeight="1">
      <c r="A381" s="591"/>
      <c r="B381" s="591"/>
      <c r="C381" s="591"/>
      <c r="D381" s="591"/>
      <c r="E381" s="591"/>
      <c r="F381" s="591"/>
      <c r="G381" s="591"/>
      <c r="H381" s="592"/>
      <c r="I381" s="593"/>
      <c r="J381" s="591"/>
      <c r="K381" s="591"/>
      <c r="L381" s="594"/>
      <c r="M381" s="591"/>
      <c r="N381" s="549"/>
      <c r="O381" s="594"/>
      <c r="P381" s="591"/>
      <c r="Q381" s="591"/>
      <c r="R381" s="595"/>
      <c r="S381" s="596"/>
      <c r="T381" s="591"/>
      <c r="U381" s="591"/>
      <c r="V381" s="591"/>
      <c r="W381" s="591"/>
      <c r="X381" s="597"/>
      <c r="Y381" s="597"/>
      <c r="Z381" s="597"/>
      <c r="AA381" s="549"/>
      <c r="AB381" s="384"/>
      <c r="AC381" s="527"/>
      <c r="AD381" s="527"/>
      <c r="AE381" s="527"/>
      <c r="AF381" s="527"/>
      <c r="AG381" s="527"/>
      <c r="AH381" s="527"/>
      <c r="AI381" s="527"/>
      <c r="AJ381" s="527"/>
      <c r="AK381" s="527"/>
      <c r="AL381" s="527"/>
      <c r="AM381" s="527"/>
      <c r="AN381" s="527"/>
      <c r="AO381" s="527"/>
      <c r="AP381" s="527"/>
      <c r="AQ381" s="527"/>
      <c r="AR381" s="527"/>
      <c r="AS381" s="527"/>
      <c r="AT381" s="527"/>
      <c r="AU381" s="527"/>
      <c r="AV381" s="527"/>
    </row>
    <row r="382" ht="14.25" customHeight="1">
      <c r="A382" s="591"/>
      <c r="B382" s="591"/>
      <c r="C382" s="591"/>
      <c r="D382" s="591"/>
      <c r="E382" s="591"/>
      <c r="F382" s="591"/>
      <c r="G382" s="591"/>
      <c r="H382" s="592"/>
      <c r="I382" s="593"/>
      <c r="J382" s="591"/>
      <c r="K382" s="591"/>
      <c r="L382" s="594"/>
      <c r="M382" s="591"/>
      <c r="N382" s="549"/>
      <c r="O382" s="594"/>
      <c r="P382" s="591"/>
      <c r="Q382" s="591"/>
      <c r="R382" s="595"/>
      <c r="S382" s="596"/>
      <c r="T382" s="591"/>
      <c r="U382" s="591"/>
      <c r="V382" s="591"/>
      <c r="W382" s="591"/>
      <c r="X382" s="597"/>
      <c r="Y382" s="597"/>
      <c r="Z382" s="597"/>
      <c r="AA382" s="549"/>
      <c r="AB382" s="384"/>
      <c r="AC382" s="527"/>
      <c r="AD382" s="527"/>
      <c r="AE382" s="527"/>
      <c r="AF382" s="527"/>
      <c r="AG382" s="527"/>
      <c r="AH382" s="527"/>
      <c r="AI382" s="527"/>
      <c r="AJ382" s="527"/>
      <c r="AK382" s="527"/>
      <c r="AL382" s="527"/>
      <c r="AM382" s="527"/>
      <c r="AN382" s="527"/>
      <c r="AO382" s="527"/>
      <c r="AP382" s="527"/>
      <c r="AQ382" s="527"/>
      <c r="AR382" s="527"/>
      <c r="AS382" s="527"/>
      <c r="AT382" s="527"/>
      <c r="AU382" s="527"/>
      <c r="AV382" s="527"/>
    </row>
    <row r="383" ht="14.25" customHeight="1">
      <c r="A383" s="591"/>
      <c r="B383" s="591"/>
      <c r="C383" s="591"/>
      <c r="D383" s="591"/>
      <c r="E383" s="591"/>
      <c r="F383" s="591"/>
      <c r="G383" s="591"/>
      <c r="H383" s="592"/>
      <c r="I383" s="593"/>
      <c r="J383" s="591"/>
      <c r="K383" s="591"/>
      <c r="L383" s="594"/>
      <c r="M383" s="591"/>
      <c r="N383" s="549"/>
      <c r="O383" s="594"/>
      <c r="P383" s="591"/>
      <c r="Q383" s="591"/>
      <c r="R383" s="595"/>
      <c r="S383" s="596"/>
      <c r="T383" s="591"/>
      <c r="U383" s="591"/>
      <c r="V383" s="591"/>
      <c r="W383" s="591"/>
      <c r="X383" s="597"/>
      <c r="Y383" s="597"/>
      <c r="Z383" s="597"/>
      <c r="AA383" s="549"/>
      <c r="AB383" s="384"/>
      <c r="AC383" s="527"/>
      <c r="AD383" s="527"/>
      <c r="AE383" s="527"/>
      <c r="AF383" s="527"/>
      <c r="AG383" s="527"/>
      <c r="AH383" s="527"/>
      <c r="AI383" s="527"/>
      <c r="AJ383" s="527"/>
      <c r="AK383" s="527"/>
      <c r="AL383" s="527"/>
      <c r="AM383" s="527"/>
      <c r="AN383" s="527"/>
      <c r="AO383" s="527"/>
      <c r="AP383" s="527"/>
      <c r="AQ383" s="527"/>
      <c r="AR383" s="527"/>
      <c r="AS383" s="527"/>
      <c r="AT383" s="527"/>
      <c r="AU383" s="527"/>
      <c r="AV383" s="527"/>
    </row>
    <row r="384" ht="14.25" customHeight="1">
      <c r="A384" s="591"/>
      <c r="B384" s="591"/>
      <c r="C384" s="591"/>
      <c r="D384" s="591"/>
      <c r="E384" s="591"/>
      <c r="F384" s="591"/>
      <c r="G384" s="591"/>
      <c r="H384" s="592"/>
      <c r="I384" s="593"/>
      <c r="J384" s="591"/>
      <c r="K384" s="591"/>
      <c r="L384" s="594"/>
      <c r="M384" s="591"/>
      <c r="N384" s="549"/>
      <c r="O384" s="594"/>
      <c r="P384" s="591"/>
      <c r="Q384" s="591"/>
      <c r="R384" s="595"/>
      <c r="S384" s="596"/>
      <c r="T384" s="591"/>
      <c r="U384" s="591"/>
      <c r="V384" s="591"/>
      <c r="W384" s="591"/>
      <c r="X384" s="597"/>
      <c r="Y384" s="597"/>
      <c r="Z384" s="597"/>
      <c r="AA384" s="549"/>
      <c r="AB384" s="384"/>
      <c r="AC384" s="527"/>
      <c r="AD384" s="527"/>
      <c r="AE384" s="527"/>
      <c r="AF384" s="527"/>
      <c r="AG384" s="527"/>
      <c r="AH384" s="527"/>
      <c r="AI384" s="527"/>
      <c r="AJ384" s="527"/>
      <c r="AK384" s="527"/>
      <c r="AL384" s="527"/>
      <c r="AM384" s="527"/>
      <c r="AN384" s="527"/>
      <c r="AO384" s="527"/>
      <c r="AP384" s="527"/>
      <c r="AQ384" s="527"/>
      <c r="AR384" s="527"/>
      <c r="AS384" s="527"/>
      <c r="AT384" s="527"/>
      <c r="AU384" s="527"/>
      <c r="AV384" s="527"/>
    </row>
    <row r="385" ht="14.25" customHeight="1">
      <c r="A385" s="591"/>
      <c r="B385" s="591"/>
      <c r="C385" s="591"/>
      <c r="D385" s="591"/>
      <c r="E385" s="591"/>
      <c r="F385" s="591"/>
      <c r="G385" s="591"/>
      <c r="H385" s="592"/>
      <c r="I385" s="593"/>
      <c r="J385" s="591"/>
      <c r="K385" s="591"/>
      <c r="L385" s="594"/>
      <c r="M385" s="591"/>
      <c r="N385" s="549"/>
      <c r="O385" s="594"/>
      <c r="P385" s="591"/>
      <c r="Q385" s="591"/>
      <c r="R385" s="595"/>
      <c r="S385" s="596"/>
      <c r="T385" s="591"/>
      <c r="U385" s="591"/>
      <c r="V385" s="591"/>
      <c r="W385" s="591"/>
      <c r="X385" s="597"/>
      <c r="Y385" s="597"/>
      <c r="Z385" s="597"/>
      <c r="AA385" s="549"/>
      <c r="AB385" s="384"/>
      <c r="AC385" s="527"/>
      <c r="AD385" s="527"/>
      <c r="AE385" s="527"/>
      <c r="AF385" s="527"/>
      <c r="AG385" s="527"/>
      <c r="AH385" s="527"/>
      <c r="AI385" s="527"/>
      <c r="AJ385" s="527"/>
      <c r="AK385" s="527"/>
      <c r="AL385" s="527"/>
      <c r="AM385" s="527"/>
      <c r="AN385" s="527"/>
      <c r="AO385" s="527"/>
      <c r="AP385" s="527"/>
      <c r="AQ385" s="527"/>
      <c r="AR385" s="527"/>
      <c r="AS385" s="527"/>
      <c r="AT385" s="527"/>
      <c r="AU385" s="527"/>
      <c r="AV385" s="527"/>
    </row>
    <row r="386" ht="14.25" customHeight="1">
      <c r="A386" s="591"/>
      <c r="B386" s="591"/>
      <c r="C386" s="591"/>
      <c r="D386" s="591"/>
      <c r="E386" s="591"/>
      <c r="F386" s="591"/>
      <c r="G386" s="591"/>
      <c r="H386" s="592"/>
      <c r="I386" s="593"/>
      <c r="J386" s="591"/>
      <c r="K386" s="591"/>
      <c r="L386" s="594"/>
      <c r="M386" s="591"/>
      <c r="N386" s="549"/>
      <c r="O386" s="594"/>
      <c r="P386" s="591"/>
      <c r="Q386" s="591"/>
      <c r="R386" s="595"/>
      <c r="S386" s="596"/>
      <c r="T386" s="591"/>
      <c r="U386" s="591"/>
      <c r="V386" s="591"/>
      <c r="W386" s="591"/>
      <c r="X386" s="597"/>
      <c r="Y386" s="597"/>
      <c r="Z386" s="597"/>
      <c r="AA386" s="549"/>
      <c r="AB386" s="384"/>
      <c r="AC386" s="527"/>
      <c r="AD386" s="527"/>
      <c r="AE386" s="527"/>
      <c r="AF386" s="527"/>
      <c r="AG386" s="527"/>
      <c r="AH386" s="527"/>
      <c r="AI386" s="527"/>
      <c r="AJ386" s="527"/>
      <c r="AK386" s="527"/>
      <c r="AL386" s="527"/>
      <c r="AM386" s="527"/>
      <c r="AN386" s="527"/>
      <c r="AO386" s="527"/>
      <c r="AP386" s="527"/>
      <c r="AQ386" s="527"/>
      <c r="AR386" s="527"/>
      <c r="AS386" s="527"/>
      <c r="AT386" s="527"/>
      <c r="AU386" s="527"/>
      <c r="AV386" s="527"/>
    </row>
    <row r="387" ht="14.25" customHeight="1">
      <c r="A387" s="591"/>
      <c r="B387" s="591"/>
      <c r="C387" s="591"/>
      <c r="D387" s="591"/>
      <c r="E387" s="591"/>
      <c r="F387" s="591"/>
      <c r="G387" s="591"/>
      <c r="H387" s="592"/>
      <c r="I387" s="593"/>
      <c r="J387" s="591"/>
      <c r="K387" s="591"/>
      <c r="L387" s="594"/>
      <c r="M387" s="591"/>
      <c r="N387" s="549"/>
      <c r="O387" s="594"/>
      <c r="P387" s="591"/>
      <c r="Q387" s="591"/>
      <c r="R387" s="595"/>
      <c r="S387" s="596"/>
      <c r="T387" s="591"/>
      <c r="U387" s="591"/>
      <c r="V387" s="591"/>
      <c r="W387" s="591"/>
      <c r="X387" s="597"/>
      <c r="Y387" s="597"/>
      <c r="Z387" s="597"/>
      <c r="AA387" s="549"/>
      <c r="AB387" s="384"/>
      <c r="AC387" s="527"/>
      <c r="AD387" s="527"/>
      <c r="AE387" s="527"/>
      <c r="AF387" s="527"/>
      <c r="AG387" s="527"/>
      <c r="AH387" s="527"/>
      <c r="AI387" s="527"/>
      <c r="AJ387" s="527"/>
      <c r="AK387" s="527"/>
      <c r="AL387" s="527"/>
      <c r="AM387" s="527"/>
      <c r="AN387" s="527"/>
      <c r="AO387" s="527"/>
      <c r="AP387" s="527"/>
      <c r="AQ387" s="527"/>
      <c r="AR387" s="527"/>
      <c r="AS387" s="527"/>
      <c r="AT387" s="527"/>
      <c r="AU387" s="527"/>
      <c r="AV387" s="527"/>
    </row>
    <row r="388" ht="14.25" customHeight="1">
      <c r="A388" s="591"/>
      <c r="B388" s="591"/>
      <c r="C388" s="591"/>
      <c r="D388" s="591"/>
      <c r="E388" s="591"/>
      <c r="F388" s="591"/>
      <c r="G388" s="591"/>
      <c r="H388" s="592"/>
      <c r="I388" s="593"/>
      <c r="J388" s="591"/>
      <c r="K388" s="591"/>
      <c r="L388" s="594"/>
      <c r="M388" s="591"/>
      <c r="N388" s="549"/>
      <c r="O388" s="594"/>
      <c r="P388" s="591"/>
      <c r="Q388" s="591"/>
      <c r="R388" s="595"/>
      <c r="S388" s="596"/>
      <c r="T388" s="591"/>
      <c r="U388" s="591"/>
      <c r="V388" s="591"/>
      <c r="W388" s="591"/>
      <c r="X388" s="597"/>
      <c r="Y388" s="597"/>
      <c r="Z388" s="597"/>
      <c r="AA388" s="549"/>
      <c r="AB388" s="384"/>
      <c r="AC388" s="527"/>
      <c r="AD388" s="527"/>
      <c r="AE388" s="527"/>
      <c r="AF388" s="527"/>
      <c r="AG388" s="527"/>
      <c r="AH388" s="527"/>
      <c r="AI388" s="527"/>
      <c r="AJ388" s="527"/>
      <c r="AK388" s="527"/>
      <c r="AL388" s="527"/>
      <c r="AM388" s="527"/>
      <c r="AN388" s="527"/>
      <c r="AO388" s="527"/>
      <c r="AP388" s="527"/>
      <c r="AQ388" s="527"/>
      <c r="AR388" s="527"/>
      <c r="AS388" s="527"/>
      <c r="AT388" s="527"/>
      <c r="AU388" s="527"/>
      <c r="AV388" s="527"/>
    </row>
    <row r="389" ht="14.25" customHeight="1">
      <c r="A389" s="591"/>
      <c r="B389" s="591"/>
      <c r="C389" s="591"/>
      <c r="D389" s="591"/>
      <c r="E389" s="591"/>
      <c r="F389" s="591"/>
      <c r="G389" s="591"/>
      <c r="H389" s="592"/>
      <c r="I389" s="593"/>
      <c r="J389" s="591"/>
      <c r="K389" s="591"/>
      <c r="L389" s="594"/>
      <c r="M389" s="591"/>
      <c r="N389" s="549"/>
      <c r="O389" s="594"/>
      <c r="P389" s="591"/>
      <c r="Q389" s="591"/>
      <c r="R389" s="595"/>
      <c r="S389" s="596"/>
      <c r="T389" s="591"/>
      <c r="U389" s="591"/>
      <c r="V389" s="591"/>
      <c r="W389" s="591"/>
      <c r="X389" s="597"/>
      <c r="Y389" s="597"/>
      <c r="Z389" s="597"/>
      <c r="AA389" s="549"/>
      <c r="AB389" s="384"/>
      <c r="AC389" s="527"/>
      <c r="AD389" s="527"/>
      <c r="AE389" s="527"/>
      <c r="AF389" s="527"/>
      <c r="AG389" s="527"/>
      <c r="AH389" s="527"/>
      <c r="AI389" s="527"/>
      <c r="AJ389" s="527"/>
      <c r="AK389" s="527"/>
      <c r="AL389" s="527"/>
      <c r="AM389" s="527"/>
      <c r="AN389" s="527"/>
      <c r="AO389" s="527"/>
      <c r="AP389" s="527"/>
      <c r="AQ389" s="527"/>
      <c r="AR389" s="527"/>
      <c r="AS389" s="527"/>
      <c r="AT389" s="527"/>
      <c r="AU389" s="527"/>
      <c r="AV389" s="527"/>
    </row>
    <row r="390" ht="14.25" customHeight="1">
      <c r="A390" s="591"/>
      <c r="B390" s="591"/>
      <c r="C390" s="591"/>
      <c r="D390" s="591"/>
      <c r="E390" s="591"/>
      <c r="F390" s="591"/>
      <c r="G390" s="591"/>
      <c r="H390" s="592"/>
      <c r="I390" s="593"/>
      <c r="J390" s="591"/>
      <c r="K390" s="591"/>
      <c r="L390" s="594"/>
      <c r="M390" s="591"/>
      <c r="N390" s="549"/>
      <c r="O390" s="594"/>
      <c r="P390" s="591"/>
      <c r="Q390" s="591"/>
      <c r="R390" s="595"/>
      <c r="S390" s="596"/>
      <c r="T390" s="591"/>
      <c r="U390" s="591"/>
      <c r="V390" s="591"/>
      <c r="W390" s="591"/>
      <c r="X390" s="597"/>
      <c r="Y390" s="597"/>
      <c r="Z390" s="597"/>
      <c r="AA390" s="549"/>
      <c r="AB390" s="384"/>
      <c r="AC390" s="527"/>
      <c r="AD390" s="527"/>
      <c r="AE390" s="527"/>
      <c r="AF390" s="527"/>
      <c r="AG390" s="527"/>
      <c r="AH390" s="527"/>
      <c r="AI390" s="527"/>
      <c r="AJ390" s="527"/>
      <c r="AK390" s="527"/>
      <c r="AL390" s="527"/>
      <c r="AM390" s="527"/>
      <c r="AN390" s="527"/>
      <c r="AO390" s="527"/>
      <c r="AP390" s="527"/>
      <c r="AQ390" s="527"/>
      <c r="AR390" s="527"/>
      <c r="AS390" s="527"/>
      <c r="AT390" s="527"/>
      <c r="AU390" s="527"/>
      <c r="AV390" s="527"/>
    </row>
    <row r="391" ht="14.25" customHeight="1">
      <c r="A391" s="591"/>
      <c r="B391" s="591"/>
      <c r="C391" s="591"/>
      <c r="D391" s="591"/>
      <c r="E391" s="591"/>
      <c r="F391" s="591"/>
      <c r="G391" s="591"/>
      <c r="H391" s="592"/>
      <c r="I391" s="593"/>
      <c r="J391" s="591"/>
      <c r="K391" s="591"/>
      <c r="L391" s="594"/>
      <c r="M391" s="591"/>
      <c r="N391" s="549"/>
      <c r="O391" s="594"/>
      <c r="P391" s="591"/>
      <c r="Q391" s="591"/>
      <c r="R391" s="595"/>
      <c r="S391" s="596"/>
      <c r="T391" s="591"/>
      <c r="U391" s="591"/>
      <c r="V391" s="591"/>
      <c r="W391" s="591"/>
      <c r="X391" s="597"/>
      <c r="Y391" s="597"/>
      <c r="Z391" s="597"/>
      <c r="AA391" s="549"/>
      <c r="AB391" s="384"/>
      <c r="AC391" s="527"/>
      <c r="AD391" s="527"/>
      <c r="AE391" s="527"/>
      <c r="AF391" s="527"/>
      <c r="AG391" s="527"/>
      <c r="AH391" s="527"/>
      <c r="AI391" s="527"/>
      <c r="AJ391" s="527"/>
      <c r="AK391" s="527"/>
      <c r="AL391" s="527"/>
      <c r="AM391" s="527"/>
      <c r="AN391" s="527"/>
      <c r="AO391" s="527"/>
      <c r="AP391" s="527"/>
      <c r="AQ391" s="527"/>
      <c r="AR391" s="527"/>
      <c r="AS391" s="527"/>
      <c r="AT391" s="527"/>
      <c r="AU391" s="527"/>
      <c r="AV391" s="527"/>
    </row>
    <row r="392" ht="14.25" customHeight="1">
      <c r="A392" s="591"/>
      <c r="B392" s="591"/>
      <c r="C392" s="591"/>
      <c r="D392" s="591"/>
      <c r="E392" s="591"/>
      <c r="F392" s="591"/>
      <c r="G392" s="591"/>
      <c r="H392" s="592"/>
      <c r="I392" s="593"/>
      <c r="J392" s="591"/>
      <c r="K392" s="591"/>
      <c r="L392" s="594"/>
      <c r="M392" s="591"/>
      <c r="N392" s="549"/>
      <c r="O392" s="594"/>
      <c r="P392" s="591"/>
      <c r="Q392" s="591"/>
      <c r="R392" s="595"/>
      <c r="S392" s="596"/>
      <c r="T392" s="591"/>
      <c r="U392" s="591"/>
      <c r="V392" s="591"/>
      <c r="W392" s="591"/>
      <c r="X392" s="597"/>
      <c r="Y392" s="597"/>
      <c r="Z392" s="597"/>
      <c r="AA392" s="549"/>
      <c r="AB392" s="384"/>
      <c r="AC392" s="527"/>
      <c r="AD392" s="527"/>
      <c r="AE392" s="527"/>
      <c r="AF392" s="527"/>
      <c r="AG392" s="527"/>
      <c r="AH392" s="527"/>
      <c r="AI392" s="527"/>
      <c r="AJ392" s="527"/>
      <c r="AK392" s="527"/>
      <c r="AL392" s="527"/>
      <c r="AM392" s="527"/>
      <c r="AN392" s="527"/>
      <c r="AO392" s="527"/>
      <c r="AP392" s="527"/>
      <c r="AQ392" s="527"/>
      <c r="AR392" s="527"/>
      <c r="AS392" s="527"/>
      <c r="AT392" s="527"/>
      <c r="AU392" s="527"/>
      <c r="AV392" s="527"/>
    </row>
    <row r="393" ht="14.25" customHeight="1">
      <c r="A393" s="591"/>
      <c r="B393" s="591"/>
      <c r="C393" s="591"/>
      <c r="D393" s="591"/>
      <c r="E393" s="591"/>
      <c r="F393" s="591"/>
      <c r="G393" s="591"/>
      <c r="H393" s="592"/>
      <c r="I393" s="593"/>
      <c r="J393" s="591"/>
      <c r="K393" s="591"/>
      <c r="L393" s="594"/>
      <c r="M393" s="591"/>
      <c r="N393" s="549"/>
      <c r="O393" s="594"/>
      <c r="P393" s="591"/>
      <c r="Q393" s="591"/>
      <c r="R393" s="595"/>
      <c r="S393" s="596"/>
      <c r="T393" s="591"/>
      <c r="U393" s="591"/>
      <c r="V393" s="591"/>
      <c r="W393" s="591"/>
      <c r="X393" s="597"/>
      <c r="Y393" s="597"/>
      <c r="Z393" s="597"/>
      <c r="AA393" s="549"/>
      <c r="AB393" s="384"/>
      <c r="AC393" s="527"/>
      <c r="AD393" s="527"/>
      <c r="AE393" s="527"/>
      <c r="AF393" s="527"/>
      <c r="AG393" s="527"/>
      <c r="AH393" s="527"/>
      <c r="AI393" s="527"/>
      <c r="AJ393" s="527"/>
      <c r="AK393" s="527"/>
      <c r="AL393" s="527"/>
      <c r="AM393" s="527"/>
      <c r="AN393" s="527"/>
      <c r="AO393" s="527"/>
      <c r="AP393" s="527"/>
      <c r="AQ393" s="527"/>
      <c r="AR393" s="527"/>
      <c r="AS393" s="527"/>
      <c r="AT393" s="527"/>
      <c r="AU393" s="527"/>
      <c r="AV393" s="527"/>
    </row>
    <row r="394" ht="14.25" customHeight="1">
      <c r="A394" s="591"/>
      <c r="B394" s="591"/>
      <c r="C394" s="591"/>
      <c r="D394" s="591"/>
      <c r="E394" s="591"/>
      <c r="F394" s="591"/>
      <c r="G394" s="591"/>
      <c r="H394" s="592"/>
      <c r="I394" s="593"/>
      <c r="J394" s="591"/>
      <c r="K394" s="591"/>
      <c r="L394" s="594"/>
      <c r="M394" s="591"/>
      <c r="N394" s="549"/>
      <c r="O394" s="594"/>
      <c r="P394" s="591"/>
      <c r="Q394" s="591"/>
      <c r="R394" s="595"/>
      <c r="S394" s="596"/>
      <c r="T394" s="591"/>
      <c r="U394" s="591"/>
      <c r="V394" s="591"/>
      <c r="W394" s="591"/>
      <c r="X394" s="597"/>
      <c r="Y394" s="597"/>
      <c r="Z394" s="597"/>
      <c r="AA394" s="549"/>
      <c r="AB394" s="384"/>
      <c r="AC394" s="527"/>
      <c r="AD394" s="527"/>
      <c r="AE394" s="527"/>
      <c r="AF394" s="527"/>
      <c r="AG394" s="527"/>
      <c r="AH394" s="527"/>
      <c r="AI394" s="527"/>
      <c r="AJ394" s="527"/>
      <c r="AK394" s="527"/>
      <c r="AL394" s="527"/>
      <c r="AM394" s="527"/>
      <c r="AN394" s="527"/>
      <c r="AO394" s="527"/>
      <c r="AP394" s="527"/>
      <c r="AQ394" s="527"/>
      <c r="AR394" s="527"/>
      <c r="AS394" s="527"/>
      <c r="AT394" s="527"/>
      <c r="AU394" s="527"/>
      <c r="AV394" s="527"/>
    </row>
    <row r="395" ht="14.25" customHeight="1">
      <c r="A395" s="591"/>
      <c r="B395" s="591"/>
      <c r="C395" s="591"/>
      <c r="D395" s="591"/>
      <c r="E395" s="591"/>
      <c r="F395" s="591"/>
      <c r="G395" s="591"/>
      <c r="H395" s="592"/>
      <c r="I395" s="593"/>
      <c r="J395" s="591"/>
      <c r="K395" s="591"/>
      <c r="L395" s="594"/>
      <c r="M395" s="591"/>
      <c r="N395" s="549"/>
      <c r="O395" s="594"/>
      <c r="P395" s="591"/>
      <c r="Q395" s="591"/>
      <c r="R395" s="595"/>
      <c r="S395" s="596"/>
      <c r="T395" s="591"/>
      <c r="U395" s="591"/>
      <c r="V395" s="591"/>
      <c r="W395" s="591"/>
      <c r="X395" s="597"/>
      <c r="Y395" s="597"/>
      <c r="Z395" s="597"/>
      <c r="AA395" s="549"/>
      <c r="AB395" s="384"/>
      <c r="AC395" s="527"/>
      <c r="AD395" s="527"/>
      <c r="AE395" s="527"/>
      <c r="AF395" s="527"/>
      <c r="AG395" s="527"/>
      <c r="AH395" s="527"/>
      <c r="AI395" s="527"/>
      <c r="AJ395" s="527"/>
      <c r="AK395" s="527"/>
      <c r="AL395" s="527"/>
      <c r="AM395" s="527"/>
      <c r="AN395" s="527"/>
      <c r="AO395" s="527"/>
      <c r="AP395" s="527"/>
      <c r="AQ395" s="527"/>
      <c r="AR395" s="527"/>
      <c r="AS395" s="527"/>
      <c r="AT395" s="527"/>
      <c r="AU395" s="527"/>
      <c r="AV395" s="527"/>
    </row>
    <row r="396" ht="14.25" customHeight="1">
      <c r="A396" s="591"/>
      <c r="B396" s="591"/>
      <c r="C396" s="591"/>
      <c r="D396" s="591"/>
      <c r="E396" s="591"/>
      <c r="F396" s="591"/>
      <c r="G396" s="591"/>
      <c r="H396" s="592"/>
      <c r="I396" s="593"/>
      <c r="J396" s="591"/>
      <c r="K396" s="591"/>
      <c r="L396" s="594"/>
      <c r="M396" s="591"/>
      <c r="N396" s="549"/>
      <c r="O396" s="594"/>
      <c r="P396" s="591"/>
      <c r="Q396" s="591"/>
      <c r="R396" s="595"/>
      <c r="S396" s="596"/>
      <c r="T396" s="591"/>
      <c r="U396" s="591"/>
      <c r="V396" s="591"/>
      <c r="W396" s="591"/>
      <c r="X396" s="597"/>
      <c r="Y396" s="597"/>
      <c r="Z396" s="597"/>
      <c r="AA396" s="549"/>
      <c r="AB396" s="384"/>
      <c r="AC396" s="527"/>
      <c r="AD396" s="527"/>
      <c r="AE396" s="527"/>
      <c r="AF396" s="527"/>
      <c r="AG396" s="527"/>
      <c r="AH396" s="527"/>
      <c r="AI396" s="527"/>
      <c r="AJ396" s="527"/>
      <c r="AK396" s="527"/>
      <c r="AL396" s="527"/>
      <c r="AM396" s="527"/>
      <c r="AN396" s="527"/>
      <c r="AO396" s="527"/>
      <c r="AP396" s="527"/>
      <c r="AQ396" s="527"/>
      <c r="AR396" s="527"/>
      <c r="AS396" s="527"/>
      <c r="AT396" s="527"/>
      <c r="AU396" s="527"/>
      <c r="AV396" s="527"/>
    </row>
    <row r="397" ht="14.25" customHeight="1">
      <c r="A397" s="591"/>
      <c r="B397" s="591"/>
      <c r="C397" s="591"/>
      <c r="D397" s="591"/>
      <c r="E397" s="591"/>
      <c r="F397" s="591"/>
      <c r="G397" s="591"/>
      <c r="H397" s="592"/>
      <c r="I397" s="593"/>
      <c r="J397" s="591"/>
      <c r="K397" s="591"/>
      <c r="L397" s="594"/>
      <c r="M397" s="591"/>
      <c r="N397" s="549"/>
      <c r="O397" s="594"/>
      <c r="P397" s="591"/>
      <c r="Q397" s="591"/>
      <c r="R397" s="595"/>
      <c r="S397" s="596"/>
      <c r="T397" s="591"/>
      <c r="U397" s="591"/>
      <c r="V397" s="591"/>
      <c r="W397" s="591"/>
      <c r="X397" s="597"/>
      <c r="Y397" s="597"/>
      <c r="Z397" s="597"/>
      <c r="AA397" s="549"/>
      <c r="AB397" s="384"/>
      <c r="AC397" s="527"/>
      <c r="AD397" s="527"/>
      <c r="AE397" s="527"/>
      <c r="AF397" s="527"/>
      <c r="AG397" s="527"/>
      <c r="AH397" s="527"/>
      <c r="AI397" s="527"/>
      <c r="AJ397" s="527"/>
      <c r="AK397" s="527"/>
      <c r="AL397" s="527"/>
      <c r="AM397" s="527"/>
      <c r="AN397" s="527"/>
      <c r="AO397" s="527"/>
      <c r="AP397" s="527"/>
      <c r="AQ397" s="527"/>
      <c r="AR397" s="527"/>
      <c r="AS397" s="527"/>
      <c r="AT397" s="527"/>
      <c r="AU397" s="527"/>
      <c r="AV397" s="527"/>
    </row>
    <row r="398" ht="14.25" customHeight="1">
      <c r="A398" s="591"/>
      <c r="B398" s="591"/>
      <c r="C398" s="591"/>
      <c r="D398" s="591"/>
      <c r="E398" s="591"/>
      <c r="F398" s="591"/>
      <c r="G398" s="591"/>
      <c r="H398" s="592"/>
      <c r="I398" s="593"/>
      <c r="J398" s="591"/>
      <c r="K398" s="591"/>
      <c r="L398" s="594"/>
      <c r="M398" s="591"/>
      <c r="N398" s="549"/>
      <c r="O398" s="594"/>
      <c r="P398" s="591"/>
      <c r="Q398" s="591"/>
      <c r="R398" s="595"/>
      <c r="S398" s="596"/>
      <c r="T398" s="591"/>
      <c r="U398" s="591"/>
      <c r="V398" s="591"/>
      <c r="W398" s="591"/>
      <c r="X398" s="597"/>
      <c r="Y398" s="597"/>
      <c r="Z398" s="597"/>
      <c r="AA398" s="549"/>
      <c r="AB398" s="384"/>
      <c r="AC398" s="527"/>
      <c r="AD398" s="527"/>
      <c r="AE398" s="527"/>
      <c r="AF398" s="527"/>
      <c r="AG398" s="527"/>
      <c r="AH398" s="527"/>
      <c r="AI398" s="527"/>
      <c r="AJ398" s="527"/>
      <c r="AK398" s="527"/>
      <c r="AL398" s="527"/>
      <c r="AM398" s="527"/>
      <c r="AN398" s="527"/>
      <c r="AO398" s="527"/>
      <c r="AP398" s="527"/>
      <c r="AQ398" s="527"/>
      <c r="AR398" s="527"/>
      <c r="AS398" s="527"/>
      <c r="AT398" s="527"/>
      <c r="AU398" s="527"/>
      <c r="AV398" s="527"/>
    </row>
    <row r="399" ht="14.25" customHeight="1">
      <c r="A399" s="591"/>
      <c r="B399" s="591"/>
      <c r="C399" s="591"/>
      <c r="D399" s="591"/>
      <c r="E399" s="591"/>
      <c r="F399" s="591"/>
      <c r="G399" s="591"/>
      <c r="H399" s="592"/>
      <c r="I399" s="593"/>
      <c r="J399" s="591"/>
      <c r="K399" s="591"/>
      <c r="L399" s="594"/>
      <c r="M399" s="591"/>
      <c r="N399" s="549"/>
      <c r="O399" s="594"/>
      <c r="P399" s="591"/>
      <c r="Q399" s="591"/>
      <c r="R399" s="595"/>
      <c r="S399" s="596"/>
      <c r="T399" s="591"/>
      <c r="U399" s="591"/>
      <c r="V399" s="591"/>
      <c r="W399" s="591"/>
      <c r="X399" s="597"/>
      <c r="Y399" s="597"/>
      <c r="Z399" s="597"/>
      <c r="AA399" s="549"/>
      <c r="AB399" s="384"/>
      <c r="AC399" s="527"/>
      <c r="AD399" s="527"/>
      <c r="AE399" s="527"/>
      <c r="AF399" s="527"/>
      <c r="AG399" s="527"/>
      <c r="AH399" s="527"/>
      <c r="AI399" s="527"/>
      <c r="AJ399" s="527"/>
      <c r="AK399" s="527"/>
      <c r="AL399" s="527"/>
      <c r="AM399" s="527"/>
      <c r="AN399" s="527"/>
      <c r="AO399" s="527"/>
      <c r="AP399" s="527"/>
      <c r="AQ399" s="527"/>
      <c r="AR399" s="527"/>
      <c r="AS399" s="527"/>
      <c r="AT399" s="527"/>
      <c r="AU399" s="527"/>
      <c r="AV399" s="527"/>
    </row>
    <row r="400" ht="14.25" customHeight="1">
      <c r="A400" s="591"/>
      <c r="B400" s="591"/>
      <c r="C400" s="591"/>
      <c r="D400" s="591"/>
      <c r="E400" s="591"/>
      <c r="F400" s="591"/>
      <c r="G400" s="591"/>
      <c r="H400" s="592"/>
      <c r="I400" s="593"/>
      <c r="J400" s="591"/>
      <c r="K400" s="591"/>
      <c r="L400" s="594"/>
      <c r="M400" s="591"/>
      <c r="N400" s="549"/>
      <c r="O400" s="594"/>
      <c r="P400" s="591"/>
      <c r="Q400" s="591"/>
      <c r="R400" s="595"/>
      <c r="S400" s="596"/>
      <c r="T400" s="591"/>
      <c r="U400" s="591"/>
      <c r="V400" s="591"/>
      <c r="W400" s="591"/>
      <c r="X400" s="597"/>
      <c r="Y400" s="597"/>
      <c r="Z400" s="597"/>
      <c r="AA400" s="549"/>
      <c r="AB400" s="384"/>
      <c r="AC400" s="527"/>
      <c r="AD400" s="527"/>
      <c r="AE400" s="527"/>
      <c r="AF400" s="527"/>
      <c r="AG400" s="527"/>
      <c r="AH400" s="527"/>
      <c r="AI400" s="527"/>
      <c r="AJ400" s="527"/>
      <c r="AK400" s="527"/>
      <c r="AL400" s="527"/>
      <c r="AM400" s="527"/>
      <c r="AN400" s="527"/>
      <c r="AO400" s="527"/>
      <c r="AP400" s="527"/>
      <c r="AQ400" s="527"/>
      <c r="AR400" s="527"/>
      <c r="AS400" s="527"/>
      <c r="AT400" s="527"/>
      <c r="AU400" s="527"/>
      <c r="AV400" s="527"/>
    </row>
    <row r="401" ht="14.25" customHeight="1">
      <c r="A401" s="591"/>
      <c r="B401" s="591"/>
      <c r="C401" s="591"/>
      <c r="D401" s="591"/>
      <c r="E401" s="591"/>
      <c r="F401" s="591"/>
      <c r="G401" s="591"/>
      <c r="H401" s="592"/>
      <c r="I401" s="593"/>
      <c r="J401" s="591"/>
      <c r="K401" s="591"/>
      <c r="L401" s="594"/>
      <c r="M401" s="591"/>
      <c r="N401" s="549"/>
      <c r="O401" s="594"/>
      <c r="P401" s="591"/>
      <c r="Q401" s="591"/>
      <c r="R401" s="595"/>
      <c r="S401" s="596"/>
      <c r="T401" s="591"/>
      <c r="U401" s="591"/>
      <c r="V401" s="591"/>
      <c r="W401" s="591"/>
      <c r="X401" s="597"/>
      <c r="Y401" s="597"/>
      <c r="Z401" s="597"/>
      <c r="AA401" s="549"/>
      <c r="AB401" s="384"/>
      <c r="AC401" s="527"/>
      <c r="AD401" s="527"/>
      <c r="AE401" s="527"/>
      <c r="AF401" s="527"/>
      <c r="AG401" s="527"/>
      <c r="AH401" s="527"/>
      <c r="AI401" s="527"/>
      <c r="AJ401" s="527"/>
      <c r="AK401" s="527"/>
      <c r="AL401" s="527"/>
      <c r="AM401" s="527"/>
      <c r="AN401" s="527"/>
      <c r="AO401" s="527"/>
      <c r="AP401" s="527"/>
      <c r="AQ401" s="527"/>
      <c r="AR401" s="527"/>
      <c r="AS401" s="527"/>
      <c r="AT401" s="527"/>
      <c r="AU401" s="527"/>
      <c r="AV401" s="527"/>
    </row>
    <row r="402" ht="14.25" customHeight="1">
      <c r="A402" s="591"/>
      <c r="B402" s="591"/>
      <c r="C402" s="591"/>
      <c r="D402" s="591"/>
      <c r="E402" s="591"/>
      <c r="F402" s="591"/>
      <c r="G402" s="591"/>
      <c r="H402" s="592"/>
      <c r="I402" s="593"/>
      <c r="J402" s="591"/>
      <c r="K402" s="591"/>
      <c r="L402" s="594"/>
      <c r="M402" s="591"/>
      <c r="N402" s="549"/>
      <c r="O402" s="594"/>
      <c r="P402" s="591"/>
      <c r="Q402" s="591"/>
      <c r="R402" s="595"/>
      <c r="S402" s="596"/>
      <c r="T402" s="591"/>
      <c r="U402" s="591"/>
      <c r="V402" s="591"/>
      <c r="W402" s="591"/>
      <c r="X402" s="597"/>
      <c r="Y402" s="597"/>
      <c r="Z402" s="597"/>
      <c r="AA402" s="549"/>
      <c r="AB402" s="384"/>
      <c r="AC402" s="527"/>
      <c r="AD402" s="527"/>
      <c r="AE402" s="527"/>
      <c r="AF402" s="527"/>
      <c r="AG402" s="527"/>
      <c r="AH402" s="527"/>
      <c r="AI402" s="527"/>
      <c r="AJ402" s="527"/>
      <c r="AK402" s="527"/>
      <c r="AL402" s="527"/>
      <c r="AM402" s="527"/>
      <c r="AN402" s="527"/>
      <c r="AO402" s="527"/>
      <c r="AP402" s="527"/>
      <c r="AQ402" s="527"/>
      <c r="AR402" s="527"/>
      <c r="AS402" s="527"/>
      <c r="AT402" s="527"/>
      <c r="AU402" s="527"/>
      <c r="AV402" s="527"/>
    </row>
    <row r="403" ht="14.25" customHeight="1">
      <c r="A403" s="591"/>
      <c r="B403" s="591"/>
      <c r="C403" s="591"/>
      <c r="D403" s="591"/>
      <c r="E403" s="591"/>
      <c r="F403" s="591"/>
      <c r="G403" s="591"/>
      <c r="H403" s="592"/>
      <c r="I403" s="593"/>
      <c r="J403" s="591"/>
      <c r="K403" s="591"/>
      <c r="L403" s="594"/>
      <c r="M403" s="591"/>
      <c r="N403" s="549"/>
      <c r="O403" s="594"/>
      <c r="P403" s="591"/>
      <c r="Q403" s="591"/>
      <c r="R403" s="595"/>
      <c r="S403" s="596"/>
      <c r="T403" s="591"/>
      <c r="U403" s="591"/>
      <c r="V403" s="591"/>
      <c r="W403" s="591"/>
      <c r="X403" s="597"/>
      <c r="Y403" s="597"/>
      <c r="Z403" s="597"/>
      <c r="AA403" s="549"/>
      <c r="AB403" s="384"/>
      <c r="AC403" s="527"/>
      <c r="AD403" s="527"/>
      <c r="AE403" s="527"/>
      <c r="AF403" s="527"/>
      <c r="AG403" s="527"/>
      <c r="AH403" s="527"/>
      <c r="AI403" s="527"/>
      <c r="AJ403" s="527"/>
      <c r="AK403" s="527"/>
      <c r="AL403" s="527"/>
      <c r="AM403" s="527"/>
      <c r="AN403" s="527"/>
      <c r="AO403" s="527"/>
      <c r="AP403" s="527"/>
      <c r="AQ403" s="527"/>
      <c r="AR403" s="527"/>
      <c r="AS403" s="527"/>
      <c r="AT403" s="527"/>
      <c r="AU403" s="527"/>
      <c r="AV403" s="527"/>
    </row>
    <row r="404" ht="14.25" customHeight="1">
      <c r="A404" s="591"/>
      <c r="B404" s="591"/>
      <c r="C404" s="591"/>
      <c r="D404" s="591"/>
      <c r="E404" s="591"/>
      <c r="F404" s="591"/>
      <c r="G404" s="591"/>
      <c r="H404" s="592"/>
      <c r="I404" s="593"/>
      <c r="J404" s="591"/>
      <c r="K404" s="591"/>
      <c r="L404" s="594"/>
      <c r="M404" s="591"/>
      <c r="N404" s="549"/>
      <c r="O404" s="594"/>
      <c r="P404" s="591"/>
      <c r="Q404" s="591"/>
      <c r="R404" s="595"/>
      <c r="S404" s="596"/>
      <c r="T404" s="591"/>
      <c r="U404" s="591"/>
      <c r="V404" s="591"/>
      <c r="W404" s="591"/>
      <c r="X404" s="597"/>
      <c r="Y404" s="597"/>
      <c r="Z404" s="597"/>
      <c r="AA404" s="549"/>
      <c r="AB404" s="384"/>
      <c r="AC404" s="527"/>
      <c r="AD404" s="527"/>
      <c r="AE404" s="527"/>
      <c r="AF404" s="527"/>
      <c r="AG404" s="527"/>
      <c r="AH404" s="527"/>
      <c r="AI404" s="527"/>
      <c r="AJ404" s="527"/>
      <c r="AK404" s="527"/>
      <c r="AL404" s="527"/>
      <c r="AM404" s="527"/>
      <c r="AN404" s="527"/>
      <c r="AO404" s="527"/>
      <c r="AP404" s="527"/>
      <c r="AQ404" s="527"/>
      <c r="AR404" s="527"/>
      <c r="AS404" s="527"/>
      <c r="AT404" s="527"/>
      <c r="AU404" s="527"/>
      <c r="AV404" s="527"/>
    </row>
    <row r="405" ht="14.25" customHeight="1">
      <c r="A405" s="591"/>
      <c r="B405" s="591"/>
      <c r="C405" s="591"/>
      <c r="D405" s="591"/>
      <c r="E405" s="591"/>
      <c r="F405" s="591"/>
      <c r="G405" s="591"/>
      <c r="H405" s="592"/>
      <c r="I405" s="593"/>
      <c r="J405" s="591"/>
      <c r="K405" s="591"/>
      <c r="L405" s="594"/>
      <c r="M405" s="591"/>
      <c r="N405" s="549"/>
      <c r="O405" s="594"/>
      <c r="P405" s="591"/>
      <c r="Q405" s="591"/>
      <c r="R405" s="595"/>
      <c r="S405" s="596"/>
      <c r="T405" s="591"/>
      <c r="U405" s="591"/>
      <c r="V405" s="591"/>
      <c r="W405" s="591"/>
      <c r="X405" s="597"/>
      <c r="Y405" s="597"/>
      <c r="Z405" s="597"/>
      <c r="AA405" s="549"/>
      <c r="AB405" s="384"/>
      <c r="AC405" s="527"/>
      <c r="AD405" s="527"/>
      <c r="AE405" s="527"/>
      <c r="AF405" s="527"/>
      <c r="AG405" s="527"/>
      <c r="AH405" s="527"/>
      <c r="AI405" s="527"/>
      <c r="AJ405" s="527"/>
      <c r="AK405" s="527"/>
      <c r="AL405" s="527"/>
      <c r="AM405" s="527"/>
      <c r="AN405" s="527"/>
      <c r="AO405" s="527"/>
      <c r="AP405" s="527"/>
      <c r="AQ405" s="527"/>
      <c r="AR405" s="527"/>
      <c r="AS405" s="527"/>
      <c r="AT405" s="527"/>
      <c r="AU405" s="527"/>
      <c r="AV405" s="527"/>
    </row>
    <row r="406" ht="14.25" customHeight="1">
      <c r="A406" s="591"/>
      <c r="B406" s="591"/>
      <c r="C406" s="591"/>
      <c r="D406" s="591"/>
      <c r="E406" s="591"/>
      <c r="F406" s="591"/>
      <c r="G406" s="591"/>
      <c r="H406" s="592"/>
      <c r="I406" s="593"/>
      <c r="J406" s="591"/>
      <c r="K406" s="591"/>
      <c r="L406" s="594"/>
      <c r="M406" s="591"/>
      <c r="N406" s="549"/>
      <c r="O406" s="594"/>
      <c r="P406" s="591"/>
      <c r="Q406" s="591"/>
      <c r="R406" s="595"/>
      <c r="S406" s="596"/>
      <c r="T406" s="591"/>
      <c r="U406" s="591"/>
      <c r="V406" s="591"/>
      <c r="W406" s="591"/>
      <c r="X406" s="597"/>
      <c r="Y406" s="597"/>
      <c r="Z406" s="597"/>
      <c r="AA406" s="549"/>
      <c r="AB406" s="384"/>
      <c r="AC406" s="527"/>
      <c r="AD406" s="527"/>
      <c r="AE406" s="527"/>
      <c r="AF406" s="527"/>
      <c r="AG406" s="527"/>
      <c r="AH406" s="527"/>
      <c r="AI406" s="527"/>
      <c r="AJ406" s="527"/>
      <c r="AK406" s="527"/>
      <c r="AL406" s="527"/>
      <c r="AM406" s="527"/>
      <c r="AN406" s="527"/>
      <c r="AO406" s="527"/>
      <c r="AP406" s="527"/>
      <c r="AQ406" s="527"/>
      <c r="AR406" s="527"/>
      <c r="AS406" s="527"/>
      <c r="AT406" s="527"/>
      <c r="AU406" s="527"/>
      <c r="AV406" s="527"/>
    </row>
    <row r="407" ht="14.25" customHeight="1">
      <c r="A407" s="591"/>
      <c r="B407" s="591"/>
      <c r="C407" s="591"/>
      <c r="D407" s="591"/>
      <c r="E407" s="591"/>
      <c r="F407" s="591"/>
      <c r="G407" s="591"/>
      <c r="H407" s="592"/>
      <c r="I407" s="593"/>
      <c r="J407" s="591"/>
      <c r="K407" s="591"/>
      <c r="L407" s="594"/>
      <c r="M407" s="591"/>
      <c r="N407" s="549"/>
      <c r="O407" s="594"/>
      <c r="P407" s="591"/>
      <c r="Q407" s="591"/>
      <c r="R407" s="595"/>
      <c r="S407" s="596"/>
      <c r="T407" s="591"/>
      <c r="U407" s="591"/>
      <c r="V407" s="591"/>
      <c r="W407" s="591"/>
      <c r="X407" s="597"/>
      <c r="Y407" s="597"/>
      <c r="Z407" s="597"/>
      <c r="AA407" s="549"/>
      <c r="AB407" s="384"/>
      <c r="AC407" s="527"/>
      <c r="AD407" s="527"/>
      <c r="AE407" s="527"/>
      <c r="AF407" s="527"/>
      <c r="AG407" s="527"/>
      <c r="AH407" s="527"/>
      <c r="AI407" s="527"/>
      <c r="AJ407" s="527"/>
      <c r="AK407" s="527"/>
      <c r="AL407" s="527"/>
      <c r="AM407" s="527"/>
      <c r="AN407" s="527"/>
      <c r="AO407" s="527"/>
      <c r="AP407" s="527"/>
      <c r="AQ407" s="527"/>
      <c r="AR407" s="527"/>
      <c r="AS407" s="527"/>
      <c r="AT407" s="527"/>
      <c r="AU407" s="527"/>
      <c r="AV407" s="527"/>
    </row>
    <row r="408" ht="14.25" customHeight="1">
      <c r="A408" s="591"/>
      <c r="B408" s="591"/>
      <c r="C408" s="591"/>
      <c r="D408" s="591"/>
      <c r="E408" s="591"/>
      <c r="F408" s="591"/>
      <c r="G408" s="591"/>
      <c r="H408" s="592"/>
      <c r="I408" s="593"/>
      <c r="J408" s="591"/>
      <c r="K408" s="591"/>
      <c r="L408" s="594"/>
      <c r="M408" s="591"/>
      <c r="N408" s="549"/>
      <c r="O408" s="594"/>
      <c r="P408" s="591"/>
      <c r="Q408" s="591"/>
      <c r="R408" s="595"/>
      <c r="S408" s="596"/>
      <c r="T408" s="591"/>
      <c r="U408" s="591"/>
      <c r="V408" s="591"/>
      <c r="W408" s="591"/>
      <c r="X408" s="597"/>
      <c r="Y408" s="597"/>
      <c r="Z408" s="597"/>
      <c r="AA408" s="549"/>
      <c r="AB408" s="384"/>
      <c r="AC408" s="527"/>
      <c r="AD408" s="527"/>
      <c r="AE408" s="527"/>
      <c r="AF408" s="527"/>
      <c r="AG408" s="527"/>
      <c r="AH408" s="527"/>
      <c r="AI408" s="527"/>
      <c r="AJ408" s="527"/>
      <c r="AK408" s="527"/>
      <c r="AL408" s="527"/>
      <c r="AM408" s="527"/>
      <c r="AN408" s="527"/>
      <c r="AO408" s="527"/>
      <c r="AP408" s="527"/>
      <c r="AQ408" s="527"/>
      <c r="AR408" s="527"/>
      <c r="AS408" s="527"/>
      <c r="AT408" s="527"/>
      <c r="AU408" s="527"/>
      <c r="AV408" s="527"/>
    </row>
    <row r="409" ht="14.25" customHeight="1">
      <c r="A409" s="591"/>
      <c r="B409" s="591"/>
      <c r="C409" s="591"/>
      <c r="D409" s="591"/>
      <c r="E409" s="591"/>
      <c r="F409" s="591"/>
      <c r="G409" s="591"/>
      <c r="H409" s="592"/>
      <c r="I409" s="593"/>
      <c r="J409" s="591"/>
      <c r="K409" s="591"/>
      <c r="L409" s="594"/>
      <c r="M409" s="591"/>
      <c r="N409" s="549"/>
      <c r="O409" s="594"/>
      <c r="P409" s="591"/>
      <c r="Q409" s="591"/>
      <c r="R409" s="595"/>
      <c r="S409" s="596"/>
      <c r="T409" s="591"/>
      <c r="U409" s="591"/>
      <c r="V409" s="591"/>
      <c r="W409" s="591"/>
      <c r="X409" s="597"/>
      <c r="Y409" s="597"/>
      <c r="Z409" s="597"/>
      <c r="AA409" s="549"/>
      <c r="AB409" s="384"/>
      <c r="AC409" s="527"/>
      <c r="AD409" s="527"/>
      <c r="AE409" s="527"/>
      <c r="AF409" s="527"/>
      <c r="AG409" s="527"/>
      <c r="AH409" s="527"/>
      <c r="AI409" s="527"/>
      <c r="AJ409" s="527"/>
      <c r="AK409" s="527"/>
      <c r="AL409" s="527"/>
      <c r="AM409" s="527"/>
      <c r="AN409" s="527"/>
      <c r="AO409" s="527"/>
      <c r="AP409" s="527"/>
      <c r="AQ409" s="527"/>
      <c r="AR409" s="527"/>
      <c r="AS409" s="527"/>
      <c r="AT409" s="527"/>
      <c r="AU409" s="527"/>
      <c r="AV409" s="527"/>
    </row>
    <row r="410" ht="15.75" customHeight="1">
      <c r="D410" s="258"/>
      <c r="Q410" s="258"/>
      <c r="U410" s="258"/>
    </row>
    <row r="411" ht="15.75" customHeight="1">
      <c r="D411" s="258"/>
      <c r="Q411" s="258"/>
      <c r="U411" s="258"/>
    </row>
    <row r="412" ht="15.75" customHeight="1">
      <c r="D412" s="258"/>
      <c r="Q412" s="258"/>
      <c r="U412" s="258"/>
    </row>
    <row r="413" ht="15.75" customHeight="1">
      <c r="D413" s="258"/>
      <c r="Q413" s="258"/>
      <c r="U413" s="258"/>
    </row>
    <row r="414" ht="15.75" customHeight="1">
      <c r="D414" s="258"/>
      <c r="Q414" s="258"/>
      <c r="U414" s="258"/>
    </row>
    <row r="415" ht="15.75" customHeight="1">
      <c r="D415" s="258"/>
      <c r="Q415" s="258"/>
      <c r="U415" s="258"/>
    </row>
    <row r="416" ht="15.75" customHeight="1">
      <c r="D416" s="258"/>
      <c r="Q416" s="258"/>
      <c r="U416" s="258"/>
    </row>
    <row r="417" ht="15.75" customHeight="1">
      <c r="D417" s="258"/>
      <c r="Q417" s="258"/>
      <c r="U417" s="258"/>
    </row>
    <row r="418" ht="15.75" customHeight="1">
      <c r="D418" s="258"/>
      <c r="Q418" s="258"/>
      <c r="U418" s="258"/>
    </row>
    <row r="419" ht="15.75" customHeight="1">
      <c r="D419" s="258"/>
      <c r="Q419" s="258"/>
      <c r="U419" s="258"/>
    </row>
    <row r="420" ht="15.75" customHeight="1">
      <c r="D420" s="258"/>
      <c r="Q420" s="258"/>
      <c r="U420" s="258"/>
    </row>
    <row r="421" ht="15.75" customHeight="1">
      <c r="D421" s="258"/>
      <c r="Q421" s="258"/>
      <c r="U421" s="258"/>
    </row>
    <row r="422" ht="15.75" customHeight="1">
      <c r="D422" s="258"/>
      <c r="Q422" s="258"/>
      <c r="U422" s="258"/>
    </row>
    <row r="423" ht="15.75" customHeight="1">
      <c r="D423" s="258"/>
      <c r="Q423" s="258"/>
      <c r="U423" s="258"/>
    </row>
    <row r="424" ht="15.75" customHeight="1">
      <c r="D424" s="258"/>
      <c r="Q424" s="258"/>
      <c r="U424" s="258"/>
    </row>
    <row r="425" ht="15.75" customHeight="1">
      <c r="D425" s="258"/>
      <c r="Q425" s="258"/>
      <c r="U425" s="258"/>
    </row>
    <row r="426" ht="15.75" customHeight="1">
      <c r="D426" s="258"/>
      <c r="Q426" s="258"/>
      <c r="U426" s="258"/>
    </row>
    <row r="427" ht="15.75" customHeight="1">
      <c r="D427" s="258"/>
      <c r="Q427" s="258"/>
      <c r="U427" s="258"/>
    </row>
    <row r="428" ht="15.75" customHeight="1">
      <c r="D428" s="258"/>
      <c r="Q428" s="258"/>
      <c r="U428" s="258"/>
    </row>
    <row r="429" ht="15.75" customHeight="1">
      <c r="D429" s="258"/>
      <c r="Q429" s="258"/>
      <c r="U429" s="258"/>
    </row>
    <row r="430" ht="15.75" customHeight="1">
      <c r="D430" s="258"/>
      <c r="Q430" s="258"/>
      <c r="U430" s="258"/>
    </row>
    <row r="431" ht="15.75" customHeight="1">
      <c r="D431" s="258"/>
      <c r="Q431" s="258"/>
      <c r="U431" s="258"/>
    </row>
    <row r="432" ht="15.75" customHeight="1">
      <c r="D432" s="258"/>
      <c r="Q432" s="258"/>
      <c r="U432" s="258"/>
    </row>
    <row r="433" ht="15.75" customHeight="1">
      <c r="D433" s="258"/>
      <c r="Q433" s="258"/>
      <c r="U433" s="258"/>
    </row>
    <row r="434" ht="15.75" customHeight="1">
      <c r="D434" s="258"/>
      <c r="Q434" s="258"/>
      <c r="U434" s="258"/>
    </row>
    <row r="435" ht="15.75" customHeight="1">
      <c r="D435" s="258"/>
      <c r="Q435" s="258"/>
      <c r="U435" s="258"/>
    </row>
    <row r="436" ht="15.75" customHeight="1">
      <c r="D436" s="258"/>
      <c r="Q436" s="258"/>
      <c r="U436" s="258"/>
    </row>
    <row r="437" ht="15.75" customHeight="1">
      <c r="D437" s="258"/>
      <c r="Q437" s="258"/>
      <c r="U437" s="258"/>
    </row>
    <row r="438" ht="15.75" customHeight="1">
      <c r="D438" s="258"/>
      <c r="Q438" s="258"/>
      <c r="U438" s="258"/>
    </row>
    <row r="439" ht="15.75" customHeight="1">
      <c r="D439" s="258"/>
      <c r="Q439" s="258"/>
      <c r="U439" s="258"/>
    </row>
    <row r="440" ht="15.75" customHeight="1">
      <c r="D440" s="258"/>
      <c r="Q440" s="258"/>
      <c r="U440" s="258"/>
    </row>
    <row r="441" ht="15.75" customHeight="1">
      <c r="D441" s="258"/>
      <c r="Q441" s="258"/>
      <c r="U441" s="258"/>
    </row>
    <row r="442" ht="15.75" customHeight="1">
      <c r="D442" s="258"/>
      <c r="Q442" s="258"/>
      <c r="U442" s="258"/>
    </row>
    <row r="443" ht="15.75" customHeight="1">
      <c r="D443" s="258"/>
      <c r="Q443" s="258"/>
      <c r="U443" s="258"/>
    </row>
    <row r="444" ht="15.75" customHeight="1">
      <c r="D444" s="258"/>
      <c r="Q444" s="258"/>
      <c r="U444" s="258"/>
    </row>
    <row r="445" ht="15.75" customHeight="1">
      <c r="D445" s="258"/>
      <c r="Q445" s="258"/>
      <c r="U445" s="258"/>
    </row>
    <row r="446" ht="15.75" customHeight="1">
      <c r="D446" s="258"/>
      <c r="Q446" s="258"/>
      <c r="U446" s="258"/>
    </row>
    <row r="447" ht="15.75" customHeight="1">
      <c r="D447" s="258"/>
      <c r="Q447" s="258"/>
      <c r="U447" s="258"/>
    </row>
    <row r="448" ht="15.75" customHeight="1">
      <c r="D448" s="258"/>
      <c r="Q448" s="258"/>
      <c r="U448" s="258"/>
    </row>
    <row r="449" ht="15.75" customHeight="1">
      <c r="D449" s="258"/>
      <c r="Q449" s="258"/>
      <c r="U449" s="258"/>
    </row>
    <row r="450" ht="15.75" customHeight="1">
      <c r="D450" s="258"/>
      <c r="Q450" s="258"/>
      <c r="U450" s="258"/>
    </row>
    <row r="451" ht="15.75" customHeight="1">
      <c r="D451" s="258"/>
      <c r="Q451" s="258"/>
      <c r="U451" s="258"/>
    </row>
    <row r="452" ht="15.75" customHeight="1">
      <c r="D452" s="258"/>
      <c r="Q452" s="258"/>
      <c r="U452" s="258"/>
    </row>
    <row r="453" ht="15.75" customHeight="1">
      <c r="D453" s="258"/>
      <c r="Q453" s="258"/>
      <c r="U453" s="258"/>
    </row>
    <row r="454" ht="15.75" customHeight="1">
      <c r="D454" s="258"/>
      <c r="Q454" s="258"/>
      <c r="U454" s="258"/>
    </row>
    <row r="455" ht="15.75" customHeight="1">
      <c r="D455" s="258"/>
      <c r="Q455" s="258"/>
      <c r="U455" s="258"/>
    </row>
    <row r="456" ht="15.75" customHeight="1">
      <c r="D456" s="258"/>
      <c r="Q456" s="258"/>
      <c r="U456" s="258"/>
    </row>
    <row r="457" ht="15.75" customHeight="1">
      <c r="D457" s="258"/>
      <c r="Q457" s="258"/>
      <c r="U457" s="258"/>
    </row>
    <row r="458" ht="15.75" customHeight="1">
      <c r="D458" s="258"/>
      <c r="Q458" s="258"/>
      <c r="U458" s="258"/>
    </row>
    <row r="459" ht="15.75" customHeight="1">
      <c r="D459" s="258"/>
      <c r="Q459" s="258"/>
      <c r="U459" s="258"/>
    </row>
    <row r="460" ht="15.75" customHeight="1">
      <c r="D460" s="258"/>
      <c r="Q460" s="258"/>
      <c r="U460" s="258"/>
    </row>
    <row r="461" ht="15.75" customHeight="1">
      <c r="D461" s="258"/>
      <c r="Q461" s="258"/>
      <c r="U461" s="258"/>
    </row>
    <row r="462" ht="15.75" customHeight="1">
      <c r="D462" s="258"/>
      <c r="Q462" s="258"/>
      <c r="U462" s="258"/>
    </row>
    <row r="463" ht="15.75" customHeight="1">
      <c r="D463" s="258"/>
      <c r="Q463" s="258"/>
      <c r="U463" s="258"/>
    </row>
    <row r="464" ht="15.75" customHeight="1">
      <c r="D464" s="258"/>
      <c r="Q464" s="258"/>
      <c r="U464" s="258"/>
    </row>
    <row r="465" ht="15.75" customHeight="1">
      <c r="D465" s="258"/>
      <c r="Q465" s="258"/>
      <c r="U465" s="258"/>
    </row>
    <row r="466" ht="15.75" customHeight="1">
      <c r="D466" s="258"/>
      <c r="Q466" s="258"/>
      <c r="U466" s="258"/>
    </row>
    <row r="467" ht="15.75" customHeight="1">
      <c r="D467" s="258"/>
      <c r="Q467" s="258"/>
      <c r="U467" s="258"/>
    </row>
    <row r="468" ht="15.75" customHeight="1">
      <c r="D468" s="258"/>
      <c r="Q468" s="258"/>
      <c r="U468" s="258"/>
    </row>
    <row r="469" ht="15.75" customHeight="1">
      <c r="D469" s="258"/>
      <c r="Q469" s="258"/>
      <c r="U469" s="258"/>
    </row>
    <row r="470" ht="15.75" customHeight="1">
      <c r="D470" s="258"/>
      <c r="Q470" s="258"/>
      <c r="U470" s="258"/>
    </row>
    <row r="471" ht="15.75" customHeight="1">
      <c r="D471" s="258"/>
      <c r="Q471" s="258"/>
      <c r="U471" s="258"/>
    </row>
    <row r="472" ht="15.75" customHeight="1">
      <c r="D472" s="258"/>
      <c r="Q472" s="258"/>
      <c r="U472" s="258"/>
    </row>
    <row r="473" ht="15.75" customHeight="1">
      <c r="D473" s="258"/>
      <c r="Q473" s="258"/>
      <c r="U473" s="258"/>
    </row>
    <row r="474" ht="15.75" customHeight="1">
      <c r="D474" s="258"/>
      <c r="Q474" s="258"/>
      <c r="U474" s="258"/>
    </row>
    <row r="475" ht="15.75" customHeight="1">
      <c r="D475" s="258"/>
      <c r="Q475" s="258"/>
      <c r="U475" s="258"/>
    </row>
    <row r="476" ht="15.75" customHeight="1">
      <c r="D476" s="258"/>
      <c r="Q476" s="258"/>
      <c r="U476" s="258"/>
    </row>
    <row r="477" ht="15.75" customHeight="1">
      <c r="D477" s="258"/>
      <c r="Q477" s="258"/>
      <c r="U477" s="258"/>
    </row>
    <row r="478" ht="15.75" customHeight="1">
      <c r="D478" s="258"/>
      <c r="Q478" s="258"/>
      <c r="U478" s="258"/>
    </row>
    <row r="479" ht="15.75" customHeight="1">
      <c r="D479" s="258"/>
      <c r="Q479" s="258"/>
      <c r="U479" s="258"/>
    </row>
    <row r="480" ht="15.75" customHeight="1">
      <c r="D480" s="258"/>
      <c r="Q480" s="258"/>
      <c r="U480" s="258"/>
    </row>
    <row r="481" ht="15.75" customHeight="1">
      <c r="D481" s="258"/>
      <c r="Q481" s="258"/>
      <c r="U481" s="258"/>
    </row>
    <row r="482" ht="15.75" customHeight="1">
      <c r="D482" s="258"/>
      <c r="Q482" s="258"/>
      <c r="U482" s="258"/>
    </row>
    <row r="483" ht="15.75" customHeight="1">
      <c r="D483" s="258"/>
      <c r="Q483" s="258"/>
      <c r="U483" s="258"/>
    </row>
    <row r="484" ht="15.75" customHeight="1">
      <c r="D484" s="258"/>
      <c r="Q484" s="258"/>
      <c r="U484" s="258"/>
    </row>
    <row r="485" ht="15.75" customHeight="1">
      <c r="D485" s="258"/>
      <c r="Q485" s="258"/>
      <c r="U485" s="258"/>
    </row>
    <row r="486" ht="15.75" customHeight="1">
      <c r="D486" s="258"/>
      <c r="Q486" s="258"/>
      <c r="U486" s="258"/>
    </row>
    <row r="487" ht="15.75" customHeight="1">
      <c r="D487" s="258"/>
      <c r="Q487" s="258"/>
      <c r="U487" s="258"/>
    </row>
    <row r="488" ht="15.75" customHeight="1">
      <c r="D488" s="258"/>
      <c r="Q488" s="258"/>
      <c r="U488" s="258"/>
    </row>
    <row r="489" ht="15.75" customHeight="1">
      <c r="D489" s="258"/>
      <c r="Q489" s="258"/>
      <c r="U489" s="258"/>
    </row>
    <row r="490" ht="15.75" customHeight="1">
      <c r="D490" s="258"/>
      <c r="Q490" s="258"/>
      <c r="U490" s="258"/>
    </row>
    <row r="491" ht="15.75" customHeight="1">
      <c r="D491" s="258"/>
      <c r="Q491" s="258"/>
      <c r="U491" s="258"/>
    </row>
    <row r="492" ht="15.75" customHeight="1">
      <c r="D492" s="258"/>
      <c r="Q492" s="258"/>
      <c r="U492" s="258"/>
    </row>
    <row r="493" ht="15.75" customHeight="1">
      <c r="D493" s="258"/>
      <c r="Q493" s="258"/>
      <c r="U493" s="258"/>
    </row>
    <row r="494" ht="15.75" customHeight="1">
      <c r="D494" s="258"/>
      <c r="Q494" s="258"/>
      <c r="U494" s="258"/>
    </row>
    <row r="495" ht="15.75" customHeight="1">
      <c r="D495" s="258"/>
      <c r="Q495" s="258"/>
      <c r="U495" s="258"/>
    </row>
    <row r="496" ht="15.75" customHeight="1">
      <c r="D496" s="258"/>
      <c r="Q496" s="258"/>
      <c r="U496" s="258"/>
    </row>
    <row r="497" ht="15.75" customHeight="1">
      <c r="D497" s="258"/>
      <c r="Q497" s="258"/>
      <c r="U497" s="258"/>
    </row>
    <row r="498" ht="15.75" customHeight="1">
      <c r="D498" s="258"/>
      <c r="Q498" s="258"/>
      <c r="U498" s="258"/>
    </row>
    <row r="499" ht="15.75" customHeight="1">
      <c r="D499" s="258"/>
      <c r="Q499" s="258"/>
      <c r="U499" s="258"/>
    </row>
    <row r="500" ht="15.75" customHeight="1">
      <c r="D500" s="258"/>
      <c r="Q500" s="258"/>
      <c r="U500" s="258"/>
    </row>
    <row r="501" ht="15.75" customHeight="1">
      <c r="D501" s="258"/>
      <c r="Q501" s="258"/>
      <c r="U501" s="258"/>
    </row>
    <row r="502" ht="15.75" customHeight="1">
      <c r="D502" s="258"/>
      <c r="Q502" s="258"/>
      <c r="U502" s="258"/>
    </row>
    <row r="503" ht="15.75" customHeight="1">
      <c r="D503" s="258"/>
      <c r="Q503" s="258"/>
      <c r="U503" s="258"/>
    </row>
    <row r="504" ht="15.75" customHeight="1">
      <c r="D504" s="258"/>
      <c r="Q504" s="258"/>
      <c r="U504" s="258"/>
    </row>
    <row r="505" ht="15.75" customHeight="1">
      <c r="D505" s="258"/>
      <c r="Q505" s="258"/>
      <c r="U505" s="258"/>
    </row>
    <row r="506" ht="15.75" customHeight="1">
      <c r="D506" s="258"/>
      <c r="Q506" s="258"/>
      <c r="U506" s="258"/>
    </row>
    <row r="507" ht="15.75" customHeight="1">
      <c r="D507" s="258"/>
      <c r="Q507" s="258"/>
      <c r="U507" s="258"/>
    </row>
    <row r="508" ht="15.75" customHeight="1">
      <c r="D508" s="258"/>
      <c r="Q508" s="258"/>
      <c r="U508" s="258"/>
    </row>
    <row r="509" ht="15.75" customHeight="1">
      <c r="D509" s="258"/>
      <c r="Q509" s="258"/>
      <c r="U509" s="258"/>
    </row>
    <row r="510" ht="15.75" customHeight="1">
      <c r="D510" s="258"/>
      <c r="Q510" s="258"/>
      <c r="U510" s="258"/>
    </row>
    <row r="511" ht="15.75" customHeight="1">
      <c r="D511" s="258"/>
      <c r="Q511" s="258"/>
      <c r="U511" s="258"/>
    </row>
    <row r="512" ht="15.75" customHeight="1">
      <c r="D512" s="258"/>
      <c r="Q512" s="258"/>
      <c r="U512" s="258"/>
    </row>
    <row r="513" ht="15.75" customHeight="1">
      <c r="D513" s="258"/>
      <c r="Q513" s="258"/>
      <c r="U513" s="258"/>
    </row>
    <row r="514" ht="15.75" customHeight="1">
      <c r="D514" s="258"/>
      <c r="Q514" s="258"/>
      <c r="U514" s="258"/>
    </row>
    <row r="515" ht="15.75" customHeight="1">
      <c r="D515" s="258"/>
      <c r="Q515" s="258"/>
      <c r="U515" s="258"/>
    </row>
    <row r="516" ht="15.75" customHeight="1">
      <c r="D516" s="258"/>
      <c r="Q516" s="258"/>
      <c r="U516" s="258"/>
    </row>
    <row r="517" ht="15.75" customHeight="1">
      <c r="D517" s="258"/>
      <c r="Q517" s="258"/>
      <c r="U517" s="258"/>
    </row>
    <row r="518" ht="15.75" customHeight="1">
      <c r="D518" s="258"/>
      <c r="Q518" s="258"/>
      <c r="U518" s="258"/>
    </row>
    <row r="519" ht="15.75" customHeight="1">
      <c r="D519" s="258"/>
      <c r="Q519" s="258"/>
      <c r="U519" s="258"/>
    </row>
    <row r="520" ht="15.75" customHeight="1">
      <c r="D520" s="258"/>
      <c r="Q520" s="258"/>
      <c r="U520" s="258"/>
    </row>
    <row r="521" ht="15.75" customHeight="1">
      <c r="D521" s="258"/>
      <c r="Q521" s="258"/>
      <c r="U521" s="258"/>
    </row>
    <row r="522" ht="15.75" customHeight="1">
      <c r="D522" s="258"/>
      <c r="Q522" s="258"/>
      <c r="U522" s="258"/>
    </row>
    <row r="523" ht="15.75" customHeight="1">
      <c r="D523" s="258"/>
      <c r="Q523" s="258"/>
      <c r="U523" s="258"/>
    </row>
    <row r="524" ht="15.75" customHeight="1">
      <c r="D524" s="258"/>
      <c r="Q524" s="258"/>
      <c r="U524" s="258"/>
    </row>
    <row r="525" ht="15.75" customHeight="1">
      <c r="D525" s="258"/>
      <c r="Q525" s="258"/>
      <c r="U525" s="258"/>
    </row>
    <row r="526" ht="15.75" customHeight="1">
      <c r="D526" s="258"/>
      <c r="Q526" s="258"/>
      <c r="U526" s="258"/>
    </row>
    <row r="527" ht="15.75" customHeight="1">
      <c r="D527" s="258"/>
      <c r="Q527" s="258"/>
      <c r="U527" s="258"/>
    </row>
    <row r="528" ht="15.75" customHeight="1">
      <c r="D528" s="258"/>
      <c r="Q528" s="258"/>
      <c r="U528" s="258"/>
    </row>
    <row r="529" ht="15.75" customHeight="1">
      <c r="D529" s="258"/>
      <c r="Q529" s="258"/>
      <c r="U529" s="258"/>
    </row>
    <row r="530" ht="15.75" customHeight="1">
      <c r="D530" s="258"/>
      <c r="Q530" s="258"/>
      <c r="U530" s="258"/>
    </row>
    <row r="531" ht="15.75" customHeight="1">
      <c r="D531" s="258"/>
      <c r="Q531" s="258"/>
      <c r="U531" s="258"/>
    </row>
    <row r="532" ht="15.75" customHeight="1">
      <c r="D532" s="258"/>
      <c r="Q532" s="258"/>
      <c r="U532" s="258"/>
    </row>
    <row r="533" ht="15.75" customHeight="1">
      <c r="D533" s="258"/>
      <c r="Q533" s="258"/>
      <c r="U533" s="258"/>
    </row>
    <row r="534" ht="15.75" customHeight="1">
      <c r="D534" s="258"/>
      <c r="Q534" s="258"/>
      <c r="U534" s="258"/>
    </row>
    <row r="535" ht="15.75" customHeight="1">
      <c r="D535" s="258"/>
      <c r="Q535" s="258"/>
      <c r="U535" s="258"/>
    </row>
    <row r="536" ht="15.75" customHeight="1">
      <c r="D536" s="258"/>
      <c r="Q536" s="258"/>
      <c r="U536" s="258"/>
    </row>
    <row r="537" ht="15.75" customHeight="1">
      <c r="D537" s="258"/>
      <c r="Q537" s="258"/>
      <c r="U537" s="258"/>
    </row>
    <row r="538" ht="15.75" customHeight="1">
      <c r="D538" s="258"/>
      <c r="Q538" s="258"/>
      <c r="U538" s="258"/>
    </row>
    <row r="539" ht="15.75" customHeight="1">
      <c r="D539" s="258"/>
      <c r="Q539" s="258"/>
      <c r="U539" s="258"/>
    </row>
    <row r="540" ht="15.75" customHeight="1">
      <c r="D540" s="258"/>
      <c r="Q540" s="258"/>
      <c r="U540" s="258"/>
    </row>
    <row r="541" ht="15.75" customHeight="1">
      <c r="D541" s="258"/>
      <c r="Q541" s="258"/>
      <c r="U541" s="258"/>
    </row>
    <row r="542" ht="15.75" customHeight="1">
      <c r="D542" s="258"/>
      <c r="Q542" s="258"/>
      <c r="U542" s="258"/>
    </row>
    <row r="543" ht="15.75" customHeight="1">
      <c r="D543" s="258"/>
      <c r="Q543" s="258"/>
      <c r="U543" s="258"/>
    </row>
    <row r="544" ht="15.75" customHeight="1">
      <c r="D544" s="258"/>
      <c r="Q544" s="258"/>
      <c r="U544" s="258"/>
    </row>
    <row r="545" ht="15.75" customHeight="1">
      <c r="D545" s="258"/>
      <c r="Q545" s="258"/>
      <c r="U545" s="258"/>
    </row>
    <row r="546" ht="15.75" customHeight="1">
      <c r="D546" s="258"/>
      <c r="Q546" s="258"/>
      <c r="U546" s="258"/>
    </row>
    <row r="547" ht="15.75" customHeight="1">
      <c r="D547" s="258"/>
      <c r="Q547" s="258"/>
      <c r="U547" s="258"/>
    </row>
    <row r="548" ht="15.75" customHeight="1">
      <c r="D548" s="258"/>
      <c r="Q548" s="258"/>
      <c r="U548" s="258"/>
    </row>
    <row r="549" ht="15.75" customHeight="1">
      <c r="D549" s="258"/>
      <c r="Q549" s="258"/>
      <c r="U549" s="258"/>
    </row>
    <row r="550" ht="15.75" customHeight="1">
      <c r="D550" s="258"/>
      <c r="Q550" s="258"/>
      <c r="U550" s="258"/>
    </row>
    <row r="551" ht="15.75" customHeight="1">
      <c r="D551" s="258"/>
      <c r="Q551" s="258"/>
      <c r="U551" s="258"/>
    </row>
    <row r="552" ht="15.75" customHeight="1">
      <c r="D552" s="258"/>
      <c r="Q552" s="258"/>
      <c r="U552" s="258"/>
    </row>
    <row r="553" ht="15.75" customHeight="1">
      <c r="D553" s="258"/>
      <c r="Q553" s="258"/>
      <c r="U553" s="258"/>
    </row>
    <row r="554" ht="15.75" customHeight="1">
      <c r="D554" s="258"/>
      <c r="Q554" s="258"/>
      <c r="U554" s="258"/>
    </row>
    <row r="555" ht="15.75" customHeight="1">
      <c r="D555" s="258"/>
      <c r="Q555" s="258"/>
      <c r="U555" s="258"/>
    </row>
    <row r="556" ht="15.75" customHeight="1">
      <c r="D556" s="258"/>
      <c r="Q556" s="258"/>
      <c r="U556" s="258"/>
    </row>
    <row r="557" ht="15.75" customHeight="1">
      <c r="D557" s="258"/>
      <c r="Q557" s="258"/>
      <c r="U557" s="258"/>
    </row>
    <row r="558" ht="15.75" customHeight="1">
      <c r="D558" s="258"/>
      <c r="Q558" s="258"/>
      <c r="U558" s="258"/>
    </row>
    <row r="559" ht="15.75" customHeight="1">
      <c r="D559" s="258"/>
      <c r="Q559" s="258"/>
      <c r="U559" s="258"/>
    </row>
    <row r="560" ht="15.75" customHeight="1">
      <c r="D560" s="258"/>
      <c r="Q560" s="258"/>
      <c r="U560" s="258"/>
    </row>
    <row r="561" ht="15.75" customHeight="1">
      <c r="D561" s="258"/>
      <c r="Q561" s="258"/>
      <c r="U561" s="258"/>
    </row>
    <row r="562" ht="15.75" customHeight="1">
      <c r="D562" s="258"/>
      <c r="Q562" s="258"/>
      <c r="U562" s="258"/>
    </row>
    <row r="563" ht="15.75" customHeight="1">
      <c r="D563" s="258"/>
      <c r="Q563" s="258"/>
      <c r="U563" s="258"/>
    </row>
    <row r="564" ht="15.75" customHeight="1">
      <c r="D564" s="258"/>
      <c r="Q564" s="258"/>
      <c r="U564" s="258"/>
    </row>
    <row r="565" ht="15.75" customHeight="1">
      <c r="D565" s="258"/>
      <c r="Q565" s="258"/>
      <c r="U565" s="258"/>
    </row>
    <row r="566" ht="15.75" customHeight="1">
      <c r="D566" s="258"/>
      <c r="Q566" s="258"/>
      <c r="U566" s="258"/>
    </row>
    <row r="567" ht="15.75" customHeight="1">
      <c r="D567" s="258"/>
      <c r="Q567" s="258"/>
      <c r="U567" s="258"/>
    </row>
    <row r="568" ht="15.75" customHeight="1">
      <c r="D568" s="258"/>
      <c r="Q568" s="258"/>
      <c r="U568" s="258"/>
    </row>
    <row r="569" ht="15.75" customHeight="1">
      <c r="D569" s="258"/>
      <c r="Q569" s="258"/>
      <c r="U569" s="258"/>
    </row>
    <row r="570" ht="15.75" customHeight="1">
      <c r="D570" s="258"/>
      <c r="Q570" s="258"/>
      <c r="U570" s="258"/>
    </row>
    <row r="571" ht="15.75" customHeight="1">
      <c r="D571" s="258"/>
      <c r="Q571" s="258"/>
      <c r="U571" s="258"/>
    </row>
    <row r="572" ht="15.75" customHeight="1">
      <c r="D572" s="258"/>
      <c r="Q572" s="258"/>
      <c r="U572" s="258"/>
    </row>
    <row r="573" ht="15.75" customHeight="1">
      <c r="D573" s="258"/>
      <c r="Q573" s="258"/>
      <c r="U573" s="258"/>
    </row>
    <row r="574" ht="15.75" customHeight="1">
      <c r="D574" s="258"/>
      <c r="Q574" s="258"/>
      <c r="U574" s="258"/>
    </row>
    <row r="575" ht="15.75" customHeight="1">
      <c r="D575" s="258"/>
      <c r="Q575" s="258"/>
      <c r="U575" s="258"/>
    </row>
    <row r="576" ht="15.75" customHeight="1">
      <c r="D576" s="258"/>
      <c r="Q576" s="258"/>
      <c r="U576" s="258"/>
    </row>
    <row r="577" ht="15.75" customHeight="1">
      <c r="D577" s="258"/>
      <c r="Q577" s="258"/>
      <c r="U577" s="258"/>
    </row>
    <row r="578" ht="15.75" customHeight="1">
      <c r="D578" s="258"/>
      <c r="Q578" s="258"/>
      <c r="U578" s="258"/>
    </row>
    <row r="579" ht="15.75" customHeight="1">
      <c r="D579" s="258"/>
      <c r="Q579" s="258"/>
      <c r="U579" s="258"/>
    </row>
    <row r="580" ht="15.75" customHeight="1">
      <c r="D580" s="258"/>
      <c r="Q580" s="258"/>
      <c r="U580" s="258"/>
    </row>
    <row r="581" ht="15.75" customHeight="1">
      <c r="D581" s="258"/>
      <c r="Q581" s="258"/>
      <c r="U581" s="258"/>
    </row>
    <row r="582" ht="15.75" customHeight="1">
      <c r="D582" s="258"/>
      <c r="Q582" s="258"/>
      <c r="U582" s="258"/>
    </row>
    <row r="583" ht="15.75" customHeight="1">
      <c r="D583" s="258"/>
      <c r="Q583" s="258"/>
      <c r="U583" s="258"/>
    </row>
    <row r="584" ht="15.75" customHeight="1">
      <c r="D584" s="258"/>
      <c r="Q584" s="258"/>
      <c r="U584" s="258"/>
    </row>
    <row r="585" ht="15.75" customHeight="1">
      <c r="D585" s="258"/>
      <c r="Q585" s="258"/>
      <c r="U585" s="258"/>
    </row>
    <row r="586" ht="15.75" customHeight="1">
      <c r="D586" s="258"/>
      <c r="Q586" s="258"/>
      <c r="U586" s="258"/>
    </row>
    <row r="587" ht="15.75" customHeight="1">
      <c r="D587" s="258"/>
      <c r="Q587" s="258"/>
      <c r="U587" s="258"/>
    </row>
    <row r="588" ht="15.75" customHeight="1">
      <c r="D588" s="258"/>
      <c r="Q588" s="258"/>
      <c r="U588" s="258"/>
    </row>
    <row r="589" ht="15.75" customHeight="1">
      <c r="D589" s="258"/>
      <c r="Q589" s="258"/>
      <c r="U589" s="258"/>
    </row>
    <row r="590" ht="15.75" customHeight="1">
      <c r="D590" s="258"/>
      <c r="Q590" s="258"/>
      <c r="U590" s="258"/>
    </row>
    <row r="591" ht="15.75" customHeight="1">
      <c r="D591" s="258"/>
      <c r="Q591" s="258"/>
      <c r="U591" s="258"/>
    </row>
    <row r="592" ht="15.75" customHeight="1">
      <c r="D592" s="258"/>
      <c r="Q592" s="258"/>
      <c r="U592" s="258"/>
    </row>
    <row r="593" ht="15.75" customHeight="1">
      <c r="D593" s="258"/>
      <c r="Q593" s="258"/>
      <c r="U593" s="258"/>
    </row>
    <row r="594" ht="15.75" customHeight="1">
      <c r="D594" s="258"/>
      <c r="Q594" s="258"/>
      <c r="U594" s="258"/>
    </row>
    <row r="595" ht="15.75" customHeight="1">
      <c r="D595" s="258"/>
      <c r="Q595" s="258"/>
      <c r="U595" s="258"/>
    </row>
    <row r="596" ht="15.75" customHeight="1">
      <c r="D596" s="258"/>
      <c r="Q596" s="258"/>
      <c r="U596" s="258"/>
    </row>
    <row r="597" ht="15.75" customHeight="1">
      <c r="D597" s="258"/>
      <c r="Q597" s="258"/>
      <c r="U597" s="258"/>
    </row>
    <row r="598" ht="15.75" customHeight="1">
      <c r="D598" s="258"/>
      <c r="Q598" s="258"/>
      <c r="U598" s="258"/>
    </row>
    <row r="599" ht="15.75" customHeight="1">
      <c r="D599" s="258"/>
      <c r="Q599" s="258"/>
      <c r="U599" s="258"/>
    </row>
    <row r="600" ht="15.75" customHeight="1">
      <c r="D600" s="258"/>
      <c r="Q600" s="258"/>
      <c r="U600" s="258"/>
    </row>
    <row r="601" ht="15.75" customHeight="1">
      <c r="D601" s="258"/>
      <c r="Q601" s="258"/>
      <c r="U601" s="258"/>
    </row>
    <row r="602" ht="15.75" customHeight="1">
      <c r="D602" s="258"/>
      <c r="Q602" s="258"/>
      <c r="U602" s="258"/>
    </row>
    <row r="603" ht="15.75" customHeight="1">
      <c r="D603" s="258"/>
      <c r="Q603" s="258"/>
      <c r="U603" s="258"/>
    </row>
    <row r="604" ht="15.75" customHeight="1">
      <c r="D604" s="258"/>
      <c r="Q604" s="258"/>
      <c r="U604" s="258"/>
    </row>
    <row r="605" ht="15.75" customHeight="1">
      <c r="D605" s="258"/>
      <c r="Q605" s="258"/>
      <c r="U605" s="258"/>
    </row>
    <row r="606" ht="15.75" customHeight="1">
      <c r="D606" s="258"/>
      <c r="Q606" s="258"/>
      <c r="U606" s="258"/>
    </row>
    <row r="607" ht="15.75" customHeight="1">
      <c r="D607" s="258"/>
      <c r="Q607" s="258"/>
      <c r="U607" s="258"/>
    </row>
    <row r="608" ht="15.75" customHeight="1">
      <c r="D608" s="258"/>
      <c r="Q608" s="258"/>
      <c r="U608" s="258"/>
    </row>
    <row r="609" ht="15.75" customHeight="1">
      <c r="D609" s="258"/>
      <c r="Q609" s="258"/>
      <c r="U609" s="258"/>
    </row>
    <row r="610" ht="15.75" customHeight="1">
      <c r="D610" s="258"/>
      <c r="Q610" s="258"/>
      <c r="U610" s="258"/>
    </row>
    <row r="611" ht="15.75" customHeight="1">
      <c r="D611" s="258"/>
      <c r="Q611" s="258"/>
      <c r="U611" s="258"/>
    </row>
    <row r="612" ht="15.75" customHeight="1">
      <c r="D612" s="258"/>
      <c r="Q612" s="258"/>
      <c r="U612" s="258"/>
    </row>
    <row r="613" ht="15.75" customHeight="1">
      <c r="D613" s="258"/>
      <c r="Q613" s="258"/>
      <c r="U613" s="258"/>
    </row>
    <row r="614" ht="15.75" customHeight="1">
      <c r="D614" s="258"/>
      <c r="Q614" s="258"/>
      <c r="U614" s="258"/>
    </row>
    <row r="615" ht="15.75" customHeight="1">
      <c r="D615" s="258"/>
      <c r="Q615" s="258"/>
      <c r="U615" s="258"/>
    </row>
    <row r="616" ht="15.75" customHeight="1">
      <c r="D616" s="258"/>
      <c r="Q616" s="258"/>
      <c r="U616" s="258"/>
    </row>
    <row r="617" ht="15.75" customHeight="1">
      <c r="D617" s="258"/>
      <c r="Q617" s="258"/>
      <c r="U617" s="258"/>
    </row>
    <row r="618" ht="15.75" customHeight="1">
      <c r="D618" s="258"/>
      <c r="Q618" s="258"/>
      <c r="U618" s="258"/>
    </row>
    <row r="619" ht="15.75" customHeight="1">
      <c r="D619" s="258"/>
      <c r="Q619" s="258"/>
      <c r="U619" s="258"/>
    </row>
    <row r="620" ht="15.75" customHeight="1">
      <c r="D620" s="258"/>
      <c r="Q620" s="258"/>
      <c r="U620" s="258"/>
    </row>
    <row r="621" ht="15.75" customHeight="1">
      <c r="D621" s="258"/>
      <c r="Q621" s="258"/>
      <c r="U621" s="258"/>
    </row>
    <row r="622" ht="15.75" customHeight="1">
      <c r="D622" s="258"/>
      <c r="Q622" s="258"/>
      <c r="U622" s="258"/>
    </row>
    <row r="623" ht="15.75" customHeight="1">
      <c r="D623" s="258"/>
      <c r="Q623" s="258"/>
      <c r="U623" s="258"/>
    </row>
    <row r="624" ht="15.75" customHeight="1">
      <c r="D624" s="258"/>
      <c r="Q624" s="258"/>
      <c r="U624" s="258"/>
    </row>
    <row r="625" ht="15.75" customHeight="1">
      <c r="D625" s="258"/>
      <c r="Q625" s="258"/>
      <c r="U625" s="258"/>
    </row>
    <row r="626" ht="15.75" customHeight="1">
      <c r="D626" s="258"/>
      <c r="Q626" s="258"/>
      <c r="U626" s="258"/>
    </row>
    <row r="627" ht="15.75" customHeight="1">
      <c r="D627" s="258"/>
      <c r="Q627" s="258"/>
      <c r="U627" s="258"/>
    </row>
    <row r="628" ht="15.75" customHeight="1">
      <c r="D628" s="258"/>
      <c r="Q628" s="258"/>
      <c r="U628" s="258"/>
    </row>
    <row r="629" ht="15.75" customHeight="1">
      <c r="D629" s="258"/>
      <c r="Q629" s="258"/>
      <c r="U629" s="258"/>
    </row>
    <row r="630" ht="15.75" customHeight="1">
      <c r="D630" s="258"/>
      <c r="Q630" s="258"/>
      <c r="U630" s="258"/>
    </row>
    <row r="631" ht="15.75" customHeight="1">
      <c r="D631" s="258"/>
      <c r="Q631" s="258"/>
      <c r="U631" s="258"/>
    </row>
    <row r="632" ht="15.75" customHeight="1">
      <c r="D632" s="258"/>
      <c r="Q632" s="258"/>
      <c r="U632" s="258"/>
    </row>
    <row r="633" ht="15.75" customHeight="1">
      <c r="D633" s="258"/>
      <c r="Q633" s="258"/>
      <c r="U633" s="258"/>
    </row>
    <row r="634" ht="15.75" customHeight="1">
      <c r="D634" s="258"/>
      <c r="Q634" s="258"/>
      <c r="U634" s="258"/>
    </row>
    <row r="635" ht="15.75" customHeight="1">
      <c r="D635" s="258"/>
      <c r="Q635" s="258"/>
      <c r="U635" s="258"/>
    </row>
    <row r="636" ht="15.75" customHeight="1">
      <c r="D636" s="258"/>
      <c r="Q636" s="258"/>
      <c r="U636" s="258"/>
    </row>
    <row r="637" ht="15.75" customHeight="1">
      <c r="D637" s="258"/>
      <c r="Q637" s="258"/>
      <c r="U637" s="258"/>
    </row>
    <row r="638" ht="15.75" customHeight="1">
      <c r="D638" s="258"/>
      <c r="Q638" s="258"/>
      <c r="U638" s="258"/>
    </row>
    <row r="639" ht="15.75" customHeight="1">
      <c r="D639" s="258"/>
      <c r="Q639" s="258"/>
      <c r="U639" s="258"/>
    </row>
    <row r="640" ht="15.75" customHeight="1">
      <c r="D640" s="258"/>
      <c r="Q640" s="258"/>
      <c r="U640" s="258"/>
    </row>
    <row r="641" ht="15.75" customHeight="1">
      <c r="D641" s="258"/>
      <c r="Q641" s="258"/>
      <c r="U641" s="258"/>
    </row>
    <row r="642" ht="15.75" customHeight="1">
      <c r="D642" s="258"/>
      <c r="Q642" s="258"/>
      <c r="U642" s="258"/>
    </row>
    <row r="643" ht="15.75" customHeight="1">
      <c r="D643" s="258"/>
      <c r="Q643" s="258"/>
      <c r="U643" s="258"/>
    </row>
    <row r="644" ht="15.75" customHeight="1">
      <c r="D644" s="258"/>
      <c r="Q644" s="258"/>
      <c r="U644" s="258"/>
    </row>
    <row r="645" ht="15.75" customHeight="1">
      <c r="D645" s="258"/>
      <c r="Q645" s="258"/>
      <c r="U645" s="258"/>
    </row>
    <row r="646" ht="15.75" customHeight="1">
      <c r="D646" s="258"/>
      <c r="Q646" s="258"/>
      <c r="U646" s="258"/>
    </row>
    <row r="647" ht="15.75" customHeight="1">
      <c r="D647" s="258"/>
      <c r="Q647" s="258"/>
      <c r="U647" s="258"/>
    </row>
    <row r="648" ht="15.75" customHeight="1">
      <c r="D648" s="258"/>
      <c r="Q648" s="258"/>
      <c r="U648" s="258"/>
    </row>
    <row r="649" ht="15.75" customHeight="1">
      <c r="D649" s="258"/>
      <c r="Q649" s="258"/>
      <c r="U649" s="258"/>
    </row>
    <row r="650" ht="15.75" customHeight="1">
      <c r="D650" s="258"/>
      <c r="Q650" s="258"/>
      <c r="U650" s="258"/>
    </row>
    <row r="651" ht="15.75" customHeight="1">
      <c r="D651" s="258"/>
      <c r="Q651" s="258"/>
      <c r="U651" s="258"/>
    </row>
    <row r="652" ht="15.75" customHeight="1">
      <c r="D652" s="258"/>
      <c r="Q652" s="258"/>
      <c r="U652" s="258"/>
    </row>
    <row r="653" ht="15.75" customHeight="1">
      <c r="D653" s="258"/>
      <c r="Q653" s="258"/>
      <c r="U653" s="258"/>
    </row>
    <row r="654" ht="15.75" customHeight="1">
      <c r="D654" s="258"/>
      <c r="Q654" s="258"/>
      <c r="U654" s="258"/>
    </row>
    <row r="655" ht="15.75" customHeight="1">
      <c r="D655" s="258"/>
      <c r="Q655" s="258"/>
      <c r="U655" s="258"/>
    </row>
    <row r="656" ht="15.75" customHeight="1">
      <c r="D656" s="258"/>
      <c r="Q656" s="258"/>
      <c r="U656" s="258"/>
    </row>
    <row r="657" ht="15.75" customHeight="1">
      <c r="D657" s="258"/>
      <c r="Q657" s="258"/>
      <c r="U657" s="258"/>
    </row>
    <row r="658" ht="15.75" customHeight="1">
      <c r="D658" s="258"/>
      <c r="Q658" s="258"/>
      <c r="U658" s="258"/>
    </row>
    <row r="659" ht="15.75" customHeight="1">
      <c r="D659" s="258"/>
      <c r="Q659" s="258"/>
      <c r="U659" s="258"/>
    </row>
    <row r="660" ht="15.75" customHeight="1">
      <c r="D660" s="258"/>
      <c r="Q660" s="258"/>
      <c r="U660" s="258"/>
    </row>
    <row r="661" ht="15.75" customHeight="1">
      <c r="D661" s="258"/>
      <c r="Q661" s="258"/>
      <c r="U661" s="258"/>
    </row>
    <row r="662" ht="15.75" customHeight="1">
      <c r="D662" s="258"/>
      <c r="Q662" s="258"/>
      <c r="U662" s="258"/>
    </row>
    <row r="663" ht="15.75" customHeight="1">
      <c r="D663" s="258"/>
      <c r="Q663" s="258"/>
      <c r="U663" s="258"/>
    </row>
    <row r="664" ht="15.75" customHeight="1">
      <c r="D664" s="258"/>
      <c r="Q664" s="258"/>
      <c r="U664" s="258"/>
    </row>
    <row r="665" ht="15.75" customHeight="1">
      <c r="D665" s="258"/>
      <c r="Q665" s="258"/>
      <c r="U665" s="258"/>
    </row>
    <row r="666" ht="15.75" customHeight="1">
      <c r="D666" s="258"/>
      <c r="Q666" s="258"/>
      <c r="U666" s="258"/>
    </row>
    <row r="667" ht="15.75" customHeight="1">
      <c r="D667" s="258"/>
      <c r="Q667" s="258"/>
      <c r="U667" s="258"/>
    </row>
    <row r="668" ht="15.75" customHeight="1">
      <c r="D668" s="258"/>
      <c r="Q668" s="258"/>
      <c r="U668" s="258"/>
    </row>
    <row r="669" ht="15.75" customHeight="1">
      <c r="D669" s="258"/>
      <c r="Q669" s="258"/>
      <c r="U669" s="258"/>
    </row>
    <row r="670" ht="15.75" customHeight="1">
      <c r="D670" s="258"/>
      <c r="Q670" s="258"/>
      <c r="U670" s="258"/>
    </row>
    <row r="671" ht="15.75" customHeight="1">
      <c r="D671" s="258"/>
      <c r="Q671" s="258"/>
      <c r="U671" s="258"/>
    </row>
    <row r="672" ht="15.75" customHeight="1">
      <c r="D672" s="258"/>
      <c r="Q672" s="258"/>
      <c r="U672" s="258"/>
    </row>
    <row r="673" ht="15.75" customHeight="1">
      <c r="D673" s="258"/>
      <c r="Q673" s="258"/>
      <c r="U673" s="258"/>
    </row>
    <row r="674" ht="15.75" customHeight="1">
      <c r="D674" s="258"/>
      <c r="Q674" s="258"/>
      <c r="U674" s="258"/>
    </row>
    <row r="675" ht="15.75" customHeight="1">
      <c r="D675" s="258"/>
      <c r="Q675" s="258"/>
      <c r="U675" s="258"/>
    </row>
    <row r="676" ht="15.75" customHeight="1">
      <c r="D676" s="258"/>
      <c r="Q676" s="258"/>
      <c r="U676" s="258"/>
    </row>
    <row r="677" ht="15.75" customHeight="1">
      <c r="D677" s="258"/>
      <c r="Q677" s="258"/>
      <c r="U677" s="258"/>
    </row>
    <row r="678" ht="15.75" customHeight="1">
      <c r="D678" s="258"/>
      <c r="Q678" s="258"/>
      <c r="U678" s="258"/>
    </row>
    <row r="679" ht="15.75" customHeight="1">
      <c r="D679" s="258"/>
      <c r="Q679" s="258"/>
      <c r="U679" s="258"/>
    </row>
    <row r="680" ht="15.75" customHeight="1">
      <c r="D680" s="258"/>
      <c r="Q680" s="258"/>
      <c r="U680" s="258"/>
    </row>
    <row r="681" ht="15.75" customHeight="1">
      <c r="D681" s="258"/>
      <c r="Q681" s="258"/>
      <c r="U681" s="258"/>
    </row>
    <row r="682" ht="15.75" customHeight="1">
      <c r="D682" s="258"/>
      <c r="Q682" s="258"/>
      <c r="U682" s="258"/>
    </row>
    <row r="683" ht="15.75" customHeight="1">
      <c r="D683" s="258"/>
      <c r="Q683" s="258"/>
      <c r="U683" s="258"/>
    </row>
    <row r="684" ht="15.75" customHeight="1">
      <c r="D684" s="258"/>
      <c r="Q684" s="258"/>
      <c r="U684" s="258"/>
    </row>
    <row r="685" ht="15.75" customHeight="1">
      <c r="D685" s="258"/>
      <c r="Q685" s="258"/>
      <c r="U685" s="258"/>
    </row>
    <row r="686" ht="15.75" customHeight="1">
      <c r="D686" s="258"/>
      <c r="Q686" s="258"/>
      <c r="U686" s="258"/>
    </row>
    <row r="687" ht="15.75" customHeight="1">
      <c r="D687" s="258"/>
      <c r="Q687" s="258"/>
      <c r="U687" s="258"/>
    </row>
    <row r="688" ht="15.75" customHeight="1">
      <c r="D688" s="258"/>
      <c r="Q688" s="258"/>
      <c r="U688" s="258"/>
    </row>
    <row r="689" ht="15.75" customHeight="1">
      <c r="D689" s="258"/>
      <c r="Q689" s="258"/>
      <c r="U689" s="258"/>
    </row>
    <row r="690" ht="15.75" customHeight="1">
      <c r="D690" s="258"/>
      <c r="Q690" s="258"/>
      <c r="U690" s="258"/>
    </row>
    <row r="691" ht="15.75" customHeight="1">
      <c r="D691" s="258"/>
      <c r="Q691" s="258"/>
      <c r="U691" s="258"/>
    </row>
    <row r="692" ht="15.75" customHeight="1">
      <c r="D692" s="258"/>
      <c r="Q692" s="258"/>
      <c r="U692" s="258"/>
    </row>
    <row r="693" ht="15.75" customHeight="1">
      <c r="D693" s="258"/>
      <c r="Q693" s="258"/>
      <c r="U693" s="258"/>
    </row>
    <row r="694" ht="15.75" customHeight="1">
      <c r="D694" s="258"/>
      <c r="Q694" s="258"/>
      <c r="U694" s="258"/>
    </row>
    <row r="695" ht="15.75" customHeight="1">
      <c r="D695" s="258"/>
      <c r="Q695" s="258"/>
      <c r="U695" s="258"/>
    </row>
    <row r="696" ht="15.75" customHeight="1">
      <c r="D696" s="258"/>
      <c r="Q696" s="258"/>
      <c r="U696" s="258"/>
    </row>
    <row r="697" ht="15.75" customHeight="1">
      <c r="D697" s="258"/>
      <c r="Q697" s="258"/>
      <c r="U697" s="258"/>
    </row>
    <row r="698" ht="15.75" customHeight="1">
      <c r="D698" s="258"/>
      <c r="Q698" s="258"/>
      <c r="U698" s="258"/>
    </row>
    <row r="699" ht="15.75" customHeight="1">
      <c r="D699" s="258"/>
      <c r="Q699" s="258"/>
      <c r="U699" s="258"/>
    </row>
    <row r="700" ht="15.75" customHeight="1">
      <c r="D700" s="258"/>
      <c r="Q700" s="258"/>
      <c r="U700" s="258"/>
    </row>
    <row r="701" ht="15.75" customHeight="1">
      <c r="D701" s="258"/>
      <c r="Q701" s="258"/>
      <c r="U701" s="258"/>
    </row>
    <row r="702" ht="15.75" customHeight="1">
      <c r="D702" s="258"/>
      <c r="Q702" s="258"/>
      <c r="U702" s="258"/>
    </row>
    <row r="703" ht="15.75" customHeight="1">
      <c r="D703" s="258"/>
      <c r="Q703" s="258"/>
      <c r="U703" s="258"/>
    </row>
    <row r="704" ht="15.75" customHeight="1">
      <c r="D704" s="258"/>
      <c r="Q704" s="258"/>
      <c r="U704" s="258"/>
    </row>
    <row r="705" ht="15.75" customHeight="1">
      <c r="D705" s="258"/>
      <c r="Q705" s="258"/>
      <c r="U705" s="258"/>
    </row>
    <row r="706" ht="15.75" customHeight="1">
      <c r="D706" s="258"/>
      <c r="Q706" s="258"/>
      <c r="U706" s="258"/>
    </row>
    <row r="707" ht="15.75" customHeight="1">
      <c r="D707" s="258"/>
      <c r="Q707" s="258"/>
      <c r="U707" s="258"/>
    </row>
    <row r="708" ht="15.75" customHeight="1">
      <c r="D708" s="258"/>
      <c r="Q708" s="258"/>
      <c r="U708" s="258"/>
    </row>
    <row r="709" ht="15.75" customHeight="1">
      <c r="D709" s="258"/>
      <c r="Q709" s="258"/>
      <c r="U709" s="258"/>
    </row>
    <row r="710" ht="15.75" customHeight="1">
      <c r="D710" s="258"/>
      <c r="Q710" s="258"/>
      <c r="U710" s="258"/>
    </row>
    <row r="711" ht="15.75" customHeight="1">
      <c r="D711" s="258"/>
      <c r="Q711" s="258"/>
      <c r="U711" s="258"/>
    </row>
    <row r="712" ht="15.75" customHeight="1">
      <c r="D712" s="258"/>
      <c r="Q712" s="258"/>
      <c r="U712" s="258"/>
    </row>
    <row r="713" ht="15.75" customHeight="1">
      <c r="D713" s="258"/>
      <c r="Q713" s="258"/>
      <c r="U713" s="258"/>
    </row>
    <row r="714" ht="15.75" customHeight="1">
      <c r="D714" s="258"/>
      <c r="Q714" s="258"/>
      <c r="U714" s="258"/>
    </row>
    <row r="715" ht="15.75" customHeight="1">
      <c r="D715" s="258"/>
      <c r="Q715" s="258"/>
      <c r="U715" s="258"/>
    </row>
    <row r="716" ht="15.75" customHeight="1">
      <c r="D716" s="258"/>
      <c r="Q716" s="258"/>
      <c r="U716" s="258"/>
    </row>
    <row r="717" ht="15.75" customHeight="1">
      <c r="D717" s="258"/>
      <c r="Q717" s="258"/>
      <c r="U717" s="258"/>
    </row>
    <row r="718" ht="15.75" customHeight="1">
      <c r="D718" s="258"/>
      <c r="Q718" s="258"/>
      <c r="U718" s="258"/>
    </row>
    <row r="719" ht="15.75" customHeight="1">
      <c r="D719" s="258"/>
      <c r="Q719" s="258"/>
      <c r="U719" s="258"/>
    </row>
    <row r="720" ht="15.75" customHeight="1">
      <c r="D720" s="258"/>
      <c r="Q720" s="258"/>
      <c r="U720" s="258"/>
    </row>
    <row r="721" ht="15.75" customHeight="1">
      <c r="D721" s="258"/>
      <c r="Q721" s="258"/>
      <c r="U721" s="258"/>
    </row>
    <row r="722" ht="15.75" customHeight="1">
      <c r="D722" s="258"/>
      <c r="Q722" s="258"/>
      <c r="U722" s="258"/>
    </row>
    <row r="723" ht="15.75" customHeight="1">
      <c r="D723" s="258"/>
      <c r="Q723" s="258"/>
      <c r="U723" s="258"/>
    </row>
    <row r="724" ht="15.75" customHeight="1">
      <c r="D724" s="258"/>
      <c r="Q724" s="258"/>
      <c r="U724" s="258"/>
    </row>
    <row r="725" ht="15.75" customHeight="1">
      <c r="D725" s="258"/>
      <c r="Q725" s="258"/>
      <c r="U725" s="258"/>
    </row>
    <row r="726" ht="15.75" customHeight="1">
      <c r="D726" s="258"/>
      <c r="Q726" s="258"/>
      <c r="U726" s="258"/>
    </row>
    <row r="727" ht="15.75" customHeight="1">
      <c r="D727" s="258"/>
      <c r="Q727" s="258"/>
      <c r="U727" s="258"/>
    </row>
    <row r="728" ht="15.75" customHeight="1">
      <c r="D728" s="258"/>
      <c r="Q728" s="258"/>
      <c r="U728" s="258"/>
    </row>
    <row r="729" ht="15.75" customHeight="1">
      <c r="D729" s="258"/>
      <c r="Q729" s="258"/>
      <c r="U729" s="258"/>
    </row>
    <row r="730" ht="15.75" customHeight="1">
      <c r="D730" s="258"/>
      <c r="Q730" s="258"/>
      <c r="U730" s="258"/>
    </row>
    <row r="731" ht="15.75" customHeight="1">
      <c r="D731" s="258"/>
      <c r="Q731" s="258"/>
      <c r="U731" s="258"/>
    </row>
    <row r="732" ht="15.75" customHeight="1">
      <c r="D732" s="258"/>
      <c r="Q732" s="258"/>
      <c r="U732" s="258"/>
    </row>
    <row r="733" ht="15.75" customHeight="1">
      <c r="D733" s="258"/>
      <c r="Q733" s="258"/>
      <c r="U733" s="258"/>
    </row>
    <row r="734" ht="15.75" customHeight="1">
      <c r="D734" s="258"/>
      <c r="Q734" s="258"/>
      <c r="U734" s="258"/>
    </row>
    <row r="735" ht="15.75" customHeight="1">
      <c r="D735" s="258"/>
      <c r="Q735" s="258"/>
      <c r="U735" s="258"/>
    </row>
    <row r="736" ht="15.75" customHeight="1">
      <c r="D736" s="258"/>
      <c r="Q736" s="258"/>
      <c r="U736" s="258"/>
    </row>
    <row r="737" ht="15.75" customHeight="1">
      <c r="D737" s="258"/>
      <c r="Q737" s="258"/>
      <c r="U737" s="258"/>
    </row>
    <row r="738" ht="15.75" customHeight="1">
      <c r="D738" s="258"/>
      <c r="Q738" s="258"/>
      <c r="U738" s="258"/>
    </row>
    <row r="739" ht="15.75" customHeight="1">
      <c r="D739" s="258"/>
      <c r="Q739" s="258"/>
      <c r="U739" s="258"/>
    </row>
    <row r="740" ht="15.75" customHeight="1">
      <c r="D740" s="258"/>
      <c r="Q740" s="258"/>
      <c r="U740" s="258"/>
    </row>
    <row r="741" ht="15.75" customHeight="1">
      <c r="D741" s="258"/>
      <c r="Q741" s="258"/>
      <c r="U741" s="258"/>
    </row>
    <row r="742" ht="15.75" customHeight="1">
      <c r="D742" s="258"/>
      <c r="Q742" s="258"/>
      <c r="U742" s="258"/>
    </row>
    <row r="743" ht="15.75" customHeight="1">
      <c r="D743" s="258"/>
      <c r="Q743" s="258"/>
      <c r="U743" s="258"/>
    </row>
    <row r="744" ht="15.75" customHeight="1">
      <c r="D744" s="258"/>
      <c r="Q744" s="258"/>
      <c r="U744" s="258"/>
    </row>
    <row r="745" ht="15.75" customHeight="1">
      <c r="D745" s="258"/>
      <c r="Q745" s="258"/>
      <c r="U745" s="258"/>
    </row>
    <row r="746" ht="15.75" customHeight="1">
      <c r="D746" s="258"/>
      <c r="Q746" s="258"/>
      <c r="U746" s="258"/>
    </row>
    <row r="747" ht="15.75" customHeight="1">
      <c r="D747" s="258"/>
      <c r="Q747" s="258"/>
      <c r="U747" s="258"/>
    </row>
    <row r="748" ht="15.75" customHeight="1">
      <c r="D748" s="258"/>
      <c r="Q748" s="258"/>
      <c r="U748" s="258"/>
    </row>
    <row r="749" ht="15.75" customHeight="1">
      <c r="D749" s="258"/>
      <c r="Q749" s="258"/>
      <c r="U749" s="258"/>
    </row>
    <row r="750" ht="15.75" customHeight="1">
      <c r="D750" s="258"/>
      <c r="Q750" s="258"/>
      <c r="U750" s="258"/>
    </row>
    <row r="751" ht="15.75" customHeight="1">
      <c r="D751" s="258"/>
      <c r="Q751" s="258"/>
      <c r="U751" s="258"/>
    </row>
    <row r="752" ht="15.75" customHeight="1">
      <c r="D752" s="258"/>
      <c r="Q752" s="258"/>
      <c r="U752" s="258"/>
    </row>
    <row r="753" ht="15.75" customHeight="1">
      <c r="D753" s="258"/>
      <c r="Q753" s="258"/>
      <c r="U753" s="258"/>
    </row>
    <row r="754" ht="15.75" customHeight="1">
      <c r="D754" s="258"/>
      <c r="Q754" s="258"/>
      <c r="U754" s="258"/>
    </row>
    <row r="755" ht="15.75" customHeight="1">
      <c r="D755" s="258"/>
      <c r="Q755" s="258"/>
      <c r="U755" s="258"/>
    </row>
    <row r="756" ht="15.75" customHeight="1">
      <c r="D756" s="258"/>
      <c r="Q756" s="258"/>
      <c r="U756" s="258"/>
    </row>
    <row r="757" ht="15.75" customHeight="1">
      <c r="D757" s="258"/>
      <c r="Q757" s="258"/>
      <c r="U757" s="258"/>
    </row>
    <row r="758" ht="15.75" customHeight="1">
      <c r="D758" s="258"/>
      <c r="Q758" s="258"/>
      <c r="U758" s="258"/>
    </row>
    <row r="759" ht="15.75" customHeight="1">
      <c r="D759" s="258"/>
      <c r="Q759" s="258"/>
      <c r="U759" s="258"/>
    </row>
    <row r="760" ht="15.75" customHeight="1">
      <c r="D760" s="258"/>
      <c r="Q760" s="258"/>
      <c r="U760" s="258"/>
    </row>
    <row r="761" ht="15.75" customHeight="1">
      <c r="D761" s="258"/>
      <c r="Q761" s="258"/>
      <c r="U761" s="258"/>
    </row>
    <row r="762" ht="15.75" customHeight="1">
      <c r="D762" s="258"/>
      <c r="Q762" s="258"/>
      <c r="U762" s="258"/>
    </row>
    <row r="763" ht="15.75" customHeight="1">
      <c r="D763" s="258"/>
      <c r="Q763" s="258"/>
      <c r="U763" s="258"/>
    </row>
    <row r="764" ht="15.75" customHeight="1">
      <c r="D764" s="258"/>
      <c r="Q764" s="258"/>
      <c r="U764" s="258"/>
    </row>
    <row r="765" ht="15.75" customHeight="1">
      <c r="D765" s="258"/>
      <c r="Q765" s="258"/>
      <c r="U765" s="258"/>
    </row>
    <row r="766" ht="15.75" customHeight="1">
      <c r="D766" s="258"/>
      <c r="Q766" s="258"/>
      <c r="U766" s="258"/>
    </row>
    <row r="767" ht="15.75" customHeight="1">
      <c r="D767" s="258"/>
      <c r="Q767" s="258"/>
      <c r="U767" s="258"/>
    </row>
    <row r="768" ht="15.75" customHeight="1">
      <c r="D768" s="258"/>
      <c r="Q768" s="258"/>
      <c r="U768" s="258"/>
    </row>
    <row r="769" ht="15.75" customHeight="1">
      <c r="D769" s="258"/>
      <c r="Q769" s="258"/>
      <c r="U769" s="258"/>
    </row>
    <row r="770" ht="15.75" customHeight="1">
      <c r="D770" s="258"/>
      <c r="Q770" s="258"/>
      <c r="U770" s="258"/>
    </row>
    <row r="771" ht="15.75" customHeight="1">
      <c r="D771" s="258"/>
      <c r="Q771" s="258"/>
      <c r="U771" s="258"/>
    </row>
    <row r="772" ht="15.75" customHeight="1">
      <c r="D772" s="258"/>
      <c r="Q772" s="258"/>
      <c r="U772" s="258"/>
    </row>
    <row r="773" ht="15.75" customHeight="1">
      <c r="D773" s="258"/>
      <c r="Q773" s="258"/>
      <c r="U773" s="258"/>
    </row>
    <row r="774" ht="15.75" customHeight="1">
      <c r="D774" s="258"/>
      <c r="Q774" s="258"/>
      <c r="U774" s="258"/>
    </row>
    <row r="775" ht="15.75" customHeight="1">
      <c r="D775" s="258"/>
      <c r="Q775" s="258"/>
      <c r="U775" s="258"/>
    </row>
    <row r="776" ht="15.75" customHeight="1">
      <c r="D776" s="258"/>
      <c r="Q776" s="258"/>
      <c r="U776" s="258"/>
    </row>
    <row r="777" ht="15.75" customHeight="1">
      <c r="D777" s="258"/>
      <c r="Q777" s="258"/>
      <c r="U777" s="258"/>
    </row>
    <row r="778" ht="15.75" customHeight="1">
      <c r="D778" s="258"/>
      <c r="Q778" s="258"/>
      <c r="U778" s="258"/>
    </row>
    <row r="779" ht="15.75" customHeight="1">
      <c r="D779" s="258"/>
      <c r="Q779" s="258"/>
      <c r="U779" s="258"/>
    </row>
    <row r="780" ht="15.75" customHeight="1">
      <c r="D780" s="258"/>
      <c r="Q780" s="258"/>
      <c r="U780" s="258"/>
    </row>
    <row r="781" ht="15.75" customHeight="1">
      <c r="D781" s="258"/>
      <c r="Q781" s="258"/>
      <c r="U781" s="258"/>
    </row>
    <row r="782" ht="15.75" customHeight="1">
      <c r="D782" s="258"/>
      <c r="Q782" s="258"/>
      <c r="U782" s="258"/>
    </row>
    <row r="783" ht="15.75" customHeight="1">
      <c r="D783" s="258"/>
      <c r="Q783" s="258"/>
      <c r="U783" s="258"/>
    </row>
    <row r="784" ht="15.75" customHeight="1">
      <c r="D784" s="258"/>
      <c r="Q784" s="258"/>
      <c r="U784" s="258"/>
    </row>
    <row r="785" ht="15.75" customHeight="1">
      <c r="D785" s="258"/>
      <c r="Q785" s="258"/>
      <c r="U785" s="258"/>
    </row>
    <row r="786" ht="15.75" customHeight="1">
      <c r="D786" s="258"/>
      <c r="Q786" s="258"/>
      <c r="U786" s="258"/>
    </row>
    <row r="787" ht="15.75" customHeight="1">
      <c r="D787" s="258"/>
      <c r="Q787" s="258"/>
      <c r="U787" s="258"/>
    </row>
    <row r="788" ht="15.75" customHeight="1">
      <c r="D788" s="258"/>
      <c r="Q788" s="258"/>
      <c r="U788" s="258"/>
    </row>
    <row r="789" ht="15.75" customHeight="1">
      <c r="D789" s="258"/>
      <c r="Q789" s="258"/>
      <c r="U789" s="258"/>
    </row>
    <row r="790" ht="15.75" customHeight="1">
      <c r="D790" s="258"/>
      <c r="Q790" s="258"/>
      <c r="U790" s="258"/>
    </row>
    <row r="791" ht="15.75" customHeight="1">
      <c r="D791" s="258"/>
      <c r="Q791" s="258"/>
      <c r="U791" s="258"/>
    </row>
    <row r="792" ht="15.75" customHeight="1">
      <c r="D792" s="258"/>
      <c r="Q792" s="258"/>
      <c r="U792" s="258"/>
    </row>
    <row r="793" ht="15.75" customHeight="1">
      <c r="D793" s="258"/>
      <c r="Q793" s="258"/>
      <c r="U793" s="258"/>
    </row>
    <row r="794" ht="15.75" customHeight="1">
      <c r="D794" s="258"/>
      <c r="Q794" s="258"/>
      <c r="U794" s="258"/>
    </row>
    <row r="795" ht="15.75" customHeight="1">
      <c r="D795" s="258"/>
      <c r="Q795" s="258"/>
      <c r="U795" s="258"/>
    </row>
    <row r="796" ht="15.75" customHeight="1">
      <c r="D796" s="258"/>
      <c r="Q796" s="258"/>
      <c r="U796" s="258"/>
    </row>
    <row r="797" ht="15.75" customHeight="1">
      <c r="D797" s="258"/>
      <c r="Q797" s="258"/>
      <c r="U797" s="258"/>
    </row>
    <row r="798" ht="15.75" customHeight="1">
      <c r="D798" s="258"/>
      <c r="Q798" s="258"/>
      <c r="U798" s="258"/>
    </row>
    <row r="799" ht="15.75" customHeight="1">
      <c r="D799" s="258"/>
      <c r="Q799" s="258"/>
      <c r="U799" s="258"/>
    </row>
    <row r="800" ht="15.75" customHeight="1">
      <c r="D800" s="258"/>
      <c r="Q800" s="258"/>
      <c r="U800" s="258"/>
    </row>
    <row r="801" ht="15.75" customHeight="1">
      <c r="D801" s="258"/>
      <c r="Q801" s="258"/>
      <c r="U801" s="258"/>
    </row>
    <row r="802" ht="15.75" customHeight="1">
      <c r="D802" s="258"/>
      <c r="Q802" s="258"/>
      <c r="U802" s="258"/>
    </row>
    <row r="803" ht="15.75" customHeight="1">
      <c r="D803" s="258"/>
      <c r="Q803" s="258"/>
      <c r="U803" s="258"/>
    </row>
    <row r="804" ht="15.75" customHeight="1">
      <c r="D804" s="258"/>
      <c r="Q804" s="258"/>
      <c r="U804" s="258"/>
    </row>
    <row r="805" ht="15.75" customHeight="1">
      <c r="D805" s="258"/>
      <c r="Q805" s="258"/>
      <c r="U805" s="258"/>
    </row>
    <row r="806" ht="15.75" customHeight="1">
      <c r="D806" s="258"/>
      <c r="Q806" s="258"/>
      <c r="U806" s="258"/>
    </row>
    <row r="807" ht="15.75" customHeight="1">
      <c r="D807" s="258"/>
      <c r="Q807" s="258"/>
      <c r="U807" s="258"/>
    </row>
    <row r="808" ht="15.75" customHeight="1">
      <c r="D808" s="258"/>
      <c r="Q808" s="258"/>
      <c r="U808" s="258"/>
    </row>
    <row r="809" ht="15.75" customHeight="1">
      <c r="D809" s="258"/>
      <c r="Q809" s="258"/>
      <c r="U809" s="258"/>
    </row>
    <row r="810" ht="15.75" customHeight="1">
      <c r="D810" s="258"/>
      <c r="Q810" s="258"/>
      <c r="U810" s="258"/>
    </row>
    <row r="811" ht="15.75" customHeight="1">
      <c r="D811" s="258"/>
      <c r="Q811" s="258"/>
      <c r="U811" s="258"/>
    </row>
    <row r="812" ht="15.75" customHeight="1">
      <c r="D812" s="258"/>
      <c r="Q812" s="258"/>
      <c r="U812" s="258"/>
    </row>
    <row r="813" ht="15.75" customHeight="1">
      <c r="D813" s="258"/>
      <c r="Q813" s="258"/>
      <c r="U813" s="258"/>
    </row>
    <row r="814" ht="15.75" customHeight="1">
      <c r="D814" s="258"/>
      <c r="Q814" s="258"/>
      <c r="U814" s="258"/>
    </row>
    <row r="815" ht="15.75" customHeight="1">
      <c r="D815" s="258"/>
      <c r="Q815" s="258"/>
      <c r="U815" s="258"/>
    </row>
    <row r="816" ht="15.75" customHeight="1">
      <c r="D816" s="258"/>
      <c r="Q816" s="258"/>
      <c r="U816" s="258"/>
    </row>
    <row r="817" ht="15.75" customHeight="1">
      <c r="D817" s="258"/>
      <c r="Q817" s="258"/>
      <c r="U817" s="258"/>
    </row>
    <row r="818" ht="15.75" customHeight="1">
      <c r="D818" s="258"/>
      <c r="Q818" s="258"/>
      <c r="U818" s="258"/>
    </row>
    <row r="819" ht="15.75" customHeight="1">
      <c r="D819" s="258"/>
      <c r="Q819" s="258"/>
      <c r="U819" s="258"/>
    </row>
    <row r="820" ht="15.75" customHeight="1">
      <c r="D820" s="258"/>
      <c r="Q820" s="258"/>
      <c r="U820" s="258"/>
    </row>
    <row r="821" ht="15.75" customHeight="1">
      <c r="D821" s="258"/>
      <c r="Q821" s="258"/>
      <c r="U821" s="258"/>
    </row>
    <row r="822" ht="15.75" customHeight="1">
      <c r="D822" s="258"/>
      <c r="Q822" s="258"/>
      <c r="U822" s="258"/>
    </row>
    <row r="823" ht="15.75" customHeight="1">
      <c r="D823" s="258"/>
      <c r="Q823" s="258"/>
      <c r="U823" s="258"/>
    </row>
    <row r="824" ht="15.75" customHeight="1">
      <c r="D824" s="258"/>
      <c r="Q824" s="258"/>
      <c r="U824" s="258"/>
    </row>
    <row r="825" ht="15.75" customHeight="1">
      <c r="D825" s="258"/>
      <c r="Q825" s="258"/>
      <c r="U825" s="258"/>
    </row>
    <row r="826" ht="15.75" customHeight="1">
      <c r="D826" s="258"/>
      <c r="Q826" s="258"/>
      <c r="U826" s="258"/>
    </row>
    <row r="827" ht="15.75" customHeight="1">
      <c r="D827" s="258"/>
      <c r="Q827" s="258"/>
      <c r="U827" s="258"/>
    </row>
    <row r="828" ht="15.75" customHeight="1">
      <c r="D828" s="258"/>
      <c r="Q828" s="258"/>
      <c r="U828" s="258"/>
    </row>
    <row r="829" ht="15.75" customHeight="1">
      <c r="D829" s="258"/>
      <c r="Q829" s="258"/>
      <c r="U829" s="258"/>
    </row>
    <row r="830" ht="15.75" customHeight="1">
      <c r="D830" s="258"/>
      <c r="Q830" s="258"/>
      <c r="U830" s="258"/>
    </row>
    <row r="831" ht="15.75" customHeight="1">
      <c r="D831" s="258"/>
      <c r="Q831" s="258"/>
      <c r="U831" s="258"/>
    </row>
    <row r="832" ht="15.75" customHeight="1">
      <c r="D832" s="258"/>
      <c r="Q832" s="258"/>
      <c r="U832" s="258"/>
    </row>
    <row r="833" ht="15.75" customHeight="1">
      <c r="D833" s="258"/>
      <c r="Q833" s="258"/>
      <c r="U833" s="258"/>
    </row>
    <row r="834" ht="15.75" customHeight="1">
      <c r="D834" s="258"/>
      <c r="Q834" s="258"/>
      <c r="U834" s="258"/>
    </row>
    <row r="835" ht="15.75" customHeight="1">
      <c r="D835" s="258"/>
      <c r="Q835" s="258"/>
      <c r="U835" s="258"/>
    </row>
    <row r="836" ht="15.75" customHeight="1">
      <c r="D836" s="258"/>
      <c r="Q836" s="258"/>
      <c r="U836" s="258"/>
    </row>
    <row r="837" ht="15.75" customHeight="1">
      <c r="D837" s="258"/>
      <c r="Q837" s="258"/>
      <c r="U837" s="258"/>
    </row>
    <row r="838" ht="15.75" customHeight="1">
      <c r="D838" s="258"/>
      <c r="Q838" s="258"/>
      <c r="U838" s="258"/>
    </row>
    <row r="839" ht="15.75" customHeight="1">
      <c r="D839" s="258"/>
      <c r="Q839" s="258"/>
      <c r="U839" s="258"/>
    </row>
    <row r="840" ht="15.75" customHeight="1">
      <c r="D840" s="258"/>
      <c r="Q840" s="258"/>
      <c r="U840" s="258"/>
    </row>
    <row r="841" ht="15.75" customHeight="1">
      <c r="D841" s="258"/>
      <c r="Q841" s="258"/>
      <c r="U841" s="258"/>
    </row>
    <row r="842" ht="15.75" customHeight="1">
      <c r="D842" s="258"/>
      <c r="Q842" s="258"/>
      <c r="U842" s="258"/>
    </row>
    <row r="843" ht="15.75" customHeight="1">
      <c r="D843" s="258"/>
      <c r="Q843" s="258"/>
      <c r="U843" s="258"/>
    </row>
    <row r="844" ht="15.75" customHeight="1">
      <c r="D844" s="258"/>
      <c r="Q844" s="258"/>
      <c r="U844" s="258"/>
    </row>
    <row r="845" ht="15.75" customHeight="1">
      <c r="D845" s="258"/>
      <c r="Q845" s="258"/>
      <c r="U845" s="258"/>
    </row>
    <row r="846" ht="15.75" customHeight="1">
      <c r="D846" s="258"/>
      <c r="Q846" s="258"/>
      <c r="U846" s="258"/>
    </row>
    <row r="847" ht="15.75" customHeight="1">
      <c r="D847" s="258"/>
      <c r="Q847" s="258"/>
      <c r="U847" s="258"/>
    </row>
    <row r="848" ht="15.75" customHeight="1">
      <c r="D848" s="258"/>
      <c r="Q848" s="258"/>
      <c r="U848" s="258"/>
    </row>
    <row r="849" ht="15.75" customHeight="1">
      <c r="D849" s="258"/>
      <c r="Q849" s="258"/>
      <c r="U849" s="258"/>
    </row>
    <row r="850" ht="15.75" customHeight="1">
      <c r="D850" s="258"/>
      <c r="Q850" s="258"/>
      <c r="U850" s="258"/>
    </row>
    <row r="851" ht="15.75" customHeight="1">
      <c r="D851" s="258"/>
      <c r="Q851" s="258"/>
      <c r="U851" s="258"/>
    </row>
    <row r="852" ht="15.75" customHeight="1">
      <c r="D852" s="258"/>
      <c r="Q852" s="258"/>
      <c r="U852" s="258"/>
    </row>
    <row r="853" ht="15.75" customHeight="1">
      <c r="D853" s="258"/>
      <c r="Q853" s="258"/>
      <c r="U853" s="258"/>
    </row>
    <row r="854" ht="15.75" customHeight="1">
      <c r="D854" s="258"/>
      <c r="Q854" s="258"/>
      <c r="U854" s="258"/>
    </row>
    <row r="855" ht="15.75" customHeight="1">
      <c r="D855" s="258"/>
      <c r="Q855" s="258"/>
      <c r="U855" s="258"/>
    </row>
    <row r="856" ht="15.75" customHeight="1">
      <c r="D856" s="258"/>
      <c r="Q856" s="258"/>
      <c r="U856" s="258"/>
    </row>
    <row r="857" ht="15.75" customHeight="1">
      <c r="D857" s="258"/>
      <c r="Q857" s="258"/>
      <c r="U857" s="258"/>
    </row>
    <row r="858" ht="15.75" customHeight="1">
      <c r="D858" s="258"/>
      <c r="Q858" s="258"/>
      <c r="U858" s="258"/>
    </row>
    <row r="859" ht="15.75" customHeight="1">
      <c r="D859" s="258"/>
      <c r="Q859" s="258"/>
      <c r="U859" s="258"/>
    </row>
    <row r="860" ht="15.75" customHeight="1">
      <c r="D860" s="258"/>
      <c r="Q860" s="258"/>
      <c r="U860" s="258"/>
    </row>
    <row r="861" ht="15.75" customHeight="1">
      <c r="D861" s="258"/>
      <c r="Q861" s="258"/>
      <c r="U861" s="258"/>
    </row>
    <row r="862" ht="15.75" customHeight="1">
      <c r="D862" s="258"/>
      <c r="Q862" s="258"/>
      <c r="U862" s="258"/>
    </row>
    <row r="863" ht="15.75" customHeight="1">
      <c r="D863" s="258"/>
      <c r="Q863" s="258"/>
      <c r="U863" s="258"/>
    </row>
    <row r="864" ht="15.75" customHeight="1">
      <c r="D864" s="258"/>
      <c r="Q864" s="258"/>
      <c r="U864" s="258"/>
    </row>
    <row r="865" ht="15.75" customHeight="1">
      <c r="D865" s="258"/>
      <c r="Q865" s="258"/>
      <c r="U865" s="258"/>
    </row>
    <row r="866" ht="15.75" customHeight="1">
      <c r="D866" s="258"/>
      <c r="Q866" s="258"/>
      <c r="U866" s="258"/>
    </row>
    <row r="867" ht="15.75" customHeight="1">
      <c r="D867" s="258"/>
      <c r="Q867" s="258"/>
      <c r="U867" s="258"/>
    </row>
    <row r="868" ht="15.75" customHeight="1">
      <c r="D868" s="258"/>
      <c r="Q868" s="258"/>
      <c r="U868" s="258"/>
    </row>
    <row r="869" ht="15.75" customHeight="1">
      <c r="D869" s="258"/>
      <c r="Q869" s="258"/>
      <c r="U869" s="258"/>
    </row>
    <row r="870" ht="15.75" customHeight="1">
      <c r="D870" s="258"/>
      <c r="Q870" s="258"/>
      <c r="U870" s="258"/>
    </row>
    <row r="871" ht="15.75" customHeight="1">
      <c r="D871" s="258"/>
      <c r="Q871" s="258"/>
      <c r="U871" s="258"/>
    </row>
    <row r="872" ht="15.75" customHeight="1">
      <c r="D872" s="258"/>
      <c r="Q872" s="258"/>
      <c r="U872" s="258"/>
    </row>
    <row r="873" ht="15.75" customHeight="1">
      <c r="D873" s="258"/>
      <c r="Q873" s="258"/>
      <c r="U873" s="258"/>
    </row>
    <row r="874" ht="15.75" customHeight="1">
      <c r="D874" s="258"/>
      <c r="Q874" s="258"/>
      <c r="U874" s="258"/>
    </row>
    <row r="875" ht="15.75" customHeight="1">
      <c r="D875" s="258"/>
      <c r="Q875" s="258"/>
      <c r="U875" s="258"/>
    </row>
    <row r="876" ht="15.75" customHeight="1">
      <c r="D876" s="258"/>
      <c r="Q876" s="258"/>
      <c r="U876" s="258"/>
    </row>
    <row r="877" ht="15.75" customHeight="1">
      <c r="D877" s="258"/>
      <c r="Q877" s="258"/>
      <c r="U877" s="258"/>
    </row>
    <row r="878" ht="15.75" customHeight="1">
      <c r="D878" s="258"/>
      <c r="Q878" s="258"/>
      <c r="U878" s="258"/>
    </row>
    <row r="879" ht="15.75" customHeight="1">
      <c r="D879" s="258"/>
      <c r="Q879" s="258"/>
      <c r="U879" s="258"/>
    </row>
    <row r="880" ht="15.75" customHeight="1">
      <c r="D880" s="258"/>
      <c r="Q880" s="258"/>
      <c r="U880" s="258"/>
    </row>
    <row r="881" ht="15.75" customHeight="1">
      <c r="D881" s="258"/>
      <c r="Q881" s="258"/>
      <c r="U881" s="258"/>
    </row>
    <row r="882" ht="15.75" customHeight="1">
      <c r="D882" s="258"/>
      <c r="Q882" s="258"/>
      <c r="U882" s="258"/>
    </row>
    <row r="883" ht="15.75" customHeight="1">
      <c r="D883" s="258"/>
      <c r="Q883" s="258"/>
      <c r="U883" s="258"/>
    </row>
    <row r="884" ht="15.75" customHeight="1">
      <c r="D884" s="258"/>
      <c r="Q884" s="258"/>
      <c r="U884" s="258"/>
    </row>
    <row r="885" ht="15.75" customHeight="1">
      <c r="D885" s="258"/>
      <c r="Q885" s="258"/>
      <c r="U885" s="258"/>
    </row>
    <row r="886" ht="15.75" customHeight="1">
      <c r="D886" s="258"/>
      <c r="Q886" s="258"/>
      <c r="U886" s="258"/>
    </row>
    <row r="887" ht="15.75" customHeight="1">
      <c r="D887" s="258"/>
      <c r="Q887" s="258"/>
      <c r="U887" s="258"/>
    </row>
    <row r="888" ht="15.75" customHeight="1">
      <c r="D888" s="258"/>
      <c r="Q888" s="258"/>
      <c r="U888" s="258"/>
    </row>
    <row r="889" ht="15.75" customHeight="1">
      <c r="D889" s="258"/>
      <c r="Q889" s="258"/>
      <c r="U889" s="258"/>
    </row>
    <row r="890" ht="15.75" customHeight="1">
      <c r="D890" s="258"/>
      <c r="Q890" s="258"/>
      <c r="U890" s="258"/>
    </row>
    <row r="891" ht="15.75" customHeight="1">
      <c r="D891" s="258"/>
      <c r="Q891" s="258"/>
      <c r="U891" s="258"/>
    </row>
    <row r="892" ht="15.75" customHeight="1">
      <c r="D892" s="258"/>
      <c r="Q892" s="258"/>
      <c r="U892" s="258"/>
    </row>
    <row r="893" ht="15.75" customHeight="1">
      <c r="D893" s="258"/>
      <c r="Q893" s="258"/>
      <c r="U893" s="258"/>
    </row>
    <row r="894" ht="15.75" customHeight="1">
      <c r="D894" s="258"/>
      <c r="Q894" s="258"/>
      <c r="U894" s="258"/>
    </row>
    <row r="895" ht="15.75" customHeight="1">
      <c r="D895" s="258"/>
      <c r="Q895" s="258"/>
      <c r="U895" s="258"/>
    </row>
    <row r="896" ht="15.75" customHeight="1">
      <c r="D896" s="258"/>
      <c r="Q896" s="258"/>
      <c r="U896" s="258"/>
    </row>
    <row r="897" ht="15.75" customHeight="1">
      <c r="D897" s="258"/>
      <c r="Q897" s="258"/>
      <c r="U897" s="258"/>
    </row>
    <row r="898" ht="15.75" customHeight="1">
      <c r="D898" s="258"/>
      <c r="Q898" s="258"/>
      <c r="U898" s="258"/>
    </row>
    <row r="899" ht="15.75" customHeight="1">
      <c r="D899" s="258"/>
      <c r="Q899" s="258"/>
      <c r="U899" s="258"/>
    </row>
    <row r="900" ht="15.75" customHeight="1">
      <c r="D900" s="258"/>
      <c r="Q900" s="258"/>
      <c r="U900" s="258"/>
    </row>
    <row r="901" ht="15.75" customHeight="1">
      <c r="D901" s="258"/>
      <c r="Q901" s="258"/>
      <c r="U901" s="258"/>
    </row>
    <row r="902" ht="15.75" customHeight="1">
      <c r="D902" s="258"/>
      <c r="Q902" s="258"/>
      <c r="U902" s="258"/>
    </row>
    <row r="903" ht="15.75" customHeight="1">
      <c r="D903" s="258"/>
      <c r="Q903" s="258"/>
      <c r="U903" s="258"/>
    </row>
    <row r="904" ht="15.75" customHeight="1">
      <c r="D904" s="258"/>
      <c r="Q904" s="258"/>
      <c r="U904" s="258"/>
    </row>
    <row r="905" ht="15.75" customHeight="1">
      <c r="D905" s="258"/>
      <c r="Q905" s="258"/>
      <c r="U905" s="258"/>
    </row>
    <row r="906" ht="15.75" customHeight="1">
      <c r="D906" s="258"/>
      <c r="Q906" s="258"/>
      <c r="U906" s="258"/>
    </row>
    <row r="907" ht="15.75" customHeight="1">
      <c r="D907" s="258"/>
      <c r="Q907" s="258"/>
      <c r="U907" s="258"/>
    </row>
    <row r="908" ht="15.75" customHeight="1">
      <c r="D908" s="258"/>
      <c r="Q908" s="258"/>
      <c r="U908" s="258"/>
    </row>
    <row r="909" ht="15.75" customHeight="1">
      <c r="D909" s="258"/>
      <c r="Q909" s="258"/>
      <c r="U909" s="258"/>
    </row>
    <row r="910" ht="15.75" customHeight="1">
      <c r="D910" s="258"/>
      <c r="Q910" s="258"/>
      <c r="U910" s="258"/>
    </row>
    <row r="911" ht="15.75" customHeight="1">
      <c r="D911" s="258"/>
      <c r="Q911" s="258"/>
      <c r="U911" s="258"/>
    </row>
    <row r="912" ht="15.75" customHeight="1">
      <c r="D912" s="258"/>
      <c r="Q912" s="258"/>
      <c r="U912" s="258"/>
    </row>
    <row r="913" ht="15.75" customHeight="1">
      <c r="D913" s="258"/>
      <c r="Q913" s="258"/>
      <c r="U913" s="258"/>
    </row>
    <row r="914" ht="15.75" customHeight="1">
      <c r="D914" s="258"/>
      <c r="Q914" s="258"/>
      <c r="U914" s="258"/>
    </row>
    <row r="915" ht="15.75" customHeight="1">
      <c r="D915" s="258"/>
      <c r="Q915" s="258"/>
      <c r="U915" s="258"/>
    </row>
    <row r="916" ht="15.75" customHeight="1">
      <c r="D916" s="258"/>
      <c r="Q916" s="258"/>
      <c r="U916" s="258"/>
    </row>
    <row r="917" ht="15.75" customHeight="1">
      <c r="D917" s="258"/>
      <c r="Q917" s="258"/>
      <c r="U917" s="258"/>
    </row>
    <row r="918" ht="15.75" customHeight="1">
      <c r="D918" s="258"/>
      <c r="Q918" s="258"/>
      <c r="U918" s="258"/>
    </row>
    <row r="919" ht="15.75" customHeight="1">
      <c r="D919" s="258"/>
      <c r="Q919" s="258"/>
      <c r="U919" s="258"/>
    </row>
    <row r="920" ht="15.75" customHeight="1">
      <c r="D920" s="258"/>
      <c r="Q920" s="258"/>
      <c r="U920" s="258"/>
    </row>
    <row r="921" ht="15.75" customHeight="1">
      <c r="D921" s="258"/>
      <c r="Q921" s="258"/>
      <c r="U921" s="258"/>
    </row>
    <row r="922" ht="15.75" customHeight="1">
      <c r="D922" s="258"/>
      <c r="Q922" s="258"/>
      <c r="U922" s="258"/>
    </row>
    <row r="923" ht="15.75" customHeight="1">
      <c r="D923" s="258"/>
      <c r="Q923" s="258"/>
      <c r="U923" s="258"/>
    </row>
    <row r="924" ht="15.75" customHeight="1">
      <c r="D924" s="258"/>
      <c r="Q924" s="258"/>
      <c r="U924" s="258"/>
    </row>
    <row r="925" ht="15.75" customHeight="1">
      <c r="D925" s="258"/>
      <c r="Q925" s="258"/>
      <c r="U925" s="258"/>
    </row>
    <row r="926" ht="15.75" customHeight="1">
      <c r="D926" s="258"/>
      <c r="Q926" s="258"/>
      <c r="U926" s="258"/>
    </row>
    <row r="927" ht="15.75" customHeight="1">
      <c r="D927" s="258"/>
      <c r="Q927" s="258"/>
      <c r="U927" s="258"/>
    </row>
    <row r="928" ht="15.75" customHeight="1">
      <c r="D928" s="258"/>
      <c r="Q928" s="258"/>
      <c r="U928" s="258"/>
    </row>
    <row r="929" ht="15.75" customHeight="1">
      <c r="D929" s="258"/>
      <c r="Q929" s="258"/>
      <c r="U929" s="258"/>
    </row>
    <row r="930" ht="15.75" customHeight="1">
      <c r="D930" s="258"/>
      <c r="Q930" s="258"/>
      <c r="U930" s="258"/>
    </row>
    <row r="931" ht="15.75" customHeight="1">
      <c r="D931" s="258"/>
      <c r="Q931" s="258"/>
      <c r="U931" s="258"/>
    </row>
    <row r="932" ht="15.75" customHeight="1">
      <c r="D932" s="258"/>
      <c r="Q932" s="258"/>
      <c r="U932" s="258"/>
    </row>
    <row r="933" ht="15.75" customHeight="1">
      <c r="D933" s="258"/>
      <c r="Q933" s="258"/>
      <c r="U933" s="258"/>
    </row>
    <row r="934" ht="15.75" customHeight="1">
      <c r="D934" s="258"/>
      <c r="Q934" s="258"/>
      <c r="U934" s="258"/>
    </row>
    <row r="935" ht="15.75" customHeight="1">
      <c r="D935" s="258"/>
      <c r="Q935" s="258"/>
      <c r="U935" s="258"/>
    </row>
    <row r="936" ht="15.75" customHeight="1">
      <c r="D936" s="258"/>
      <c r="Q936" s="258"/>
      <c r="U936" s="258"/>
    </row>
    <row r="937" ht="15.75" customHeight="1">
      <c r="D937" s="258"/>
      <c r="Q937" s="258"/>
      <c r="U937" s="258"/>
    </row>
    <row r="938" ht="15.75" customHeight="1">
      <c r="D938" s="258"/>
      <c r="Q938" s="258"/>
      <c r="U938" s="258"/>
    </row>
    <row r="939" ht="15.75" customHeight="1">
      <c r="D939" s="258"/>
      <c r="Q939" s="258"/>
      <c r="U939" s="258"/>
    </row>
    <row r="940" ht="15.75" customHeight="1">
      <c r="D940" s="258"/>
      <c r="Q940" s="258"/>
      <c r="U940" s="258"/>
    </row>
    <row r="941" ht="15.75" customHeight="1">
      <c r="D941" s="258"/>
      <c r="Q941" s="258"/>
      <c r="U941" s="258"/>
    </row>
    <row r="942" ht="15.75" customHeight="1">
      <c r="D942" s="258"/>
      <c r="Q942" s="258"/>
      <c r="U942" s="258"/>
    </row>
    <row r="943" ht="15.75" customHeight="1">
      <c r="D943" s="258"/>
      <c r="Q943" s="258"/>
      <c r="U943" s="258"/>
    </row>
    <row r="944" ht="15.75" customHeight="1">
      <c r="D944" s="258"/>
      <c r="Q944" s="258"/>
      <c r="U944" s="258"/>
    </row>
    <row r="945" ht="15.75" customHeight="1">
      <c r="D945" s="258"/>
      <c r="Q945" s="258"/>
      <c r="U945" s="258"/>
    </row>
    <row r="946" ht="15.75" customHeight="1">
      <c r="D946" s="258"/>
      <c r="Q946" s="258"/>
      <c r="U946" s="258"/>
    </row>
    <row r="947" ht="15.75" customHeight="1">
      <c r="D947" s="258"/>
      <c r="Q947" s="258"/>
      <c r="U947" s="258"/>
    </row>
    <row r="948" ht="15.75" customHeight="1">
      <c r="D948" s="258"/>
      <c r="Q948" s="258"/>
      <c r="U948" s="258"/>
    </row>
    <row r="949" ht="15.75" customHeight="1">
      <c r="D949" s="258"/>
      <c r="Q949" s="258"/>
      <c r="U949" s="258"/>
    </row>
    <row r="950" ht="15.75" customHeight="1">
      <c r="D950" s="258"/>
      <c r="Q950" s="258"/>
      <c r="U950" s="258"/>
    </row>
    <row r="951" ht="15.75" customHeight="1">
      <c r="D951" s="258"/>
      <c r="Q951" s="258"/>
      <c r="U951" s="258"/>
    </row>
    <row r="952" ht="15.75" customHeight="1">
      <c r="D952" s="258"/>
      <c r="Q952" s="258"/>
      <c r="U952" s="258"/>
    </row>
    <row r="953" ht="15.75" customHeight="1">
      <c r="D953" s="258"/>
      <c r="Q953" s="258"/>
      <c r="U953" s="258"/>
    </row>
    <row r="954" ht="15.75" customHeight="1">
      <c r="D954" s="258"/>
      <c r="Q954" s="258"/>
      <c r="U954" s="258"/>
    </row>
    <row r="955" ht="15.75" customHeight="1">
      <c r="D955" s="258"/>
      <c r="Q955" s="258"/>
      <c r="U955" s="258"/>
    </row>
    <row r="956" ht="15.75" customHeight="1">
      <c r="D956" s="258"/>
      <c r="Q956" s="258"/>
      <c r="U956" s="258"/>
    </row>
    <row r="957" ht="15.75" customHeight="1">
      <c r="D957" s="258"/>
      <c r="Q957" s="258"/>
      <c r="U957" s="258"/>
    </row>
    <row r="958" ht="15.75" customHeight="1">
      <c r="D958" s="258"/>
      <c r="Q958" s="258"/>
      <c r="U958" s="258"/>
    </row>
    <row r="959" ht="15.75" customHeight="1">
      <c r="D959" s="258"/>
      <c r="Q959" s="258"/>
      <c r="U959" s="258"/>
    </row>
    <row r="960" ht="15.75" customHeight="1">
      <c r="D960" s="258"/>
      <c r="Q960" s="258"/>
      <c r="U960" s="258"/>
    </row>
    <row r="961" ht="15.75" customHeight="1">
      <c r="D961" s="258"/>
      <c r="Q961" s="258"/>
      <c r="U961" s="258"/>
    </row>
    <row r="962" ht="15.75" customHeight="1">
      <c r="D962" s="258"/>
      <c r="Q962" s="258"/>
      <c r="U962" s="258"/>
    </row>
    <row r="963" ht="15.75" customHeight="1">
      <c r="D963" s="258"/>
      <c r="Q963" s="258"/>
      <c r="U963" s="258"/>
    </row>
    <row r="964" ht="15.75" customHeight="1">
      <c r="D964" s="258"/>
      <c r="Q964" s="258"/>
      <c r="U964" s="258"/>
    </row>
    <row r="965" ht="15.75" customHeight="1">
      <c r="D965" s="258"/>
      <c r="Q965" s="258"/>
      <c r="U965" s="258"/>
    </row>
    <row r="966" ht="15.75" customHeight="1">
      <c r="D966" s="258"/>
      <c r="Q966" s="258"/>
      <c r="U966" s="258"/>
    </row>
    <row r="967" ht="15.75" customHeight="1">
      <c r="D967" s="258"/>
      <c r="Q967" s="258"/>
      <c r="U967" s="258"/>
    </row>
    <row r="968" ht="15.75" customHeight="1">
      <c r="D968" s="258"/>
      <c r="Q968" s="258"/>
      <c r="U968" s="258"/>
    </row>
    <row r="969" ht="15.75" customHeight="1">
      <c r="D969" s="258"/>
      <c r="Q969" s="258"/>
      <c r="U969" s="258"/>
    </row>
    <row r="970" ht="15.75" customHeight="1">
      <c r="D970" s="258"/>
      <c r="Q970" s="258"/>
      <c r="U970" s="258"/>
    </row>
    <row r="971" ht="15.75" customHeight="1">
      <c r="D971" s="258"/>
      <c r="Q971" s="258"/>
      <c r="U971" s="258"/>
    </row>
    <row r="972" ht="15.75" customHeight="1">
      <c r="D972" s="258"/>
      <c r="Q972" s="258"/>
      <c r="U972" s="258"/>
    </row>
    <row r="973" ht="15.75" customHeight="1">
      <c r="D973" s="258"/>
      <c r="Q973" s="258"/>
      <c r="U973" s="258"/>
    </row>
    <row r="974" ht="15.75" customHeight="1">
      <c r="D974" s="258"/>
      <c r="Q974" s="258"/>
      <c r="U974" s="258"/>
    </row>
    <row r="975" ht="15.75" customHeight="1">
      <c r="D975" s="258"/>
      <c r="Q975" s="258"/>
      <c r="U975" s="258"/>
    </row>
    <row r="976" ht="15.75" customHeight="1">
      <c r="D976" s="258"/>
      <c r="Q976" s="258"/>
      <c r="U976" s="258"/>
    </row>
    <row r="977" ht="15.75" customHeight="1">
      <c r="D977" s="258"/>
      <c r="Q977" s="258"/>
      <c r="U977" s="258"/>
    </row>
    <row r="978" ht="15.75" customHeight="1">
      <c r="D978" s="258"/>
      <c r="Q978" s="258"/>
      <c r="U978" s="258"/>
    </row>
    <row r="979" ht="15.75" customHeight="1">
      <c r="D979" s="258"/>
      <c r="Q979" s="258"/>
      <c r="U979" s="258"/>
    </row>
    <row r="980" ht="15.75" customHeight="1">
      <c r="D980" s="258"/>
      <c r="Q980" s="258"/>
      <c r="U980" s="258"/>
    </row>
    <row r="981" ht="15.75" customHeight="1">
      <c r="D981" s="258"/>
      <c r="Q981" s="258"/>
      <c r="U981" s="258"/>
    </row>
    <row r="982" ht="15.75" customHeight="1">
      <c r="D982" s="258"/>
      <c r="Q982" s="258"/>
      <c r="U982" s="258"/>
    </row>
    <row r="983" ht="15.75" customHeight="1">
      <c r="D983" s="258"/>
      <c r="Q983" s="258"/>
      <c r="U983" s="258"/>
    </row>
    <row r="984" ht="15.75" customHeight="1">
      <c r="D984" s="258"/>
      <c r="Q984" s="258"/>
      <c r="U984" s="258"/>
    </row>
    <row r="985" ht="15.75" customHeight="1">
      <c r="D985" s="258"/>
      <c r="Q985" s="258"/>
      <c r="U985" s="258"/>
    </row>
    <row r="986" ht="15.75" customHeight="1">
      <c r="D986" s="258"/>
      <c r="Q986" s="258"/>
      <c r="U986" s="258"/>
    </row>
    <row r="987" ht="15.75" customHeight="1">
      <c r="D987" s="258"/>
      <c r="Q987" s="258"/>
      <c r="U987" s="258"/>
    </row>
    <row r="988" ht="15.75" customHeight="1">
      <c r="D988" s="258"/>
      <c r="Q988" s="258"/>
      <c r="U988" s="258"/>
    </row>
    <row r="989" ht="15.75" customHeight="1">
      <c r="D989" s="258"/>
      <c r="Q989" s="258"/>
      <c r="U989" s="258"/>
    </row>
    <row r="990" ht="15.75" customHeight="1">
      <c r="D990" s="258"/>
      <c r="Q990" s="258"/>
      <c r="U990" s="258"/>
    </row>
    <row r="991" ht="15.75" customHeight="1">
      <c r="D991" s="258"/>
      <c r="Q991" s="258"/>
      <c r="U991" s="258"/>
    </row>
    <row r="992" ht="15.75" customHeight="1">
      <c r="D992" s="258"/>
      <c r="Q992" s="258"/>
      <c r="U992" s="258"/>
    </row>
    <row r="993" ht="15.75" customHeight="1">
      <c r="D993" s="258"/>
      <c r="Q993" s="258"/>
      <c r="U993" s="258"/>
    </row>
    <row r="994" ht="15.75" customHeight="1">
      <c r="D994" s="258"/>
      <c r="Q994" s="258"/>
      <c r="U994" s="258"/>
    </row>
    <row r="995" ht="15.75" customHeight="1">
      <c r="D995" s="258"/>
      <c r="Q995" s="258"/>
      <c r="U995" s="258"/>
    </row>
    <row r="996" ht="15.75" customHeight="1">
      <c r="D996" s="258"/>
      <c r="Q996" s="258"/>
      <c r="U996" s="258"/>
    </row>
    <row r="997" ht="15.75" customHeight="1">
      <c r="D997" s="258"/>
      <c r="Q997" s="258"/>
      <c r="U997" s="258"/>
    </row>
    <row r="998" ht="15.75" customHeight="1">
      <c r="D998" s="258"/>
      <c r="Q998" s="258"/>
      <c r="U998" s="258"/>
    </row>
    <row r="999" ht="15.75" customHeight="1">
      <c r="D999" s="258"/>
      <c r="Q999" s="258"/>
      <c r="U999" s="258"/>
    </row>
    <row r="1000" ht="15.75" customHeight="1">
      <c r="D1000" s="258"/>
      <c r="Q1000" s="258"/>
      <c r="U1000" s="258"/>
    </row>
  </sheetData>
  <customSheetViews>
    <customSheetView guid="{6A156545-42B4-4BB6-A18D-11998D52ADA2}" filter="1" showAutoFilter="1">
      <autoFilter ref="$A$1:$AB$202"/>
    </customSheetView>
  </customSheetViews>
  <mergeCells count="10">
    <mergeCell ref="A177:K177"/>
    <mergeCell ref="A203:K203"/>
    <mergeCell ref="A206:K206"/>
    <mergeCell ref="A2:K2"/>
    <mergeCell ref="A27:K27"/>
    <mergeCell ref="A52:K52"/>
    <mergeCell ref="A77:K77"/>
    <mergeCell ref="A102:K102"/>
    <mergeCell ref="A127:K127"/>
    <mergeCell ref="A152:K152"/>
  </mergeCells>
  <conditionalFormatting sqref="D1">
    <cfRule type="containsText" dxfId="3" priority="1" operator="containsText" text="Admitted">
      <formula>NOT(ISERROR(SEARCH(("Admitted"),(D1))))</formula>
    </cfRule>
  </conditionalFormatting>
  <conditionalFormatting sqref="C74:C76 C80:D80 C210:D210 D74">
    <cfRule type="containsText" dxfId="2" priority="2" operator="containsText" text="offered">
      <formula>NOT(ISERROR(SEARCH(("offered"),(C74))))</formula>
    </cfRule>
  </conditionalFormatting>
  <conditionalFormatting sqref="E74:F74 E80:F80 E210:F210">
    <cfRule type="containsText" dxfId="1" priority="3" operator="containsText" text="Yes">
      <formula>NOT(ISERROR(SEARCH(("Yes"),(E74))))</formula>
    </cfRule>
  </conditionalFormatting>
  <conditionalFormatting sqref="E74:F74 E80:F80 E210:F210">
    <cfRule type="containsText" dxfId="1" priority="4" operator="containsText" text="Yes">
      <formula>NOT(ISERROR(SEARCH(("Yes"),(E74))))</formula>
    </cfRule>
  </conditionalFormatting>
  <conditionalFormatting sqref="E74:F74 E80:F80 E210:F210">
    <cfRule type="containsText" dxfId="1" priority="5" operator="containsText" text="Yes">
      <formula>NOT(ISERROR(SEARCH(("Yes"),(E74))))</formula>
    </cfRule>
  </conditionalFormatting>
  <conditionalFormatting sqref="E217:F218 Q23 Q217:Q218 R39:R41 R49:R51 R148 R212 R214">
    <cfRule type="containsText" dxfId="1" priority="6" operator="containsText" text="yes">
      <formula>NOT(ISERROR(SEARCH(("yes"),(E217))))</formula>
    </cfRule>
  </conditionalFormatting>
  <conditionalFormatting sqref="E1:F1 E3:F26 E28:F51 E53:F76 E78:F101 E103:F126 E128:F149 E153:F176 E178:F1000 Q22:Q23 Q70 Q170 Q217:Q219 R39:R44 R46:R51 R147:R148 R212 R214">
    <cfRule type="containsText" dxfId="1" priority="7" operator="containsText" text="Yes">
      <formula>NOT(ISERROR(SEARCH(("Yes"),(E1))))</formula>
    </cfRule>
  </conditionalFormatting>
  <conditionalFormatting sqref="B20:B22 B25:B26 B96:B98 B100:B101 B197:B199 B204 B211 C1:D1 C3:D26 C28:D51 C53:D76 C78:D101 C103:D126 C128:D149 C153:D176 C178:D1000 I20">
    <cfRule type="containsText" dxfId="2" priority="8" operator="containsText" text="offered">
      <formula>NOT(ISERROR(SEARCH(("offered"),(B20))))</formula>
    </cfRule>
  </conditionalFormatting>
  <conditionalFormatting sqref="D3:D18 D23:D26 D213">
    <cfRule type="notContainsBlanks" dxfId="5" priority="9">
      <formula>LEN(TRIM(D3))&gt;0</formula>
    </cfRule>
  </conditionalFormatting>
  <conditionalFormatting sqref="D28:D41 D49:D51 D148 D208 D212 D214 D216">
    <cfRule type="notContainsBlanks" dxfId="5" priority="10">
      <formula>LEN(TRIM(D28))&gt;0</formula>
    </cfRule>
  </conditionalFormatting>
  <conditionalFormatting sqref="D53:D67 D73:D76 D217">
    <cfRule type="notContainsBlanks" dxfId="5" priority="11">
      <formula>LEN(TRIM(D53))&gt;0</formula>
    </cfRule>
  </conditionalFormatting>
  <conditionalFormatting sqref="D25:D26 D75:D76 D78:D94 D98:D101 D117 D204 D210 D219">
    <cfRule type="notContainsBlanks" dxfId="5" priority="12">
      <formula>LEN(TRIM(D25))&gt;0</formula>
    </cfRule>
  </conditionalFormatting>
  <conditionalFormatting sqref="D103:D116 D125:D126 D196 D209">
    <cfRule type="notContainsBlanks" dxfId="5" priority="13">
      <formula>LEN(TRIM(D103))&gt;0</formula>
    </cfRule>
  </conditionalFormatting>
  <conditionalFormatting sqref="D20 D25:D26 D44 D47 D72 D75:D76 D93:D94 D99:D101 D124 D128:D143 D148:D149 D172 D204">
    <cfRule type="notContainsBlanks" dxfId="5" priority="14">
      <formula>LEN(TRIM(D20))&gt;0</formula>
    </cfRule>
  </conditionalFormatting>
  <conditionalFormatting sqref="D20 D25:D26 D75:D76 D96 D99:D101 D153:D168 D173:D176 D178:D194 D196 D198 D200:D201 D204 D207 D211 D215 D217:D218">
    <cfRule type="notContainsBlanks" dxfId="5" priority="15">
      <formula>LEN(TRIM(D20))&gt;0</formula>
    </cfRule>
  </conditionalFormatting>
  <conditionalFormatting sqref="I3:I176 I178:I1000">
    <cfRule type="notContainsBlanks" dxfId="4" priority="16">
      <formula>LEN(TRIM(I3))&gt;0</formula>
    </cfRule>
  </conditionalFormatting>
  <conditionalFormatting sqref="T1:T1000">
    <cfRule type="notContainsBlanks" dxfId="4" priority="17">
      <formula>LEN(TRIM(T1))&gt;0</formula>
    </cfRule>
  </conditionalFormatting>
  <conditionalFormatting sqref="R70 R174:R201 S3:S42 S44:S149 S152:S1000">
    <cfRule type="notContainsBlanks" dxfId="5" priority="18">
      <formula>LEN(TRIM(R70))&gt;0</formula>
    </cfRule>
  </conditionalFormatting>
  <conditionalFormatting sqref="S1:S1000">
    <cfRule type="notContainsBlanks" dxfId="6" priority="19">
      <formula>LEN(TRIM(S1))&gt;0</formula>
    </cfRule>
  </conditionalFormatting>
  <dataValidations>
    <dataValidation type="list" allowBlank="1" sqref="Q2:Q1000">
      <formula1>"F3B,F3I,F3S,F3V,F3N,F3H,F3C,F3M,Ftots,New,Returning"</formula1>
    </dataValidation>
    <dataValidation type="list" allowBlank="1" showErrorMessage="1" sqref="G3:G26 G28:G51 G53:G76 G78:G92 E93:G93 G94:G101 G103:G126 G128:G151 G153:G176 G178:G201 G204 G207:G219">
      <formula1>"0.5,1"</formula1>
    </dataValidation>
    <dataValidation type="list" allowBlank="1" showErrorMessage="1" sqref="M2:M201 M204 M207:M219">
      <formula1>"M,F"</formula1>
    </dataValidation>
    <dataValidation type="list" allowBlank="1" showErrorMessage="1" sqref="E3:F22 F23 E24:F26 E28:F51 E53:F76 E78:F92 E94:F101 E103:F118 F119 E120:F126 U2:U147 E128:F151 E153:F176 E178:F201 E204:F204 E207:F219 U149:U1000">
      <formula1>"Yes"</formula1>
    </dataValidation>
    <dataValidation type="list" allowBlank="1" showErrorMessage="1" sqref="D3:D26 D28:D51 D53:D76 D78:D101 D103:D126 D128:D151 D153:D176 D178:D202 D204:D205 D207:D1000">
      <formula1>"Yes,No"</formula1>
    </dataValidation>
    <dataValidation type="list" allowBlank="1" showErrorMessage="1" sqref="N2:N42 N44:N47 N49:N201 N204 N207:N219">
      <formula1>"Dalat,Hanoi,Hue,Saigon"</formula1>
    </dataValidation>
    <dataValidation type="list" allowBlank="1" sqref="P7 P11 P15:P16 P20 P24:P25 P37 P44 P47 P56:P57 P72 P81 P85:P87 P90 P94 P96 P119 P124 P138 P142 P149:P150 P168 P171:P176 P196 P198 P211 P215">
      <formula1>'Drop down list'!$C$2:$C$102</formula1>
    </dataValidation>
    <dataValidation type="list" allowBlank="1" sqref="T2:T305">
      <formula1>'Drop down list'!$H$2:$H$22</formula1>
    </dataValidation>
    <dataValidation type="list" allowBlank="1" sqref="P2:P6 P8:P10 P12:P14 P17:P19 P21:P23 P26:P36 P38:P42 P45:P46 P49:P55 P58:P71 P73:P80 P82:P84 P88:P89 P91:P93 P95 P97:P118 P120 P122:P123 P125:P137 P139:P141 P143:P148 P151:P167 P169:P170 P177:P195 P197 P199:P201 P204 P207:P210 P212:P214 P216:P219">
      <formula1>'Drop down list'!$C$2:$C$100</formula1>
    </dataValidation>
    <dataValidation type="list" allowBlank="1" sqref="C204">
      <formula1>'Drop down list'!$N$2:$N$3</formula1>
    </dataValidation>
  </dataValidations>
  <printOptions/>
  <pageMargins bottom="0.75" footer="0.0" header="0.0" left="0.7" right="0.7" top="0.75"/>
  <pageSetup fitToHeight="0" paperSize="9"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2.0" ySplit="1.0" topLeftCell="M2" activePane="bottomRight" state="frozen"/>
      <selection activeCell="M1" sqref="M1" pane="topRight"/>
      <selection activeCell="A2" sqref="A2" pane="bottomLeft"/>
      <selection activeCell="M2" sqref="M2" pane="bottomRight"/>
    </sheetView>
  </sheetViews>
  <sheetFormatPr customHeight="1" defaultColWidth="14.43" defaultRowHeight="15.0"/>
  <cols>
    <col customWidth="1" min="1" max="2" width="7.14"/>
    <col customWidth="1" min="3" max="3" width="9.43"/>
    <col customWidth="1" min="4" max="4" width="10.86"/>
    <col customWidth="1" min="5" max="5" width="11.14"/>
    <col customWidth="1" min="6" max="6" width="9.86"/>
    <col customWidth="1" min="7" max="7" width="7.0"/>
    <col customWidth="1" min="8" max="8" width="13.14"/>
    <col customWidth="1" min="9" max="9" width="9.71"/>
    <col customWidth="1" min="10" max="10" width="18.14"/>
    <col customWidth="1" min="11" max="11" width="29.71"/>
    <col customWidth="1" min="12" max="12" width="11.29"/>
    <col customWidth="1" min="13" max="13" width="7.57"/>
    <col customWidth="1" min="14" max="14" width="9.0"/>
    <col customWidth="1" min="15" max="15" width="14.29"/>
    <col customWidth="1" min="16" max="16" width="15.71"/>
    <col customWidth="1" min="17" max="17" width="13.43"/>
    <col customWidth="1" min="18" max="18" width="20.57"/>
    <col customWidth="1" min="19" max="19" width="14.0"/>
    <col customWidth="1" min="20" max="23" width="10.86"/>
    <col customWidth="1" min="24" max="28" width="31.29"/>
    <col customWidth="1" min="29" max="31" width="28.71"/>
    <col customWidth="1" min="33" max="51" width="8.71"/>
  </cols>
  <sheetData>
    <row r="1" ht="39.75" customHeight="1">
      <c r="A1" s="143" t="s">
        <v>2181</v>
      </c>
      <c r="B1" s="145" t="s">
        <v>304</v>
      </c>
      <c r="C1" s="145" t="s">
        <v>141</v>
      </c>
      <c r="D1" s="145" t="s">
        <v>2182</v>
      </c>
      <c r="E1" s="143" t="s">
        <v>306</v>
      </c>
      <c r="F1" s="145" t="s">
        <v>521</v>
      </c>
      <c r="G1" s="145" t="s">
        <v>308</v>
      </c>
      <c r="H1" s="598" t="s">
        <v>309</v>
      </c>
      <c r="I1" s="598" t="s">
        <v>310</v>
      </c>
      <c r="J1" s="145" t="s">
        <v>311</v>
      </c>
      <c r="K1" s="145" t="s">
        <v>312</v>
      </c>
      <c r="L1" s="599" t="s">
        <v>314</v>
      </c>
      <c r="M1" s="145" t="s">
        <v>315</v>
      </c>
      <c r="N1" s="145" t="s">
        <v>316</v>
      </c>
      <c r="O1" s="599" t="s">
        <v>522</v>
      </c>
      <c r="P1" s="145" t="s">
        <v>318</v>
      </c>
      <c r="Q1" s="145" t="s">
        <v>1513</v>
      </c>
      <c r="R1" s="327" t="s">
        <v>322</v>
      </c>
      <c r="S1" s="600" t="s">
        <v>524</v>
      </c>
      <c r="T1" s="145" t="s">
        <v>5</v>
      </c>
      <c r="U1" s="145" t="s">
        <v>1514</v>
      </c>
      <c r="V1" s="145" t="s">
        <v>1515</v>
      </c>
      <c r="W1" s="145" t="s">
        <v>1516</v>
      </c>
      <c r="X1" s="145" t="s">
        <v>324</v>
      </c>
      <c r="Y1" s="145" t="s">
        <v>325</v>
      </c>
      <c r="Z1" s="145" t="s">
        <v>525</v>
      </c>
      <c r="AA1" s="145" t="s">
        <v>2183</v>
      </c>
      <c r="AB1" s="145" t="s">
        <v>2184</v>
      </c>
      <c r="AC1" s="145" t="s">
        <v>2185</v>
      </c>
      <c r="AD1" s="145" t="s">
        <v>326</v>
      </c>
      <c r="AE1" s="145" t="s">
        <v>2186</v>
      </c>
      <c r="AF1" s="601"/>
      <c r="AG1" s="602"/>
      <c r="AH1" s="602"/>
      <c r="AI1" s="602"/>
      <c r="AJ1" s="602"/>
      <c r="AK1" s="602"/>
      <c r="AL1" s="602"/>
      <c r="AM1" s="602"/>
      <c r="AN1" s="602"/>
      <c r="AO1" s="602"/>
      <c r="AP1" s="602"/>
      <c r="AQ1" s="602"/>
      <c r="AR1" s="602"/>
      <c r="AS1" s="602"/>
      <c r="AT1" s="602"/>
      <c r="AU1" s="602"/>
      <c r="AV1" s="602"/>
      <c r="AW1" s="602"/>
      <c r="AX1" s="602"/>
      <c r="AY1" s="602"/>
    </row>
    <row r="2" ht="18.75" customHeight="1">
      <c r="A2" s="164" t="s">
        <v>2187</v>
      </c>
      <c r="B2" s="25"/>
      <c r="C2" s="25"/>
      <c r="D2" s="25"/>
      <c r="E2" s="25"/>
      <c r="F2" s="25"/>
      <c r="G2" s="25"/>
      <c r="H2" s="25"/>
      <c r="I2" s="25"/>
      <c r="J2" s="25"/>
      <c r="K2" s="26"/>
      <c r="L2" s="457"/>
      <c r="M2" s="458"/>
      <c r="N2" s="603"/>
      <c r="O2" s="457"/>
      <c r="P2" s="458"/>
      <c r="Q2" s="458"/>
      <c r="R2" s="604"/>
      <c r="S2" s="273"/>
      <c r="T2" s="458"/>
      <c r="U2" s="458"/>
      <c r="V2" s="458"/>
      <c r="W2" s="458"/>
      <c r="X2" s="462"/>
      <c r="Y2" s="462"/>
      <c r="Z2" s="605"/>
      <c r="AA2" s="605"/>
      <c r="AB2" s="605"/>
      <c r="AC2" s="605"/>
      <c r="AD2" s="605"/>
      <c r="AE2" s="605"/>
      <c r="AF2" s="606"/>
      <c r="AG2" s="606"/>
      <c r="AH2" s="606"/>
      <c r="AI2" s="606"/>
      <c r="AJ2" s="606"/>
      <c r="AK2" s="606"/>
      <c r="AL2" s="606"/>
      <c r="AM2" s="606"/>
      <c r="AN2" s="606"/>
      <c r="AO2" s="606"/>
      <c r="AP2" s="606"/>
      <c r="AQ2" s="607"/>
      <c r="AR2" s="607"/>
      <c r="AS2" s="607"/>
      <c r="AT2" s="607"/>
      <c r="AU2" s="607"/>
      <c r="AV2" s="607"/>
      <c r="AW2" s="607"/>
      <c r="AX2" s="607"/>
      <c r="AY2" s="607"/>
    </row>
    <row r="3" ht="22.5" customHeight="1">
      <c r="A3" s="268">
        <v>1.0</v>
      </c>
      <c r="B3" s="268">
        <v>1.0</v>
      </c>
      <c r="C3" s="268" t="s">
        <v>220</v>
      </c>
      <c r="D3" s="268"/>
      <c r="E3" s="268"/>
      <c r="F3" s="268"/>
      <c r="G3" s="360">
        <v>1.0</v>
      </c>
      <c r="H3" s="608" t="s">
        <v>2188</v>
      </c>
      <c r="I3" s="267" t="s">
        <v>2189</v>
      </c>
      <c r="J3" s="268" t="s">
        <v>1531</v>
      </c>
      <c r="K3" s="268" t="s">
        <v>2190</v>
      </c>
      <c r="L3" s="269">
        <v>43365.0</v>
      </c>
      <c r="M3" s="268" t="s">
        <v>338</v>
      </c>
      <c r="N3" s="268" t="s">
        <v>154</v>
      </c>
      <c r="O3" s="269">
        <v>44858.0</v>
      </c>
      <c r="P3" s="268" t="s">
        <v>133</v>
      </c>
      <c r="Q3" s="268" t="s">
        <v>203</v>
      </c>
      <c r="R3" s="295" t="s">
        <v>2191</v>
      </c>
      <c r="S3" s="173"/>
      <c r="T3" s="268" t="s">
        <v>11</v>
      </c>
      <c r="U3" s="268"/>
      <c r="V3" s="268"/>
      <c r="W3" s="268"/>
      <c r="X3" s="178" t="s">
        <v>2192</v>
      </c>
      <c r="Y3" s="178" t="s">
        <v>2193</v>
      </c>
      <c r="Z3" s="178" t="s">
        <v>2194</v>
      </c>
      <c r="AA3" s="178"/>
      <c r="AB3" s="178"/>
      <c r="AC3" s="178"/>
      <c r="AD3" s="178"/>
      <c r="AE3" s="178"/>
      <c r="AF3" s="609"/>
      <c r="AG3" s="609"/>
      <c r="AH3" s="609"/>
      <c r="AI3" s="609"/>
      <c r="AJ3" s="609"/>
      <c r="AK3" s="609"/>
      <c r="AL3" s="609"/>
      <c r="AM3" s="609"/>
      <c r="AN3" s="609"/>
      <c r="AO3" s="609"/>
      <c r="AP3" s="609"/>
      <c r="AQ3" s="609"/>
      <c r="AR3" s="609"/>
      <c r="AS3" s="609"/>
      <c r="AT3" s="609"/>
      <c r="AU3" s="609"/>
      <c r="AV3" s="609"/>
      <c r="AW3" s="609"/>
      <c r="AX3" s="609"/>
      <c r="AY3" s="609"/>
    </row>
    <row r="4" ht="22.5" customHeight="1">
      <c r="A4" s="268">
        <v>2.0</v>
      </c>
      <c r="B4" s="268">
        <v>1.0</v>
      </c>
      <c r="C4" s="268" t="s">
        <v>220</v>
      </c>
      <c r="D4" s="268"/>
      <c r="E4" s="268"/>
      <c r="F4" s="268"/>
      <c r="G4" s="360">
        <v>1.0</v>
      </c>
      <c r="H4" s="608" t="s">
        <v>2195</v>
      </c>
      <c r="I4" s="267" t="s">
        <v>2196</v>
      </c>
      <c r="J4" s="268" t="s">
        <v>336</v>
      </c>
      <c r="K4" s="268" t="s">
        <v>2197</v>
      </c>
      <c r="L4" s="269">
        <v>43647.0</v>
      </c>
      <c r="M4" s="268" t="s">
        <v>338</v>
      </c>
      <c r="N4" s="268" t="s">
        <v>154</v>
      </c>
      <c r="O4" s="268" t="s">
        <v>2198</v>
      </c>
      <c r="P4" s="268" t="s">
        <v>133</v>
      </c>
      <c r="Q4" s="268" t="s">
        <v>203</v>
      </c>
      <c r="R4" s="295" t="s">
        <v>2199</v>
      </c>
      <c r="S4" s="173"/>
      <c r="T4" s="466" t="s">
        <v>22</v>
      </c>
      <c r="U4" s="268"/>
      <c r="V4" s="268"/>
      <c r="W4" s="268"/>
      <c r="X4" s="178" t="s">
        <v>2200</v>
      </c>
      <c r="Y4" s="178" t="s">
        <v>2201</v>
      </c>
      <c r="Z4" s="178" t="s">
        <v>2202</v>
      </c>
      <c r="AA4" s="178" t="s">
        <v>2203</v>
      </c>
      <c r="AB4" s="178"/>
      <c r="AC4" s="178"/>
      <c r="AD4" s="178"/>
      <c r="AE4" s="178"/>
      <c r="AF4" s="609"/>
      <c r="AG4" s="609"/>
      <c r="AH4" s="609"/>
      <c r="AI4" s="609"/>
      <c r="AJ4" s="609"/>
      <c r="AK4" s="609"/>
      <c r="AL4" s="609"/>
      <c r="AM4" s="609"/>
      <c r="AN4" s="609"/>
      <c r="AO4" s="609"/>
      <c r="AP4" s="609"/>
      <c r="AQ4" s="609"/>
      <c r="AR4" s="609"/>
      <c r="AS4" s="609"/>
      <c r="AT4" s="609"/>
      <c r="AU4" s="609"/>
      <c r="AV4" s="609"/>
      <c r="AW4" s="609"/>
      <c r="AX4" s="609"/>
      <c r="AY4" s="609"/>
    </row>
    <row r="5" ht="22.5" customHeight="1">
      <c r="A5" s="268">
        <v>3.0</v>
      </c>
      <c r="B5" s="268">
        <v>1.0</v>
      </c>
      <c r="C5" s="268" t="s">
        <v>220</v>
      </c>
      <c r="D5" s="268"/>
      <c r="E5" s="268"/>
      <c r="F5" s="268"/>
      <c r="G5" s="360">
        <v>1.0</v>
      </c>
      <c r="H5" s="608" t="s">
        <v>2204</v>
      </c>
      <c r="I5" s="267" t="s">
        <v>2205</v>
      </c>
      <c r="J5" s="268" t="s">
        <v>463</v>
      </c>
      <c r="K5" s="268" t="s">
        <v>2206</v>
      </c>
      <c r="L5" s="269">
        <v>43556.0</v>
      </c>
      <c r="M5" s="268" t="s">
        <v>338</v>
      </c>
      <c r="N5" s="268" t="s">
        <v>154</v>
      </c>
      <c r="O5" s="269">
        <v>44426.0</v>
      </c>
      <c r="P5" s="268" t="s">
        <v>39</v>
      </c>
      <c r="Q5" s="268" t="s">
        <v>205</v>
      </c>
      <c r="R5" s="295"/>
      <c r="S5" s="173"/>
      <c r="T5" s="268" t="s">
        <v>11</v>
      </c>
      <c r="U5" s="268"/>
      <c r="V5" s="268"/>
      <c r="W5" s="268"/>
      <c r="X5" s="178" t="s">
        <v>2207</v>
      </c>
      <c r="Y5" s="178" t="s">
        <v>2208</v>
      </c>
      <c r="Z5" s="178" t="s">
        <v>2209</v>
      </c>
      <c r="AA5" s="178"/>
      <c r="AB5" s="178"/>
      <c r="AC5" s="178"/>
      <c r="AD5" s="178"/>
      <c r="AE5" s="178"/>
      <c r="AF5" s="609"/>
      <c r="AG5" s="609"/>
      <c r="AH5" s="609"/>
      <c r="AI5" s="609"/>
      <c r="AJ5" s="609"/>
      <c r="AK5" s="609"/>
      <c r="AL5" s="609"/>
      <c r="AM5" s="609"/>
      <c r="AN5" s="609"/>
      <c r="AO5" s="609"/>
      <c r="AP5" s="609"/>
      <c r="AQ5" s="609"/>
      <c r="AR5" s="609"/>
      <c r="AS5" s="609"/>
      <c r="AT5" s="609"/>
      <c r="AU5" s="609"/>
      <c r="AV5" s="609"/>
      <c r="AW5" s="609"/>
      <c r="AX5" s="609"/>
      <c r="AY5" s="609"/>
    </row>
    <row r="6" ht="22.5" customHeight="1">
      <c r="A6" s="268">
        <v>4.0</v>
      </c>
      <c r="B6" s="268">
        <v>1.0</v>
      </c>
      <c r="C6" s="268" t="s">
        <v>220</v>
      </c>
      <c r="D6" s="268"/>
      <c r="E6" s="268"/>
      <c r="F6" s="268"/>
      <c r="G6" s="360">
        <v>1.0</v>
      </c>
      <c r="H6" s="608" t="s">
        <v>2210</v>
      </c>
      <c r="I6" s="267" t="s">
        <v>2211</v>
      </c>
      <c r="J6" s="268" t="s">
        <v>407</v>
      </c>
      <c r="K6" s="268" t="s">
        <v>2212</v>
      </c>
      <c r="L6" s="269">
        <v>43636.0</v>
      </c>
      <c r="M6" s="268" t="s">
        <v>350</v>
      </c>
      <c r="N6" s="268" t="s">
        <v>152</v>
      </c>
      <c r="O6" s="269">
        <v>45155.0</v>
      </c>
      <c r="P6" s="268" t="s">
        <v>115</v>
      </c>
      <c r="Q6" s="268" t="s">
        <v>205</v>
      </c>
      <c r="R6" s="295" t="s">
        <v>2213</v>
      </c>
      <c r="S6" s="173"/>
      <c r="T6" s="466" t="s">
        <v>26</v>
      </c>
      <c r="U6" s="268"/>
      <c r="V6" s="268"/>
      <c r="W6" s="268"/>
      <c r="X6" s="178" t="s">
        <v>2214</v>
      </c>
      <c r="Y6" s="178"/>
      <c r="Z6" s="178"/>
      <c r="AA6" s="178"/>
      <c r="AB6" s="178"/>
      <c r="AC6" s="178"/>
      <c r="AD6" s="178"/>
      <c r="AE6" s="178"/>
      <c r="AF6" s="609"/>
      <c r="AG6" s="609"/>
      <c r="AH6" s="609"/>
      <c r="AI6" s="609"/>
      <c r="AJ6" s="609"/>
      <c r="AK6" s="609"/>
      <c r="AL6" s="609"/>
      <c r="AM6" s="609"/>
      <c r="AN6" s="609"/>
      <c r="AO6" s="609"/>
      <c r="AP6" s="609"/>
      <c r="AQ6" s="609"/>
      <c r="AR6" s="609"/>
      <c r="AS6" s="609"/>
      <c r="AT6" s="609"/>
      <c r="AU6" s="609"/>
      <c r="AV6" s="609"/>
      <c r="AW6" s="609"/>
      <c r="AX6" s="609"/>
      <c r="AY6" s="609"/>
    </row>
    <row r="7" ht="22.5" customHeight="1">
      <c r="A7" s="268">
        <v>5.0</v>
      </c>
      <c r="B7" s="268">
        <v>1.0</v>
      </c>
      <c r="C7" s="268" t="s">
        <v>220</v>
      </c>
      <c r="D7" s="268"/>
      <c r="E7" s="268"/>
      <c r="F7" s="268"/>
      <c r="G7" s="360">
        <v>1.0</v>
      </c>
      <c r="H7" s="608" t="s">
        <v>2215</v>
      </c>
      <c r="I7" s="267" t="s">
        <v>2216</v>
      </c>
      <c r="J7" s="268" t="s">
        <v>569</v>
      </c>
      <c r="K7" s="268" t="s">
        <v>2217</v>
      </c>
      <c r="L7" s="269">
        <v>43617.0</v>
      </c>
      <c r="M7" s="268" t="s">
        <v>350</v>
      </c>
      <c r="N7" s="268" t="s">
        <v>151</v>
      </c>
      <c r="O7" s="269">
        <v>45519.0</v>
      </c>
      <c r="P7" s="268" t="s">
        <v>115</v>
      </c>
      <c r="Q7" s="268" t="s">
        <v>205</v>
      </c>
      <c r="R7" s="295" t="s">
        <v>2218</v>
      </c>
      <c r="S7" s="173"/>
      <c r="T7" s="466" t="s">
        <v>11</v>
      </c>
      <c r="U7" s="268"/>
      <c r="V7" s="268"/>
      <c r="W7" s="268"/>
      <c r="X7" s="178" t="s">
        <v>2219</v>
      </c>
      <c r="Y7" s="178"/>
      <c r="Z7" s="178"/>
      <c r="AA7" s="178"/>
      <c r="AB7" s="178"/>
      <c r="AC7" s="178"/>
      <c r="AD7" s="178"/>
      <c r="AE7" s="178"/>
      <c r="AF7" s="609"/>
      <c r="AG7" s="609"/>
      <c r="AH7" s="609"/>
      <c r="AI7" s="609"/>
      <c r="AJ7" s="609"/>
      <c r="AK7" s="609"/>
      <c r="AL7" s="609"/>
      <c r="AM7" s="609"/>
      <c r="AN7" s="609"/>
      <c r="AO7" s="609"/>
      <c r="AP7" s="609"/>
      <c r="AQ7" s="609"/>
      <c r="AR7" s="609"/>
      <c r="AS7" s="609"/>
      <c r="AT7" s="609"/>
      <c r="AU7" s="609"/>
      <c r="AV7" s="609"/>
      <c r="AW7" s="609"/>
      <c r="AX7" s="609"/>
      <c r="AY7" s="609"/>
    </row>
    <row r="8" ht="22.5" customHeight="1">
      <c r="A8" s="268">
        <v>6.0</v>
      </c>
      <c r="B8" s="268">
        <v>1.0</v>
      </c>
      <c r="C8" s="268" t="s">
        <v>220</v>
      </c>
      <c r="D8" s="268"/>
      <c r="E8" s="268"/>
      <c r="F8" s="268"/>
      <c r="G8" s="360">
        <v>1.0</v>
      </c>
      <c r="H8" s="608" t="s">
        <v>2220</v>
      </c>
      <c r="I8" s="267" t="s">
        <v>2221</v>
      </c>
      <c r="J8" s="268" t="s">
        <v>2222</v>
      </c>
      <c r="K8" s="268" t="s">
        <v>2223</v>
      </c>
      <c r="L8" s="269">
        <v>43567.0</v>
      </c>
      <c r="M8" s="268" t="s">
        <v>350</v>
      </c>
      <c r="N8" s="268" t="s">
        <v>153</v>
      </c>
      <c r="O8" s="269">
        <v>45301.0</v>
      </c>
      <c r="P8" s="268" t="s">
        <v>60</v>
      </c>
      <c r="Q8" s="268" t="s">
        <v>207</v>
      </c>
      <c r="R8" s="295" t="s">
        <v>2224</v>
      </c>
      <c r="S8" s="173"/>
      <c r="T8" s="466" t="s">
        <v>26</v>
      </c>
      <c r="U8" s="268"/>
      <c r="V8" s="268"/>
      <c r="W8" s="268"/>
      <c r="X8" s="178" t="s">
        <v>2225</v>
      </c>
      <c r="Y8" s="178" t="s">
        <v>2226</v>
      </c>
      <c r="Z8" s="178"/>
      <c r="AA8" s="178"/>
      <c r="AB8" s="178"/>
      <c r="AC8" s="178"/>
      <c r="AD8" s="178"/>
      <c r="AE8" s="178"/>
      <c r="AF8" s="609"/>
      <c r="AG8" s="609"/>
      <c r="AH8" s="609"/>
      <c r="AI8" s="609"/>
      <c r="AJ8" s="609"/>
      <c r="AK8" s="609"/>
      <c r="AL8" s="609"/>
      <c r="AM8" s="609"/>
      <c r="AN8" s="609"/>
      <c r="AO8" s="609"/>
      <c r="AP8" s="609"/>
      <c r="AQ8" s="609"/>
      <c r="AR8" s="609"/>
      <c r="AS8" s="609"/>
      <c r="AT8" s="609"/>
      <c r="AU8" s="609"/>
      <c r="AV8" s="609"/>
      <c r="AW8" s="609"/>
      <c r="AX8" s="609"/>
      <c r="AY8" s="609"/>
    </row>
    <row r="9" ht="22.5" customHeight="1">
      <c r="A9" s="268">
        <v>7.0</v>
      </c>
      <c r="B9" s="268">
        <v>1.0</v>
      </c>
      <c r="C9" s="268" t="s">
        <v>220</v>
      </c>
      <c r="D9" s="268"/>
      <c r="E9" s="268"/>
      <c r="F9" s="268"/>
      <c r="G9" s="360">
        <v>1.0</v>
      </c>
      <c r="H9" s="608" t="s">
        <v>2227</v>
      </c>
      <c r="I9" s="267" t="s">
        <v>2228</v>
      </c>
      <c r="J9" s="268" t="s">
        <v>569</v>
      </c>
      <c r="K9" s="268" t="s">
        <v>2229</v>
      </c>
      <c r="L9" s="269">
        <v>43425.0</v>
      </c>
      <c r="M9" s="268" t="s">
        <v>350</v>
      </c>
      <c r="N9" s="268" t="s">
        <v>152</v>
      </c>
      <c r="O9" s="269">
        <v>44608.0</v>
      </c>
      <c r="P9" s="268" t="s">
        <v>115</v>
      </c>
      <c r="Q9" s="268" t="s">
        <v>207</v>
      </c>
      <c r="R9" s="295" t="s">
        <v>2230</v>
      </c>
      <c r="S9" s="285"/>
      <c r="T9" s="268" t="s">
        <v>11</v>
      </c>
      <c r="U9" s="268"/>
      <c r="V9" s="268"/>
      <c r="W9" s="268"/>
      <c r="X9" s="178" t="s">
        <v>2231</v>
      </c>
      <c r="Y9" s="178" t="s">
        <v>2232</v>
      </c>
      <c r="Z9" s="178" t="s">
        <v>2233</v>
      </c>
      <c r="AA9" s="178" t="s">
        <v>2234</v>
      </c>
      <c r="AB9" s="178"/>
      <c r="AC9" s="178"/>
      <c r="AD9" s="178"/>
      <c r="AE9" s="178"/>
      <c r="AF9" s="609"/>
      <c r="AG9" s="609"/>
      <c r="AH9" s="609"/>
      <c r="AI9" s="609"/>
      <c r="AJ9" s="609"/>
      <c r="AK9" s="609"/>
      <c r="AL9" s="609"/>
      <c r="AM9" s="609"/>
      <c r="AN9" s="609"/>
      <c r="AO9" s="609"/>
      <c r="AP9" s="609"/>
      <c r="AQ9" s="609"/>
      <c r="AR9" s="609"/>
      <c r="AS9" s="609"/>
      <c r="AT9" s="609"/>
      <c r="AU9" s="609"/>
      <c r="AV9" s="609"/>
      <c r="AW9" s="609"/>
      <c r="AX9" s="609"/>
      <c r="AY9" s="609"/>
    </row>
    <row r="10" ht="22.5" customHeight="1">
      <c r="A10" s="268">
        <v>8.0</v>
      </c>
      <c r="B10" s="268">
        <v>1.0</v>
      </c>
      <c r="C10" s="268" t="s">
        <v>220</v>
      </c>
      <c r="D10" s="268"/>
      <c r="E10" s="268"/>
      <c r="F10" s="268"/>
      <c r="G10" s="360">
        <v>1.0</v>
      </c>
      <c r="H10" s="608" t="s">
        <v>2235</v>
      </c>
      <c r="I10" s="267" t="s">
        <v>2236</v>
      </c>
      <c r="J10" s="268" t="s">
        <v>343</v>
      </c>
      <c r="K10" s="268" t="s">
        <v>2237</v>
      </c>
      <c r="L10" s="269">
        <v>43696.0</v>
      </c>
      <c r="M10" s="268" t="s">
        <v>350</v>
      </c>
      <c r="N10" s="268" t="s">
        <v>152</v>
      </c>
      <c r="O10" s="269">
        <v>44790.0</v>
      </c>
      <c r="P10" s="268" t="s">
        <v>133</v>
      </c>
      <c r="Q10" s="268" t="s">
        <v>207</v>
      </c>
      <c r="R10" s="295"/>
      <c r="S10" s="173"/>
      <c r="T10" s="466" t="s">
        <v>22</v>
      </c>
      <c r="U10" s="268" t="s">
        <v>334</v>
      </c>
      <c r="V10" s="268"/>
      <c r="W10" s="268"/>
      <c r="X10" s="178" t="s">
        <v>2238</v>
      </c>
      <c r="Y10" s="178" t="s">
        <v>2239</v>
      </c>
      <c r="Z10" s="178" t="s">
        <v>2240</v>
      </c>
      <c r="AA10" s="178"/>
      <c r="AB10" s="178"/>
      <c r="AC10" s="178"/>
      <c r="AD10" s="178"/>
      <c r="AE10" s="178"/>
      <c r="AF10" s="609"/>
      <c r="AG10" s="609"/>
      <c r="AH10" s="609"/>
      <c r="AI10" s="609"/>
      <c r="AJ10" s="609"/>
      <c r="AK10" s="609"/>
      <c r="AL10" s="609"/>
      <c r="AM10" s="609"/>
      <c r="AN10" s="609"/>
      <c r="AO10" s="609"/>
      <c r="AP10" s="609"/>
      <c r="AQ10" s="609"/>
      <c r="AR10" s="609"/>
      <c r="AS10" s="609"/>
      <c r="AT10" s="609"/>
      <c r="AU10" s="609"/>
      <c r="AV10" s="609"/>
      <c r="AW10" s="609"/>
      <c r="AX10" s="609"/>
      <c r="AY10" s="609"/>
    </row>
    <row r="11" ht="22.5" customHeight="1">
      <c r="A11" s="268">
        <v>9.0</v>
      </c>
      <c r="B11" s="268">
        <v>1.0</v>
      </c>
      <c r="C11" s="268" t="s">
        <v>220</v>
      </c>
      <c r="D11" s="268"/>
      <c r="E11" s="268"/>
      <c r="F11" s="268"/>
      <c r="G11" s="360">
        <v>1.0</v>
      </c>
      <c r="H11" s="608" t="s">
        <v>2241</v>
      </c>
      <c r="I11" s="267" t="s">
        <v>2242</v>
      </c>
      <c r="J11" s="268" t="s">
        <v>1023</v>
      </c>
      <c r="K11" s="268" t="s">
        <v>2243</v>
      </c>
      <c r="L11" s="269">
        <v>43362.0</v>
      </c>
      <c r="M11" s="268" t="s">
        <v>350</v>
      </c>
      <c r="N11" s="268" t="s">
        <v>153</v>
      </c>
      <c r="O11" s="269">
        <v>44790.0</v>
      </c>
      <c r="P11" s="268" t="s">
        <v>125</v>
      </c>
      <c r="Q11" s="268" t="s">
        <v>209</v>
      </c>
      <c r="R11" s="295" t="s">
        <v>2244</v>
      </c>
      <c r="S11" s="173"/>
      <c r="T11" s="268" t="s">
        <v>11</v>
      </c>
      <c r="U11" s="268"/>
      <c r="V11" s="268"/>
      <c r="W11" s="268"/>
      <c r="X11" s="178" t="s">
        <v>2245</v>
      </c>
      <c r="Y11" s="178" t="s">
        <v>2246</v>
      </c>
      <c r="Z11" s="178" t="s">
        <v>2247</v>
      </c>
      <c r="AA11" s="178"/>
      <c r="AB11" s="178"/>
      <c r="AC11" s="178"/>
      <c r="AD11" s="178"/>
      <c r="AE11" s="178"/>
      <c r="AF11" s="268"/>
      <c r="AG11" s="268"/>
      <c r="AH11" s="268"/>
      <c r="AI11" s="268"/>
      <c r="AJ11" s="268"/>
      <c r="AK11" s="268"/>
      <c r="AL11" s="609"/>
      <c r="AM11" s="609"/>
      <c r="AN11" s="609"/>
      <c r="AO11" s="609"/>
      <c r="AP11" s="609"/>
      <c r="AQ11" s="609"/>
      <c r="AR11" s="609"/>
      <c r="AS11" s="609"/>
      <c r="AT11" s="609"/>
      <c r="AU11" s="609"/>
      <c r="AV11" s="609"/>
      <c r="AW11" s="609"/>
      <c r="AX11" s="609"/>
      <c r="AY11" s="609"/>
    </row>
    <row r="12" ht="22.5" customHeight="1">
      <c r="A12" s="268">
        <v>10.0</v>
      </c>
      <c r="B12" s="268">
        <v>1.0</v>
      </c>
      <c r="C12" s="268" t="s">
        <v>220</v>
      </c>
      <c r="D12" s="268"/>
      <c r="E12" s="268"/>
      <c r="F12" s="268"/>
      <c r="G12" s="360">
        <v>1.0</v>
      </c>
      <c r="H12" s="608" t="s">
        <v>2248</v>
      </c>
      <c r="I12" s="267" t="s">
        <v>2249</v>
      </c>
      <c r="J12" s="268" t="s">
        <v>366</v>
      </c>
      <c r="K12" s="268" t="s">
        <v>2250</v>
      </c>
      <c r="L12" s="269">
        <v>43659.0</v>
      </c>
      <c r="M12" s="268" t="s">
        <v>338</v>
      </c>
      <c r="N12" s="268" t="s">
        <v>151</v>
      </c>
      <c r="O12" s="269">
        <v>44858.0</v>
      </c>
      <c r="P12" s="268" t="s">
        <v>133</v>
      </c>
      <c r="Q12" s="268" t="s">
        <v>209</v>
      </c>
      <c r="R12" s="295" t="s">
        <v>2251</v>
      </c>
      <c r="S12" s="173"/>
      <c r="T12" s="268" t="s">
        <v>11</v>
      </c>
      <c r="U12" s="268"/>
      <c r="V12" s="268"/>
      <c r="W12" s="268"/>
      <c r="X12" s="178" t="s">
        <v>2252</v>
      </c>
      <c r="Y12" s="178" t="s">
        <v>2253</v>
      </c>
      <c r="Z12" s="178" t="s">
        <v>2254</v>
      </c>
      <c r="AA12" s="178"/>
      <c r="AB12" s="340"/>
      <c r="AC12" s="340"/>
      <c r="AD12" s="340"/>
      <c r="AE12" s="340"/>
      <c r="AF12" s="609"/>
      <c r="AG12" s="609"/>
      <c r="AH12" s="609"/>
      <c r="AI12" s="609"/>
      <c r="AJ12" s="609"/>
      <c r="AK12" s="609"/>
      <c r="AL12" s="609"/>
      <c r="AM12" s="609"/>
      <c r="AN12" s="609"/>
      <c r="AO12" s="609"/>
      <c r="AP12" s="609"/>
      <c r="AQ12" s="609"/>
      <c r="AR12" s="609"/>
      <c r="AS12" s="609"/>
      <c r="AT12" s="609"/>
      <c r="AU12" s="609"/>
      <c r="AV12" s="609"/>
      <c r="AW12" s="609"/>
      <c r="AX12" s="609"/>
      <c r="AY12" s="609"/>
    </row>
    <row r="13" ht="22.5" customHeight="1">
      <c r="A13" s="341">
        <v>11.0</v>
      </c>
      <c r="B13" s="341">
        <v>1.0</v>
      </c>
      <c r="C13" s="341" t="s">
        <v>220</v>
      </c>
      <c r="D13" s="341"/>
      <c r="E13" s="341"/>
      <c r="F13" s="341"/>
      <c r="G13" s="610">
        <v>1.0</v>
      </c>
      <c r="H13" s="611" t="s">
        <v>2255</v>
      </c>
      <c r="I13" s="474" t="s">
        <v>2256</v>
      </c>
      <c r="J13" s="341" t="s">
        <v>2257</v>
      </c>
      <c r="K13" s="341" t="s">
        <v>2258</v>
      </c>
      <c r="L13" s="476">
        <v>43522.0</v>
      </c>
      <c r="M13" s="341" t="s">
        <v>350</v>
      </c>
      <c r="N13" s="341" t="s">
        <v>153</v>
      </c>
      <c r="O13" s="476">
        <v>44930.0</v>
      </c>
      <c r="P13" s="341" t="s">
        <v>54</v>
      </c>
      <c r="Q13" s="341" t="s">
        <v>209</v>
      </c>
      <c r="R13" s="612" t="s">
        <v>613</v>
      </c>
      <c r="S13" s="346" t="s">
        <v>613</v>
      </c>
      <c r="T13" s="341" t="s">
        <v>11</v>
      </c>
      <c r="U13" s="341"/>
      <c r="V13" s="341"/>
      <c r="W13" s="341"/>
      <c r="X13" s="349" t="s">
        <v>2259</v>
      </c>
      <c r="Y13" s="349" t="s">
        <v>2260</v>
      </c>
      <c r="Z13" s="349" t="s">
        <v>2261</v>
      </c>
      <c r="AA13" s="349"/>
      <c r="AB13" s="349"/>
      <c r="AC13" s="349"/>
      <c r="AD13" s="349"/>
      <c r="AE13" s="349"/>
      <c r="AF13" s="613"/>
      <c r="AG13" s="613"/>
      <c r="AH13" s="613"/>
      <c r="AI13" s="613"/>
      <c r="AJ13" s="613"/>
      <c r="AK13" s="613"/>
      <c r="AL13" s="613"/>
      <c r="AM13" s="613"/>
      <c r="AN13" s="613"/>
      <c r="AO13" s="613"/>
      <c r="AP13" s="613"/>
      <c r="AQ13" s="613"/>
      <c r="AR13" s="613"/>
      <c r="AS13" s="613"/>
      <c r="AT13" s="613"/>
      <c r="AU13" s="613"/>
      <c r="AV13" s="613"/>
      <c r="AW13" s="613"/>
      <c r="AX13" s="613"/>
      <c r="AY13" s="613"/>
    </row>
    <row r="14" ht="22.5" customHeight="1">
      <c r="A14" s="268">
        <v>12.0</v>
      </c>
      <c r="B14" s="268">
        <v>1.0</v>
      </c>
      <c r="C14" s="268" t="s">
        <v>220</v>
      </c>
      <c r="D14" s="268"/>
      <c r="E14" s="268"/>
      <c r="F14" s="268"/>
      <c r="G14" s="360">
        <v>1.0</v>
      </c>
      <c r="H14" s="608" t="s">
        <v>2262</v>
      </c>
      <c r="I14" s="267" t="s">
        <v>2263</v>
      </c>
      <c r="J14" s="268" t="s">
        <v>2264</v>
      </c>
      <c r="K14" s="268" t="s">
        <v>2265</v>
      </c>
      <c r="L14" s="269">
        <v>43445.0</v>
      </c>
      <c r="M14" s="268" t="s">
        <v>338</v>
      </c>
      <c r="N14" s="268" t="s">
        <v>152</v>
      </c>
      <c r="O14" s="269">
        <v>45519.0</v>
      </c>
      <c r="P14" s="268" t="s">
        <v>37</v>
      </c>
      <c r="Q14" s="268" t="s">
        <v>209</v>
      </c>
      <c r="R14" s="295" t="s">
        <v>2266</v>
      </c>
      <c r="S14" s="173"/>
      <c r="T14" s="268" t="s">
        <v>11</v>
      </c>
      <c r="U14" s="268"/>
      <c r="V14" s="268"/>
      <c r="W14" s="268"/>
      <c r="X14" s="178" t="s">
        <v>2267</v>
      </c>
      <c r="Y14" s="178"/>
      <c r="Z14" s="178"/>
      <c r="AA14" s="178"/>
      <c r="AB14" s="178"/>
      <c r="AC14" s="178"/>
      <c r="AD14" s="178"/>
      <c r="AE14" s="178"/>
      <c r="AF14" s="609"/>
      <c r="AG14" s="609"/>
      <c r="AH14" s="609"/>
      <c r="AI14" s="609"/>
      <c r="AJ14" s="609"/>
      <c r="AK14" s="609"/>
      <c r="AL14" s="609"/>
      <c r="AM14" s="609"/>
      <c r="AN14" s="609"/>
      <c r="AO14" s="609"/>
      <c r="AP14" s="609"/>
      <c r="AQ14" s="609"/>
      <c r="AR14" s="609"/>
      <c r="AS14" s="609"/>
      <c r="AT14" s="609"/>
      <c r="AU14" s="609"/>
      <c r="AV14" s="609"/>
      <c r="AW14" s="609"/>
      <c r="AX14" s="609"/>
      <c r="AY14" s="609"/>
    </row>
    <row r="15" ht="22.5" customHeight="1">
      <c r="A15" s="268">
        <v>13.0</v>
      </c>
      <c r="B15" s="268">
        <v>1.0</v>
      </c>
      <c r="C15" s="268" t="s">
        <v>220</v>
      </c>
      <c r="D15" s="268"/>
      <c r="E15" s="268"/>
      <c r="F15" s="268" t="s">
        <v>334</v>
      </c>
      <c r="G15" s="360">
        <v>1.0</v>
      </c>
      <c r="H15" s="608" t="s">
        <v>2268</v>
      </c>
      <c r="I15" s="267" t="s">
        <v>2269</v>
      </c>
      <c r="J15" s="268" t="s">
        <v>1131</v>
      </c>
      <c r="K15" s="268" t="s">
        <v>2270</v>
      </c>
      <c r="L15" s="614">
        <v>43389.0</v>
      </c>
      <c r="M15" s="268" t="s">
        <v>350</v>
      </c>
      <c r="N15" s="268" t="s">
        <v>153</v>
      </c>
      <c r="O15" s="269">
        <v>44202.0</v>
      </c>
      <c r="P15" s="268" t="s">
        <v>37</v>
      </c>
      <c r="Q15" s="268" t="s">
        <v>211</v>
      </c>
      <c r="R15" s="295" t="s">
        <v>2271</v>
      </c>
      <c r="S15" s="615"/>
      <c r="T15" s="268" t="s">
        <v>11</v>
      </c>
      <c r="U15" s="268"/>
      <c r="V15" s="268"/>
      <c r="W15" s="268"/>
      <c r="X15" s="178" t="s">
        <v>2272</v>
      </c>
      <c r="Y15" s="178" t="s">
        <v>2273</v>
      </c>
      <c r="Z15" s="178" t="s">
        <v>2274</v>
      </c>
      <c r="AA15" s="178" t="s">
        <v>2275</v>
      </c>
      <c r="AB15" s="178" t="s">
        <v>1568</v>
      </c>
      <c r="AC15" s="178" t="s">
        <v>339</v>
      </c>
      <c r="AD15" s="178"/>
      <c r="AE15" s="178"/>
      <c r="AF15" s="609"/>
      <c r="AG15" s="609"/>
      <c r="AH15" s="609"/>
      <c r="AI15" s="609"/>
      <c r="AJ15" s="609"/>
      <c r="AK15" s="609"/>
      <c r="AL15" s="609"/>
      <c r="AM15" s="609"/>
      <c r="AN15" s="609"/>
      <c r="AO15" s="609"/>
      <c r="AP15" s="609"/>
      <c r="AQ15" s="609"/>
      <c r="AR15" s="609"/>
      <c r="AS15" s="609"/>
      <c r="AT15" s="609"/>
      <c r="AU15" s="609"/>
      <c r="AV15" s="609"/>
      <c r="AW15" s="609"/>
      <c r="AX15" s="609"/>
      <c r="AY15" s="609"/>
    </row>
    <row r="16" ht="22.5" customHeight="1">
      <c r="A16" s="268">
        <v>14.0</v>
      </c>
      <c r="B16" s="268">
        <v>1.0</v>
      </c>
      <c r="C16" s="268" t="s">
        <v>220</v>
      </c>
      <c r="D16" s="268"/>
      <c r="E16" s="268"/>
      <c r="F16" s="268" t="s">
        <v>334</v>
      </c>
      <c r="G16" s="360">
        <v>1.0</v>
      </c>
      <c r="H16" s="608" t="s">
        <v>2276</v>
      </c>
      <c r="I16" s="267" t="s">
        <v>2277</v>
      </c>
      <c r="J16" s="268" t="s">
        <v>2278</v>
      </c>
      <c r="K16" s="268" t="s">
        <v>2279</v>
      </c>
      <c r="L16" s="269">
        <v>43526.0</v>
      </c>
      <c r="M16" s="268" t="s">
        <v>338</v>
      </c>
      <c r="N16" s="268" t="s">
        <v>154</v>
      </c>
      <c r="O16" s="269">
        <v>44501.0</v>
      </c>
      <c r="P16" s="268" t="s">
        <v>62</v>
      </c>
      <c r="Q16" s="268" t="s">
        <v>211</v>
      </c>
      <c r="R16" s="295" t="s">
        <v>2280</v>
      </c>
      <c r="S16" s="173"/>
      <c r="T16" s="268" t="s">
        <v>11</v>
      </c>
      <c r="U16" s="268"/>
      <c r="V16" s="268"/>
      <c r="W16" s="268"/>
      <c r="X16" s="178" t="s">
        <v>2281</v>
      </c>
      <c r="Y16" s="178" t="s">
        <v>2282</v>
      </c>
      <c r="Z16" s="178" t="s">
        <v>2283</v>
      </c>
      <c r="AA16" s="178" t="s">
        <v>2284</v>
      </c>
      <c r="AB16" s="178" t="s">
        <v>2285</v>
      </c>
      <c r="AC16" s="178"/>
      <c r="AD16" s="178"/>
      <c r="AE16" s="178"/>
      <c r="AF16" s="609"/>
      <c r="AG16" s="609"/>
      <c r="AH16" s="609"/>
      <c r="AI16" s="609"/>
      <c r="AJ16" s="609"/>
      <c r="AK16" s="609"/>
      <c r="AL16" s="609"/>
      <c r="AM16" s="609"/>
      <c r="AN16" s="609"/>
      <c r="AO16" s="609"/>
      <c r="AP16" s="609"/>
      <c r="AQ16" s="609"/>
      <c r="AR16" s="609"/>
      <c r="AS16" s="609"/>
      <c r="AT16" s="609"/>
      <c r="AU16" s="609"/>
      <c r="AV16" s="609"/>
      <c r="AW16" s="609"/>
      <c r="AX16" s="609"/>
      <c r="AY16" s="609"/>
    </row>
    <row r="17" ht="22.5" customHeight="1">
      <c r="A17" s="268">
        <v>15.0</v>
      </c>
      <c r="B17" s="268">
        <v>1.0</v>
      </c>
      <c r="C17" s="268" t="s">
        <v>220</v>
      </c>
      <c r="D17" s="268"/>
      <c r="E17" s="268"/>
      <c r="F17" s="268"/>
      <c r="G17" s="360">
        <v>1.0</v>
      </c>
      <c r="H17" s="608" t="s">
        <v>2286</v>
      </c>
      <c r="I17" s="267" t="s">
        <v>2287</v>
      </c>
      <c r="J17" s="268" t="s">
        <v>2288</v>
      </c>
      <c r="K17" s="268" t="s">
        <v>2289</v>
      </c>
      <c r="L17" s="269">
        <v>43384.0</v>
      </c>
      <c r="M17" s="268" t="s">
        <v>350</v>
      </c>
      <c r="N17" s="268" t="s">
        <v>151</v>
      </c>
      <c r="O17" s="269">
        <v>44790.0</v>
      </c>
      <c r="P17" s="268" t="s">
        <v>125</v>
      </c>
      <c r="Q17" s="268" t="s">
        <v>211</v>
      </c>
      <c r="R17" s="295" t="s">
        <v>2290</v>
      </c>
      <c r="S17" s="173"/>
      <c r="T17" s="268" t="s">
        <v>11</v>
      </c>
      <c r="U17" s="268"/>
      <c r="V17" s="268"/>
      <c r="W17" s="268"/>
      <c r="X17" s="178" t="s">
        <v>2291</v>
      </c>
      <c r="Y17" s="178" t="s">
        <v>2292</v>
      </c>
      <c r="Z17" s="178" t="s">
        <v>2293</v>
      </c>
      <c r="AA17" s="178"/>
      <c r="AB17" s="178"/>
      <c r="AC17" s="178"/>
      <c r="AD17" s="178"/>
      <c r="AE17" s="178"/>
      <c r="AF17" s="609"/>
      <c r="AG17" s="609"/>
      <c r="AH17" s="609"/>
      <c r="AI17" s="609"/>
      <c r="AJ17" s="609"/>
      <c r="AK17" s="609"/>
      <c r="AL17" s="609"/>
      <c r="AM17" s="609"/>
      <c r="AN17" s="609"/>
      <c r="AO17" s="609"/>
      <c r="AP17" s="609"/>
      <c r="AQ17" s="609"/>
      <c r="AR17" s="609"/>
      <c r="AS17" s="609"/>
      <c r="AT17" s="609"/>
      <c r="AU17" s="609"/>
      <c r="AV17" s="609"/>
      <c r="AW17" s="609"/>
      <c r="AX17" s="609"/>
      <c r="AY17" s="609"/>
    </row>
    <row r="18" ht="22.5" customHeight="1">
      <c r="A18" s="268">
        <v>16.0</v>
      </c>
      <c r="B18" s="268">
        <v>1.0</v>
      </c>
      <c r="C18" s="268" t="s">
        <v>220</v>
      </c>
      <c r="D18" s="268"/>
      <c r="E18" s="268"/>
      <c r="F18" s="268"/>
      <c r="G18" s="360">
        <v>1.0</v>
      </c>
      <c r="H18" s="608" t="s">
        <v>2294</v>
      </c>
      <c r="I18" s="267" t="s">
        <v>2295</v>
      </c>
      <c r="J18" s="268" t="s">
        <v>336</v>
      </c>
      <c r="K18" s="268" t="s">
        <v>2296</v>
      </c>
      <c r="L18" s="269">
        <v>43466.0</v>
      </c>
      <c r="M18" s="268" t="s">
        <v>338</v>
      </c>
      <c r="N18" s="268" t="s">
        <v>151</v>
      </c>
      <c r="O18" s="269">
        <v>45519.0</v>
      </c>
      <c r="P18" s="268" t="s">
        <v>133</v>
      </c>
      <c r="Q18" s="268" t="s">
        <v>213</v>
      </c>
      <c r="R18" s="295" t="s">
        <v>2297</v>
      </c>
      <c r="S18" s="173"/>
      <c r="T18" s="466" t="s">
        <v>22</v>
      </c>
      <c r="U18" s="268"/>
      <c r="V18" s="268"/>
      <c r="W18" s="268"/>
      <c r="X18" s="178" t="s">
        <v>2298</v>
      </c>
      <c r="Y18" s="178"/>
      <c r="Z18" s="178"/>
      <c r="AA18" s="178"/>
      <c r="AB18" s="178"/>
      <c r="AC18" s="178"/>
      <c r="AD18" s="178"/>
      <c r="AE18" s="178"/>
      <c r="AF18" s="609"/>
      <c r="AG18" s="609"/>
      <c r="AH18" s="609"/>
      <c r="AI18" s="609"/>
      <c r="AJ18" s="609"/>
      <c r="AK18" s="609"/>
      <c r="AL18" s="609"/>
      <c r="AM18" s="609"/>
      <c r="AN18" s="609"/>
      <c r="AO18" s="609"/>
      <c r="AP18" s="609"/>
      <c r="AQ18" s="609"/>
      <c r="AR18" s="609"/>
      <c r="AS18" s="609"/>
      <c r="AT18" s="609"/>
      <c r="AU18" s="609"/>
      <c r="AV18" s="609"/>
      <c r="AW18" s="609"/>
      <c r="AX18" s="609"/>
      <c r="AY18" s="609"/>
    </row>
    <row r="19" ht="22.5" customHeight="1">
      <c r="A19" s="268">
        <v>17.0</v>
      </c>
      <c r="B19" s="268">
        <v>1.0</v>
      </c>
      <c r="C19" s="268" t="s">
        <v>220</v>
      </c>
      <c r="D19" s="268"/>
      <c r="E19" s="268"/>
      <c r="F19" s="268" t="s">
        <v>334</v>
      </c>
      <c r="G19" s="360">
        <v>1.0</v>
      </c>
      <c r="H19" s="616" t="s">
        <v>2299</v>
      </c>
      <c r="I19" s="267" t="s">
        <v>2300</v>
      </c>
      <c r="J19" s="468" t="s">
        <v>2301</v>
      </c>
      <c r="K19" s="468" t="s">
        <v>2302</v>
      </c>
      <c r="L19" s="469">
        <v>43454.0</v>
      </c>
      <c r="M19" s="468" t="s">
        <v>338</v>
      </c>
      <c r="N19" s="468" t="s">
        <v>151</v>
      </c>
      <c r="O19" s="469">
        <v>45519.0</v>
      </c>
      <c r="P19" s="468" t="s">
        <v>37</v>
      </c>
      <c r="Q19" s="268" t="s">
        <v>213</v>
      </c>
      <c r="R19" s="295" t="s">
        <v>2303</v>
      </c>
      <c r="S19" s="173"/>
      <c r="T19" s="268" t="s">
        <v>11</v>
      </c>
      <c r="U19" s="268"/>
      <c r="V19" s="193"/>
      <c r="W19" s="268"/>
      <c r="X19" s="178" t="s">
        <v>2304</v>
      </c>
      <c r="Y19" s="178"/>
      <c r="Z19" s="178"/>
      <c r="AA19" s="178"/>
      <c r="AB19" s="339"/>
      <c r="AC19" s="178"/>
      <c r="AD19" s="178"/>
      <c r="AE19" s="178"/>
      <c r="AF19" s="609"/>
      <c r="AG19" s="609"/>
      <c r="AH19" s="609"/>
      <c r="AI19" s="609"/>
      <c r="AJ19" s="609"/>
      <c r="AK19" s="609"/>
      <c r="AL19" s="609"/>
      <c r="AM19" s="609"/>
      <c r="AN19" s="609"/>
      <c r="AO19" s="609"/>
      <c r="AP19" s="609"/>
      <c r="AQ19" s="609"/>
      <c r="AR19" s="609"/>
      <c r="AS19" s="609"/>
      <c r="AT19" s="609"/>
      <c r="AU19" s="609"/>
      <c r="AV19" s="609"/>
      <c r="AW19" s="609"/>
      <c r="AX19" s="609"/>
      <c r="AY19" s="609"/>
    </row>
    <row r="20" ht="22.5" customHeight="1">
      <c r="A20" s="268">
        <v>18.0</v>
      </c>
      <c r="B20" s="268">
        <v>1.0</v>
      </c>
      <c r="C20" s="268" t="s">
        <v>220</v>
      </c>
      <c r="D20" s="268"/>
      <c r="E20" s="268"/>
      <c r="F20" s="268"/>
      <c r="G20" s="360">
        <v>1.0</v>
      </c>
      <c r="H20" s="616" t="s">
        <v>2305</v>
      </c>
      <c r="I20" s="267" t="s">
        <v>2306</v>
      </c>
      <c r="J20" s="468" t="s">
        <v>2307</v>
      </c>
      <c r="K20" s="468" t="s">
        <v>2308</v>
      </c>
      <c r="L20" s="469">
        <v>43459.0</v>
      </c>
      <c r="M20" s="468" t="s">
        <v>350</v>
      </c>
      <c r="N20" s="468" t="s">
        <v>151</v>
      </c>
      <c r="O20" s="469">
        <v>44202.0</v>
      </c>
      <c r="P20" s="468" t="s">
        <v>10</v>
      </c>
      <c r="Q20" s="268" t="s">
        <v>215</v>
      </c>
      <c r="R20" s="295" t="s">
        <v>2309</v>
      </c>
      <c r="S20" s="173"/>
      <c r="T20" s="268" t="s">
        <v>11</v>
      </c>
      <c r="U20" s="268"/>
      <c r="V20" s="193"/>
      <c r="W20" s="268"/>
      <c r="X20" s="178" t="s">
        <v>2310</v>
      </c>
      <c r="Y20" s="178" t="s">
        <v>2311</v>
      </c>
      <c r="Z20" s="178" t="s">
        <v>2312</v>
      </c>
      <c r="AA20" s="178" t="s">
        <v>2313</v>
      </c>
      <c r="AB20" s="178" t="s">
        <v>1568</v>
      </c>
      <c r="AC20" s="178"/>
      <c r="AD20" s="178"/>
      <c r="AE20" s="178"/>
      <c r="AF20" s="609"/>
      <c r="AG20" s="609"/>
      <c r="AH20" s="609"/>
      <c r="AI20" s="609"/>
      <c r="AJ20" s="609"/>
      <c r="AK20" s="609"/>
      <c r="AL20" s="609"/>
      <c r="AM20" s="609"/>
      <c r="AN20" s="609"/>
      <c r="AO20" s="609"/>
      <c r="AP20" s="609"/>
      <c r="AQ20" s="609"/>
      <c r="AR20" s="609"/>
      <c r="AS20" s="609"/>
      <c r="AT20" s="609"/>
      <c r="AU20" s="609"/>
      <c r="AV20" s="609"/>
      <c r="AW20" s="609"/>
      <c r="AX20" s="609"/>
      <c r="AY20" s="609"/>
    </row>
    <row r="21" ht="22.5" customHeight="1">
      <c r="A21" s="268">
        <v>19.0</v>
      </c>
      <c r="B21" s="268">
        <v>1.0</v>
      </c>
      <c r="C21" s="268" t="s">
        <v>220</v>
      </c>
      <c r="D21" s="268"/>
      <c r="E21" s="268"/>
      <c r="F21" s="268"/>
      <c r="G21" s="360">
        <v>1.0</v>
      </c>
      <c r="H21" s="616" t="s">
        <v>2314</v>
      </c>
      <c r="I21" s="267" t="s">
        <v>2315</v>
      </c>
      <c r="J21" s="468" t="s">
        <v>2316</v>
      </c>
      <c r="K21" s="468" t="s">
        <v>2317</v>
      </c>
      <c r="L21" s="469">
        <v>43437.0</v>
      </c>
      <c r="M21" s="468" t="s">
        <v>350</v>
      </c>
      <c r="N21" s="468" t="s">
        <v>154</v>
      </c>
      <c r="O21" s="469">
        <v>44202.0</v>
      </c>
      <c r="P21" s="468" t="s">
        <v>37</v>
      </c>
      <c r="Q21" s="268" t="s">
        <v>215</v>
      </c>
      <c r="R21" s="295" t="s">
        <v>2318</v>
      </c>
      <c r="S21" s="173"/>
      <c r="T21" s="268" t="s">
        <v>11</v>
      </c>
      <c r="U21" s="268"/>
      <c r="V21" s="193"/>
      <c r="W21" s="268"/>
      <c r="X21" s="178" t="s">
        <v>2319</v>
      </c>
      <c r="Y21" s="178" t="s">
        <v>2320</v>
      </c>
      <c r="Z21" s="178" t="s">
        <v>2321</v>
      </c>
      <c r="AA21" s="178"/>
      <c r="AB21" s="507" t="s">
        <v>413</v>
      </c>
      <c r="AC21" s="178"/>
      <c r="AD21" s="178"/>
      <c r="AE21" s="178"/>
      <c r="AF21" s="609"/>
      <c r="AG21" s="609"/>
      <c r="AH21" s="609"/>
      <c r="AI21" s="609"/>
      <c r="AJ21" s="609"/>
      <c r="AK21" s="609"/>
      <c r="AL21" s="609"/>
      <c r="AM21" s="609"/>
      <c r="AN21" s="609"/>
      <c r="AO21" s="609"/>
      <c r="AP21" s="609"/>
      <c r="AQ21" s="609"/>
      <c r="AR21" s="609"/>
      <c r="AS21" s="609"/>
      <c r="AT21" s="609"/>
      <c r="AU21" s="609"/>
      <c r="AV21" s="609"/>
      <c r="AW21" s="609"/>
      <c r="AX21" s="609"/>
      <c r="AY21" s="609"/>
    </row>
    <row r="22" ht="22.5" customHeight="1">
      <c r="A22" s="268">
        <v>20.0</v>
      </c>
      <c r="B22" s="268">
        <v>1.0</v>
      </c>
      <c r="C22" s="268" t="s">
        <v>220</v>
      </c>
      <c r="D22" s="268"/>
      <c r="E22" s="268"/>
      <c r="F22" s="268"/>
      <c r="G22" s="360">
        <v>1.0</v>
      </c>
      <c r="H22" s="616" t="s">
        <v>2322</v>
      </c>
      <c r="I22" s="267" t="s">
        <v>2323</v>
      </c>
      <c r="J22" s="468" t="s">
        <v>590</v>
      </c>
      <c r="K22" s="468" t="s">
        <v>2324</v>
      </c>
      <c r="L22" s="469">
        <v>43395.0</v>
      </c>
      <c r="M22" s="468" t="s">
        <v>338</v>
      </c>
      <c r="N22" s="468" t="s">
        <v>154</v>
      </c>
      <c r="O22" s="469">
        <v>45519.0</v>
      </c>
      <c r="P22" s="468" t="s">
        <v>115</v>
      </c>
      <c r="Q22" s="268" t="s">
        <v>215</v>
      </c>
      <c r="R22" s="295" t="s">
        <v>2325</v>
      </c>
      <c r="S22" s="173"/>
      <c r="T22" s="268" t="s">
        <v>11</v>
      </c>
      <c r="U22" s="268"/>
      <c r="V22" s="193"/>
      <c r="W22" s="268"/>
      <c r="X22" s="178" t="s">
        <v>2326</v>
      </c>
      <c r="Y22" s="178"/>
      <c r="Z22" s="178"/>
      <c r="AA22" s="178"/>
      <c r="AB22" s="339"/>
      <c r="AC22" s="339"/>
      <c r="AD22" s="178"/>
      <c r="AE22" s="178"/>
      <c r="AF22" s="609"/>
      <c r="AG22" s="609"/>
      <c r="AH22" s="609"/>
      <c r="AI22" s="609"/>
      <c r="AJ22" s="609"/>
      <c r="AK22" s="609"/>
      <c r="AL22" s="609"/>
      <c r="AM22" s="609"/>
      <c r="AN22" s="609"/>
      <c r="AO22" s="609"/>
      <c r="AP22" s="609"/>
      <c r="AQ22" s="609"/>
      <c r="AR22" s="609"/>
      <c r="AS22" s="609"/>
      <c r="AT22" s="609"/>
      <c r="AU22" s="609"/>
      <c r="AV22" s="609"/>
      <c r="AW22" s="609"/>
      <c r="AX22" s="609"/>
      <c r="AY22" s="609"/>
    </row>
    <row r="23" ht="22.5" customHeight="1">
      <c r="A23" s="352">
        <v>27.0</v>
      </c>
      <c r="B23" s="268">
        <v>1.0</v>
      </c>
      <c r="C23" s="268" t="s">
        <v>220</v>
      </c>
      <c r="D23" s="352"/>
      <c r="E23" s="352"/>
      <c r="F23" s="352"/>
      <c r="G23" s="360">
        <v>1.0</v>
      </c>
      <c r="H23" s="617" t="s">
        <v>2327</v>
      </c>
      <c r="I23" s="618"/>
      <c r="J23" s="352" t="s">
        <v>2328</v>
      </c>
      <c r="K23" s="352" t="s">
        <v>2329</v>
      </c>
      <c r="L23" s="619">
        <v>43671.0</v>
      </c>
      <c r="M23" s="352" t="s">
        <v>338</v>
      </c>
      <c r="N23" s="352"/>
      <c r="O23" s="498">
        <v>45883.0</v>
      </c>
      <c r="P23" s="352" t="s">
        <v>133</v>
      </c>
      <c r="Q23" s="352" t="s">
        <v>345</v>
      </c>
      <c r="R23" s="204" t="s">
        <v>2330</v>
      </c>
      <c r="S23" s="183"/>
      <c r="T23" s="352" t="s">
        <v>26</v>
      </c>
      <c r="U23" s="352"/>
      <c r="V23" s="352"/>
      <c r="W23" s="352"/>
      <c r="X23" s="188"/>
      <c r="Y23" s="188"/>
      <c r="Z23" s="188"/>
      <c r="AA23" s="188"/>
      <c r="AB23" s="188"/>
      <c r="AC23" s="188"/>
      <c r="AD23" s="188"/>
      <c r="AE23" s="188"/>
      <c r="AF23" s="620"/>
      <c r="AG23" s="620"/>
      <c r="AH23" s="620"/>
      <c r="AI23" s="620"/>
      <c r="AJ23" s="620"/>
      <c r="AK23" s="620"/>
      <c r="AL23" s="620"/>
      <c r="AM23" s="620"/>
      <c r="AN23" s="620"/>
      <c r="AO23" s="620"/>
      <c r="AP23" s="620"/>
      <c r="AQ23" s="620"/>
      <c r="AR23" s="620"/>
      <c r="AS23" s="620"/>
      <c r="AT23" s="620"/>
      <c r="AU23" s="620"/>
      <c r="AV23" s="620"/>
      <c r="AW23" s="620"/>
      <c r="AX23" s="620"/>
      <c r="AY23" s="620"/>
    </row>
    <row r="24" ht="22.5" customHeight="1">
      <c r="A24" s="352">
        <v>9.0</v>
      </c>
      <c r="B24" s="268">
        <v>1.0</v>
      </c>
      <c r="C24" s="268" t="s">
        <v>220</v>
      </c>
      <c r="D24" s="352"/>
      <c r="E24" s="352"/>
      <c r="F24" s="352"/>
      <c r="G24" s="360">
        <v>1.0</v>
      </c>
      <c r="H24" s="621" t="s">
        <v>2331</v>
      </c>
      <c r="I24" s="618" t="s">
        <v>2332</v>
      </c>
      <c r="J24" s="497" t="s">
        <v>2333</v>
      </c>
      <c r="K24" s="497" t="s">
        <v>2334</v>
      </c>
      <c r="L24" s="498">
        <v>43656.0</v>
      </c>
      <c r="M24" s="497" t="s">
        <v>338</v>
      </c>
      <c r="N24" s="497"/>
      <c r="O24" s="498">
        <v>45883.0</v>
      </c>
      <c r="P24" s="497" t="s">
        <v>115</v>
      </c>
      <c r="Q24" s="352" t="s">
        <v>345</v>
      </c>
      <c r="R24" s="204"/>
      <c r="S24" s="183"/>
      <c r="T24" s="352" t="s">
        <v>11</v>
      </c>
      <c r="U24" s="352"/>
      <c r="V24" s="501"/>
      <c r="W24" s="352"/>
      <c r="X24" s="188"/>
      <c r="Y24" s="188"/>
      <c r="Z24" s="188"/>
      <c r="AA24" s="188"/>
      <c r="AB24" s="622"/>
      <c r="AC24" s="622"/>
      <c r="AD24" s="622"/>
      <c r="AE24" s="622"/>
      <c r="AF24" s="502"/>
      <c r="AG24" s="502"/>
      <c r="AH24" s="502"/>
      <c r="AI24" s="502"/>
      <c r="AJ24" s="502"/>
      <c r="AK24" s="502"/>
      <c r="AL24" s="502"/>
      <c r="AM24" s="502"/>
      <c r="AN24" s="502"/>
      <c r="AO24" s="502"/>
      <c r="AP24" s="502"/>
      <c r="AQ24" s="502"/>
      <c r="AR24" s="502"/>
      <c r="AS24" s="502"/>
      <c r="AT24" s="502"/>
      <c r="AU24" s="502"/>
      <c r="AV24" s="502"/>
      <c r="AW24" s="502"/>
      <c r="AX24" s="502"/>
      <c r="AY24" s="502"/>
    </row>
    <row r="25" ht="22.5" customHeight="1">
      <c r="A25" s="268">
        <v>23.0</v>
      </c>
      <c r="B25" s="268"/>
      <c r="C25" s="268"/>
      <c r="D25" s="268"/>
      <c r="E25" s="268"/>
      <c r="F25" s="268"/>
      <c r="G25" s="360"/>
      <c r="H25" s="608"/>
      <c r="I25" s="267"/>
      <c r="J25" s="268"/>
      <c r="K25" s="268"/>
      <c r="L25" s="269"/>
      <c r="M25" s="268"/>
      <c r="N25" s="268"/>
      <c r="O25" s="269"/>
      <c r="P25" s="268"/>
      <c r="Q25" s="268"/>
      <c r="R25" s="295"/>
      <c r="S25" s="173"/>
      <c r="T25" s="268"/>
      <c r="U25" s="268"/>
      <c r="V25" s="268"/>
      <c r="W25" s="268"/>
      <c r="X25" s="178"/>
      <c r="Y25" s="178"/>
      <c r="Z25" s="178"/>
      <c r="AA25" s="178"/>
      <c r="AB25" s="507"/>
      <c r="AC25" s="178"/>
      <c r="AD25" s="178"/>
      <c r="AE25" s="178"/>
      <c r="AF25" s="609"/>
      <c r="AG25" s="609"/>
      <c r="AH25" s="609"/>
      <c r="AI25" s="609"/>
      <c r="AJ25" s="609"/>
      <c r="AK25" s="609"/>
      <c r="AL25" s="609"/>
      <c r="AM25" s="609"/>
      <c r="AN25" s="609"/>
      <c r="AO25" s="609"/>
      <c r="AP25" s="609"/>
      <c r="AQ25" s="609"/>
      <c r="AR25" s="609"/>
      <c r="AS25" s="609"/>
      <c r="AT25" s="609"/>
      <c r="AU25" s="609"/>
      <c r="AV25" s="609"/>
      <c r="AW25" s="609"/>
      <c r="AX25" s="609"/>
      <c r="AY25" s="609"/>
    </row>
    <row r="26" ht="22.5" customHeight="1">
      <c r="A26" s="268">
        <v>24.0</v>
      </c>
      <c r="B26" s="268"/>
      <c r="C26" s="268"/>
      <c r="D26" s="268"/>
      <c r="E26" s="268"/>
      <c r="F26" s="268"/>
      <c r="G26" s="360"/>
      <c r="H26" s="608"/>
      <c r="I26" s="267"/>
      <c r="J26" s="268"/>
      <c r="K26" s="268"/>
      <c r="L26" s="269"/>
      <c r="M26" s="268"/>
      <c r="N26" s="268"/>
      <c r="O26" s="269"/>
      <c r="P26" s="268"/>
      <c r="Q26" s="268"/>
      <c r="R26" s="295"/>
      <c r="S26" s="173"/>
      <c r="T26" s="268"/>
      <c r="U26" s="268"/>
      <c r="V26" s="268"/>
      <c r="W26" s="268"/>
      <c r="X26" s="178"/>
      <c r="Y26" s="178"/>
      <c r="Z26" s="178"/>
      <c r="AA26" s="178"/>
      <c r="AB26" s="507"/>
      <c r="AC26" s="178"/>
      <c r="AD26" s="178"/>
      <c r="AE26" s="178"/>
      <c r="AF26" s="609"/>
      <c r="AG26" s="609"/>
      <c r="AH26" s="609"/>
      <c r="AI26" s="609"/>
      <c r="AJ26" s="609"/>
      <c r="AK26" s="609"/>
      <c r="AL26" s="609"/>
      <c r="AM26" s="609"/>
      <c r="AN26" s="609"/>
      <c r="AO26" s="609"/>
      <c r="AP26" s="609"/>
      <c r="AQ26" s="609"/>
      <c r="AR26" s="609"/>
      <c r="AS26" s="609"/>
      <c r="AT26" s="609"/>
      <c r="AU26" s="609"/>
      <c r="AV26" s="609"/>
      <c r="AW26" s="609"/>
      <c r="AX26" s="609"/>
      <c r="AY26" s="609"/>
    </row>
    <row r="27" ht="18.75" customHeight="1">
      <c r="A27" s="164" t="s">
        <v>2335</v>
      </c>
      <c r="B27" s="25"/>
      <c r="C27" s="25"/>
      <c r="D27" s="25"/>
      <c r="E27" s="25"/>
      <c r="F27" s="25"/>
      <c r="G27" s="25"/>
      <c r="H27" s="25"/>
      <c r="I27" s="25"/>
      <c r="J27" s="25"/>
      <c r="K27" s="26"/>
      <c r="L27" s="457"/>
      <c r="M27" s="458"/>
      <c r="N27" s="603"/>
      <c r="O27" s="457"/>
      <c r="P27" s="458"/>
      <c r="Q27" s="458"/>
      <c r="R27" s="604"/>
      <c r="S27" s="273"/>
      <c r="T27" s="458"/>
      <c r="U27" s="458"/>
      <c r="V27" s="458"/>
      <c r="W27" s="458"/>
      <c r="X27" s="368"/>
      <c r="Y27" s="368"/>
      <c r="Z27" s="368"/>
      <c r="AA27" s="368"/>
      <c r="AB27" s="368"/>
      <c r="AC27" s="368"/>
      <c r="AD27" s="368"/>
      <c r="AE27" s="368"/>
      <c r="AF27" s="606"/>
      <c r="AG27" s="606"/>
      <c r="AH27" s="606"/>
      <c r="AI27" s="606"/>
      <c r="AJ27" s="606"/>
      <c r="AK27" s="606"/>
      <c r="AL27" s="606"/>
      <c r="AM27" s="606"/>
      <c r="AN27" s="606"/>
      <c r="AO27" s="606"/>
      <c r="AP27" s="606"/>
      <c r="AQ27" s="607"/>
      <c r="AR27" s="607"/>
      <c r="AS27" s="607"/>
      <c r="AT27" s="607"/>
      <c r="AU27" s="607"/>
      <c r="AV27" s="607"/>
      <c r="AW27" s="607"/>
      <c r="AX27" s="607"/>
      <c r="AY27" s="607"/>
    </row>
    <row r="28" ht="22.5" customHeight="1">
      <c r="A28" s="268">
        <v>1.0</v>
      </c>
      <c r="B28" s="268">
        <v>7.0</v>
      </c>
      <c r="C28" s="268" t="s">
        <v>222</v>
      </c>
      <c r="D28" s="268"/>
      <c r="E28" s="268"/>
      <c r="F28" s="268"/>
      <c r="G28" s="360">
        <v>1.0</v>
      </c>
      <c r="H28" s="608" t="s">
        <v>2336</v>
      </c>
      <c r="I28" s="267" t="s">
        <v>2337</v>
      </c>
      <c r="J28" s="268" t="s">
        <v>2338</v>
      </c>
      <c r="K28" s="268" t="s">
        <v>2339</v>
      </c>
      <c r="L28" s="269">
        <v>43484.0</v>
      </c>
      <c r="M28" s="268" t="s">
        <v>338</v>
      </c>
      <c r="N28" s="268" t="s">
        <v>154</v>
      </c>
      <c r="O28" s="269">
        <v>45026.0</v>
      </c>
      <c r="P28" s="268" t="s">
        <v>115</v>
      </c>
      <c r="Q28" s="268" t="s">
        <v>203</v>
      </c>
      <c r="R28" s="295"/>
      <c r="S28" s="173"/>
      <c r="T28" s="268" t="s">
        <v>11</v>
      </c>
      <c r="U28" s="268"/>
      <c r="V28" s="268"/>
      <c r="W28" s="268"/>
      <c r="X28" s="178" t="s">
        <v>2340</v>
      </c>
      <c r="Y28" s="178" t="s">
        <v>2341</v>
      </c>
      <c r="Z28" s="178" t="s">
        <v>2342</v>
      </c>
      <c r="AA28" s="178"/>
      <c r="AB28" s="178"/>
      <c r="AC28" s="178"/>
      <c r="AD28" s="178"/>
      <c r="AE28" s="178"/>
      <c r="AF28" s="609"/>
      <c r="AG28" s="609"/>
      <c r="AH28" s="609"/>
      <c r="AI28" s="609"/>
      <c r="AJ28" s="609"/>
      <c r="AK28" s="609"/>
      <c r="AL28" s="609"/>
      <c r="AM28" s="609"/>
      <c r="AN28" s="609"/>
      <c r="AO28" s="609"/>
      <c r="AP28" s="609"/>
      <c r="AQ28" s="609"/>
      <c r="AR28" s="609"/>
      <c r="AS28" s="609"/>
      <c r="AT28" s="609"/>
      <c r="AU28" s="609"/>
      <c r="AV28" s="609"/>
      <c r="AW28" s="609"/>
      <c r="AX28" s="609"/>
      <c r="AY28" s="609"/>
    </row>
    <row r="29" ht="22.5" customHeight="1">
      <c r="A29" s="268">
        <v>2.0</v>
      </c>
      <c r="B29" s="268">
        <v>7.0</v>
      </c>
      <c r="C29" s="268" t="s">
        <v>222</v>
      </c>
      <c r="D29" s="268"/>
      <c r="E29" s="268"/>
      <c r="F29" s="268" t="s">
        <v>334</v>
      </c>
      <c r="G29" s="360">
        <v>1.0</v>
      </c>
      <c r="H29" s="608" t="s">
        <v>2343</v>
      </c>
      <c r="I29" s="267" t="s">
        <v>2344</v>
      </c>
      <c r="J29" s="268" t="s">
        <v>2345</v>
      </c>
      <c r="K29" s="268" t="s">
        <v>2346</v>
      </c>
      <c r="L29" s="269">
        <v>43481.0</v>
      </c>
      <c r="M29" s="268" t="s">
        <v>338</v>
      </c>
      <c r="N29" s="268" t="s">
        <v>151</v>
      </c>
      <c r="O29" s="269">
        <v>44312.0</v>
      </c>
      <c r="P29" s="268" t="s">
        <v>37</v>
      </c>
      <c r="Q29" s="268" t="s">
        <v>203</v>
      </c>
      <c r="R29" s="295" t="s">
        <v>2347</v>
      </c>
      <c r="S29" s="173"/>
      <c r="T29" s="268" t="s">
        <v>11</v>
      </c>
      <c r="U29" s="268"/>
      <c r="V29" s="268"/>
      <c r="W29" s="268"/>
      <c r="X29" s="178" t="s">
        <v>2348</v>
      </c>
      <c r="Y29" s="178" t="s">
        <v>2349</v>
      </c>
      <c r="Z29" s="178" t="s">
        <v>2350</v>
      </c>
      <c r="AA29" s="178" t="s">
        <v>2351</v>
      </c>
      <c r="AB29" s="178" t="s">
        <v>2352</v>
      </c>
      <c r="AC29" s="340" t="s">
        <v>561</v>
      </c>
      <c r="AD29" s="340"/>
      <c r="AE29" s="340"/>
      <c r="AF29" s="609"/>
      <c r="AG29" s="609"/>
      <c r="AH29" s="609"/>
      <c r="AI29" s="609"/>
      <c r="AJ29" s="609"/>
      <c r="AK29" s="609"/>
      <c r="AL29" s="609"/>
      <c r="AM29" s="609"/>
      <c r="AN29" s="609"/>
      <c r="AO29" s="609"/>
      <c r="AP29" s="609"/>
      <c r="AQ29" s="609"/>
      <c r="AR29" s="609"/>
      <c r="AS29" s="609"/>
      <c r="AT29" s="609"/>
      <c r="AU29" s="609"/>
      <c r="AV29" s="609"/>
      <c r="AW29" s="609"/>
      <c r="AX29" s="609"/>
      <c r="AY29" s="609"/>
    </row>
    <row r="30" ht="22.5" customHeight="1">
      <c r="A30" s="268">
        <v>3.0</v>
      </c>
      <c r="B30" s="268">
        <v>7.0</v>
      </c>
      <c r="C30" s="268" t="s">
        <v>222</v>
      </c>
      <c r="D30" s="268"/>
      <c r="E30" s="268"/>
      <c r="F30" s="268"/>
      <c r="G30" s="360">
        <v>1.0</v>
      </c>
      <c r="H30" s="608" t="s">
        <v>2353</v>
      </c>
      <c r="I30" s="267" t="s">
        <v>2354</v>
      </c>
      <c r="J30" s="268" t="s">
        <v>884</v>
      </c>
      <c r="K30" s="268" t="s">
        <v>2355</v>
      </c>
      <c r="L30" s="269">
        <v>43656.0</v>
      </c>
      <c r="M30" s="268" t="s">
        <v>338</v>
      </c>
      <c r="N30" s="268" t="s">
        <v>151</v>
      </c>
      <c r="O30" s="269">
        <v>44566.0</v>
      </c>
      <c r="P30" s="268" t="s">
        <v>133</v>
      </c>
      <c r="Q30" s="268" t="s">
        <v>205</v>
      </c>
      <c r="R30" s="295" t="s">
        <v>2356</v>
      </c>
      <c r="S30" s="173"/>
      <c r="T30" s="268" t="s">
        <v>11</v>
      </c>
      <c r="U30" s="268"/>
      <c r="V30" s="268"/>
      <c r="W30" s="268"/>
      <c r="X30" s="178" t="s">
        <v>2357</v>
      </c>
      <c r="Y30" s="178" t="s">
        <v>2358</v>
      </c>
      <c r="Z30" s="178" t="s">
        <v>2359</v>
      </c>
      <c r="AA30" s="178" t="s">
        <v>2360</v>
      </c>
      <c r="AB30" s="178" t="s">
        <v>2361</v>
      </c>
      <c r="AC30" s="178"/>
      <c r="AD30" s="178"/>
      <c r="AE30" s="178"/>
      <c r="AF30" s="609"/>
      <c r="AG30" s="609"/>
      <c r="AH30" s="609"/>
      <c r="AI30" s="609"/>
      <c r="AJ30" s="609"/>
      <c r="AK30" s="609"/>
      <c r="AL30" s="609"/>
      <c r="AM30" s="609"/>
      <c r="AN30" s="609"/>
      <c r="AO30" s="609"/>
      <c r="AP30" s="609"/>
      <c r="AQ30" s="609"/>
      <c r="AR30" s="609"/>
      <c r="AS30" s="609"/>
      <c r="AT30" s="609"/>
      <c r="AU30" s="609"/>
      <c r="AV30" s="609"/>
      <c r="AW30" s="609"/>
      <c r="AX30" s="609"/>
      <c r="AY30" s="609"/>
    </row>
    <row r="31" ht="22.5" customHeight="1">
      <c r="A31" s="268">
        <v>4.0</v>
      </c>
      <c r="B31" s="268">
        <v>7.0</v>
      </c>
      <c r="C31" s="268" t="s">
        <v>222</v>
      </c>
      <c r="D31" s="268"/>
      <c r="E31" s="268"/>
      <c r="F31" s="268"/>
      <c r="G31" s="360">
        <v>1.0</v>
      </c>
      <c r="H31" s="608" t="s">
        <v>2362</v>
      </c>
      <c r="I31" s="267" t="s">
        <v>2363</v>
      </c>
      <c r="J31" s="268" t="s">
        <v>407</v>
      </c>
      <c r="K31" s="268" t="s">
        <v>2364</v>
      </c>
      <c r="L31" s="269">
        <v>43407.0</v>
      </c>
      <c r="M31" s="268" t="s">
        <v>338</v>
      </c>
      <c r="N31" s="268" t="s">
        <v>154</v>
      </c>
      <c r="O31" s="269">
        <v>45519.0</v>
      </c>
      <c r="P31" s="268" t="s">
        <v>115</v>
      </c>
      <c r="Q31" s="268" t="s">
        <v>205</v>
      </c>
      <c r="R31" s="295" t="s">
        <v>2365</v>
      </c>
      <c r="S31" s="173"/>
      <c r="T31" s="268" t="s">
        <v>11</v>
      </c>
      <c r="U31" s="268"/>
      <c r="V31" s="268"/>
      <c r="W31" s="268"/>
      <c r="X31" s="178" t="s">
        <v>2366</v>
      </c>
      <c r="Y31" s="178"/>
      <c r="Z31" s="178"/>
      <c r="AA31" s="178"/>
      <c r="AB31" s="178"/>
      <c r="AC31" s="178"/>
      <c r="AD31" s="178"/>
      <c r="AE31" s="178"/>
      <c r="AF31" s="609"/>
      <c r="AG31" s="609"/>
      <c r="AH31" s="609"/>
      <c r="AI31" s="609"/>
      <c r="AJ31" s="609"/>
      <c r="AK31" s="609"/>
      <c r="AL31" s="609"/>
      <c r="AM31" s="609"/>
      <c r="AN31" s="609"/>
      <c r="AO31" s="609"/>
      <c r="AP31" s="609"/>
      <c r="AQ31" s="609"/>
      <c r="AR31" s="609"/>
      <c r="AS31" s="609"/>
      <c r="AT31" s="609"/>
      <c r="AU31" s="609"/>
      <c r="AV31" s="609"/>
      <c r="AW31" s="609"/>
      <c r="AX31" s="609"/>
      <c r="AY31" s="609"/>
    </row>
    <row r="32" ht="22.5" customHeight="1">
      <c r="A32" s="268">
        <v>5.0</v>
      </c>
      <c r="B32" s="268">
        <v>7.0</v>
      </c>
      <c r="C32" s="268" t="s">
        <v>222</v>
      </c>
      <c r="D32" s="268"/>
      <c r="E32" s="268"/>
      <c r="F32" s="268"/>
      <c r="G32" s="360">
        <v>1.0</v>
      </c>
      <c r="H32" s="608" t="s">
        <v>2367</v>
      </c>
      <c r="I32" s="267" t="s">
        <v>2368</v>
      </c>
      <c r="J32" s="268" t="s">
        <v>2369</v>
      </c>
      <c r="K32" s="268" t="s">
        <v>2370</v>
      </c>
      <c r="L32" s="269">
        <v>43461.0</v>
      </c>
      <c r="M32" s="268" t="s">
        <v>350</v>
      </c>
      <c r="N32" s="268" t="s">
        <v>151</v>
      </c>
      <c r="O32" s="269">
        <v>44790.0</v>
      </c>
      <c r="P32" s="268" t="s">
        <v>107</v>
      </c>
      <c r="Q32" s="268" t="s">
        <v>207</v>
      </c>
      <c r="R32" s="295" t="s">
        <v>2371</v>
      </c>
      <c r="S32" s="285"/>
      <c r="T32" s="268" t="s">
        <v>11</v>
      </c>
      <c r="U32" s="268"/>
      <c r="V32" s="268"/>
      <c r="W32" s="268"/>
      <c r="X32" s="178" t="s">
        <v>2372</v>
      </c>
      <c r="Y32" s="178" t="s">
        <v>2373</v>
      </c>
      <c r="Z32" s="178" t="s">
        <v>2374</v>
      </c>
      <c r="AA32" s="178"/>
      <c r="AB32" s="178"/>
      <c r="AC32" s="178"/>
      <c r="AD32" s="178"/>
      <c r="AE32" s="178"/>
      <c r="AF32" s="609"/>
      <c r="AG32" s="609"/>
      <c r="AH32" s="609"/>
      <c r="AI32" s="609"/>
      <c r="AJ32" s="609"/>
      <c r="AK32" s="609"/>
      <c r="AL32" s="609"/>
      <c r="AM32" s="609"/>
      <c r="AN32" s="609"/>
      <c r="AO32" s="609"/>
      <c r="AP32" s="609"/>
      <c r="AQ32" s="609"/>
      <c r="AR32" s="609"/>
      <c r="AS32" s="609"/>
      <c r="AT32" s="609"/>
      <c r="AU32" s="609"/>
      <c r="AV32" s="609"/>
      <c r="AW32" s="609"/>
      <c r="AX32" s="609"/>
      <c r="AY32" s="609"/>
    </row>
    <row r="33" ht="22.5" customHeight="1">
      <c r="A33" s="268">
        <v>6.0</v>
      </c>
      <c r="B33" s="268">
        <v>7.0</v>
      </c>
      <c r="C33" s="268" t="s">
        <v>222</v>
      </c>
      <c r="D33" s="268"/>
      <c r="E33" s="268"/>
      <c r="F33" s="268"/>
      <c r="G33" s="360">
        <v>1.0</v>
      </c>
      <c r="H33" s="608" t="s">
        <v>2375</v>
      </c>
      <c r="I33" s="267" t="s">
        <v>2376</v>
      </c>
      <c r="J33" s="268" t="s">
        <v>2377</v>
      </c>
      <c r="K33" s="268" t="s">
        <v>2378</v>
      </c>
      <c r="L33" s="269">
        <v>43471.0</v>
      </c>
      <c r="M33" s="268" t="s">
        <v>338</v>
      </c>
      <c r="N33" s="268" t="s">
        <v>151</v>
      </c>
      <c r="O33" s="269">
        <v>45519.0</v>
      </c>
      <c r="P33" s="268" t="s">
        <v>37</v>
      </c>
      <c r="Q33" s="268" t="s">
        <v>207</v>
      </c>
      <c r="R33" s="295" t="s">
        <v>2379</v>
      </c>
      <c r="S33" s="173"/>
      <c r="T33" s="268" t="s">
        <v>11</v>
      </c>
      <c r="U33" s="268"/>
      <c r="V33" s="268"/>
      <c r="W33" s="268"/>
      <c r="X33" s="178" t="s">
        <v>2380</v>
      </c>
      <c r="Y33" s="178"/>
      <c r="Z33" s="178"/>
      <c r="AA33" s="178"/>
      <c r="AB33" s="178"/>
      <c r="AC33" s="178"/>
      <c r="AD33" s="178"/>
      <c r="AE33" s="178"/>
      <c r="AF33" s="609"/>
      <c r="AG33" s="609"/>
      <c r="AH33" s="609"/>
      <c r="AI33" s="609"/>
      <c r="AJ33" s="609"/>
      <c r="AK33" s="609"/>
      <c r="AL33" s="609"/>
      <c r="AM33" s="609"/>
      <c r="AN33" s="609"/>
      <c r="AO33" s="609"/>
      <c r="AP33" s="609"/>
      <c r="AQ33" s="609"/>
      <c r="AR33" s="609"/>
      <c r="AS33" s="609"/>
      <c r="AT33" s="609"/>
      <c r="AU33" s="609"/>
      <c r="AV33" s="609"/>
      <c r="AW33" s="609"/>
      <c r="AX33" s="609"/>
      <c r="AY33" s="609"/>
    </row>
    <row r="34" ht="22.5" customHeight="1">
      <c r="A34" s="268">
        <v>7.0</v>
      </c>
      <c r="B34" s="268">
        <v>7.0</v>
      </c>
      <c r="C34" s="268" t="s">
        <v>222</v>
      </c>
      <c r="D34" s="268" t="s">
        <v>334</v>
      </c>
      <c r="E34" s="268"/>
      <c r="F34" s="268"/>
      <c r="G34" s="360">
        <v>1.0</v>
      </c>
      <c r="H34" s="608" t="s">
        <v>2381</v>
      </c>
      <c r="I34" s="267" t="s">
        <v>2382</v>
      </c>
      <c r="J34" s="268" t="s">
        <v>944</v>
      </c>
      <c r="K34" s="268" t="s">
        <v>2383</v>
      </c>
      <c r="L34" s="269">
        <v>43363.0</v>
      </c>
      <c r="M34" s="268" t="s">
        <v>338</v>
      </c>
      <c r="N34" s="268" t="s">
        <v>152</v>
      </c>
      <c r="O34" s="269">
        <v>45665.0</v>
      </c>
      <c r="P34" s="268" t="s">
        <v>33</v>
      </c>
      <c r="Q34" s="268" t="s">
        <v>207</v>
      </c>
      <c r="R34" s="295" t="s">
        <v>2384</v>
      </c>
      <c r="S34" s="173" t="s">
        <v>2385</v>
      </c>
      <c r="T34" s="268" t="s">
        <v>11</v>
      </c>
      <c r="U34" s="268"/>
      <c r="V34" s="268"/>
      <c r="W34" s="268"/>
      <c r="X34" s="178" t="s">
        <v>2386</v>
      </c>
      <c r="Y34" s="178"/>
      <c r="Z34" s="178" t="s">
        <v>2387</v>
      </c>
      <c r="AA34" s="178"/>
      <c r="AB34" s="178"/>
      <c r="AC34" s="178"/>
      <c r="AD34" s="178"/>
      <c r="AE34" s="178"/>
      <c r="AF34" s="609"/>
      <c r="AG34" s="609"/>
      <c r="AH34" s="609"/>
      <c r="AI34" s="609"/>
      <c r="AJ34" s="609"/>
      <c r="AK34" s="609"/>
      <c r="AL34" s="609"/>
      <c r="AM34" s="609"/>
      <c r="AN34" s="609"/>
      <c r="AO34" s="609"/>
      <c r="AP34" s="609"/>
      <c r="AQ34" s="609"/>
      <c r="AR34" s="609"/>
      <c r="AS34" s="609"/>
      <c r="AT34" s="609"/>
      <c r="AU34" s="609"/>
      <c r="AV34" s="609"/>
      <c r="AW34" s="609"/>
      <c r="AX34" s="609"/>
      <c r="AY34" s="609"/>
    </row>
    <row r="35" ht="22.5" customHeight="1">
      <c r="A35" s="268">
        <v>8.0</v>
      </c>
      <c r="B35" s="268">
        <v>7.0</v>
      </c>
      <c r="C35" s="268" t="s">
        <v>222</v>
      </c>
      <c r="D35" s="268"/>
      <c r="E35" s="268"/>
      <c r="F35" s="268"/>
      <c r="G35" s="360">
        <v>1.0</v>
      </c>
      <c r="H35" s="608" t="s">
        <v>2388</v>
      </c>
      <c r="I35" s="267" t="s">
        <v>2389</v>
      </c>
      <c r="J35" s="268" t="s">
        <v>621</v>
      </c>
      <c r="K35" s="268" t="s">
        <v>2390</v>
      </c>
      <c r="L35" s="269">
        <v>43596.0</v>
      </c>
      <c r="M35" s="268" t="s">
        <v>338</v>
      </c>
      <c r="N35" s="268" t="s">
        <v>153</v>
      </c>
      <c r="O35" s="269">
        <v>44930.0</v>
      </c>
      <c r="P35" s="268" t="s">
        <v>133</v>
      </c>
      <c r="Q35" s="268" t="s">
        <v>209</v>
      </c>
      <c r="R35" s="295" t="s">
        <v>2391</v>
      </c>
      <c r="S35" s="173"/>
      <c r="T35" s="466" t="s">
        <v>22</v>
      </c>
      <c r="U35" s="268"/>
      <c r="V35" s="268"/>
      <c r="W35" s="268"/>
      <c r="X35" s="178" t="s">
        <v>2392</v>
      </c>
      <c r="Y35" s="178" t="s">
        <v>2393</v>
      </c>
      <c r="Z35" s="178" t="s">
        <v>2394</v>
      </c>
      <c r="AA35" s="178"/>
      <c r="AB35" s="178"/>
      <c r="AC35" s="178"/>
      <c r="AD35" s="178"/>
      <c r="AE35" s="178"/>
      <c r="AF35" s="609"/>
      <c r="AG35" s="609"/>
      <c r="AH35" s="609"/>
      <c r="AI35" s="609"/>
      <c r="AJ35" s="609"/>
      <c r="AK35" s="609"/>
      <c r="AL35" s="609"/>
      <c r="AM35" s="609"/>
      <c r="AN35" s="609"/>
      <c r="AO35" s="609"/>
      <c r="AP35" s="609"/>
      <c r="AQ35" s="609"/>
      <c r="AR35" s="609"/>
      <c r="AS35" s="609"/>
      <c r="AT35" s="609"/>
      <c r="AU35" s="609"/>
      <c r="AV35" s="609"/>
      <c r="AW35" s="609"/>
      <c r="AX35" s="609"/>
      <c r="AY35" s="609"/>
    </row>
    <row r="36" ht="22.5" customHeight="1">
      <c r="A36" s="268">
        <v>9.0</v>
      </c>
      <c r="B36" s="268">
        <v>7.0</v>
      </c>
      <c r="C36" s="268" t="s">
        <v>222</v>
      </c>
      <c r="D36" s="268"/>
      <c r="E36" s="268"/>
      <c r="F36" s="268"/>
      <c r="G36" s="360">
        <v>1.0</v>
      </c>
      <c r="H36" s="608" t="s">
        <v>2395</v>
      </c>
      <c r="I36" s="267" t="s">
        <v>2396</v>
      </c>
      <c r="J36" s="268" t="s">
        <v>2137</v>
      </c>
      <c r="K36" s="268" t="s">
        <v>2397</v>
      </c>
      <c r="L36" s="269">
        <v>43516.0</v>
      </c>
      <c r="M36" s="268" t="s">
        <v>338</v>
      </c>
      <c r="N36" s="268" t="s">
        <v>152</v>
      </c>
      <c r="O36" s="269">
        <v>45519.0</v>
      </c>
      <c r="P36" s="268" t="s">
        <v>42</v>
      </c>
      <c r="Q36" s="268" t="s">
        <v>209</v>
      </c>
      <c r="R36" s="295" t="s">
        <v>2398</v>
      </c>
      <c r="S36" s="173"/>
      <c r="T36" s="466" t="s">
        <v>26</v>
      </c>
      <c r="U36" s="268"/>
      <c r="V36" s="268"/>
      <c r="W36" s="268"/>
      <c r="X36" s="178" t="s">
        <v>2399</v>
      </c>
      <c r="Y36" s="178"/>
      <c r="Z36" s="178"/>
      <c r="AA36" s="178"/>
      <c r="AB36" s="178"/>
      <c r="AC36" s="178"/>
      <c r="AD36" s="178"/>
      <c r="AE36" s="178"/>
      <c r="AF36" s="609"/>
      <c r="AG36" s="609"/>
      <c r="AH36" s="609"/>
      <c r="AI36" s="609"/>
      <c r="AJ36" s="609"/>
      <c r="AK36" s="609"/>
      <c r="AL36" s="609"/>
      <c r="AM36" s="609"/>
      <c r="AN36" s="609"/>
      <c r="AO36" s="609"/>
      <c r="AP36" s="609"/>
      <c r="AQ36" s="609"/>
      <c r="AR36" s="609"/>
      <c r="AS36" s="609"/>
      <c r="AT36" s="609"/>
      <c r="AU36" s="609"/>
      <c r="AV36" s="609"/>
      <c r="AW36" s="609"/>
      <c r="AX36" s="609"/>
      <c r="AY36" s="609"/>
    </row>
    <row r="37" ht="22.5" customHeight="1">
      <c r="A37" s="268">
        <v>10.0</v>
      </c>
      <c r="B37" s="268">
        <v>7.0</v>
      </c>
      <c r="C37" s="268" t="s">
        <v>222</v>
      </c>
      <c r="D37" s="268"/>
      <c r="E37" s="268"/>
      <c r="F37" s="268"/>
      <c r="G37" s="360">
        <v>1.0</v>
      </c>
      <c r="H37" s="608" t="s">
        <v>2400</v>
      </c>
      <c r="I37" s="267" t="s">
        <v>2401</v>
      </c>
      <c r="J37" s="268" t="s">
        <v>343</v>
      </c>
      <c r="K37" s="268" t="s">
        <v>2402</v>
      </c>
      <c r="L37" s="269">
        <v>43458.0</v>
      </c>
      <c r="M37" s="268" t="s">
        <v>338</v>
      </c>
      <c r="N37" s="268" t="s">
        <v>153</v>
      </c>
      <c r="O37" s="269">
        <v>45665.0</v>
      </c>
      <c r="P37" s="268" t="s">
        <v>109</v>
      </c>
      <c r="Q37" s="268" t="s">
        <v>209</v>
      </c>
      <c r="R37" s="295" t="s">
        <v>2403</v>
      </c>
      <c r="S37" s="173"/>
      <c r="T37" s="268" t="s">
        <v>11</v>
      </c>
      <c r="U37" s="268"/>
      <c r="V37" s="268"/>
      <c r="W37" s="268"/>
      <c r="X37" s="178" t="s">
        <v>2404</v>
      </c>
      <c r="Y37" s="178"/>
      <c r="Z37" s="178"/>
      <c r="AA37" s="178"/>
      <c r="AB37" s="178"/>
      <c r="AC37" s="340"/>
      <c r="AD37" s="340"/>
      <c r="AE37" s="340"/>
      <c r="AF37" s="609"/>
      <c r="AG37" s="609"/>
      <c r="AH37" s="609"/>
      <c r="AI37" s="609"/>
      <c r="AJ37" s="609"/>
      <c r="AK37" s="609"/>
      <c r="AL37" s="609"/>
      <c r="AM37" s="609"/>
      <c r="AN37" s="609"/>
      <c r="AO37" s="609"/>
      <c r="AP37" s="609"/>
      <c r="AQ37" s="609"/>
      <c r="AR37" s="609"/>
      <c r="AS37" s="609"/>
      <c r="AT37" s="609"/>
      <c r="AU37" s="609"/>
      <c r="AV37" s="609"/>
      <c r="AW37" s="609"/>
      <c r="AX37" s="609"/>
      <c r="AY37" s="609"/>
    </row>
    <row r="38" ht="22.5" customHeight="1">
      <c r="A38" s="268">
        <v>11.0</v>
      </c>
      <c r="B38" s="268">
        <v>7.0</v>
      </c>
      <c r="C38" s="268" t="s">
        <v>222</v>
      </c>
      <c r="D38" s="268"/>
      <c r="E38" s="268"/>
      <c r="F38" s="268" t="s">
        <v>334</v>
      </c>
      <c r="G38" s="360">
        <v>1.0</v>
      </c>
      <c r="H38" s="608" t="s">
        <v>2405</v>
      </c>
      <c r="I38" s="267" t="s">
        <v>2406</v>
      </c>
      <c r="J38" s="268" t="s">
        <v>2407</v>
      </c>
      <c r="K38" s="268" t="s">
        <v>2408</v>
      </c>
      <c r="L38" s="269">
        <v>43646.0</v>
      </c>
      <c r="M38" s="268" t="s">
        <v>350</v>
      </c>
      <c r="N38" s="268" t="s">
        <v>152</v>
      </c>
      <c r="O38" s="269">
        <v>44426.0</v>
      </c>
      <c r="P38" s="268" t="s">
        <v>37</v>
      </c>
      <c r="Q38" s="268" t="s">
        <v>211</v>
      </c>
      <c r="R38" s="295" t="s">
        <v>2409</v>
      </c>
      <c r="S38" s="173" t="s">
        <v>2410</v>
      </c>
      <c r="T38" s="268" t="s">
        <v>11</v>
      </c>
      <c r="U38" s="268"/>
      <c r="V38" s="268"/>
      <c r="W38" s="268"/>
      <c r="X38" s="178" t="s">
        <v>2411</v>
      </c>
      <c r="Y38" s="178" t="s">
        <v>2412</v>
      </c>
      <c r="Z38" s="178" t="s">
        <v>2413</v>
      </c>
      <c r="AA38" s="178" t="s">
        <v>2414</v>
      </c>
      <c r="AB38" s="178" t="s">
        <v>2415</v>
      </c>
      <c r="AC38" s="178"/>
      <c r="AD38" s="178"/>
      <c r="AE38" s="178"/>
      <c r="AF38" s="609"/>
      <c r="AG38" s="609"/>
      <c r="AH38" s="609"/>
      <c r="AI38" s="609"/>
      <c r="AJ38" s="609"/>
      <c r="AK38" s="609"/>
      <c r="AL38" s="609"/>
      <c r="AM38" s="609"/>
      <c r="AN38" s="609"/>
      <c r="AO38" s="609"/>
      <c r="AP38" s="609"/>
      <c r="AQ38" s="609"/>
      <c r="AR38" s="609"/>
      <c r="AS38" s="609"/>
      <c r="AT38" s="609"/>
      <c r="AU38" s="609"/>
      <c r="AV38" s="609"/>
      <c r="AW38" s="609"/>
      <c r="AX38" s="609"/>
      <c r="AY38" s="609"/>
    </row>
    <row r="39" ht="22.5" customHeight="1">
      <c r="A39" s="268">
        <v>12.0</v>
      </c>
      <c r="B39" s="268">
        <v>7.0</v>
      </c>
      <c r="C39" s="268" t="s">
        <v>222</v>
      </c>
      <c r="D39" s="268" t="s">
        <v>334</v>
      </c>
      <c r="E39" s="268"/>
      <c r="F39" s="268"/>
      <c r="G39" s="360">
        <v>1.0</v>
      </c>
      <c r="H39" s="608" t="s">
        <v>2416</v>
      </c>
      <c r="I39" s="267" t="s">
        <v>2417</v>
      </c>
      <c r="J39" s="268" t="s">
        <v>2418</v>
      </c>
      <c r="K39" s="268" t="s">
        <v>2419</v>
      </c>
      <c r="L39" s="269">
        <v>43654.0</v>
      </c>
      <c r="M39" s="268" t="s">
        <v>350</v>
      </c>
      <c r="N39" s="268" t="s">
        <v>152</v>
      </c>
      <c r="O39" s="269">
        <v>45519.0</v>
      </c>
      <c r="P39" s="268" t="s">
        <v>25</v>
      </c>
      <c r="Q39" s="268" t="s">
        <v>211</v>
      </c>
      <c r="R39" s="295" t="s">
        <v>2420</v>
      </c>
      <c r="S39" s="285"/>
      <c r="T39" s="268" t="s">
        <v>11</v>
      </c>
      <c r="U39" s="268"/>
      <c r="V39" s="268"/>
      <c r="W39" s="268"/>
      <c r="X39" s="178" t="s">
        <v>2421</v>
      </c>
      <c r="Y39" s="178"/>
      <c r="Z39" s="178"/>
      <c r="AA39" s="178"/>
      <c r="AB39" s="178"/>
      <c r="AC39" s="178"/>
      <c r="AD39" s="178"/>
      <c r="AE39" s="178"/>
      <c r="AF39" s="609"/>
      <c r="AG39" s="609"/>
      <c r="AH39" s="609"/>
      <c r="AI39" s="609"/>
      <c r="AJ39" s="609"/>
      <c r="AK39" s="609"/>
      <c r="AL39" s="609"/>
      <c r="AM39" s="609"/>
      <c r="AN39" s="609"/>
      <c r="AO39" s="609"/>
      <c r="AP39" s="609"/>
      <c r="AQ39" s="609"/>
      <c r="AR39" s="609"/>
      <c r="AS39" s="609"/>
      <c r="AT39" s="609"/>
      <c r="AU39" s="609"/>
      <c r="AV39" s="609"/>
      <c r="AW39" s="609"/>
      <c r="AX39" s="609"/>
      <c r="AY39" s="609"/>
    </row>
    <row r="40" ht="22.5" customHeight="1">
      <c r="A40" s="268">
        <v>13.0</v>
      </c>
      <c r="B40" s="268">
        <v>7.0</v>
      </c>
      <c r="C40" s="268" t="s">
        <v>222</v>
      </c>
      <c r="D40" s="268"/>
      <c r="E40" s="268"/>
      <c r="F40" s="268"/>
      <c r="G40" s="360">
        <v>1.0</v>
      </c>
      <c r="H40" s="608" t="s">
        <v>2422</v>
      </c>
      <c r="I40" s="267" t="s">
        <v>2423</v>
      </c>
      <c r="J40" s="268" t="s">
        <v>738</v>
      </c>
      <c r="K40" s="268" t="s">
        <v>2424</v>
      </c>
      <c r="L40" s="269">
        <v>43566.0</v>
      </c>
      <c r="M40" s="268" t="s">
        <v>338</v>
      </c>
      <c r="N40" s="268" t="s">
        <v>151</v>
      </c>
      <c r="O40" s="269">
        <v>45155.0</v>
      </c>
      <c r="P40" s="268" t="s">
        <v>60</v>
      </c>
      <c r="Q40" s="268" t="s">
        <v>213</v>
      </c>
      <c r="R40" s="295" t="s">
        <v>2425</v>
      </c>
      <c r="S40" s="173"/>
      <c r="T40" s="268" t="s">
        <v>11</v>
      </c>
      <c r="U40" s="268"/>
      <c r="V40" s="268"/>
      <c r="W40" s="268"/>
      <c r="X40" s="178" t="s">
        <v>2426</v>
      </c>
      <c r="Y40" s="178" t="s">
        <v>2427</v>
      </c>
      <c r="Z40" s="178"/>
      <c r="AA40" s="178"/>
      <c r="AB40" s="178"/>
      <c r="AC40" s="178"/>
      <c r="AD40" s="178"/>
      <c r="AE40" s="178"/>
      <c r="AF40" s="609"/>
      <c r="AG40" s="609"/>
      <c r="AH40" s="609"/>
      <c r="AI40" s="609"/>
      <c r="AJ40" s="609"/>
      <c r="AK40" s="609"/>
      <c r="AL40" s="609"/>
      <c r="AM40" s="609"/>
      <c r="AN40" s="609"/>
      <c r="AO40" s="609"/>
      <c r="AP40" s="609"/>
      <c r="AQ40" s="609"/>
      <c r="AR40" s="609"/>
      <c r="AS40" s="609"/>
      <c r="AT40" s="609"/>
      <c r="AU40" s="609"/>
      <c r="AV40" s="609"/>
      <c r="AW40" s="609"/>
      <c r="AX40" s="609"/>
      <c r="AY40" s="609"/>
    </row>
    <row r="41" ht="22.5" customHeight="1">
      <c r="A41" s="268">
        <v>14.0</v>
      </c>
      <c r="B41" s="268">
        <v>7.0</v>
      </c>
      <c r="C41" s="268" t="s">
        <v>222</v>
      </c>
      <c r="D41" s="268"/>
      <c r="E41" s="268"/>
      <c r="F41" s="268"/>
      <c r="G41" s="360">
        <v>1.0</v>
      </c>
      <c r="H41" s="608" t="s">
        <v>2428</v>
      </c>
      <c r="I41" s="267" t="s">
        <v>2429</v>
      </c>
      <c r="J41" s="268" t="s">
        <v>1641</v>
      </c>
      <c r="K41" s="268" t="s">
        <v>2430</v>
      </c>
      <c r="L41" s="269">
        <v>43421.0</v>
      </c>
      <c r="M41" s="268" t="s">
        <v>350</v>
      </c>
      <c r="N41" s="268" t="s">
        <v>154</v>
      </c>
      <c r="O41" s="269">
        <v>44790.0</v>
      </c>
      <c r="P41" s="268" t="s">
        <v>133</v>
      </c>
      <c r="Q41" s="268" t="s">
        <v>213</v>
      </c>
      <c r="R41" s="295" t="s">
        <v>2431</v>
      </c>
      <c r="S41" s="173"/>
      <c r="T41" s="268" t="s">
        <v>11</v>
      </c>
      <c r="U41" s="268"/>
      <c r="V41" s="268"/>
      <c r="W41" s="268"/>
      <c r="X41" s="178" t="s">
        <v>2432</v>
      </c>
      <c r="Y41" s="178" t="s">
        <v>2433</v>
      </c>
      <c r="Z41" s="178" t="s">
        <v>2434</v>
      </c>
      <c r="AA41" s="178"/>
      <c r="AB41" s="178"/>
      <c r="AC41" s="178"/>
      <c r="AD41" s="178"/>
      <c r="AE41" s="178"/>
      <c r="AF41" s="609"/>
      <c r="AG41" s="609"/>
      <c r="AH41" s="609"/>
      <c r="AI41" s="609"/>
      <c r="AJ41" s="609"/>
      <c r="AK41" s="609"/>
      <c r="AL41" s="609"/>
      <c r="AM41" s="609"/>
      <c r="AN41" s="609"/>
      <c r="AO41" s="609"/>
      <c r="AP41" s="609"/>
      <c r="AQ41" s="609"/>
      <c r="AR41" s="609"/>
      <c r="AS41" s="609"/>
      <c r="AT41" s="609"/>
      <c r="AU41" s="609"/>
      <c r="AV41" s="609"/>
      <c r="AW41" s="609"/>
      <c r="AX41" s="609"/>
      <c r="AY41" s="609"/>
    </row>
    <row r="42" ht="22.5" customHeight="1">
      <c r="A42" s="268">
        <v>15.0</v>
      </c>
      <c r="B42" s="268">
        <v>7.0</v>
      </c>
      <c r="C42" s="268" t="s">
        <v>222</v>
      </c>
      <c r="D42" s="268"/>
      <c r="E42" s="268"/>
      <c r="F42" s="268"/>
      <c r="G42" s="360">
        <v>1.0</v>
      </c>
      <c r="H42" s="608" t="s">
        <v>2435</v>
      </c>
      <c r="I42" s="267" t="s">
        <v>2436</v>
      </c>
      <c r="J42" s="268" t="s">
        <v>569</v>
      </c>
      <c r="K42" s="268" t="s">
        <v>2437</v>
      </c>
      <c r="L42" s="268" t="s">
        <v>2438</v>
      </c>
      <c r="M42" s="268" t="s">
        <v>350</v>
      </c>
      <c r="N42" s="268" t="s">
        <v>154</v>
      </c>
      <c r="O42" s="269">
        <v>45665.0</v>
      </c>
      <c r="P42" s="268" t="s">
        <v>115</v>
      </c>
      <c r="Q42" s="268" t="s">
        <v>213</v>
      </c>
      <c r="R42" s="295" t="s">
        <v>2439</v>
      </c>
      <c r="S42" s="173"/>
      <c r="T42" s="268" t="s">
        <v>11</v>
      </c>
      <c r="U42" s="268"/>
      <c r="V42" s="268"/>
      <c r="W42" s="268"/>
      <c r="X42" s="339" t="s">
        <v>2440</v>
      </c>
      <c r="Y42" s="339"/>
      <c r="Z42" s="178"/>
      <c r="AA42" s="178"/>
      <c r="AB42" s="507"/>
      <c r="AC42" s="178"/>
      <c r="AD42" s="178"/>
      <c r="AE42" s="178"/>
      <c r="AF42" s="609"/>
      <c r="AG42" s="609"/>
      <c r="AH42" s="609"/>
      <c r="AI42" s="609"/>
      <c r="AJ42" s="609"/>
      <c r="AK42" s="609"/>
      <c r="AL42" s="609"/>
      <c r="AM42" s="609"/>
      <c r="AN42" s="609"/>
      <c r="AO42" s="609"/>
      <c r="AP42" s="609"/>
      <c r="AQ42" s="609"/>
      <c r="AR42" s="609"/>
      <c r="AS42" s="609"/>
      <c r="AT42" s="609"/>
      <c r="AU42" s="609"/>
      <c r="AV42" s="609"/>
      <c r="AW42" s="609"/>
      <c r="AX42" s="609"/>
      <c r="AY42" s="609"/>
    </row>
    <row r="43" ht="22.5" customHeight="1">
      <c r="A43" s="268">
        <v>16.0</v>
      </c>
      <c r="B43" s="268">
        <v>7.0</v>
      </c>
      <c r="C43" s="268" t="s">
        <v>222</v>
      </c>
      <c r="D43" s="268"/>
      <c r="E43" s="268"/>
      <c r="F43" s="268"/>
      <c r="G43" s="360">
        <v>1.0</v>
      </c>
      <c r="H43" s="608" t="s">
        <v>2441</v>
      </c>
      <c r="I43" s="267" t="s">
        <v>2442</v>
      </c>
      <c r="J43" s="268" t="s">
        <v>463</v>
      </c>
      <c r="K43" s="268" t="s">
        <v>2443</v>
      </c>
      <c r="L43" s="269">
        <v>43636.0</v>
      </c>
      <c r="M43" s="268" t="s">
        <v>350</v>
      </c>
      <c r="N43" s="268" t="s">
        <v>151</v>
      </c>
      <c r="O43" s="269">
        <v>44426.0</v>
      </c>
      <c r="P43" s="268" t="s">
        <v>133</v>
      </c>
      <c r="Q43" s="268" t="s">
        <v>215</v>
      </c>
      <c r="R43" s="295"/>
      <c r="S43" s="173"/>
      <c r="T43" s="466" t="s">
        <v>22</v>
      </c>
      <c r="U43" s="268"/>
      <c r="V43" s="268"/>
      <c r="W43" s="268"/>
      <c r="X43" s="178" t="s">
        <v>2444</v>
      </c>
      <c r="Y43" s="178" t="s">
        <v>2445</v>
      </c>
      <c r="Z43" s="178" t="s">
        <v>2446</v>
      </c>
      <c r="AA43" s="178"/>
      <c r="AB43" s="178"/>
      <c r="AC43" s="178"/>
      <c r="AD43" s="178"/>
      <c r="AE43" s="178"/>
      <c r="AF43" s="609"/>
      <c r="AG43" s="609"/>
      <c r="AH43" s="609"/>
      <c r="AI43" s="609"/>
      <c r="AJ43" s="609"/>
      <c r="AK43" s="609"/>
      <c r="AL43" s="609"/>
      <c r="AM43" s="609"/>
      <c r="AN43" s="609"/>
      <c r="AO43" s="609"/>
      <c r="AP43" s="609"/>
      <c r="AQ43" s="609"/>
      <c r="AR43" s="609"/>
      <c r="AS43" s="609"/>
      <c r="AT43" s="609"/>
      <c r="AU43" s="609"/>
      <c r="AV43" s="609"/>
      <c r="AW43" s="609"/>
      <c r="AX43" s="609"/>
      <c r="AY43" s="609"/>
    </row>
    <row r="44" ht="22.5" customHeight="1">
      <c r="A44" s="268">
        <v>17.0</v>
      </c>
      <c r="B44" s="268">
        <v>7.0</v>
      </c>
      <c r="C44" s="268" t="s">
        <v>222</v>
      </c>
      <c r="D44" s="268"/>
      <c r="E44" s="268"/>
      <c r="F44" s="268"/>
      <c r="G44" s="360">
        <v>1.0</v>
      </c>
      <c r="H44" s="616" t="s">
        <v>2447</v>
      </c>
      <c r="I44" s="267" t="s">
        <v>2448</v>
      </c>
      <c r="J44" s="468" t="s">
        <v>366</v>
      </c>
      <c r="K44" s="468" t="s">
        <v>2449</v>
      </c>
      <c r="L44" s="469">
        <v>43425.0</v>
      </c>
      <c r="M44" s="468" t="s">
        <v>350</v>
      </c>
      <c r="N44" s="468" t="s">
        <v>153</v>
      </c>
      <c r="O44" s="469">
        <v>44426.0</v>
      </c>
      <c r="P44" s="468" t="s">
        <v>133</v>
      </c>
      <c r="Q44" s="268" t="s">
        <v>215</v>
      </c>
      <c r="R44" s="295" t="s">
        <v>2450</v>
      </c>
      <c r="S44" s="173"/>
      <c r="T44" s="268" t="s">
        <v>11</v>
      </c>
      <c r="U44" s="268"/>
      <c r="V44" s="193"/>
      <c r="W44" s="268"/>
      <c r="X44" s="178" t="s">
        <v>2451</v>
      </c>
      <c r="Y44" s="178" t="s">
        <v>2452</v>
      </c>
      <c r="Z44" s="178" t="s">
        <v>2453</v>
      </c>
      <c r="AA44" s="178" t="s">
        <v>2454</v>
      </c>
      <c r="AB44" s="339" t="s">
        <v>2455</v>
      </c>
      <c r="AC44" s="339"/>
      <c r="AD44" s="339"/>
      <c r="AE44" s="339"/>
      <c r="AF44" s="510"/>
      <c r="AG44" s="510"/>
      <c r="AH44" s="609"/>
      <c r="AI44" s="609"/>
      <c r="AJ44" s="609"/>
      <c r="AK44" s="609"/>
      <c r="AL44" s="609"/>
      <c r="AM44" s="609"/>
      <c r="AN44" s="609"/>
      <c r="AO44" s="609"/>
      <c r="AP44" s="609"/>
      <c r="AQ44" s="609"/>
      <c r="AR44" s="609"/>
      <c r="AS44" s="609"/>
      <c r="AT44" s="609"/>
      <c r="AU44" s="609"/>
      <c r="AV44" s="609"/>
      <c r="AW44" s="609"/>
      <c r="AX44" s="609"/>
      <c r="AY44" s="609"/>
    </row>
    <row r="45" ht="22.5" customHeight="1">
      <c r="A45" s="268">
        <v>18.0</v>
      </c>
      <c r="B45" s="268">
        <v>7.0</v>
      </c>
      <c r="C45" s="268" t="s">
        <v>222</v>
      </c>
      <c r="D45" s="268"/>
      <c r="E45" s="268"/>
      <c r="F45" s="268"/>
      <c r="G45" s="360">
        <v>1.0</v>
      </c>
      <c r="H45" s="616" t="s">
        <v>2456</v>
      </c>
      <c r="I45" s="267" t="s">
        <v>2457</v>
      </c>
      <c r="J45" s="468" t="s">
        <v>836</v>
      </c>
      <c r="K45" s="468" t="s">
        <v>2458</v>
      </c>
      <c r="L45" s="469">
        <v>43484.0</v>
      </c>
      <c r="M45" s="468" t="s">
        <v>338</v>
      </c>
      <c r="N45" s="468" t="s">
        <v>154</v>
      </c>
      <c r="O45" s="469">
        <v>45519.0</v>
      </c>
      <c r="P45" s="468" t="s">
        <v>42</v>
      </c>
      <c r="Q45" s="268" t="s">
        <v>215</v>
      </c>
      <c r="R45" s="295" t="s">
        <v>2459</v>
      </c>
      <c r="S45" s="173"/>
      <c r="T45" s="268" t="s">
        <v>11</v>
      </c>
      <c r="U45" s="268"/>
      <c r="V45" s="193"/>
      <c r="W45" s="268"/>
      <c r="X45" s="178" t="s">
        <v>2460</v>
      </c>
      <c r="Y45" s="178"/>
      <c r="Z45" s="178"/>
      <c r="AA45" s="178"/>
      <c r="AB45" s="339"/>
      <c r="AC45" s="178"/>
      <c r="AD45" s="178"/>
      <c r="AE45" s="178"/>
      <c r="AF45" s="609"/>
      <c r="AG45" s="609"/>
      <c r="AH45" s="609"/>
      <c r="AI45" s="609"/>
      <c r="AJ45" s="609"/>
      <c r="AK45" s="609"/>
      <c r="AL45" s="609"/>
      <c r="AM45" s="609"/>
      <c r="AN45" s="609"/>
      <c r="AO45" s="609"/>
      <c r="AP45" s="609"/>
      <c r="AQ45" s="609"/>
      <c r="AR45" s="609"/>
      <c r="AS45" s="609"/>
      <c r="AT45" s="609"/>
      <c r="AU45" s="609"/>
      <c r="AV45" s="609"/>
      <c r="AW45" s="609"/>
      <c r="AX45" s="609"/>
      <c r="AY45" s="609"/>
    </row>
    <row r="46" ht="22.5" customHeight="1">
      <c r="A46" s="268">
        <v>19.0</v>
      </c>
      <c r="B46" s="268">
        <v>7.0</v>
      </c>
      <c r="C46" s="268" t="s">
        <v>222</v>
      </c>
      <c r="D46" s="268"/>
      <c r="E46" s="268"/>
      <c r="F46" s="268"/>
      <c r="G46" s="360">
        <v>1.0</v>
      </c>
      <c r="H46" s="616" t="s">
        <v>2461</v>
      </c>
      <c r="I46" s="267" t="s">
        <v>2462</v>
      </c>
      <c r="J46" s="268" t="s">
        <v>2463</v>
      </c>
      <c r="K46" s="468" t="s">
        <v>2464</v>
      </c>
      <c r="L46" s="269">
        <v>43370.0</v>
      </c>
      <c r="M46" s="268" t="s">
        <v>350</v>
      </c>
      <c r="N46" s="268" t="s">
        <v>153</v>
      </c>
      <c r="O46" s="469">
        <v>45519.0</v>
      </c>
      <c r="P46" s="268" t="s">
        <v>115</v>
      </c>
      <c r="Q46" s="268" t="s">
        <v>215</v>
      </c>
      <c r="R46" s="295" t="s">
        <v>2465</v>
      </c>
      <c r="S46" s="173"/>
      <c r="T46" s="268" t="s">
        <v>11</v>
      </c>
      <c r="U46" s="268"/>
      <c r="V46" s="193"/>
      <c r="W46" s="268"/>
      <c r="X46" s="178" t="s">
        <v>2466</v>
      </c>
      <c r="Y46" s="178"/>
      <c r="Z46" s="178"/>
      <c r="AA46" s="178"/>
      <c r="AB46" s="339"/>
      <c r="AC46" s="178"/>
      <c r="AD46" s="178"/>
      <c r="AE46" s="178"/>
      <c r="AF46" s="609"/>
      <c r="AG46" s="609"/>
      <c r="AH46" s="609"/>
      <c r="AI46" s="609"/>
      <c r="AJ46" s="609"/>
      <c r="AK46" s="609"/>
      <c r="AL46" s="609"/>
      <c r="AM46" s="609"/>
      <c r="AN46" s="609"/>
      <c r="AO46" s="609"/>
      <c r="AP46" s="609"/>
      <c r="AQ46" s="609"/>
      <c r="AR46" s="609"/>
      <c r="AS46" s="609"/>
      <c r="AT46" s="609"/>
      <c r="AU46" s="609"/>
      <c r="AV46" s="609"/>
      <c r="AW46" s="609"/>
      <c r="AX46" s="609"/>
      <c r="AY46" s="609"/>
    </row>
    <row r="47" ht="22.5" customHeight="1">
      <c r="A47" s="352">
        <v>20.0</v>
      </c>
      <c r="B47" s="268">
        <v>7.0</v>
      </c>
      <c r="C47" s="268" t="s">
        <v>222</v>
      </c>
      <c r="D47" s="352"/>
      <c r="E47" s="352"/>
      <c r="F47" s="352"/>
      <c r="G47" s="360">
        <v>1.0</v>
      </c>
      <c r="H47" s="617" t="s">
        <v>2467</v>
      </c>
      <c r="I47" s="618" t="s">
        <v>2468</v>
      </c>
      <c r="J47" s="352" t="s">
        <v>361</v>
      </c>
      <c r="K47" s="352" t="s">
        <v>2469</v>
      </c>
      <c r="L47" s="623">
        <v>43481.0</v>
      </c>
      <c r="M47" s="352" t="s">
        <v>338</v>
      </c>
      <c r="N47" s="352"/>
      <c r="O47" s="498">
        <v>45883.0</v>
      </c>
      <c r="P47" s="352" t="s">
        <v>133</v>
      </c>
      <c r="Q47" s="352" t="s">
        <v>345</v>
      </c>
      <c r="R47" s="204" t="s">
        <v>2470</v>
      </c>
      <c r="S47" s="183"/>
      <c r="T47" s="352" t="s">
        <v>22</v>
      </c>
      <c r="U47" s="352"/>
      <c r="V47" s="352"/>
      <c r="W47" s="352"/>
      <c r="X47" s="501"/>
      <c r="Y47" s="501"/>
      <c r="Z47" s="188"/>
      <c r="AA47" s="188"/>
      <c r="AB47" s="188"/>
      <c r="AC47" s="188"/>
      <c r="AD47" s="188"/>
      <c r="AE47" s="188"/>
      <c r="AF47" s="357"/>
      <c r="AG47" s="182"/>
      <c r="AH47" s="182"/>
      <c r="AI47" s="357"/>
      <c r="AJ47" s="357"/>
      <c r="AK47" s="357"/>
      <c r="AL47" s="357"/>
      <c r="AM47" s="357"/>
      <c r="AN47" s="357"/>
      <c r="AO47" s="357"/>
      <c r="AP47" s="357"/>
      <c r="AQ47" s="357"/>
      <c r="AR47" s="357"/>
      <c r="AS47" s="357"/>
      <c r="AT47" s="620"/>
      <c r="AU47" s="620"/>
      <c r="AV47" s="620"/>
      <c r="AW47" s="620"/>
      <c r="AX47" s="620"/>
      <c r="AY47" s="620"/>
    </row>
    <row r="48" ht="22.5" customHeight="1">
      <c r="A48" s="352">
        <v>21.0</v>
      </c>
      <c r="B48" s="268">
        <v>7.0</v>
      </c>
      <c r="C48" s="268" t="s">
        <v>222</v>
      </c>
      <c r="D48" s="352"/>
      <c r="E48" s="352"/>
      <c r="F48" s="352"/>
      <c r="G48" s="360">
        <v>1.0</v>
      </c>
      <c r="H48" s="617" t="s">
        <v>2471</v>
      </c>
      <c r="I48" s="618" t="s">
        <v>2472</v>
      </c>
      <c r="J48" s="352" t="s">
        <v>336</v>
      </c>
      <c r="K48" s="497" t="s">
        <v>2473</v>
      </c>
      <c r="L48" s="623">
        <v>43347.0</v>
      </c>
      <c r="M48" s="352" t="s">
        <v>350</v>
      </c>
      <c r="N48" s="352"/>
      <c r="O48" s="498">
        <v>45883.0</v>
      </c>
      <c r="P48" s="352" t="s">
        <v>133</v>
      </c>
      <c r="Q48" s="352" t="s">
        <v>345</v>
      </c>
      <c r="R48" s="204" t="s">
        <v>2474</v>
      </c>
      <c r="S48" s="183"/>
      <c r="T48" s="352" t="s">
        <v>26</v>
      </c>
      <c r="U48" s="352"/>
      <c r="V48" s="352"/>
      <c r="W48" s="352"/>
      <c r="X48" s="501"/>
      <c r="Y48" s="501"/>
      <c r="Z48" s="188"/>
      <c r="AA48" s="188"/>
      <c r="AB48" s="188"/>
      <c r="AC48" s="188"/>
      <c r="AD48" s="188"/>
      <c r="AE48" s="188"/>
      <c r="AF48" s="357"/>
      <c r="AG48" s="182"/>
      <c r="AH48" s="182"/>
      <c r="AI48" s="357"/>
      <c r="AJ48" s="357"/>
      <c r="AK48" s="357"/>
      <c r="AL48" s="357"/>
      <c r="AM48" s="357"/>
      <c r="AN48" s="357"/>
      <c r="AO48" s="357"/>
      <c r="AP48" s="357"/>
      <c r="AQ48" s="357"/>
      <c r="AR48" s="357"/>
      <c r="AS48" s="357"/>
      <c r="AT48" s="620"/>
      <c r="AU48" s="620"/>
      <c r="AV48" s="620"/>
      <c r="AW48" s="620"/>
      <c r="AX48" s="620"/>
      <c r="AY48" s="620"/>
    </row>
    <row r="49" ht="22.5" customHeight="1">
      <c r="A49" s="352">
        <v>12.0</v>
      </c>
      <c r="B49" s="268">
        <v>7.0</v>
      </c>
      <c r="C49" s="268" t="s">
        <v>222</v>
      </c>
      <c r="D49" s="352"/>
      <c r="E49" s="352"/>
      <c r="F49" s="352"/>
      <c r="G49" s="360">
        <v>1.0</v>
      </c>
      <c r="H49" s="621" t="s">
        <v>2475</v>
      </c>
      <c r="I49" s="618" t="s">
        <v>2476</v>
      </c>
      <c r="J49" s="497" t="s">
        <v>475</v>
      </c>
      <c r="K49" s="497" t="s">
        <v>2477</v>
      </c>
      <c r="L49" s="498">
        <v>43429.0</v>
      </c>
      <c r="M49" s="497" t="s">
        <v>338</v>
      </c>
      <c r="N49" s="497"/>
      <c r="O49" s="498">
        <v>45883.0</v>
      </c>
      <c r="P49" s="497" t="s">
        <v>133</v>
      </c>
      <c r="Q49" s="352" t="s">
        <v>345</v>
      </c>
      <c r="R49" s="204" t="s">
        <v>2474</v>
      </c>
      <c r="S49" s="183"/>
      <c r="T49" s="352" t="s">
        <v>26</v>
      </c>
      <c r="U49" s="352"/>
      <c r="V49" s="501"/>
      <c r="W49" s="352"/>
      <c r="X49" s="188"/>
      <c r="Y49" s="188"/>
      <c r="Z49" s="188"/>
      <c r="AA49" s="188"/>
      <c r="AB49" s="622"/>
      <c r="AC49" s="622"/>
      <c r="AD49" s="622"/>
      <c r="AE49" s="622"/>
      <c r="AF49" s="502"/>
      <c r="AG49" s="502"/>
      <c r="AH49" s="502"/>
      <c r="AI49" s="502"/>
      <c r="AJ49" s="502"/>
      <c r="AK49" s="502"/>
      <c r="AL49" s="502"/>
      <c r="AM49" s="502"/>
      <c r="AN49" s="502"/>
      <c r="AO49" s="502"/>
      <c r="AP49" s="502"/>
      <c r="AQ49" s="502"/>
      <c r="AR49" s="502"/>
      <c r="AS49" s="502"/>
      <c r="AT49" s="502"/>
      <c r="AU49" s="502"/>
      <c r="AV49" s="502"/>
      <c r="AW49" s="502"/>
      <c r="AX49" s="502"/>
      <c r="AY49" s="502"/>
    </row>
    <row r="50" ht="22.5" customHeight="1">
      <c r="A50" s="484">
        <v>1.0</v>
      </c>
      <c r="B50" s="268">
        <v>7.0</v>
      </c>
      <c r="C50" s="268" t="s">
        <v>222</v>
      </c>
      <c r="D50" s="484"/>
      <c r="E50" s="484"/>
      <c r="F50" s="484"/>
      <c r="G50" s="360">
        <v>1.0</v>
      </c>
      <c r="H50" s="624" t="s">
        <v>2478</v>
      </c>
      <c r="I50" s="625"/>
      <c r="J50" s="487" t="s">
        <v>1490</v>
      </c>
      <c r="K50" s="487" t="s">
        <v>2479</v>
      </c>
      <c r="L50" s="488">
        <v>43386.0</v>
      </c>
      <c r="M50" s="487" t="s">
        <v>350</v>
      </c>
      <c r="N50" s="487"/>
      <c r="O50" s="488">
        <v>45883.0</v>
      </c>
      <c r="P50" s="487" t="s">
        <v>25</v>
      </c>
      <c r="Q50" s="484" t="s">
        <v>345</v>
      </c>
      <c r="R50" s="626" t="s">
        <v>2480</v>
      </c>
      <c r="S50" s="491"/>
      <c r="T50" s="484" t="s">
        <v>11</v>
      </c>
      <c r="U50" s="484"/>
      <c r="V50" s="492"/>
      <c r="W50" s="484"/>
      <c r="X50" s="493"/>
      <c r="Y50" s="493"/>
      <c r="Z50" s="493"/>
      <c r="AA50" s="493"/>
      <c r="AB50" s="627"/>
      <c r="AC50" s="627"/>
      <c r="AD50" s="627"/>
      <c r="AE50" s="627"/>
      <c r="AF50" s="494"/>
      <c r="AG50" s="494"/>
      <c r="AH50" s="494"/>
      <c r="AI50" s="494"/>
      <c r="AJ50" s="494"/>
      <c r="AK50" s="494"/>
      <c r="AL50" s="494"/>
      <c r="AM50" s="494"/>
      <c r="AN50" s="494"/>
      <c r="AO50" s="494"/>
      <c r="AP50" s="494"/>
      <c r="AQ50" s="494"/>
      <c r="AR50" s="494"/>
      <c r="AS50" s="494"/>
      <c r="AT50" s="494"/>
      <c r="AU50" s="494"/>
      <c r="AV50" s="494"/>
      <c r="AW50" s="494"/>
      <c r="AX50" s="494"/>
      <c r="AY50" s="494"/>
    </row>
    <row r="51" ht="22.5" customHeight="1">
      <c r="A51" s="268">
        <v>24.0</v>
      </c>
      <c r="B51" s="268"/>
      <c r="C51" s="268"/>
      <c r="D51" s="268"/>
      <c r="E51" s="268"/>
      <c r="F51" s="268"/>
      <c r="G51" s="268"/>
      <c r="H51" s="608"/>
      <c r="I51" s="267"/>
      <c r="J51" s="202"/>
      <c r="K51" s="268"/>
      <c r="L51" s="269"/>
      <c r="M51" s="268"/>
      <c r="N51" s="268"/>
      <c r="O51" s="269"/>
      <c r="P51" s="268"/>
      <c r="Q51" s="268"/>
      <c r="R51" s="295"/>
      <c r="S51" s="173"/>
      <c r="T51" s="268"/>
      <c r="U51" s="268"/>
      <c r="V51" s="268"/>
      <c r="W51" s="268"/>
      <c r="X51" s="178"/>
      <c r="Y51" s="178"/>
      <c r="Z51" s="178"/>
      <c r="AA51" s="178"/>
      <c r="AB51" s="178"/>
      <c r="AC51" s="178"/>
      <c r="AD51" s="178"/>
      <c r="AE51" s="178"/>
      <c r="AF51" s="609"/>
      <c r="AG51" s="609"/>
      <c r="AH51" s="609"/>
      <c r="AI51" s="609"/>
      <c r="AJ51" s="609"/>
      <c r="AK51" s="609"/>
      <c r="AL51" s="609"/>
      <c r="AM51" s="609"/>
      <c r="AN51" s="609"/>
      <c r="AO51" s="609"/>
      <c r="AP51" s="609"/>
      <c r="AQ51" s="609"/>
      <c r="AR51" s="609"/>
      <c r="AS51" s="609"/>
      <c r="AT51" s="609"/>
      <c r="AU51" s="609"/>
      <c r="AV51" s="609"/>
      <c r="AW51" s="609"/>
      <c r="AX51" s="609"/>
      <c r="AY51" s="609"/>
    </row>
    <row r="52" ht="18.75" customHeight="1">
      <c r="A52" s="164" t="s">
        <v>2481</v>
      </c>
      <c r="B52" s="25"/>
      <c r="C52" s="25"/>
      <c r="D52" s="25"/>
      <c r="E52" s="25"/>
      <c r="F52" s="25"/>
      <c r="G52" s="25"/>
      <c r="H52" s="25"/>
      <c r="I52" s="25"/>
      <c r="J52" s="25"/>
      <c r="K52" s="26"/>
      <c r="L52" s="457"/>
      <c r="M52" s="458"/>
      <c r="N52" s="603"/>
      <c r="O52" s="457"/>
      <c r="P52" s="458"/>
      <c r="Q52" s="458"/>
      <c r="R52" s="604"/>
      <c r="S52" s="273"/>
      <c r="T52" s="458"/>
      <c r="U52" s="458"/>
      <c r="V52" s="458"/>
      <c r="W52" s="458"/>
      <c r="X52" s="368"/>
      <c r="Y52" s="368"/>
      <c r="Z52" s="368"/>
      <c r="AA52" s="368"/>
      <c r="AB52" s="368"/>
      <c r="AC52" s="368"/>
      <c r="AD52" s="368"/>
      <c r="AE52" s="368"/>
      <c r="AF52" s="606"/>
      <c r="AG52" s="606"/>
      <c r="AH52" s="606"/>
      <c r="AI52" s="606"/>
      <c r="AJ52" s="606"/>
      <c r="AK52" s="606"/>
      <c r="AL52" s="606"/>
      <c r="AM52" s="606"/>
      <c r="AN52" s="606"/>
      <c r="AO52" s="606"/>
      <c r="AP52" s="606"/>
      <c r="AQ52" s="607"/>
      <c r="AR52" s="607"/>
      <c r="AS52" s="607"/>
      <c r="AT52" s="607"/>
      <c r="AU52" s="607"/>
      <c r="AV52" s="607"/>
      <c r="AW52" s="607"/>
      <c r="AX52" s="607"/>
      <c r="AY52" s="607"/>
    </row>
    <row r="53" ht="22.5" customHeight="1">
      <c r="A53" s="268">
        <v>1.0</v>
      </c>
      <c r="B53" s="268">
        <v>4.0</v>
      </c>
      <c r="C53" s="268" t="s">
        <v>224</v>
      </c>
      <c r="D53" s="268"/>
      <c r="E53" s="268"/>
      <c r="F53" s="268"/>
      <c r="G53" s="360">
        <v>1.0</v>
      </c>
      <c r="H53" s="608" t="s">
        <v>2482</v>
      </c>
      <c r="I53" s="267" t="s">
        <v>2483</v>
      </c>
      <c r="J53" s="268" t="s">
        <v>2484</v>
      </c>
      <c r="K53" s="268" t="s">
        <v>2485</v>
      </c>
      <c r="L53" s="269">
        <v>43364.0</v>
      </c>
      <c r="M53" s="268" t="s">
        <v>338</v>
      </c>
      <c r="N53" s="268" t="s">
        <v>154</v>
      </c>
      <c r="O53" s="269">
        <v>44426.0</v>
      </c>
      <c r="P53" s="268" t="s">
        <v>53</v>
      </c>
      <c r="Q53" s="268" t="s">
        <v>203</v>
      </c>
      <c r="R53" s="295" t="s">
        <v>2486</v>
      </c>
      <c r="S53" s="173"/>
      <c r="T53" s="268" t="s">
        <v>11</v>
      </c>
      <c r="U53" s="268"/>
      <c r="V53" s="268"/>
      <c r="W53" s="268"/>
      <c r="X53" s="178" t="s">
        <v>2487</v>
      </c>
      <c r="Y53" s="178" t="s">
        <v>2488</v>
      </c>
      <c r="Z53" s="178" t="s">
        <v>2489</v>
      </c>
      <c r="AA53" s="178" t="s">
        <v>2490</v>
      </c>
      <c r="AB53" s="178"/>
      <c r="AC53" s="340"/>
      <c r="AD53" s="340"/>
      <c r="AE53" s="340"/>
      <c r="AF53" s="609"/>
      <c r="AG53" s="609"/>
      <c r="AH53" s="609"/>
      <c r="AI53" s="609"/>
      <c r="AJ53" s="609"/>
      <c r="AK53" s="609"/>
      <c r="AL53" s="609"/>
      <c r="AM53" s="609"/>
      <c r="AN53" s="609"/>
      <c r="AO53" s="609"/>
      <c r="AP53" s="609"/>
      <c r="AQ53" s="609"/>
      <c r="AR53" s="609"/>
      <c r="AS53" s="609"/>
      <c r="AT53" s="609"/>
      <c r="AU53" s="609"/>
      <c r="AV53" s="609"/>
      <c r="AW53" s="609"/>
      <c r="AX53" s="609"/>
      <c r="AY53" s="609"/>
    </row>
    <row r="54" ht="22.5" customHeight="1">
      <c r="A54" s="268">
        <v>2.0</v>
      </c>
      <c r="B54" s="268">
        <v>4.0</v>
      </c>
      <c r="C54" s="268" t="s">
        <v>224</v>
      </c>
      <c r="D54" s="268"/>
      <c r="E54" s="268"/>
      <c r="F54" s="268"/>
      <c r="G54" s="360">
        <v>1.0</v>
      </c>
      <c r="H54" s="608" t="s">
        <v>2491</v>
      </c>
      <c r="I54" s="267" t="s">
        <v>2492</v>
      </c>
      <c r="J54" s="268" t="s">
        <v>569</v>
      </c>
      <c r="K54" s="268" t="s">
        <v>2493</v>
      </c>
      <c r="L54" s="269">
        <v>43431.0</v>
      </c>
      <c r="M54" s="268" t="s">
        <v>338</v>
      </c>
      <c r="N54" s="268" t="s">
        <v>153</v>
      </c>
      <c r="O54" s="269">
        <v>45665.0</v>
      </c>
      <c r="P54" s="268" t="s">
        <v>115</v>
      </c>
      <c r="Q54" s="268" t="s">
        <v>203</v>
      </c>
      <c r="R54" s="295" t="s">
        <v>2494</v>
      </c>
      <c r="S54" s="173"/>
      <c r="T54" s="466" t="s">
        <v>26</v>
      </c>
      <c r="U54" s="268"/>
      <c r="V54" s="268"/>
      <c r="W54" s="268"/>
      <c r="X54" s="178" t="s">
        <v>2495</v>
      </c>
      <c r="Y54" s="178"/>
      <c r="Z54" s="178"/>
      <c r="AA54" s="178"/>
      <c r="AB54" s="178"/>
      <c r="AC54" s="178"/>
      <c r="AD54" s="178"/>
      <c r="AE54" s="178"/>
      <c r="AF54" s="609"/>
      <c r="AG54" s="609"/>
      <c r="AH54" s="609"/>
      <c r="AI54" s="609"/>
      <c r="AJ54" s="609"/>
      <c r="AK54" s="609"/>
      <c r="AL54" s="609"/>
      <c r="AM54" s="609"/>
      <c r="AN54" s="609"/>
      <c r="AO54" s="609"/>
      <c r="AP54" s="609"/>
      <c r="AQ54" s="609"/>
      <c r="AR54" s="609"/>
      <c r="AS54" s="609"/>
      <c r="AT54" s="609"/>
      <c r="AU54" s="609"/>
      <c r="AV54" s="609"/>
      <c r="AW54" s="609"/>
      <c r="AX54" s="609"/>
      <c r="AY54" s="609"/>
    </row>
    <row r="55" ht="22.5" customHeight="1">
      <c r="A55" s="268">
        <v>3.0</v>
      </c>
      <c r="B55" s="268">
        <v>4.0</v>
      </c>
      <c r="C55" s="268" t="s">
        <v>224</v>
      </c>
      <c r="D55" s="268"/>
      <c r="E55" s="268"/>
      <c r="F55" s="268"/>
      <c r="G55" s="360">
        <v>1.0</v>
      </c>
      <c r="H55" s="608" t="s">
        <v>2496</v>
      </c>
      <c r="I55" s="267" t="s">
        <v>2497</v>
      </c>
      <c r="J55" s="268" t="s">
        <v>361</v>
      </c>
      <c r="K55" s="268" t="s">
        <v>2498</v>
      </c>
      <c r="L55" s="269">
        <v>43366.0</v>
      </c>
      <c r="M55" s="268" t="s">
        <v>350</v>
      </c>
      <c r="N55" s="268" t="s">
        <v>153</v>
      </c>
      <c r="O55" s="269">
        <v>44202.0</v>
      </c>
      <c r="P55" s="268" t="s">
        <v>37</v>
      </c>
      <c r="Q55" s="268" t="s">
        <v>205</v>
      </c>
      <c r="R55" s="295"/>
      <c r="S55" s="285"/>
      <c r="T55" s="268" t="s">
        <v>11</v>
      </c>
      <c r="U55" s="268"/>
      <c r="V55" s="268"/>
      <c r="W55" s="268"/>
      <c r="X55" s="178" t="s">
        <v>2499</v>
      </c>
      <c r="Y55" s="178" t="s">
        <v>2500</v>
      </c>
      <c r="Z55" s="178" t="s">
        <v>2501</v>
      </c>
      <c r="AA55" s="178" t="s">
        <v>2502</v>
      </c>
      <c r="AB55" s="178" t="s">
        <v>2503</v>
      </c>
      <c r="AC55" s="178"/>
      <c r="AD55" s="178"/>
      <c r="AE55" s="178"/>
      <c r="AF55" s="268"/>
      <c r="AG55" s="268"/>
      <c r="AH55" s="268"/>
      <c r="AI55" s="268"/>
      <c r="AJ55" s="268"/>
      <c r="AK55" s="268"/>
      <c r="AL55" s="268"/>
      <c r="AM55" s="268"/>
      <c r="AN55" s="268"/>
      <c r="AO55" s="268"/>
      <c r="AP55" s="268"/>
      <c r="AQ55" s="268"/>
      <c r="AR55" s="268"/>
      <c r="AS55" s="268"/>
      <c r="AT55" s="268"/>
      <c r="AU55" s="268"/>
      <c r="AV55" s="268"/>
      <c r="AW55" s="268"/>
      <c r="AX55" s="268"/>
      <c r="AY55" s="268"/>
    </row>
    <row r="56" ht="22.5" customHeight="1">
      <c r="A56" s="268">
        <v>4.0</v>
      </c>
      <c r="B56" s="268">
        <v>4.0</v>
      </c>
      <c r="C56" s="268" t="s">
        <v>224</v>
      </c>
      <c r="D56" s="268"/>
      <c r="E56" s="268"/>
      <c r="F56" s="268"/>
      <c r="G56" s="360">
        <v>1.0</v>
      </c>
      <c r="H56" s="608" t="s">
        <v>2504</v>
      </c>
      <c r="I56" s="267" t="s">
        <v>2505</v>
      </c>
      <c r="J56" s="268" t="s">
        <v>418</v>
      </c>
      <c r="K56" s="268" t="s">
        <v>2506</v>
      </c>
      <c r="L56" s="269">
        <v>43656.0</v>
      </c>
      <c r="M56" s="268" t="s">
        <v>350</v>
      </c>
      <c r="N56" s="268" t="s">
        <v>152</v>
      </c>
      <c r="O56" s="269">
        <v>45519.0</v>
      </c>
      <c r="P56" s="268" t="s">
        <v>133</v>
      </c>
      <c r="Q56" s="268" t="s">
        <v>205</v>
      </c>
      <c r="R56" s="295"/>
      <c r="S56" s="173"/>
      <c r="T56" s="466" t="s">
        <v>26</v>
      </c>
      <c r="U56" s="268"/>
      <c r="V56" s="268"/>
      <c r="W56" s="268"/>
      <c r="X56" s="178" t="s">
        <v>2507</v>
      </c>
      <c r="Y56" s="178"/>
      <c r="Z56" s="178"/>
      <c r="AA56" s="178"/>
      <c r="AB56" s="178"/>
      <c r="AC56" s="178"/>
      <c r="AD56" s="178"/>
      <c r="AE56" s="178"/>
      <c r="AF56" s="609"/>
      <c r="AG56" s="609"/>
      <c r="AH56" s="609"/>
      <c r="AI56" s="609"/>
      <c r="AJ56" s="609"/>
      <c r="AK56" s="609"/>
      <c r="AL56" s="609"/>
      <c r="AM56" s="609"/>
      <c r="AN56" s="609"/>
      <c r="AO56" s="609"/>
      <c r="AP56" s="609"/>
      <c r="AQ56" s="609"/>
      <c r="AR56" s="609"/>
      <c r="AS56" s="609"/>
      <c r="AT56" s="609"/>
      <c r="AU56" s="609"/>
      <c r="AV56" s="609"/>
      <c r="AW56" s="609"/>
      <c r="AX56" s="609"/>
      <c r="AY56" s="609"/>
    </row>
    <row r="57" ht="22.5" customHeight="1">
      <c r="A57" s="268">
        <v>5.0</v>
      </c>
      <c r="B57" s="268">
        <v>4.0</v>
      </c>
      <c r="C57" s="268" t="s">
        <v>224</v>
      </c>
      <c r="D57" s="268"/>
      <c r="E57" s="268"/>
      <c r="F57" s="268"/>
      <c r="G57" s="360">
        <v>1.0</v>
      </c>
      <c r="H57" s="608" t="s">
        <v>2508</v>
      </c>
      <c r="I57" s="267" t="s">
        <v>2509</v>
      </c>
      <c r="J57" s="268" t="s">
        <v>2510</v>
      </c>
      <c r="K57" s="268" t="s">
        <v>2511</v>
      </c>
      <c r="L57" s="269">
        <v>43584.0</v>
      </c>
      <c r="M57" s="268" t="s">
        <v>350</v>
      </c>
      <c r="N57" s="268" t="s">
        <v>152</v>
      </c>
      <c r="O57" s="269">
        <v>45519.0</v>
      </c>
      <c r="P57" s="268" t="s">
        <v>76</v>
      </c>
      <c r="Q57" s="268" t="s">
        <v>205</v>
      </c>
      <c r="R57" s="295" t="s">
        <v>2512</v>
      </c>
      <c r="S57" s="615"/>
      <c r="T57" s="268" t="s">
        <v>11</v>
      </c>
      <c r="U57" s="504"/>
      <c r="V57" s="504"/>
      <c r="W57" s="504"/>
      <c r="X57" s="178" t="s">
        <v>2513</v>
      </c>
      <c r="Y57" s="178"/>
      <c r="Z57" s="507"/>
      <c r="AA57" s="178"/>
      <c r="AB57" s="178"/>
      <c r="AC57" s="178"/>
      <c r="AD57" s="178"/>
      <c r="AE57" s="178"/>
      <c r="AF57" s="609"/>
      <c r="AG57" s="609"/>
      <c r="AH57" s="609"/>
      <c r="AI57" s="609"/>
      <c r="AJ57" s="609"/>
      <c r="AK57" s="609"/>
      <c r="AL57" s="609"/>
      <c r="AM57" s="609"/>
      <c r="AN57" s="609"/>
      <c r="AO57" s="609"/>
      <c r="AP57" s="609"/>
      <c r="AQ57" s="609"/>
      <c r="AR57" s="609"/>
      <c r="AS57" s="609"/>
      <c r="AT57" s="609"/>
      <c r="AU57" s="609"/>
      <c r="AV57" s="609"/>
      <c r="AW57" s="609"/>
      <c r="AX57" s="609"/>
      <c r="AY57" s="609"/>
    </row>
    <row r="58" ht="22.5" customHeight="1">
      <c r="A58" s="268">
        <v>6.0</v>
      </c>
      <c r="B58" s="268">
        <v>4.0</v>
      </c>
      <c r="C58" s="268" t="s">
        <v>224</v>
      </c>
      <c r="D58" s="268"/>
      <c r="E58" s="268"/>
      <c r="F58" s="268"/>
      <c r="G58" s="360">
        <v>1.0</v>
      </c>
      <c r="H58" s="608" t="s">
        <v>2514</v>
      </c>
      <c r="I58" s="267" t="s">
        <v>2515</v>
      </c>
      <c r="J58" s="268" t="s">
        <v>590</v>
      </c>
      <c r="K58" s="268" t="s">
        <v>2516</v>
      </c>
      <c r="L58" s="269">
        <v>43583.0</v>
      </c>
      <c r="M58" s="268" t="s">
        <v>350</v>
      </c>
      <c r="N58" s="268" t="s">
        <v>154</v>
      </c>
      <c r="O58" s="269">
        <v>45519.0</v>
      </c>
      <c r="P58" s="268" t="s">
        <v>115</v>
      </c>
      <c r="Q58" s="268" t="s">
        <v>207</v>
      </c>
      <c r="R58" s="295" t="s">
        <v>2517</v>
      </c>
      <c r="S58" s="173"/>
      <c r="T58" s="466" t="s">
        <v>26</v>
      </c>
      <c r="U58" s="268"/>
      <c r="V58" s="268"/>
      <c r="W58" s="268"/>
      <c r="X58" s="178" t="s">
        <v>2518</v>
      </c>
      <c r="Y58" s="178"/>
      <c r="Z58" s="178"/>
      <c r="AA58" s="178"/>
      <c r="AB58" s="178"/>
      <c r="AC58" s="178"/>
      <c r="AD58" s="178"/>
      <c r="AE58" s="178"/>
      <c r="AF58" s="609"/>
      <c r="AG58" s="609"/>
      <c r="AH58" s="609"/>
      <c r="AI58" s="609"/>
      <c r="AJ58" s="609"/>
      <c r="AK58" s="609"/>
      <c r="AL58" s="609"/>
      <c r="AM58" s="609"/>
      <c r="AN58" s="609"/>
      <c r="AO58" s="609"/>
      <c r="AP58" s="609"/>
      <c r="AQ58" s="609"/>
      <c r="AR58" s="609"/>
      <c r="AS58" s="609"/>
      <c r="AT58" s="609"/>
      <c r="AU58" s="609"/>
      <c r="AV58" s="609"/>
      <c r="AW58" s="609"/>
      <c r="AX58" s="609"/>
      <c r="AY58" s="609"/>
    </row>
    <row r="59" ht="22.5" customHeight="1">
      <c r="A59" s="268">
        <v>7.0</v>
      </c>
      <c r="B59" s="268">
        <v>4.0</v>
      </c>
      <c r="C59" s="268" t="s">
        <v>224</v>
      </c>
      <c r="D59" s="268"/>
      <c r="E59" s="268"/>
      <c r="F59" s="268"/>
      <c r="G59" s="360">
        <v>1.0</v>
      </c>
      <c r="H59" s="608" t="s">
        <v>2519</v>
      </c>
      <c r="I59" s="267" t="s">
        <v>2520</v>
      </c>
      <c r="J59" s="268" t="s">
        <v>1606</v>
      </c>
      <c r="K59" s="268" t="s">
        <v>2521</v>
      </c>
      <c r="L59" s="269">
        <v>43476.0</v>
      </c>
      <c r="M59" s="268" t="s">
        <v>350</v>
      </c>
      <c r="N59" s="268" t="s">
        <v>153</v>
      </c>
      <c r="O59" s="269">
        <v>45519.0</v>
      </c>
      <c r="P59" s="268" t="s">
        <v>133</v>
      </c>
      <c r="Q59" s="268" t="s">
        <v>207</v>
      </c>
      <c r="R59" s="295" t="s">
        <v>2522</v>
      </c>
      <c r="S59" s="173"/>
      <c r="T59" s="466" t="s">
        <v>26</v>
      </c>
      <c r="U59" s="268"/>
      <c r="V59" s="268"/>
      <c r="W59" s="268"/>
      <c r="X59" s="178" t="s">
        <v>2523</v>
      </c>
      <c r="Y59" s="178"/>
      <c r="Z59" s="178"/>
      <c r="AA59" s="178"/>
      <c r="AB59" s="178"/>
      <c r="AC59" s="178"/>
      <c r="AD59" s="178"/>
      <c r="AE59" s="178"/>
      <c r="AF59" s="609"/>
      <c r="AG59" s="609"/>
      <c r="AH59" s="609"/>
      <c r="AI59" s="609"/>
      <c r="AJ59" s="609"/>
      <c r="AK59" s="609"/>
      <c r="AL59" s="609"/>
      <c r="AM59" s="609"/>
      <c r="AN59" s="609"/>
      <c r="AO59" s="609"/>
      <c r="AP59" s="609"/>
      <c r="AQ59" s="609"/>
      <c r="AR59" s="609"/>
      <c r="AS59" s="609"/>
      <c r="AT59" s="609"/>
      <c r="AU59" s="609"/>
      <c r="AV59" s="609"/>
      <c r="AW59" s="609"/>
      <c r="AX59" s="609"/>
      <c r="AY59" s="609"/>
    </row>
    <row r="60" ht="22.5" customHeight="1">
      <c r="A60" s="268">
        <v>8.0</v>
      </c>
      <c r="B60" s="268">
        <v>4.0</v>
      </c>
      <c r="C60" s="268" t="s">
        <v>224</v>
      </c>
      <c r="D60" s="268"/>
      <c r="E60" s="268"/>
      <c r="F60" s="268"/>
      <c r="G60" s="360">
        <v>1.0</v>
      </c>
      <c r="H60" s="608" t="s">
        <v>2524</v>
      </c>
      <c r="I60" s="267" t="s">
        <v>2525</v>
      </c>
      <c r="J60" s="268" t="s">
        <v>2526</v>
      </c>
      <c r="K60" s="268" t="s">
        <v>2527</v>
      </c>
      <c r="L60" s="269">
        <v>43607.0</v>
      </c>
      <c r="M60" s="268" t="s">
        <v>338</v>
      </c>
      <c r="N60" s="268" t="s">
        <v>151</v>
      </c>
      <c r="O60" s="269">
        <v>44572.0</v>
      </c>
      <c r="P60" s="268" t="s">
        <v>133</v>
      </c>
      <c r="Q60" s="268" t="s">
        <v>211</v>
      </c>
      <c r="R60" s="295" t="s">
        <v>2528</v>
      </c>
      <c r="S60" s="173"/>
      <c r="T60" s="466" t="s">
        <v>22</v>
      </c>
      <c r="U60" s="268"/>
      <c r="V60" s="268"/>
      <c r="W60" s="268"/>
      <c r="X60" s="178" t="s">
        <v>2529</v>
      </c>
      <c r="Y60" s="178" t="s">
        <v>2530</v>
      </c>
      <c r="Z60" s="178" t="s">
        <v>2531</v>
      </c>
      <c r="AA60" s="178" t="s">
        <v>2532</v>
      </c>
      <c r="AB60" s="178" t="s">
        <v>2533</v>
      </c>
      <c r="AC60" s="178"/>
      <c r="AD60" s="178"/>
      <c r="AE60" s="178"/>
      <c r="AF60" s="609"/>
      <c r="AG60" s="609"/>
      <c r="AH60" s="609"/>
      <c r="AI60" s="609"/>
      <c r="AJ60" s="609"/>
      <c r="AK60" s="609"/>
      <c r="AL60" s="609"/>
      <c r="AM60" s="609"/>
      <c r="AN60" s="609"/>
      <c r="AO60" s="609"/>
      <c r="AP60" s="609"/>
      <c r="AQ60" s="609"/>
      <c r="AR60" s="609"/>
      <c r="AS60" s="609"/>
      <c r="AT60" s="609"/>
      <c r="AU60" s="609"/>
      <c r="AV60" s="609"/>
      <c r="AW60" s="609"/>
      <c r="AX60" s="609"/>
      <c r="AY60" s="609"/>
    </row>
    <row r="61" ht="22.5" customHeight="1">
      <c r="A61" s="268">
        <v>9.0</v>
      </c>
      <c r="B61" s="268">
        <v>4.0</v>
      </c>
      <c r="C61" s="268" t="s">
        <v>224</v>
      </c>
      <c r="D61" s="268"/>
      <c r="E61" s="268"/>
      <c r="F61" s="268"/>
      <c r="G61" s="360">
        <v>1.0</v>
      </c>
      <c r="H61" s="608" t="s">
        <v>2534</v>
      </c>
      <c r="I61" s="267" t="s">
        <v>2535</v>
      </c>
      <c r="J61" s="268" t="s">
        <v>2536</v>
      </c>
      <c r="K61" s="268" t="s">
        <v>2537</v>
      </c>
      <c r="L61" s="269">
        <v>43693.0</v>
      </c>
      <c r="M61" s="268" t="s">
        <v>350</v>
      </c>
      <c r="N61" s="268" t="s">
        <v>151</v>
      </c>
      <c r="O61" s="269">
        <v>45155.0</v>
      </c>
      <c r="P61" s="268" t="s">
        <v>42</v>
      </c>
      <c r="Q61" s="268" t="s">
        <v>211</v>
      </c>
      <c r="R61" s="295" t="s">
        <v>2538</v>
      </c>
      <c r="S61" s="173"/>
      <c r="T61" s="466" t="s">
        <v>26</v>
      </c>
      <c r="U61" s="268"/>
      <c r="V61" s="268"/>
      <c r="W61" s="268"/>
      <c r="X61" s="178" t="s">
        <v>2539</v>
      </c>
      <c r="Y61" s="178" t="s">
        <v>2540</v>
      </c>
      <c r="Z61" s="178"/>
      <c r="AA61" s="178"/>
      <c r="AB61" s="178"/>
      <c r="AC61" s="178"/>
      <c r="AD61" s="178"/>
      <c r="AE61" s="178"/>
      <c r="AF61" s="609"/>
      <c r="AG61" s="609"/>
      <c r="AH61" s="609"/>
      <c r="AI61" s="609"/>
      <c r="AJ61" s="609"/>
      <c r="AK61" s="609"/>
      <c r="AL61" s="609"/>
      <c r="AM61" s="609"/>
      <c r="AN61" s="609"/>
      <c r="AO61" s="609"/>
      <c r="AP61" s="609"/>
      <c r="AQ61" s="609"/>
      <c r="AR61" s="609"/>
      <c r="AS61" s="609"/>
      <c r="AT61" s="609"/>
      <c r="AU61" s="609"/>
      <c r="AV61" s="609"/>
      <c r="AW61" s="609"/>
      <c r="AX61" s="609"/>
      <c r="AY61" s="609"/>
    </row>
    <row r="62" ht="22.5" customHeight="1">
      <c r="A62" s="268">
        <v>10.0</v>
      </c>
      <c r="B62" s="268">
        <v>4.0</v>
      </c>
      <c r="C62" s="268" t="s">
        <v>224</v>
      </c>
      <c r="D62" s="268"/>
      <c r="E62" s="268"/>
      <c r="F62" s="268"/>
      <c r="G62" s="360">
        <v>1.0</v>
      </c>
      <c r="H62" s="608" t="s">
        <v>2541</v>
      </c>
      <c r="I62" s="267" t="s">
        <v>2542</v>
      </c>
      <c r="J62" s="268" t="s">
        <v>475</v>
      </c>
      <c r="K62" s="268" t="s">
        <v>2543</v>
      </c>
      <c r="L62" s="269">
        <v>43371.0</v>
      </c>
      <c r="M62" s="268" t="s">
        <v>350</v>
      </c>
      <c r="N62" s="268" t="s">
        <v>153</v>
      </c>
      <c r="O62" s="269">
        <v>44426.0</v>
      </c>
      <c r="P62" s="268" t="s">
        <v>133</v>
      </c>
      <c r="Q62" s="268" t="s">
        <v>211</v>
      </c>
      <c r="R62" s="295" t="s">
        <v>2544</v>
      </c>
      <c r="S62" s="173"/>
      <c r="T62" s="268" t="s">
        <v>11</v>
      </c>
      <c r="U62" s="268"/>
      <c r="V62" s="268"/>
      <c r="W62" s="268"/>
      <c r="X62" s="178" t="s">
        <v>2545</v>
      </c>
      <c r="Y62" s="178" t="s">
        <v>2546</v>
      </c>
      <c r="Z62" s="178" t="s">
        <v>2547</v>
      </c>
      <c r="AA62" s="178" t="s">
        <v>2548</v>
      </c>
      <c r="AB62" s="178" t="s">
        <v>2549</v>
      </c>
      <c r="AC62" s="178"/>
      <c r="AD62" s="178"/>
      <c r="AE62" s="178"/>
      <c r="AF62" s="268"/>
      <c r="AG62" s="268"/>
      <c r="AH62" s="268"/>
      <c r="AI62" s="268"/>
      <c r="AJ62" s="268"/>
      <c r="AK62" s="268"/>
      <c r="AL62" s="268"/>
      <c r="AM62" s="268"/>
      <c r="AN62" s="268"/>
      <c r="AO62" s="268"/>
      <c r="AP62" s="268"/>
      <c r="AQ62" s="268"/>
      <c r="AR62" s="268"/>
      <c r="AS62" s="268"/>
      <c r="AT62" s="268"/>
      <c r="AU62" s="268"/>
      <c r="AV62" s="268"/>
      <c r="AW62" s="268"/>
      <c r="AX62" s="268"/>
      <c r="AY62" s="268"/>
    </row>
    <row r="63" ht="22.5" customHeight="1">
      <c r="A63" s="268">
        <v>11.0</v>
      </c>
      <c r="B63" s="268">
        <v>4.0</v>
      </c>
      <c r="C63" s="268" t="s">
        <v>224</v>
      </c>
      <c r="D63" s="268"/>
      <c r="E63" s="268"/>
      <c r="F63" s="268"/>
      <c r="G63" s="360">
        <v>1.0</v>
      </c>
      <c r="H63" s="608" t="s">
        <v>2550</v>
      </c>
      <c r="I63" s="267" t="s">
        <v>2551</v>
      </c>
      <c r="J63" s="268" t="s">
        <v>1314</v>
      </c>
      <c r="K63" s="268" t="s">
        <v>2552</v>
      </c>
      <c r="L63" s="269">
        <v>43492.0</v>
      </c>
      <c r="M63" s="268" t="s">
        <v>338</v>
      </c>
      <c r="N63" s="268" t="s">
        <v>153</v>
      </c>
      <c r="O63" s="269">
        <v>44790.0</v>
      </c>
      <c r="P63" s="268" t="s">
        <v>125</v>
      </c>
      <c r="Q63" s="268" t="s">
        <v>211</v>
      </c>
      <c r="R63" s="295"/>
      <c r="S63" s="285"/>
      <c r="T63" s="466" t="s">
        <v>26</v>
      </c>
      <c r="U63" s="268"/>
      <c r="V63" s="268"/>
      <c r="W63" s="268"/>
      <c r="X63" s="178" t="s">
        <v>2553</v>
      </c>
      <c r="Y63" s="178" t="s">
        <v>2554</v>
      </c>
      <c r="Z63" s="178" t="s">
        <v>2555</v>
      </c>
      <c r="AA63" s="178"/>
      <c r="AB63" s="178"/>
      <c r="AC63" s="178"/>
      <c r="AD63" s="178"/>
      <c r="AE63" s="178"/>
      <c r="AF63" s="609"/>
      <c r="AG63" s="609"/>
      <c r="AH63" s="609"/>
      <c r="AI63" s="609"/>
      <c r="AJ63" s="609"/>
      <c r="AK63" s="609"/>
      <c r="AL63" s="609"/>
      <c r="AM63" s="609"/>
      <c r="AN63" s="609"/>
      <c r="AO63" s="609"/>
      <c r="AP63" s="609"/>
      <c r="AQ63" s="609"/>
      <c r="AR63" s="609"/>
      <c r="AS63" s="609"/>
      <c r="AT63" s="609"/>
      <c r="AU63" s="609"/>
      <c r="AV63" s="609"/>
      <c r="AW63" s="609"/>
      <c r="AX63" s="609"/>
      <c r="AY63" s="609"/>
    </row>
    <row r="64" ht="22.5" customHeight="1">
      <c r="A64" s="268">
        <v>12.0</v>
      </c>
      <c r="B64" s="268">
        <v>4.0</v>
      </c>
      <c r="C64" s="268" t="s">
        <v>224</v>
      </c>
      <c r="D64" s="268"/>
      <c r="E64" s="268"/>
      <c r="F64" s="268"/>
      <c r="G64" s="360">
        <v>1.0</v>
      </c>
      <c r="H64" s="608" t="s">
        <v>2556</v>
      </c>
      <c r="I64" s="267" t="s">
        <v>2557</v>
      </c>
      <c r="J64" s="268" t="s">
        <v>407</v>
      </c>
      <c r="K64" s="268" t="s">
        <v>2558</v>
      </c>
      <c r="L64" s="269">
        <v>43666.0</v>
      </c>
      <c r="M64" s="268" t="s">
        <v>338</v>
      </c>
      <c r="N64" s="268" t="s">
        <v>152</v>
      </c>
      <c r="O64" s="269">
        <v>45174.0</v>
      </c>
      <c r="P64" s="268" t="s">
        <v>115</v>
      </c>
      <c r="Q64" s="268" t="s">
        <v>213</v>
      </c>
      <c r="R64" s="295" t="s">
        <v>2559</v>
      </c>
      <c r="S64" s="285"/>
      <c r="T64" s="466" t="s">
        <v>26</v>
      </c>
      <c r="U64" s="268"/>
      <c r="V64" s="268"/>
      <c r="W64" s="268"/>
      <c r="X64" s="178" t="s">
        <v>2560</v>
      </c>
      <c r="Y64" s="178" t="s">
        <v>2561</v>
      </c>
      <c r="Z64" s="178"/>
      <c r="AA64" s="178"/>
      <c r="AB64" s="178"/>
      <c r="AC64" s="178"/>
      <c r="AD64" s="178"/>
      <c r="AE64" s="178"/>
      <c r="AF64" s="609"/>
      <c r="AG64" s="609"/>
      <c r="AH64" s="609"/>
      <c r="AI64" s="609"/>
      <c r="AJ64" s="609"/>
      <c r="AK64" s="609"/>
      <c r="AL64" s="609"/>
      <c r="AM64" s="609"/>
      <c r="AN64" s="609"/>
      <c r="AO64" s="609"/>
      <c r="AP64" s="609"/>
      <c r="AQ64" s="609"/>
      <c r="AR64" s="609"/>
      <c r="AS64" s="609"/>
      <c r="AT64" s="609"/>
      <c r="AU64" s="609"/>
      <c r="AV64" s="609"/>
      <c r="AW64" s="609"/>
      <c r="AX64" s="609"/>
      <c r="AY64" s="609"/>
    </row>
    <row r="65" ht="22.5" customHeight="1">
      <c r="A65" s="268">
        <v>13.0</v>
      </c>
      <c r="B65" s="268">
        <v>4.0</v>
      </c>
      <c r="C65" s="268" t="s">
        <v>224</v>
      </c>
      <c r="D65" s="268"/>
      <c r="E65" s="268"/>
      <c r="F65" s="268"/>
      <c r="G65" s="360">
        <v>1.0</v>
      </c>
      <c r="H65" s="608" t="s">
        <v>2562</v>
      </c>
      <c r="I65" s="267" t="s">
        <v>2563</v>
      </c>
      <c r="J65" s="268" t="s">
        <v>2564</v>
      </c>
      <c r="K65" s="268" t="s">
        <v>2565</v>
      </c>
      <c r="L65" s="269">
        <v>43539.0</v>
      </c>
      <c r="M65" s="268" t="s">
        <v>338</v>
      </c>
      <c r="N65" s="268" t="s">
        <v>153</v>
      </c>
      <c r="O65" s="269">
        <v>44790.0</v>
      </c>
      <c r="P65" s="268" t="s">
        <v>115</v>
      </c>
      <c r="Q65" s="268" t="s">
        <v>213</v>
      </c>
      <c r="R65" s="295" t="s">
        <v>2566</v>
      </c>
      <c r="S65" s="173"/>
      <c r="T65" s="268" t="s">
        <v>11</v>
      </c>
      <c r="U65" s="268"/>
      <c r="V65" s="268"/>
      <c r="W65" s="268"/>
      <c r="X65" s="178" t="s">
        <v>2567</v>
      </c>
      <c r="Y65" s="178" t="s">
        <v>2568</v>
      </c>
      <c r="Z65" s="178" t="s">
        <v>2569</v>
      </c>
      <c r="AA65" s="178"/>
      <c r="AB65" s="178"/>
      <c r="AC65" s="178"/>
      <c r="AD65" s="178"/>
      <c r="AE65" s="178"/>
      <c r="AF65" s="609"/>
      <c r="AG65" s="609"/>
      <c r="AH65" s="609"/>
      <c r="AI65" s="609"/>
      <c r="AJ65" s="609"/>
      <c r="AK65" s="609"/>
      <c r="AL65" s="609"/>
      <c r="AM65" s="609"/>
      <c r="AN65" s="609"/>
      <c r="AO65" s="609"/>
      <c r="AP65" s="609"/>
      <c r="AQ65" s="609"/>
      <c r="AR65" s="609"/>
      <c r="AS65" s="609"/>
      <c r="AT65" s="609"/>
      <c r="AU65" s="609"/>
      <c r="AV65" s="609"/>
      <c r="AW65" s="609"/>
      <c r="AX65" s="609"/>
      <c r="AY65" s="609"/>
    </row>
    <row r="66" ht="22.5" customHeight="1">
      <c r="A66" s="268">
        <v>14.0</v>
      </c>
      <c r="B66" s="268">
        <v>4.0</v>
      </c>
      <c r="C66" s="268" t="s">
        <v>224</v>
      </c>
      <c r="D66" s="268"/>
      <c r="E66" s="268"/>
      <c r="F66" s="268"/>
      <c r="G66" s="360">
        <v>1.0</v>
      </c>
      <c r="H66" s="608" t="s">
        <v>2570</v>
      </c>
      <c r="I66" s="267" t="s">
        <v>2571</v>
      </c>
      <c r="J66" s="268" t="s">
        <v>2572</v>
      </c>
      <c r="K66" s="268" t="s">
        <v>2573</v>
      </c>
      <c r="L66" s="269">
        <v>43562.0</v>
      </c>
      <c r="M66" s="268" t="s">
        <v>338</v>
      </c>
      <c r="N66" s="268" t="s">
        <v>152</v>
      </c>
      <c r="O66" s="269">
        <v>45222.0</v>
      </c>
      <c r="P66" s="268" t="s">
        <v>109</v>
      </c>
      <c r="Q66" s="268" t="s">
        <v>215</v>
      </c>
      <c r="R66" s="295" t="s">
        <v>2574</v>
      </c>
      <c r="S66" s="173"/>
      <c r="T66" s="268" t="s">
        <v>11</v>
      </c>
      <c r="U66" s="268"/>
      <c r="V66" s="268"/>
      <c r="W66" s="268"/>
      <c r="X66" s="178" t="s">
        <v>2575</v>
      </c>
      <c r="Y66" s="178" t="s">
        <v>2576</v>
      </c>
      <c r="Z66" s="178"/>
      <c r="AA66" s="178"/>
      <c r="AB66" s="178"/>
      <c r="AC66" s="178"/>
      <c r="AD66" s="178"/>
      <c r="AE66" s="178"/>
      <c r="AF66" s="609"/>
      <c r="AG66" s="609"/>
      <c r="AH66" s="609"/>
      <c r="AI66" s="609"/>
      <c r="AJ66" s="609"/>
      <c r="AK66" s="609"/>
      <c r="AL66" s="609"/>
      <c r="AM66" s="609"/>
      <c r="AN66" s="609"/>
      <c r="AO66" s="609"/>
      <c r="AP66" s="609"/>
      <c r="AQ66" s="609"/>
      <c r="AR66" s="609"/>
      <c r="AS66" s="609"/>
      <c r="AT66" s="609"/>
      <c r="AU66" s="609"/>
      <c r="AV66" s="609"/>
      <c r="AW66" s="609"/>
      <c r="AX66" s="609"/>
      <c r="AY66" s="609"/>
    </row>
    <row r="67" ht="22.5" customHeight="1">
      <c r="A67" s="268">
        <v>15.0</v>
      </c>
      <c r="B67" s="268">
        <v>4.0</v>
      </c>
      <c r="C67" s="268" t="s">
        <v>224</v>
      </c>
      <c r="D67" s="268"/>
      <c r="E67" s="268"/>
      <c r="F67" s="268"/>
      <c r="G67" s="360">
        <v>1.0</v>
      </c>
      <c r="H67" s="608" t="s">
        <v>2577</v>
      </c>
      <c r="I67" s="267" t="s">
        <v>2578</v>
      </c>
      <c r="J67" s="268" t="s">
        <v>2579</v>
      </c>
      <c r="K67" s="268" t="s">
        <v>2580</v>
      </c>
      <c r="L67" s="269">
        <v>43492.0</v>
      </c>
      <c r="M67" s="268" t="s">
        <v>338</v>
      </c>
      <c r="N67" s="268" t="s">
        <v>151</v>
      </c>
      <c r="O67" s="269">
        <v>44249.0</v>
      </c>
      <c r="P67" s="268" t="s">
        <v>39</v>
      </c>
      <c r="Q67" s="268" t="s">
        <v>215</v>
      </c>
      <c r="R67" s="295"/>
      <c r="S67" s="173"/>
      <c r="T67" s="268" t="s">
        <v>11</v>
      </c>
      <c r="U67" s="268"/>
      <c r="V67" s="268"/>
      <c r="W67" s="268"/>
      <c r="X67" s="178" t="s">
        <v>2581</v>
      </c>
      <c r="Y67" s="178" t="s">
        <v>2582</v>
      </c>
      <c r="Z67" s="178" t="s">
        <v>2583</v>
      </c>
      <c r="AA67" s="178" t="s">
        <v>2584</v>
      </c>
      <c r="AB67" s="507"/>
      <c r="AC67" s="178"/>
      <c r="AD67" s="178"/>
      <c r="AE67" s="178"/>
      <c r="AF67" s="609"/>
      <c r="AG67" s="609"/>
      <c r="AH67" s="609"/>
      <c r="AI67" s="609"/>
      <c r="AJ67" s="609"/>
      <c r="AK67" s="609"/>
      <c r="AL67" s="609"/>
      <c r="AM67" s="609"/>
      <c r="AN67" s="609"/>
      <c r="AO67" s="609"/>
      <c r="AP67" s="609"/>
      <c r="AQ67" s="609"/>
      <c r="AR67" s="609"/>
      <c r="AS67" s="609"/>
      <c r="AT67" s="609"/>
      <c r="AU67" s="609"/>
      <c r="AV67" s="609"/>
      <c r="AW67" s="609"/>
      <c r="AX67" s="609"/>
      <c r="AY67" s="609"/>
    </row>
    <row r="68" ht="15.75" customHeight="1"/>
    <row r="69" ht="22.5" customHeight="1">
      <c r="A69" s="268">
        <v>17.0</v>
      </c>
      <c r="B69" s="268">
        <v>4.0</v>
      </c>
      <c r="C69" s="268" t="s">
        <v>224</v>
      </c>
      <c r="D69" s="268"/>
      <c r="E69" s="268"/>
      <c r="F69" s="268"/>
      <c r="G69" s="360">
        <v>1.0</v>
      </c>
      <c r="H69" s="608" t="s">
        <v>2585</v>
      </c>
      <c r="I69" s="267" t="s">
        <v>2586</v>
      </c>
      <c r="J69" s="268" t="s">
        <v>682</v>
      </c>
      <c r="K69" s="268" t="s">
        <v>2587</v>
      </c>
      <c r="L69" s="269">
        <v>43603.0</v>
      </c>
      <c r="M69" s="268" t="s">
        <v>350</v>
      </c>
      <c r="N69" s="268" t="s">
        <v>151</v>
      </c>
      <c r="O69" s="269">
        <v>45545.0</v>
      </c>
      <c r="P69" s="268" t="s">
        <v>30</v>
      </c>
      <c r="Q69" s="268" t="s">
        <v>215</v>
      </c>
      <c r="R69" s="295" t="s">
        <v>684</v>
      </c>
      <c r="S69" s="285" t="s">
        <v>684</v>
      </c>
      <c r="T69" s="268" t="s">
        <v>11</v>
      </c>
      <c r="U69" s="268"/>
      <c r="V69" s="268"/>
      <c r="W69" s="268"/>
      <c r="X69" s="178" t="s">
        <v>2588</v>
      </c>
      <c r="Y69" s="178"/>
      <c r="Z69" s="178"/>
      <c r="AA69" s="178"/>
      <c r="AB69" s="178"/>
      <c r="AC69" s="178"/>
      <c r="AD69" s="178"/>
      <c r="AE69" s="178"/>
      <c r="AF69" s="609"/>
      <c r="AG69" s="609"/>
      <c r="AH69" s="609"/>
      <c r="AI69" s="609"/>
      <c r="AJ69" s="609"/>
      <c r="AK69" s="609"/>
      <c r="AL69" s="609"/>
      <c r="AM69" s="609"/>
      <c r="AN69" s="609"/>
      <c r="AO69" s="609"/>
      <c r="AP69" s="609"/>
      <c r="AQ69" s="609"/>
      <c r="AR69" s="609"/>
      <c r="AS69" s="609"/>
      <c r="AT69" s="609"/>
      <c r="AU69" s="609"/>
      <c r="AV69" s="609"/>
      <c r="AW69" s="609"/>
      <c r="AX69" s="609"/>
      <c r="AY69" s="609"/>
    </row>
    <row r="70" ht="22.5" customHeight="1">
      <c r="A70" s="352">
        <v>18.0</v>
      </c>
      <c r="B70" s="268">
        <v>4.0</v>
      </c>
      <c r="C70" s="268" t="s">
        <v>224</v>
      </c>
      <c r="D70" s="352"/>
      <c r="E70" s="352"/>
      <c r="F70" s="352"/>
      <c r="G70" s="360">
        <v>1.0</v>
      </c>
      <c r="H70" s="621" t="s">
        <v>2589</v>
      </c>
      <c r="I70" s="618" t="s">
        <v>2590</v>
      </c>
      <c r="J70" s="497" t="s">
        <v>336</v>
      </c>
      <c r="K70" s="497" t="s">
        <v>2591</v>
      </c>
      <c r="L70" s="498">
        <v>43457.0</v>
      </c>
      <c r="M70" s="497" t="s">
        <v>350</v>
      </c>
      <c r="N70" s="497"/>
      <c r="O70" s="498">
        <v>45883.0</v>
      </c>
      <c r="P70" s="497" t="s">
        <v>39</v>
      </c>
      <c r="Q70" s="352" t="s">
        <v>345</v>
      </c>
      <c r="R70" s="204" t="s">
        <v>2042</v>
      </c>
      <c r="S70" s="183"/>
      <c r="T70" s="352" t="s">
        <v>22</v>
      </c>
      <c r="U70" s="352"/>
      <c r="V70" s="501"/>
      <c r="W70" s="352"/>
      <c r="X70" s="188"/>
      <c r="Y70" s="188"/>
      <c r="Z70" s="188"/>
      <c r="AA70" s="188"/>
      <c r="AB70" s="622"/>
      <c r="AC70" s="622"/>
      <c r="AD70" s="622"/>
      <c r="AE70" s="622"/>
      <c r="AF70" s="502"/>
      <c r="AG70" s="502"/>
      <c r="AH70" s="502"/>
      <c r="AI70" s="502"/>
      <c r="AJ70" s="502"/>
      <c r="AK70" s="502"/>
      <c r="AL70" s="502"/>
      <c r="AM70" s="502"/>
      <c r="AN70" s="502"/>
      <c r="AO70" s="502"/>
      <c r="AP70" s="502"/>
      <c r="AQ70" s="502"/>
      <c r="AR70" s="502"/>
      <c r="AS70" s="502"/>
      <c r="AT70" s="502"/>
      <c r="AU70" s="502"/>
      <c r="AV70" s="502"/>
      <c r="AW70" s="502"/>
      <c r="AX70" s="502"/>
      <c r="AY70" s="502"/>
    </row>
    <row r="71" ht="22.5" customHeight="1">
      <c r="A71" s="352">
        <v>19.0</v>
      </c>
      <c r="B71" s="268">
        <v>4.0</v>
      </c>
      <c r="C71" s="268" t="s">
        <v>224</v>
      </c>
      <c r="D71" s="352"/>
      <c r="E71" s="352"/>
      <c r="F71" s="352"/>
      <c r="G71" s="360">
        <v>1.0</v>
      </c>
      <c r="H71" s="621" t="s">
        <v>2592</v>
      </c>
      <c r="I71" s="618" t="s">
        <v>2593</v>
      </c>
      <c r="J71" s="497" t="s">
        <v>1992</v>
      </c>
      <c r="K71" s="497" t="s">
        <v>2594</v>
      </c>
      <c r="L71" s="498">
        <v>43437.0</v>
      </c>
      <c r="M71" s="497" t="s">
        <v>338</v>
      </c>
      <c r="N71" s="497"/>
      <c r="O71" s="498">
        <v>45883.0</v>
      </c>
      <c r="P71" s="497" t="s">
        <v>42</v>
      </c>
      <c r="Q71" s="352" t="s">
        <v>345</v>
      </c>
      <c r="R71" s="204" t="s">
        <v>2595</v>
      </c>
      <c r="S71" s="183"/>
      <c r="T71" s="352" t="s">
        <v>26</v>
      </c>
      <c r="U71" s="352"/>
      <c r="V71" s="501"/>
      <c r="W71" s="352"/>
      <c r="X71" s="188"/>
      <c r="Y71" s="188"/>
      <c r="Z71" s="188"/>
      <c r="AA71" s="188"/>
      <c r="AB71" s="622"/>
      <c r="AC71" s="622"/>
      <c r="AD71" s="622"/>
      <c r="AE71" s="622"/>
      <c r="AF71" s="502"/>
      <c r="AG71" s="502"/>
      <c r="AH71" s="502"/>
      <c r="AI71" s="502"/>
      <c r="AJ71" s="502"/>
      <c r="AK71" s="502"/>
      <c r="AL71" s="502"/>
      <c r="AM71" s="502"/>
      <c r="AN71" s="502"/>
      <c r="AO71" s="502"/>
      <c r="AP71" s="502"/>
      <c r="AQ71" s="502"/>
      <c r="AR71" s="502"/>
      <c r="AS71" s="502"/>
      <c r="AT71" s="502"/>
      <c r="AU71" s="502"/>
      <c r="AV71" s="502"/>
      <c r="AW71" s="502"/>
      <c r="AX71" s="502"/>
      <c r="AY71" s="502"/>
    </row>
    <row r="72" ht="22.5" customHeight="1">
      <c r="A72" s="352">
        <v>20.0</v>
      </c>
      <c r="B72" s="268">
        <v>4.0</v>
      </c>
      <c r="C72" s="268" t="s">
        <v>224</v>
      </c>
      <c r="D72" s="352"/>
      <c r="E72" s="352"/>
      <c r="F72" s="352"/>
      <c r="G72" s="360">
        <v>1.0</v>
      </c>
      <c r="H72" s="621" t="s">
        <v>2596</v>
      </c>
      <c r="I72" s="618" t="s">
        <v>2597</v>
      </c>
      <c r="J72" s="497" t="s">
        <v>361</v>
      </c>
      <c r="K72" s="497" t="s">
        <v>2598</v>
      </c>
      <c r="L72" s="498">
        <v>43386.0</v>
      </c>
      <c r="M72" s="497" t="s">
        <v>338</v>
      </c>
      <c r="N72" s="497"/>
      <c r="O72" s="498">
        <v>45883.0</v>
      </c>
      <c r="P72" s="497" t="s">
        <v>133</v>
      </c>
      <c r="Q72" s="352" t="s">
        <v>345</v>
      </c>
      <c r="R72" s="204" t="s">
        <v>2474</v>
      </c>
      <c r="S72" s="183"/>
      <c r="T72" s="352" t="s">
        <v>26</v>
      </c>
      <c r="U72" s="352"/>
      <c r="V72" s="501"/>
      <c r="W72" s="352"/>
      <c r="X72" s="188"/>
      <c r="Y72" s="188"/>
      <c r="Z72" s="188"/>
      <c r="AA72" s="188"/>
      <c r="AB72" s="628"/>
      <c r="AC72" s="628"/>
      <c r="AD72" s="188"/>
      <c r="AE72" s="188"/>
      <c r="AF72" s="620"/>
      <c r="AG72" s="620"/>
      <c r="AH72" s="620"/>
      <c r="AI72" s="620"/>
      <c r="AJ72" s="620"/>
      <c r="AK72" s="620"/>
      <c r="AL72" s="620"/>
      <c r="AM72" s="620"/>
      <c r="AN72" s="620"/>
      <c r="AO72" s="620"/>
      <c r="AP72" s="620"/>
      <c r="AQ72" s="620"/>
      <c r="AR72" s="620"/>
      <c r="AS72" s="620"/>
      <c r="AT72" s="620"/>
      <c r="AU72" s="620"/>
      <c r="AV72" s="620"/>
      <c r="AW72" s="620"/>
      <c r="AX72" s="620"/>
      <c r="AY72" s="620"/>
    </row>
    <row r="73" ht="22.5" customHeight="1">
      <c r="A73" s="352">
        <v>21.0</v>
      </c>
      <c r="B73" s="268">
        <v>4.0</v>
      </c>
      <c r="C73" s="268" t="s">
        <v>224</v>
      </c>
      <c r="D73" s="352"/>
      <c r="E73" s="352"/>
      <c r="F73" s="352"/>
      <c r="G73" s="360">
        <v>1.0</v>
      </c>
      <c r="H73" s="621" t="s">
        <v>2599</v>
      </c>
      <c r="I73" s="618" t="s">
        <v>2600</v>
      </c>
      <c r="J73" s="497" t="s">
        <v>621</v>
      </c>
      <c r="K73" s="497" t="s">
        <v>2601</v>
      </c>
      <c r="L73" s="498">
        <v>43601.0</v>
      </c>
      <c r="M73" s="497" t="s">
        <v>338</v>
      </c>
      <c r="N73" s="497"/>
      <c r="O73" s="498">
        <v>45883.0</v>
      </c>
      <c r="P73" s="497" t="s">
        <v>133</v>
      </c>
      <c r="Q73" s="352" t="s">
        <v>345</v>
      </c>
      <c r="R73" s="204" t="s">
        <v>2602</v>
      </c>
      <c r="S73" s="183"/>
      <c r="T73" s="352" t="s">
        <v>11</v>
      </c>
      <c r="U73" s="352"/>
      <c r="V73" s="501"/>
      <c r="W73" s="352"/>
      <c r="X73" s="188"/>
      <c r="Y73" s="188"/>
      <c r="Z73" s="188"/>
      <c r="AA73" s="188"/>
      <c r="AB73" s="622"/>
      <c r="AC73" s="622"/>
      <c r="AD73" s="622"/>
      <c r="AE73" s="622"/>
      <c r="AF73" s="502"/>
      <c r="AG73" s="502"/>
      <c r="AH73" s="502"/>
      <c r="AI73" s="502"/>
      <c r="AJ73" s="502"/>
      <c r="AK73" s="502"/>
      <c r="AL73" s="502"/>
      <c r="AM73" s="502"/>
      <c r="AN73" s="502"/>
      <c r="AO73" s="502"/>
      <c r="AP73" s="502"/>
      <c r="AQ73" s="502"/>
      <c r="AR73" s="502"/>
      <c r="AS73" s="502"/>
      <c r="AT73" s="502"/>
      <c r="AU73" s="502"/>
      <c r="AV73" s="502"/>
      <c r="AW73" s="502"/>
      <c r="AX73" s="502"/>
      <c r="AY73" s="502"/>
    </row>
    <row r="74" ht="22.5" customHeight="1">
      <c r="A74" s="352">
        <v>22.0</v>
      </c>
      <c r="B74" s="268">
        <v>4.0</v>
      </c>
      <c r="C74" s="268" t="s">
        <v>224</v>
      </c>
      <c r="D74" s="352"/>
      <c r="E74" s="352"/>
      <c r="F74" s="352"/>
      <c r="G74" s="360">
        <v>1.0</v>
      </c>
      <c r="H74" s="621" t="s">
        <v>2603</v>
      </c>
      <c r="I74" s="618" t="s">
        <v>2604</v>
      </c>
      <c r="J74" s="497" t="s">
        <v>777</v>
      </c>
      <c r="K74" s="497" t="s">
        <v>2605</v>
      </c>
      <c r="L74" s="498">
        <v>43470.0</v>
      </c>
      <c r="M74" s="497" t="s">
        <v>338</v>
      </c>
      <c r="N74" s="497"/>
      <c r="O74" s="498">
        <v>45883.0</v>
      </c>
      <c r="P74" s="497" t="s">
        <v>133</v>
      </c>
      <c r="Q74" s="352" t="s">
        <v>345</v>
      </c>
      <c r="R74" s="204" t="s">
        <v>2606</v>
      </c>
      <c r="S74" s="183"/>
      <c r="T74" s="352" t="s">
        <v>11</v>
      </c>
      <c r="U74" s="352"/>
      <c r="V74" s="501"/>
      <c r="W74" s="352"/>
      <c r="X74" s="188"/>
      <c r="Y74" s="188"/>
      <c r="Z74" s="188"/>
      <c r="AA74" s="188"/>
      <c r="AB74" s="622"/>
      <c r="AC74" s="622"/>
      <c r="AD74" s="622"/>
      <c r="AE74" s="622"/>
      <c r="AF74" s="502"/>
      <c r="AG74" s="502"/>
      <c r="AH74" s="502"/>
      <c r="AI74" s="502"/>
      <c r="AJ74" s="502"/>
      <c r="AK74" s="502"/>
      <c r="AL74" s="502"/>
      <c r="AM74" s="502"/>
      <c r="AN74" s="502"/>
      <c r="AO74" s="502"/>
      <c r="AP74" s="502"/>
      <c r="AQ74" s="502"/>
      <c r="AR74" s="502"/>
      <c r="AS74" s="502"/>
      <c r="AT74" s="502"/>
      <c r="AU74" s="502"/>
      <c r="AV74" s="502"/>
      <c r="AW74" s="502"/>
      <c r="AX74" s="502"/>
      <c r="AY74" s="502"/>
    </row>
    <row r="75" ht="22.5" customHeight="1">
      <c r="A75" s="268">
        <v>23.0</v>
      </c>
      <c r="B75" s="268"/>
      <c r="C75" s="268"/>
      <c r="D75" s="268"/>
      <c r="E75" s="268"/>
      <c r="F75" s="268"/>
      <c r="G75" s="360"/>
      <c r="H75" s="608"/>
      <c r="I75" s="267"/>
      <c r="J75" s="268"/>
      <c r="K75" s="268"/>
      <c r="L75" s="269"/>
      <c r="M75" s="268"/>
      <c r="N75" s="268"/>
      <c r="O75" s="269"/>
      <c r="P75" s="268"/>
      <c r="Q75" s="268"/>
      <c r="R75" s="295"/>
      <c r="S75" s="173"/>
      <c r="T75" s="268"/>
      <c r="U75" s="268"/>
      <c r="V75" s="268"/>
      <c r="W75" s="268"/>
      <c r="X75" s="178"/>
      <c r="Y75" s="178"/>
      <c r="Z75" s="178"/>
      <c r="AA75" s="178"/>
      <c r="AB75" s="507"/>
      <c r="AC75" s="178"/>
      <c r="AD75" s="178"/>
      <c r="AE75" s="178"/>
      <c r="AF75" s="609"/>
      <c r="AG75" s="609"/>
      <c r="AH75" s="609"/>
      <c r="AI75" s="609"/>
      <c r="AJ75" s="609"/>
      <c r="AK75" s="609"/>
      <c r="AL75" s="609"/>
      <c r="AM75" s="609"/>
      <c r="AN75" s="609"/>
      <c r="AO75" s="609"/>
      <c r="AP75" s="609"/>
      <c r="AQ75" s="609"/>
      <c r="AR75" s="609"/>
      <c r="AS75" s="609"/>
      <c r="AT75" s="609"/>
      <c r="AU75" s="609"/>
      <c r="AV75" s="609"/>
      <c r="AW75" s="609"/>
      <c r="AX75" s="609"/>
      <c r="AY75" s="609"/>
    </row>
    <row r="76" ht="22.5" customHeight="1">
      <c r="A76" s="268">
        <v>24.0</v>
      </c>
      <c r="B76" s="268"/>
      <c r="C76" s="268"/>
      <c r="D76" s="268"/>
      <c r="E76" s="268"/>
      <c r="F76" s="268"/>
      <c r="G76" s="360"/>
      <c r="H76" s="608"/>
      <c r="I76" s="267"/>
      <c r="J76" s="268"/>
      <c r="K76" s="268"/>
      <c r="L76" s="269"/>
      <c r="M76" s="268"/>
      <c r="N76" s="268"/>
      <c r="O76" s="269"/>
      <c r="P76" s="268"/>
      <c r="Q76" s="268"/>
      <c r="R76" s="295"/>
      <c r="S76" s="173"/>
      <c r="T76" s="268"/>
      <c r="U76" s="268"/>
      <c r="V76" s="268"/>
      <c r="W76" s="268"/>
      <c r="X76" s="178"/>
      <c r="Y76" s="178"/>
      <c r="Z76" s="178"/>
      <c r="AA76" s="178"/>
      <c r="AB76" s="507"/>
      <c r="AC76" s="178"/>
      <c r="AD76" s="178"/>
      <c r="AE76" s="178"/>
      <c r="AF76" s="609"/>
      <c r="AG76" s="609"/>
      <c r="AH76" s="609"/>
      <c r="AI76" s="609"/>
      <c r="AJ76" s="609"/>
      <c r="AK76" s="609"/>
      <c r="AL76" s="609"/>
      <c r="AM76" s="609"/>
      <c r="AN76" s="609"/>
      <c r="AO76" s="609"/>
      <c r="AP76" s="609"/>
      <c r="AQ76" s="609"/>
      <c r="AR76" s="609"/>
      <c r="AS76" s="609"/>
      <c r="AT76" s="609"/>
      <c r="AU76" s="609"/>
      <c r="AV76" s="609"/>
      <c r="AW76" s="609"/>
      <c r="AX76" s="609"/>
      <c r="AY76" s="609"/>
    </row>
    <row r="77" ht="18.75" customHeight="1">
      <c r="A77" s="164" t="s">
        <v>2607</v>
      </c>
      <c r="B77" s="25"/>
      <c r="C77" s="25"/>
      <c r="D77" s="25"/>
      <c r="E77" s="25"/>
      <c r="F77" s="25"/>
      <c r="G77" s="25"/>
      <c r="H77" s="25"/>
      <c r="I77" s="25"/>
      <c r="J77" s="25"/>
      <c r="K77" s="26"/>
      <c r="L77" s="629"/>
      <c r="M77" s="630"/>
      <c r="N77" s="631"/>
      <c r="O77" s="629"/>
      <c r="P77" s="630"/>
      <c r="Q77" s="630"/>
      <c r="R77" s="632"/>
      <c r="S77" s="273"/>
      <c r="T77" s="630"/>
      <c r="U77" s="630"/>
      <c r="V77" s="630"/>
      <c r="W77" s="630"/>
      <c r="X77" s="368"/>
      <c r="Y77" s="368"/>
      <c r="Z77" s="368"/>
      <c r="AA77" s="368"/>
      <c r="AB77" s="368"/>
      <c r="AC77" s="368"/>
      <c r="AD77" s="368"/>
      <c r="AE77" s="368"/>
      <c r="AF77" s="606"/>
      <c r="AG77" s="606"/>
      <c r="AH77" s="606"/>
      <c r="AI77" s="606"/>
      <c r="AJ77" s="606"/>
      <c r="AK77" s="606"/>
      <c r="AL77" s="606"/>
      <c r="AM77" s="606"/>
      <c r="AN77" s="606"/>
      <c r="AO77" s="606"/>
      <c r="AP77" s="606"/>
      <c r="AQ77" s="607"/>
      <c r="AR77" s="607"/>
      <c r="AS77" s="607"/>
      <c r="AT77" s="607"/>
      <c r="AU77" s="607"/>
      <c r="AV77" s="607"/>
      <c r="AW77" s="607"/>
      <c r="AX77" s="607"/>
      <c r="AY77" s="607"/>
    </row>
    <row r="78" ht="22.5" customHeight="1">
      <c r="A78" s="268">
        <v>1.0</v>
      </c>
      <c r="B78" s="268">
        <v>8.0</v>
      </c>
      <c r="C78" s="268" t="s">
        <v>226</v>
      </c>
      <c r="D78" s="268"/>
      <c r="E78" s="268"/>
      <c r="F78" s="268" t="s">
        <v>334</v>
      </c>
      <c r="G78" s="360">
        <v>1.0</v>
      </c>
      <c r="H78" s="608" t="s">
        <v>2608</v>
      </c>
      <c r="I78" s="267" t="s">
        <v>2609</v>
      </c>
      <c r="J78" s="268" t="s">
        <v>2610</v>
      </c>
      <c r="K78" s="268" t="s">
        <v>2611</v>
      </c>
      <c r="L78" s="269">
        <v>43523.0</v>
      </c>
      <c r="M78" s="268" t="s">
        <v>350</v>
      </c>
      <c r="N78" s="268" t="s">
        <v>152</v>
      </c>
      <c r="O78" s="269">
        <v>44426.0</v>
      </c>
      <c r="P78" s="268" t="s">
        <v>37</v>
      </c>
      <c r="Q78" s="268" t="s">
        <v>203</v>
      </c>
      <c r="R78" s="295" t="s">
        <v>2612</v>
      </c>
      <c r="S78" s="173"/>
      <c r="T78" s="268" t="s">
        <v>11</v>
      </c>
      <c r="U78" s="268"/>
      <c r="V78" s="268"/>
      <c r="W78" s="268"/>
      <c r="X78" s="178" t="s">
        <v>2613</v>
      </c>
      <c r="Y78" s="178" t="s">
        <v>2614</v>
      </c>
      <c r="Z78" s="178" t="s">
        <v>2615</v>
      </c>
      <c r="AA78" s="178" t="s">
        <v>2616</v>
      </c>
      <c r="AB78" s="178"/>
      <c r="AC78" s="178"/>
      <c r="AD78" s="178"/>
      <c r="AE78" s="178"/>
      <c r="AF78" s="609"/>
      <c r="AG78" s="609"/>
      <c r="AH78" s="609"/>
      <c r="AI78" s="609"/>
      <c r="AJ78" s="609"/>
      <c r="AK78" s="609"/>
      <c r="AL78" s="609"/>
      <c r="AM78" s="609"/>
      <c r="AN78" s="609"/>
      <c r="AO78" s="609"/>
      <c r="AP78" s="609"/>
      <c r="AQ78" s="609"/>
      <c r="AR78" s="609"/>
      <c r="AS78" s="609"/>
      <c r="AT78" s="609"/>
      <c r="AU78" s="609"/>
      <c r="AV78" s="609"/>
      <c r="AW78" s="609"/>
      <c r="AX78" s="609"/>
      <c r="AY78" s="609"/>
    </row>
    <row r="79" ht="22.5" customHeight="1">
      <c r="A79" s="268">
        <v>2.0</v>
      </c>
      <c r="B79" s="268">
        <v>8.0</v>
      </c>
      <c r="C79" s="268" t="s">
        <v>226</v>
      </c>
      <c r="D79" s="268"/>
      <c r="E79" s="268"/>
      <c r="F79" s="268"/>
      <c r="G79" s="360">
        <v>1.0</v>
      </c>
      <c r="H79" s="608" t="s">
        <v>2617</v>
      </c>
      <c r="I79" s="267" t="s">
        <v>2618</v>
      </c>
      <c r="J79" s="268" t="s">
        <v>2619</v>
      </c>
      <c r="K79" s="268" t="s">
        <v>2620</v>
      </c>
      <c r="L79" s="269">
        <v>43348.0</v>
      </c>
      <c r="M79" s="268" t="s">
        <v>350</v>
      </c>
      <c r="N79" s="268" t="s">
        <v>154</v>
      </c>
      <c r="O79" s="269">
        <v>45155.0</v>
      </c>
      <c r="P79" s="268" t="s">
        <v>37</v>
      </c>
      <c r="Q79" s="268" t="s">
        <v>203</v>
      </c>
      <c r="R79" s="295" t="s">
        <v>2621</v>
      </c>
      <c r="S79" s="173"/>
      <c r="T79" s="268" t="s">
        <v>11</v>
      </c>
      <c r="U79" s="268"/>
      <c r="V79" s="268"/>
      <c r="W79" s="268"/>
      <c r="X79" s="178" t="s">
        <v>2622</v>
      </c>
      <c r="Y79" s="178" t="s">
        <v>2623</v>
      </c>
      <c r="Z79" s="178"/>
      <c r="AA79" s="178"/>
      <c r="AB79" s="178"/>
      <c r="AC79" s="178"/>
      <c r="AD79" s="178"/>
      <c r="AE79" s="178"/>
      <c r="AF79" s="609"/>
      <c r="AG79" s="609"/>
      <c r="AH79" s="609"/>
      <c r="AI79" s="609"/>
      <c r="AJ79" s="609"/>
      <c r="AK79" s="609"/>
      <c r="AL79" s="609"/>
      <c r="AM79" s="609"/>
      <c r="AN79" s="609"/>
      <c r="AO79" s="609"/>
      <c r="AP79" s="609"/>
      <c r="AQ79" s="609"/>
      <c r="AR79" s="609"/>
      <c r="AS79" s="609"/>
      <c r="AT79" s="609"/>
      <c r="AU79" s="609"/>
      <c r="AV79" s="609"/>
      <c r="AW79" s="609"/>
      <c r="AX79" s="609"/>
      <c r="AY79" s="609"/>
    </row>
    <row r="80" ht="22.5" customHeight="1">
      <c r="A80" s="268">
        <v>3.0</v>
      </c>
      <c r="B80" s="268">
        <v>8.0</v>
      </c>
      <c r="C80" s="268" t="s">
        <v>226</v>
      </c>
      <c r="D80" s="268"/>
      <c r="E80" s="268"/>
      <c r="F80" s="268"/>
      <c r="G80" s="360">
        <v>1.0</v>
      </c>
      <c r="H80" s="608" t="s">
        <v>2624</v>
      </c>
      <c r="I80" s="267" t="s">
        <v>2625</v>
      </c>
      <c r="J80" s="268" t="s">
        <v>336</v>
      </c>
      <c r="K80" s="268" t="s">
        <v>2626</v>
      </c>
      <c r="L80" s="269">
        <v>43510.0</v>
      </c>
      <c r="M80" s="268" t="s">
        <v>338</v>
      </c>
      <c r="N80" s="268" t="s">
        <v>151</v>
      </c>
      <c r="O80" s="269">
        <v>45519.0</v>
      </c>
      <c r="P80" s="268" t="s">
        <v>133</v>
      </c>
      <c r="Q80" s="268" t="s">
        <v>203</v>
      </c>
      <c r="R80" s="295" t="s">
        <v>2627</v>
      </c>
      <c r="S80" s="173"/>
      <c r="T80" s="268" t="s">
        <v>11</v>
      </c>
      <c r="U80" s="268"/>
      <c r="V80" s="268"/>
      <c r="W80" s="268"/>
      <c r="X80" s="178" t="s">
        <v>2628</v>
      </c>
      <c r="Y80" s="178"/>
      <c r="Z80" s="178"/>
      <c r="AA80" s="178"/>
      <c r="AB80" s="178"/>
      <c r="AC80" s="178"/>
      <c r="AD80" s="178"/>
      <c r="AE80" s="178"/>
      <c r="AF80" s="609"/>
      <c r="AG80" s="609"/>
      <c r="AH80" s="609"/>
      <c r="AI80" s="609"/>
      <c r="AJ80" s="609"/>
      <c r="AK80" s="609"/>
      <c r="AL80" s="609"/>
      <c r="AM80" s="609"/>
      <c r="AN80" s="609"/>
      <c r="AO80" s="609"/>
      <c r="AP80" s="609"/>
      <c r="AQ80" s="609"/>
      <c r="AR80" s="609"/>
      <c r="AS80" s="609"/>
      <c r="AT80" s="609"/>
      <c r="AU80" s="609"/>
      <c r="AV80" s="609"/>
      <c r="AW80" s="609"/>
      <c r="AX80" s="609"/>
      <c r="AY80" s="609"/>
    </row>
    <row r="81" ht="22.5" customHeight="1">
      <c r="A81" s="268">
        <v>4.0</v>
      </c>
      <c r="B81" s="268">
        <v>8.0</v>
      </c>
      <c r="C81" s="268" t="s">
        <v>226</v>
      </c>
      <c r="D81" s="268"/>
      <c r="E81" s="268"/>
      <c r="F81" s="268"/>
      <c r="G81" s="360">
        <v>1.0</v>
      </c>
      <c r="H81" s="608" t="s">
        <v>2629</v>
      </c>
      <c r="I81" s="267" t="s">
        <v>2630</v>
      </c>
      <c r="J81" s="268" t="s">
        <v>855</v>
      </c>
      <c r="K81" s="268" t="s">
        <v>2631</v>
      </c>
      <c r="L81" s="268">
        <v>43448.0</v>
      </c>
      <c r="M81" s="268" t="s">
        <v>338</v>
      </c>
      <c r="N81" s="268" t="s">
        <v>152</v>
      </c>
      <c r="O81" s="269">
        <v>45155.0</v>
      </c>
      <c r="P81" s="268" t="s">
        <v>115</v>
      </c>
      <c r="Q81" s="268" t="s">
        <v>203</v>
      </c>
      <c r="R81" s="295" t="s">
        <v>2632</v>
      </c>
      <c r="S81" s="285"/>
      <c r="T81" s="268" t="s">
        <v>11</v>
      </c>
      <c r="U81" s="268"/>
      <c r="V81" s="268"/>
      <c r="W81" s="268"/>
      <c r="X81" s="178" t="s">
        <v>2633</v>
      </c>
      <c r="Y81" s="178"/>
      <c r="Z81" s="178"/>
      <c r="AA81" s="178"/>
      <c r="AB81" s="178"/>
      <c r="AC81" s="178"/>
      <c r="AD81" s="178"/>
      <c r="AE81" s="178"/>
      <c r="AF81" s="609"/>
      <c r="AG81" s="609"/>
      <c r="AH81" s="609"/>
      <c r="AI81" s="609"/>
      <c r="AJ81" s="609"/>
      <c r="AK81" s="609"/>
      <c r="AL81" s="609"/>
      <c r="AM81" s="609"/>
      <c r="AN81" s="609"/>
      <c r="AO81" s="609"/>
      <c r="AP81" s="609"/>
      <c r="AQ81" s="609"/>
      <c r="AR81" s="609"/>
      <c r="AS81" s="609"/>
      <c r="AT81" s="609"/>
      <c r="AU81" s="609"/>
      <c r="AV81" s="609"/>
      <c r="AW81" s="609"/>
      <c r="AX81" s="609"/>
      <c r="AY81" s="609"/>
    </row>
    <row r="82" ht="22.5" customHeight="1">
      <c r="A82" s="268">
        <v>5.0</v>
      </c>
      <c r="B82" s="268">
        <v>8.0</v>
      </c>
      <c r="C82" s="268" t="s">
        <v>226</v>
      </c>
      <c r="D82" s="268"/>
      <c r="E82" s="268"/>
      <c r="F82" s="268"/>
      <c r="G82" s="360">
        <v>1.0</v>
      </c>
      <c r="H82" s="608" t="s">
        <v>2634</v>
      </c>
      <c r="I82" s="267" t="s">
        <v>2635</v>
      </c>
      <c r="J82" s="268" t="s">
        <v>1490</v>
      </c>
      <c r="K82" s="268" t="s">
        <v>2636</v>
      </c>
      <c r="L82" s="269">
        <v>43448.0</v>
      </c>
      <c r="M82" s="268" t="s">
        <v>338</v>
      </c>
      <c r="N82" s="268" t="s">
        <v>153</v>
      </c>
      <c r="O82" s="269">
        <v>44958.0</v>
      </c>
      <c r="P82" s="268" t="s">
        <v>25</v>
      </c>
      <c r="Q82" s="268" t="s">
        <v>207</v>
      </c>
      <c r="R82" s="295"/>
      <c r="S82" s="173"/>
      <c r="T82" s="268" t="s">
        <v>11</v>
      </c>
      <c r="U82" s="268"/>
      <c r="V82" s="268"/>
      <c r="W82" s="268"/>
      <c r="X82" s="178" t="s">
        <v>2637</v>
      </c>
      <c r="Y82" s="178" t="s">
        <v>2638</v>
      </c>
      <c r="Z82" s="178" t="s">
        <v>2639</v>
      </c>
      <c r="AA82" s="178"/>
      <c r="AB82" s="178"/>
      <c r="AC82" s="178"/>
      <c r="AD82" s="178"/>
      <c r="AE82" s="178"/>
      <c r="AF82" s="268"/>
      <c r="AG82" s="268"/>
      <c r="AH82" s="268"/>
      <c r="AI82" s="268"/>
      <c r="AJ82" s="268"/>
      <c r="AK82" s="268"/>
      <c r="AL82" s="268"/>
      <c r="AM82" s="268"/>
      <c r="AN82" s="268"/>
      <c r="AO82" s="268"/>
      <c r="AP82" s="268"/>
      <c r="AQ82" s="268"/>
      <c r="AR82" s="268"/>
      <c r="AS82" s="268"/>
      <c r="AT82" s="268"/>
      <c r="AU82" s="268"/>
      <c r="AV82" s="268"/>
      <c r="AW82" s="268"/>
      <c r="AX82" s="268"/>
      <c r="AY82" s="268"/>
    </row>
    <row r="83" ht="22.5" customHeight="1">
      <c r="A83" s="268">
        <v>6.0</v>
      </c>
      <c r="B83" s="268">
        <v>8.0</v>
      </c>
      <c r="C83" s="268" t="s">
        <v>226</v>
      </c>
      <c r="D83" s="268"/>
      <c r="E83" s="268"/>
      <c r="F83" s="268"/>
      <c r="G83" s="360">
        <v>1.0</v>
      </c>
      <c r="H83" s="608" t="s">
        <v>2640</v>
      </c>
      <c r="I83" s="267" t="s">
        <v>2641</v>
      </c>
      <c r="J83" s="268" t="s">
        <v>336</v>
      </c>
      <c r="K83" s="268" t="s">
        <v>2642</v>
      </c>
      <c r="L83" s="269">
        <v>43684.0</v>
      </c>
      <c r="M83" s="268" t="s">
        <v>338</v>
      </c>
      <c r="N83" s="268" t="s">
        <v>154</v>
      </c>
      <c r="O83" s="269">
        <v>44566.0</v>
      </c>
      <c r="P83" s="268" t="s">
        <v>133</v>
      </c>
      <c r="Q83" s="268" t="s">
        <v>207</v>
      </c>
      <c r="R83" s="295" t="s">
        <v>2643</v>
      </c>
      <c r="S83" s="173"/>
      <c r="T83" s="268" t="s">
        <v>11</v>
      </c>
      <c r="U83" s="268"/>
      <c r="V83" s="268"/>
      <c r="W83" s="268"/>
      <c r="X83" s="178" t="s">
        <v>2644</v>
      </c>
      <c r="Y83" s="178" t="s">
        <v>2645</v>
      </c>
      <c r="Z83" s="178" t="s">
        <v>2646</v>
      </c>
      <c r="AA83" s="178"/>
      <c r="AB83" s="178" t="s">
        <v>2647</v>
      </c>
      <c r="AC83" s="178"/>
      <c r="AD83" s="178"/>
      <c r="AE83" s="178"/>
      <c r="AF83" s="268"/>
      <c r="AG83" s="268"/>
      <c r="AH83" s="268"/>
      <c r="AI83" s="268"/>
      <c r="AJ83" s="268"/>
      <c r="AK83" s="268"/>
      <c r="AL83" s="268"/>
      <c r="AM83" s="268"/>
      <c r="AN83" s="268"/>
      <c r="AO83" s="268"/>
      <c r="AP83" s="268"/>
      <c r="AQ83" s="268"/>
      <c r="AR83" s="268"/>
      <c r="AS83" s="268"/>
      <c r="AT83" s="268"/>
      <c r="AU83" s="268"/>
      <c r="AV83" s="268"/>
      <c r="AW83" s="268"/>
      <c r="AX83" s="268"/>
      <c r="AY83" s="268"/>
    </row>
    <row r="84" ht="22.5" customHeight="1">
      <c r="A84" s="268">
        <v>7.0</v>
      </c>
      <c r="B84" s="268">
        <v>8.0</v>
      </c>
      <c r="C84" s="268" t="s">
        <v>226</v>
      </c>
      <c r="D84" s="268"/>
      <c r="E84" s="268"/>
      <c r="F84" s="268" t="s">
        <v>334</v>
      </c>
      <c r="G84" s="360">
        <v>1.0</v>
      </c>
      <c r="H84" s="608" t="s">
        <v>2648</v>
      </c>
      <c r="I84" s="267" t="s">
        <v>2649</v>
      </c>
      <c r="J84" s="268" t="s">
        <v>2650</v>
      </c>
      <c r="K84" s="268" t="s">
        <v>1273</v>
      </c>
      <c r="L84" s="269">
        <v>43350.0</v>
      </c>
      <c r="M84" s="268" t="s">
        <v>338</v>
      </c>
      <c r="N84" s="268" t="s">
        <v>152</v>
      </c>
      <c r="O84" s="269">
        <v>44202.0</v>
      </c>
      <c r="P84" s="268" t="s">
        <v>37</v>
      </c>
      <c r="Q84" s="268" t="s">
        <v>207</v>
      </c>
      <c r="R84" s="295" t="s">
        <v>2651</v>
      </c>
      <c r="S84" s="173"/>
      <c r="T84" s="268" t="s">
        <v>11</v>
      </c>
      <c r="U84" s="268"/>
      <c r="V84" s="268"/>
      <c r="W84" s="268"/>
      <c r="X84" s="178" t="s">
        <v>2652</v>
      </c>
      <c r="Y84" s="178" t="s">
        <v>2653</v>
      </c>
      <c r="Z84" s="178" t="s">
        <v>2312</v>
      </c>
      <c r="AA84" s="178" t="s">
        <v>2654</v>
      </c>
      <c r="AB84" s="178" t="s">
        <v>1568</v>
      </c>
      <c r="AC84" s="178" t="s">
        <v>2655</v>
      </c>
      <c r="AD84" s="178"/>
      <c r="AE84" s="178"/>
      <c r="AF84" s="609"/>
      <c r="AG84" s="609"/>
      <c r="AH84" s="609"/>
      <c r="AI84" s="609"/>
      <c r="AJ84" s="609"/>
      <c r="AK84" s="609"/>
      <c r="AL84" s="609"/>
      <c r="AM84" s="609"/>
      <c r="AN84" s="609"/>
      <c r="AO84" s="609"/>
      <c r="AP84" s="609"/>
      <c r="AQ84" s="609"/>
      <c r="AR84" s="609"/>
      <c r="AS84" s="609"/>
      <c r="AT84" s="609"/>
      <c r="AU84" s="609"/>
      <c r="AV84" s="609"/>
      <c r="AW84" s="609"/>
      <c r="AX84" s="609"/>
      <c r="AY84" s="609"/>
    </row>
    <row r="85" ht="22.5" customHeight="1">
      <c r="A85" s="268">
        <v>8.0</v>
      </c>
      <c r="B85" s="268">
        <v>8.0</v>
      </c>
      <c r="C85" s="268" t="s">
        <v>226</v>
      </c>
      <c r="D85" s="268"/>
      <c r="E85" s="268"/>
      <c r="F85" s="268"/>
      <c r="G85" s="360">
        <v>1.0</v>
      </c>
      <c r="H85" s="608" t="s">
        <v>2656</v>
      </c>
      <c r="I85" s="267" t="s">
        <v>2657</v>
      </c>
      <c r="J85" s="268" t="s">
        <v>336</v>
      </c>
      <c r="K85" s="268" t="s">
        <v>2658</v>
      </c>
      <c r="L85" s="269">
        <v>43715.0</v>
      </c>
      <c r="M85" s="268" t="s">
        <v>350</v>
      </c>
      <c r="N85" s="268" t="s">
        <v>152</v>
      </c>
      <c r="O85" s="269">
        <v>45155.0</v>
      </c>
      <c r="P85" s="268" t="s">
        <v>133</v>
      </c>
      <c r="Q85" s="268" t="s">
        <v>207</v>
      </c>
      <c r="R85" s="295" t="s">
        <v>2659</v>
      </c>
      <c r="S85" s="173"/>
      <c r="T85" s="268" t="s">
        <v>11</v>
      </c>
      <c r="U85" s="268"/>
      <c r="V85" s="268"/>
      <c r="W85" s="268"/>
      <c r="X85" s="178" t="s">
        <v>2660</v>
      </c>
      <c r="Y85" s="178" t="s">
        <v>2661</v>
      </c>
      <c r="Z85" s="178"/>
      <c r="AA85" s="178"/>
      <c r="AB85" s="178"/>
      <c r="AC85" s="178"/>
      <c r="AD85" s="178"/>
      <c r="AE85" s="178"/>
      <c r="AF85" s="609"/>
      <c r="AG85" s="609"/>
      <c r="AH85" s="609"/>
      <c r="AI85" s="609"/>
      <c r="AJ85" s="609"/>
      <c r="AK85" s="609"/>
      <c r="AL85" s="609"/>
      <c r="AM85" s="609"/>
      <c r="AN85" s="609"/>
      <c r="AO85" s="609"/>
      <c r="AP85" s="609"/>
      <c r="AQ85" s="609"/>
      <c r="AR85" s="609"/>
      <c r="AS85" s="609"/>
      <c r="AT85" s="609"/>
      <c r="AU85" s="609"/>
      <c r="AV85" s="609"/>
      <c r="AW85" s="609"/>
      <c r="AX85" s="609"/>
      <c r="AY85" s="609"/>
    </row>
    <row r="86" ht="22.5" customHeight="1">
      <c r="A86" s="268">
        <v>9.0</v>
      </c>
      <c r="B86" s="268">
        <v>8.0</v>
      </c>
      <c r="C86" s="268" t="s">
        <v>226</v>
      </c>
      <c r="D86" s="268"/>
      <c r="E86" s="268"/>
      <c r="F86" s="268"/>
      <c r="G86" s="360">
        <v>1.0</v>
      </c>
      <c r="H86" s="608" t="s">
        <v>2662</v>
      </c>
      <c r="I86" s="267" t="s">
        <v>2663</v>
      </c>
      <c r="J86" s="268" t="s">
        <v>2003</v>
      </c>
      <c r="K86" s="268" t="s">
        <v>2664</v>
      </c>
      <c r="L86" s="269">
        <v>43385.0</v>
      </c>
      <c r="M86" s="268" t="s">
        <v>350</v>
      </c>
      <c r="N86" s="268" t="s">
        <v>152</v>
      </c>
      <c r="O86" s="269">
        <v>45544.0</v>
      </c>
      <c r="P86" s="268" t="s">
        <v>115</v>
      </c>
      <c r="Q86" s="268" t="s">
        <v>207</v>
      </c>
      <c r="R86" s="295"/>
      <c r="S86" s="173"/>
      <c r="T86" s="466" t="s">
        <v>26</v>
      </c>
      <c r="U86" s="268"/>
      <c r="V86" s="268"/>
      <c r="W86" s="268"/>
      <c r="X86" s="178" t="s">
        <v>2665</v>
      </c>
      <c r="Y86" s="178" t="s">
        <v>2666</v>
      </c>
      <c r="Z86" s="178" t="s">
        <v>2667</v>
      </c>
      <c r="AA86" s="178"/>
      <c r="AB86" s="178"/>
      <c r="AC86" s="178"/>
      <c r="AD86" s="178"/>
      <c r="AE86" s="178"/>
      <c r="AF86" s="609"/>
      <c r="AG86" s="609"/>
      <c r="AH86" s="609"/>
      <c r="AI86" s="609"/>
      <c r="AJ86" s="609"/>
      <c r="AK86" s="609"/>
      <c r="AL86" s="609"/>
      <c r="AM86" s="609"/>
      <c r="AN86" s="609"/>
      <c r="AO86" s="609"/>
      <c r="AP86" s="609"/>
      <c r="AQ86" s="609"/>
      <c r="AR86" s="609"/>
      <c r="AS86" s="609"/>
      <c r="AT86" s="609"/>
      <c r="AU86" s="609"/>
      <c r="AV86" s="609"/>
      <c r="AW86" s="609"/>
      <c r="AX86" s="609"/>
      <c r="AY86" s="609"/>
    </row>
    <row r="87" ht="22.5" customHeight="1">
      <c r="A87" s="268">
        <v>10.0</v>
      </c>
      <c r="B87" s="268">
        <v>8.0</v>
      </c>
      <c r="C87" s="268" t="s">
        <v>226</v>
      </c>
      <c r="D87" s="268"/>
      <c r="E87" s="268"/>
      <c r="F87" s="268"/>
      <c r="G87" s="360">
        <v>1.0</v>
      </c>
      <c r="H87" s="608" t="s">
        <v>2668</v>
      </c>
      <c r="I87" s="267" t="s">
        <v>2669</v>
      </c>
      <c r="J87" s="268" t="s">
        <v>621</v>
      </c>
      <c r="K87" s="268" t="s">
        <v>2670</v>
      </c>
      <c r="L87" s="269">
        <v>43506.0</v>
      </c>
      <c r="M87" s="268" t="s">
        <v>338</v>
      </c>
      <c r="N87" s="268" t="s">
        <v>151</v>
      </c>
      <c r="O87" s="269">
        <v>44790.0</v>
      </c>
      <c r="P87" s="268" t="s">
        <v>133</v>
      </c>
      <c r="Q87" s="268" t="s">
        <v>209</v>
      </c>
      <c r="R87" s="295"/>
      <c r="S87" s="173"/>
      <c r="T87" s="268" t="s">
        <v>11</v>
      </c>
      <c r="U87" s="268"/>
      <c r="V87" s="268"/>
      <c r="W87" s="268"/>
      <c r="X87" s="178" t="s">
        <v>2671</v>
      </c>
      <c r="Y87" s="178" t="s">
        <v>2672</v>
      </c>
      <c r="Z87" s="178" t="s">
        <v>2673</v>
      </c>
      <c r="AA87" s="178"/>
      <c r="AB87" s="340"/>
      <c r="AC87" s="340"/>
      <c r="AD87" s="340"/>
      <c r="AE87" s="340"/>
      <c r="AF87" s="609"/>
      <c r="AG87" s="609"/>
      <c r="AH87" s="609"/>
      <c r="AI87" s="609"/>
      <c r="AJ87" s="609"/>
      <c r="AK87" s="609"/>
      <c r="AL87" s="609"/>
      <c r="AM87" s="609"/>
      <c r="AN87" s="609"/>
      <c r="AO87" s="609"/>
      <c r="AP87" s="609"/>
      <c r="AQ87" s="609"/>
      <c r="AR87" s="609"/>
      <c r="AS87" s="609"/>
      <c r="AT87" s="609"/>
      <c r="AU87" s="609"/>
      <c r="AV87" s="609"/>
      <c r="AW87" s="609"/>
      <c r="AX87" s="609"/>
      <c r="AY87" s="609"/>
    </row>
    <row r="88" ht="22.5" customHeight="1">
      <c r="A88" s="268">
        <v>11.0</v>
      </c>
      <c r="B88" s="268">
        <v>8.0</v>
      </c>
      <c r="C88" s="268" t="s">
        <v>226</v>
      </c>
      <c r="D88" s="268"/>
      <c r="E88" s="268"/>
      <c r="F88" s="268"/>
      <c r="G88" s="360">
        <v>1.0</v>
      </c>
      <c r="H88" s="608" t="s">
        <v>2674</v>
      </c>
      <c r="I88" s="267" t="s">
        <v>2675</v>
      </c>
      <c r="J88" s="268" t="s">
        <v>2676</v>
      </c>
      <c r="K88" s="268" t="s">
        <v>2677</v>
      </c>
      <c r="L88" s="269">
        <v>43429.0</v>
      </c>
      <c r="M88" s="268" t="s">
        <v>350</v>
      </c>
      <c r="N88" s="268" t="s">
        <v>154</v>
      </c>
      <c r="O88" s="269">
        <v>44790.0</v>
      </c>
      <c r="P88" s="268" t="s">
        <v>66</v>
      </c>
      <c r="Q88" s="268" t="s">
        <v>209</v>
      </c>
      <c r="R88" s="295"/>
      <c r="S88" s="173"/>
      <c r="T88" s="268" t="s">
        <v>11</v>
      </c>
      <c r="U88" s="268"/>
      <c r="V88" s="268"/>
      <c r="W88" s="268"/>
      <c r="X88" s="178" t="s">
        <v>2678</v>
      </c>
      <c r="Y88" s="178" t="s">
        <v>2679</v>
      </c>
      <c r="Z88" s="178" t="s">
        <v>2680</v>
      </c>
      <c r="AA88" s="178"/>
      <c r="AB88" s="178"/>
      <c r="AC88" s="178"/>
      <c r="AD88" s="178"/>
      <c r="AE88" s="178"/>
      <c r="AF88" s="609"/>
      <c r="AG88" s="609"/>
      <c r="AH88" s="609"/>
      <c r="AI88" s="609"/>
      <c r="AJ88" s="609"/>
      <c r="AK88" s="609"/>
      <c r="AL88" s="609"/>
      <c r="AM88" s="609"/>
      <c r="AN88" s="609"/>
      <c r="AO88" s="609"/>
      <c r="AP88" s="609"/>
      <c r="AQ88" s="609"/>
      <c r="AR88" s="609"/>
      <c r="AS88" s="609"/>
      <c r="AT88" s="609"/>
      <c r="AU88" s="609"/>
      <c r="AV88" s="609"/>
      <c r="AW88" s="609"/>
      <c r="AX88" s="609"/>
      <c r="AY88" s="609"/>
    </row>
    <row r="89" ht="22.5" customHeight="1">
      <c r="A89" s="268">
        <v>12.0</v>
      </c>
      <c r="B89" s="268">
        <v>8.0</v>
      </c>
      <c r="C89" s="268" t="s">
        <v>226</v>
      </c>
      <c r="D89" s="268"/>
      <c r="E89" s="268"/>
      <c r="F89" s="268"/>
      <c r="G89" s="360">
        <v>1.0</v>
      </c>
      <c r="H89" s="608" t="s">
        <v>2681</v>
      </c>
      <c r="I89" s="267" t="s">
        <v>2682</v>
      </c>
      <c r="J89" s="268" t="s">
        <v>2683</v>
      </c>
      <c r="K89" s="268" t="s">
        <v>2684</v>
      </c>
      <c r="L89" s="269">
        <v>43589.0</v>
      </c>
      <c r="M89" s="268" t="s">
        <v>350</v>
      </c>
      <c r="N89" s="268" t="s">
        <v>153</v>
      </c>
      <c r="O89" s="269">
        <v>45519.0</v>
      </c>
      <c r="P89" s="268" t="s">
        <v>66</v>
      </c>
      <c r="Q89" s="268" t="s">
        <v>209</v>
      </c>
      <c r="R89" s="295"/>
      <c r="S89" s="173" t="s">
        <v>2685</v>
      </c>
      <c r="T89" s="268" t="s">
        <v>11</v>
      </c>
      <c r="U89" s="268"/>
      <c r="V89" s="268"/>
      <c r="W89" s="268"/>
      <c r="X89" s="178" t="s">
        <v>2686</v>
      </c>
      <c r="Y89" s="178"/>
      <c r="Z89" s="178"/>
      <c r="AA89" s="178"/>
      <c r="AB89" s="178"/>
      <c r="AC89" s="178"/>
      <c r="AD89" s="178"/>
      <c r="AE89" s="178"/>
      <c r="AF89" s="609"/>
      <c r="AG89" s="609"/>
      <c r="AH89" s="609"/>
      <c r="AI89" s="609"/>
      <c r="AJ89" s="609"/>
      <c r="AK89" s="609"/>
      <c r="AL89" s="609"/>
      <c r="AM89" s="609"/>
      <c r="AN89" s="609"/>
      <c r="AO89" s="609"/>
      <c r="AP89" s="609"/>
      <c r="AQ89" s="609"/>
      <c r="AR89" s="609"/>
      <c r="AS89" s="609"/>
      <c r="AT89" s="609"/>
      <c r="AU89" s="609"/>
      <c r="AV89" s="609"/>
      <c r="AW89" s="609"/>
      <c r="AX89" s="609"/>
      <c r="AY89" s="609"/>
    </row>
    <row r="90" ht="22.5" customHeight="1">
      <c r="A90" s="268">
        <v>13.0</v>
      </c>
      <c r="B90" s="268">
        <v>8.0</v>
      </c>
      <c r="C90" s="268" t="s">
        <v>226</v>
      </c>
      <c r="D90" s="268"/>
      <c r="E90" s="268"/>
      <c r="F90" s="268"/>
      <c r="G90" s="360">
        <v>1.0</v>
      </c>
      <c r="H90" s="608" t="s">
        <v>2687</v>
      </c>
      <c r="I90" s="267" t="s">
        <v>2688</v>
      </c>
      <c r="J90" s="268" t="s">
        <v>904</v>
      </c>
      <c r="K90" s="268" t="s">
        <v>2689</v>
      </c>
      <c r="L90" s="269">
        <v>43433.0</v>
      </c>
      <c r="M90" s="268" t="s">
        <v>338</v>
      </c>
      <c r="N90" s="268" t="s">
        <v>151</v>
      </c>
      <c r="O90" s="269">
        <v>45026.0</v>
      </c>
      <c r="P90" s="268" t="s">
        <v>76</v>
      </c>
      <c r="Q90" s="268" t="s">
        <v>211</v>
      </c>
      <c r="R90" s="295" t="s">
        <v>2690</v>
      </c>
      <c r="S90" s="173"/>
      <c r="T90" s="466" t="s">
        <v>26</v>
      </c>
      <c r="U90" s="268"/>
      <c r="V90" s="268"/>
      <c r="W90" s="268"/>
      <c r="X90" s="178" t="s">
        <v>2691</v>
      </c>
      <c r="Y90" s="178"/>
      <c r="Z90" s="178" t="s">
        <v>2692</v>
      </c>
      <c r="AA90" s="178"/>
      <c r="AB90" s="178"/>
      <c r="AC90" s="178"/>
      <c r="AD90" s="178"/>
      <c r="AE90" s="178"/>
      <c r="AF90" s="609"/>
      <c r="AG90" s="609"/>
      <c r="AH90" s="609"/>
      <c r="AI90" s="609"/>
      <c r="AJ90" s="609"/>
      <c r="AK90" s="609"/>
      <c r="AL90" s="609"/>
      <c r="AM90" s="609"/>
      <c r="AN90" s="609"/>
      <c r="AO90" s="609"/>
      <c r="AP90" s="609"/>
      <c r="AQ90" s="609"/>
      <c r="AR90" s="609"/>
      <c r="AS90" s="609"/>
      <c r="AT90" s="609"/>
      <c r="AU90" s="609"/>
      <c r="AV90" s="609"/>
      <c r="AW90" s="609"/>
      <c r="AX90" s="609"/>
      <c r="AY90" s="609"/>
    </row>
    <row r="91" ht="22.5" customHeight="1">
      <c r="A91" s="268">
        <v>14.0</v>
      </c>
      <c r="B91" s="268">
        <v>8.0</v>
      </c>
      <c r="C91" s="268" t="s">
        <v>226</v>
      </c>
      <c r="D91" s="268"/>
      <c r="E91" s="268"/>
      <c r="F91" s="268"/>
      <c r="G91" s="360">
        <v>1.0</v>
      </c>
      <c r="H91" s="608" t="s">
        <v>2693</v>
      </c>
      <c r="I91" s="267" t="s">
        <v>2694</v>
      </c>
      <c r="J91" s="268" t="s">
        <v>2695</v>
      </c>
      <c r="K91" s="268" t="s">
        <v>2696</v>
      </c>
      <c r="L91" s="269">
        <v>43437.0</v>
      </c>
      <c r="M91" s="268" t="s">
        <v>338</v>
      </c>
      <c r="N91" s="268" t="s">
        <v>152</v>
      </c>
      <c r="O91" s="269">
        <v>45519.0</v>
      </c>
      <c r="P91" s="268" t="s">
        <v>9</v>
      </c>
      <c r="Q91" s="268" t="s">
        <v>211</v>
      </c>
      <c r="R91" s="295" t="s">
        <v>2697</v>
      </c>
      <c r="S91" s="173"/>
      <c r="T91" s="268" t="s">
        <v>11</v>
      </c>
      <c r="U91" s="268"/>
      <c r="V91" s="268"/>
      <c r="W91" s="268"/>
      <c r="X91" s="178" t="s">
        <v>2698</v>
      </c>
      <c r="Y91" s="178"/>
      <c r="Z91" s="178"/>
      <c r="AA91" s="178"/>
      <c r="AB91" s="178"/>
      <c r="AC91" s="178"/>
      <c r="AD91" s="178"/>
      <c r="AE91" s="178"/>
      <c r="AF91" s="609"/>
      <c r="AG91" s="609"/>
      <c r="AH91" s="609"/>
      <c r="AI91" s="609"/>
      <c r="AJ91" s="609"/>
      <c r="AK91" s="609"/>
      <c r="AL91" s="609"/>
      <c r="AM91" s="609"/>
      <c r="AN91" s="609"/>
      <c r="AO91" s="609"/>
      <c r="AP91" s="609"/>
      <c r="AQ91" s="609"/>
      <c r="AR91" s="609"/>
      <c r="AS91" s="609"/>
      <c r="AT91" s="609"/>
      <c r="AU91" s="609"/>
      <c r="AV91" s="609"/>
      <c r="AW91" s="609"/>
      <c r="AX91" s="609"/>
      <c r="AY91" s="609"/>
    </row>
    <row r="92" ht="22.5" customHeight="1">
      <c r="A92" s="268">
        <v>15.0</v>
      </c>
      <c r="B92" s="268">
        <v>8.0</v>
      </c>
      <c r="C92" s="268" t="s">
        <v>226</v>
      </c>
      <c r="D92" s="268"/>
      <c r="E92" s="268"/>
      <c r="F92" s="268"/>
      <c r="G92" s="360">
        <v>1.0</v>
      </c>
      <c r="H92" s="608" t="s">
        <v>2699</v>
      </c>
      <c r="I92" s="267" t="s">
        <v>2700</v>
      </c>
      <c r="J92" s="268" t="s">
        <v>336</v>
      </c>
      <c r="K92" s="268" t="s">
        <v>2701</v>
      </c>
      <c r="L92" s="269">
        <v>43686.0</v>
      </c>
      <c r="M92" s="268" t="s">
        <v>350</v>
      </c>
      <c r="N92" s="268" t="s">
        <v>154</v>
      </c>
      <c r="O92" s="269">
        <v>44426.0</v>
      </c>
      <c r="P92" s="268" t="s">
        <v>133</v>
      </c>
      <c r="Q92" s="268" t="s">
        <v>213</v>
      </c>
      <c r="R92" s="295" t="s">
        <v>2702</v>
      </c>
      <c r="S92" s="285"/>
      <c r="T92" s="268" t="s">
        <v>11</v>
      </c>
      <c r="U92" s="268"/>
      <c r="V92" s="268"/>
      <c r="W92" s="268"/>
      <c r="X92" s="178" t="s">
        <v>2703</v>
      </c>
      <c r="Y92" s="178" t="s">
        <v>2704</v>
      </c>
      <c r="Z92" s="178" t="s">
        <v>2705</v>
      </c>
      <c r="AA92" s="178" t="s">
        <v>2706</v>
      </c>
      <c r="AB92" s="507" t="s">
        <v>2707</v>
      </c>
      <c r="AC92" s="178"/>
      <c r="AD92" s="178"/>
      <c r="AE92" s="178"/>
      <c r="AF92" s="609"/>
      <c r="AG92" s="609"/>
      <c r="AH92" s="609"/>
      <c r="AI92" s="609"/>
      <c r="AJ92" s="609"/>
      <c r="AK92" s="609"/>
      <c r="AL92" s="609"/>
      <c r="AM92" s="609"/>
      <c r="AN92" s="609"/>
      <c r="AO92" s="609"/>
      <c r="AP92" s="609"/>
      <c r="AQ92" s="609"/>
      <c r="AR92" s="609"/>
      <c r="AS92" s="609"/>
      <c r="AT92" s="609"/>
      <c r="AU92" s="609"/>
      <c r="AV92" s="609"/>
      <c r="AW92" s="609"/>
      <c r="AX92" s="609"/>
      <c r="AY92" s="609"/>
    </row>
    <row r="93" ht="22.5" customHeight="1">
      <c r="A93" s="268">
        <v>16.0</v>
      </c>
      <c r="B93" s="268">
        <v>8.0</v>
      </c>
      <c r="C93" s="268" t="s">
        <v>226</v>
      </c>
      <c r="D93" s="268"/>
      <c r="E93" s="268"/>
      <c r="F93" s="268"/>
      <c r="G93" s="360">
        <v>1.0</v>
      </c>
      <c r="H93" s="616" t="s">
        <v>2708</v>
      </c>
      <c r="I93" s="267" t="s">
        <v>2709</v>
      </c>
      <c r="J93" s="468" t="s">
        <v>1992</v>
      </c>
      <c r="K93" s="468" t="s">
        <v>2710</v>
      </c>
      <c r="L93" s="469">
        <v>43418.0</v>
      </c>
      <c r="M93" s="468" t="s">
        <v>350</v>
      </c>
      <c r="N93" s="468" t="s">
        <v>153</v>
      </c>
      <c r="O93" s="469">
        <v>44566.0</v>
      </c>
      <c r="P93" s="468" t="s">
        <v>133</v>
      </c>
      <c r="Q93" s="268" t="s">
        <v>213</v>
      </c>
      <c r="R93" s="295"/>
      <c r="S93" s="173"/>
      <c r="T93" s="268" t="s">
        <v>22</v>
      </c>
      <c r="U93" s="268"/>
      <c r="V93" s="193"/>
      <c r="W93" s="268"/>
      <c r="X93" s="178" t="s">
        <v>2711</v>
      </c>
      <c r="Y93" s="178" t="s">
        <v>2712</v>
      </c>
      <c r="Z93" s="178" t="s">
        <v>2202</v>
      </c>
      <c r="AA93" s="178" t="s">
        <v>2713</v>
      </c>
      <c r="AB93" s="339"/>
      <c r="AC93" s="339"/>
      <c r="AD93" s="178"/>
      <c r="AE93" s="178"/>
      <c r="AF93" s="609"/>
      <c r="AG93" s="609"/>
      <c r="AH93" s="609"/>
      <c r="AI93" s="609"/>
      <c r="AJ93" s="609"/>
      <c r="AK93" s="609"/>
      <c r="AL93" s="609"/>
      <c r="AM93" s="609"/>
      <c r="AN93" s="609"/>
      <c r="AO93" s="609"/>
      <c r="AP93" s="609"/>
      <c r="AQ93" s="609"/>
      <c r="AR93" s="609"/>
      <c r="AS93" s="609"/>
      <c r="AT93" s="609"/>
      <c r="AU93" s="609"/>
      <c r="AV93" s="609"/>
      <c r="AW93" s="609"/>
      <c r="AX93" s="609"/>
      <c r="AY93" s="609"/>
    </row>
    <row r="94" ht="22.5" customHeight="1">
      <c r="A94" s="268">
        <v>17.0</v>
      </c>
      <c r="B94" s="268">
        <v>8.0</v>
      </c>
      <c r="C94" s="268" t="s">
        <v>226</v>
      </c>
      <c r="D94" s="268"/>
      <c r="E94" s="268"/>
      <c r="F94" s="268"/>
      <c r="G94" s="360">
        <v>1.0</v>
      </c>
      <c r="H94" s="616" t="s">
        <v>2714</v>
      </c>
      <c r="I94" s="267" t="s">
        <v>2715</v>
      </c>
      <c r="J94" s="468" t="s">
        <v>361</v>
      </c>
      <c r="K94" s="468" t="s">
        <v>2716</v>
      </c>
      <c r="L94" s="469">
        <v>43535.0</v>
      </c>
      <c r="M94" s="468" t="s">
        <v>350</v>
      </c>
      <c r="N94" s="468" t="s">
        <v>154</v>
      </c>
      <c r="O94" s="468" t="s">
        <v>2198</v>
      </c>
      <c r="P94" s="468" t="s">
        <v>9</v>
      </c>
      <c r="Q94" s="268" t="s">
        <v>213</v>
      </c>
      <c r="R94" s="295" t="s">
        <v>2717</v>
      </c>
      <c r="S94" s="173"/>
      <c r="T94" s="268" t="s">
        <v>11</v>
      </c>
      <c r="U94" s="268"/>
      <c r="V94" s="193"/>
      <c r="W94" s="268"/>
      <c r="X94" s="178" t="s">
        <v>2718</v>
      </c>
      <c r="Y94" s="178" t="s">
        <v>2719</v>
      </c>
      <c r="Z94" s="178" t="s">
        <v>2720</v>
      </c>
      <c r="AA94" s="178" t="s">
        <v>2721</v>
      </c>
      <c r="AB94" s="339"/>
      <c r="AC94" s="178"/>
      <c r="AD94" s="178"/>
      <c r="AE94" s="178"/>
      <c r="AF94" s="609"/>
      <c r="AG94" s="609"/>
      <c r="AH94" s="609"/>
      <c r="AI94" s="609"/>
      <c r="AJ94" s="609"/>
      <c r="AK94" s="609"/>
      <c r="AL94" s="609"/>
      <c r="AM94" s="609"/>
      <c r="AN94" s="609"/>
      <c r="AO94" s="609"/>
      <c r="AP94" s="609"/>
      <c r="AQ94" s="609"/>
      <c r="AR94" s="609"/>
      <c r="AS94" s="609"/>
      <c r="AT94" s="609"/>
      <c r="AU94" s="609"/>
      <c r="AV94" s="609"/>
      <c r="AW94" s="609"/>
      <c r="AX94" s="609"/>
      <c r="AY94" s="609"/>
    </row>
    <row r="95" ht="22.5" customHeight="1">
      <c r="A95" s="268">
        <v>18.0</v>
      </c>
      <c r="B95" s="268">
        <v>8.0</v>
      </c>
      <c r="C95" s="268" t="s">
        <v>226</v>
      </c>
      <c r="D95" s="268"/>
      <c r="E95" s="268"/>
      <c r="F95" s="268"/>
      <c r="G95" s="360">
        <v>1.0</v>
      </c>
      <c r="H95" s="616" t="s">
        <v>2722</v>
      </c>
      <c r="I95" s="267" t="s">
        <v>2723</v>
      </c>
      <c r="J95" s="468" t="s">
        <v>1678</v>
      </c>
      <c r="K95" s="468" t="s">
        <v>2724</v>
      </c>
      <c r="L95" s="469">
        <v>43375.0</v>
      </c>
      <c r="M95" s="468" t="s">
        <v>338</v>
      </c>
      <c r="N95" s="468" t="s">
        <v>154</v>
      </c>
      <c r="O95" s="469">
        <v>44958.0</v>
      </c>
      <c r="P95" s="468" t="s">
        <v>115</v>
      </c>
      <c r="Q95" s="268" t="s">
        <v>215</v>
      </c>
      <c r="R95" s="295"/>
      <c r="S95" s="173"/>
      <c r="T95" s="268" t="s">
        <v>11</v>
      </c>
      <c r="U95" s="268"/>
      <c r="V95" s="193"/>
      <c r="W95" s="268"/>
      <c r="X95" s="178" t="s">
        <v>2725</v>
      </c>
      <c r="Y95" s="178"/>
      <c r="Z95" s="178" t="s">
        <v>2726</v>
      </c>
      <c r="AA95" s="178"/>
      <c r="AB95" s="339"/>
      <c r="AC95" s="178"/>
      <c r="AD95" s="178"/>
      <c r="AE95" s="178"/>
      <c r="AF95" s="609"/>
      <c r="AG95" s="609"/>
      <c r="AH95" s="609"/>
      <c r="AI95" s="609"/>
      <c r="AJ95" s="609"/>
      <c r="AK95" s="609"/>
      <c r="AL95" s="609"/>
      <c r="AM95" s="609"/>
      <c r="AN95" s="609"/>
      <c r="AO95" s="609"/>
      <c r="AP95" s="609"/>
      <c r="AQ95" s="609"/>
      <c r="AR95" s="609"/>
      <c r="AS95" s="609"/>
      <c r="AT95" s="609"/>
      <c r="AU95" s="609"/>
      <c r="AV95" s="609"/>
      <c r="AW95" s="609"/>
      <c r="AX95" s="609"/>
      <c r="AY95" s="609"/>
    </row>
    <row r="96" ht="22.5" customHeight="1">
      <c r="A96" s="268">
        <v>19.0</v>
      </c>
      <c r="B96" s="268">
        <v>8.0</v>
      </c>
      <c r="C96" s="268" t="s">
        <v>226</v>
      </c>
      <c r="D96" s="268"/>
      <c r="E96" s="268"/>
      <c r="F96" s="268"/>
      <c r="G96" s="360">
        <v>1.0</v>
      </c>
      <c r="H96" s="616" t="s">
        <v>2727</v>
      </c>
      <c r="I96" s="267" t="s">
        <v>2728</v>
      </c>
      <c r="J96" s="468" t="s">
        <v>2137</v>
      </c>
      <c r="K96" s="468" t="s">
        <v>2729</v>
      </c>
      <c r="L96" s="469">
        <v>43354.0</v>
      </c>
      <c r="M96" s="468" t="s">
        <v>338</v>
      </c>
      <c r="N96" s="468" t="s">
        <v>153</v>
      </c>
      <c r="O96" s="469">
        <v>45519.0</v>
      </c>
      <c r="P96" s="468" t="s">
        <v>125</v>
      </c>
      <c r="Q96" s="268" t="s">
        <v>215</v>
      </c>
      <c r="R96" s="295" t="s">
        <v>2730</v>
      </c>
      <c r="S96" s="173"/>
      <c r="T96" s="268" t="s">
        <v>11</v>
      </c>
      <c r="U96" s="268"/>
      <c r="V96" s="193"/>
      <c r="W96" s="268"/>
      <c r="X96" s="178" t="s">
        <v>2731</v>
      </c>
      <c r="Y96" s="178"/>
      <c r="Z96" s="178"/>
      <c r="AA96" s="178"/>
      <c r="AB96" s="340"/>
      <c r="AC96" s="340"/>
      <c r="AD96" s="340"/>
      <c r="AE96" s="340"/>
      <c r="AF96" s="609"/>
      <c r="AG96" s="609"/>
      <c r="AH96" s="609"/>
      <c r="AI96" s="609"/>
      <c r="AJ96" s="609"/>
      <c r="AK96" s="609"/>
      <c r="AL96" s="609"/>
      <c r="AM96" s="609"/>
      <c r="AN96" s="609"/>
      <c r="AO96" s="609"/>
      <c r="AP96" s="609"/>
      <c r="AQ96" s="609"/>
      <c r="AR96" s="609"/>
      <c r="AS96" s="609"/>
      <c r="AT96" s="609"/>
      <c r="AU96" s="609"/>
      <c r="AV96" s="609"/>
      <c r="AW96" s="609"/>
      <c r="AX96" s="609"/>
      <c r="AY96" s="609"/>
    </row>
    <row r="97" ht="22.5" customHeight="1">
      <c r="A97" s="268">
        <v>20.0</v>
      </c>
      <c r="B97" s="268">
        <v>8.0</v>
      </c>
      <c r="C97" s="268" t="s">
        <v>226</v>
      </c>
      <c r="D97" s="352"/>
      <c r="E97" s="352"/>
      <c r="F97" s="352"/>
      <c r="G97" s="360">
        <v>1.0</v>
      </c>
      <c r="H97" s="621" t="s">
        <v>2732</v>
      </c>
      <c r="I97" s="618" t="s">
        <v>2733</v>
      </c>
      <c r="J97" s="497" t="s">
        <v>2734</v>
      </c>
      <c r="K97" s="497" t="s">
        <v>1681</v>
      </c>
      <c r="L97" s="498">
        <v>43680.0</v>
      </c>
      <c r="M97" s="497" t="s">
        <v>350</v>
      </c>
      <c r="N97" s="497"/>
      <c r="O97" s="498">
        <v>45883.0</v>
      </c>
      <c r="P97" s="497" t="s">
        <v>76</v>
      </c>
      <c r="Q97" s="352" t="s">
        <v>345</v>
      </c>
      <c r="R97" s="204" t="s">
        <v>2735</v>
      </c>
      <c r="S97" s="183"/>
      <c r="T97" s="352" t="s">
        <v>16</v>
      </c>
      <c r="U97" s="352"/>
      <c r="V97" s="501"/>
      <c r="W97" s="352"/>
      <c r="X97" s="188"/>
      <c r="Y97" s="188"/>
      <c r="Z97" s="188"/>
      <c r="AA97" s="188"/>
      <c r="AB97" s="622"/>
      <c r="AC97" s="622"/>
      <c r="AD97" s="622"/>
      <c r="AE97" s="622"/>
      <c r="AF97" s="502"/>
      <c r="AG97" s="502"/>
      <c r="AH97" s="502"/>
      <c r="AI97" s="502"/>
      <c r="AJ97" s="502"/>
      <c r="AK97" s="502"/>
      <c r="AL97" s="502"/>
      <c r="AM97" s="502"/>
      <c r="AN97" s="502"/>
      <c r="AO97" s="502"/>
      <c r="AP97" s="502"/>
      <c r="AQ97" s="502"/>
      <c r="AR97" s="502"/>
      <c r="AS97" s="502"/>
      <c r="AT97" s="502"/>
      <c r="AU97" s="502"/>
      <c r="AV97" s="502"/>
      <c r="AW97" s="502"/>
      <c r="AX97" s="502"/>
      <c r="AY97" s="502"/>
    </row>
    <row r="98" ht="22.5" customHeight="1">
      <c r="A98" s="268">
        <v>21.0</v>
      </c>
      <c r="B98" s="268">
        <v>8.0</v>
      </c>
      <c r="C98" s="268" t="s">
        <v>226</v>
      </c>
      <c r="D98" s="352"/>
      <c r="E98" s="352"/>
      <c r="F98" s="352"/>
      <c r="G98" s="360">
        <v>1.0</v>
      </c>
      <c r="H98" s="621" t="s">
        <v>2736</v>
      </c>
      <c r="I98" s="618" t="s">
        <v>2737</v>
      </c>
      <c r="J98" s="497" t="s">
        <v>590</v>
      </c>
      <c r="K98" s="497" t="s">
        <v>2738</v>
      </c>
      <c r="L98" s="498">
        <v>43499.0</v>
      </c>
      <c r="M98" s="497" t="s">
        <v>338</v>
      </c>
      <c r="N98" s="497"/>
      <c r="O98" s="498">
        <v>45883.0</v>
      </c>
      <c r="P98" s="497" t="s">
        <v>115</v>
      </c>
      <c r="Q98" s="352" t="s">
        <v>345</v>
      </c>
      <c r="R98" s="204"/>
      <c r="S98" s="183"/>
      <c r="T98" s="352" t="s">
        <v>26</v>
      </c>
      <c r="U98" s="352"/>
      <c r="V98" s="501"/>
      <c r="W98" s="352"/>
      <c r="X98" s="188"/>
      <c r="Y98" s="188"/>
      <c r="Z98" s="188"/>
      <c r="AA98" s="188"/>
      <c r="AB98" s="622"/>
      <c r="AC98" s="622"/>
      <c r="AD98" s="622"/>
      <c r="AE98" s="622"/>
      <c r="AF98" s="502"/>
      <c r="AG98" s="502"/>
      <c r="AH98" s="502"/>
      <c r="AI98" s="502"/>
      <c r="AJ98" s="502"/>
      <c r="AK98" s="502"/>
      <c r="AL98" s="502"/>
      <c r="AM98" s="502"/>
      <c r="AN98" s="502"/>
      <c r="AO98" s="502"/>
      <c r="AP98" s="502"/>
      <c r="AQ98" s="502"/>
      <c r="AR98" s="502"/>
      <c r="AS98" s="502"/>
      <c r="AT98" s="502"/>
      <c r="AU98" s="502"/>
      <c r="AV98" s="502"/>
      <c r="AW98" s="502"/>
      <c r="AX98" s="502"/>
      <c r="AY98" s="502"/>
    </row>
    <row r="99" ht="22.5" customHeight="1">
      <c r="A99" s="268">
        <v>22.0</v>
      </c>
      <c r="B99" s="268">
        <v>8.0</v>
      </c>
      <c r="C99" s="268" t="s">
        <v>226</v>
      </c>
      <c r="D99" s="352"/>
      <c r="E99" s="352"/>
      <c r="F99" s="352"/>
      <c r="G99" s="360">
        <v>1.0</v>
      </c>
      <c r="H99" s="621" t="s">
        <v>2739</v>
      </c>
      <c r="I99" s="618"/>
      <c r="J99" s="497" t="s">
        <v>442</v>
      </c>
      <c r="K99" s="497" t="s">
        <v>2740</v>
      </c>
      <c r="L99" s="498">
        <v>43502.0</v>
      </c>
      <c r="M99" s="497" t="s">
        <v>338</v>
      </c>
      <c r="N99" s="497"/>
      <c r="O99" s="498">
        <v>45883.0</v>
      </c>
      <c r="P99" s="497" t="s">
        <v>9</v>
      </c>
      <c r="Q99" s="352" t="s">
        <v>345</v>
      </c>
      <c r="R99" s="204" t="s">
        <v>2741</v>
      </c>
      <c r="S99" s="183"/>
      <c r="T99" s="352" t="s">
        <v>11</v>
      </c>
      <c r="U99" s="352"/>
      <c r="V99" s="501"/>
      <c r="W99" s="352"/>
      <c r="X99" s="188"/>
      <c r="Y99" s="188"/>
      <c r="Z99" s="188"/>
      <c r="AA99" s="188"/>
      <c r="AB99" s="628"/>
      <c r="AC99" s="628"/>
      <c r="AD99" s="188"/>
      <c r="AE99" s="188"/>
      <c r="AF99" s="620"/>
      <c r="AG99" s="620"/>
      <c r="AH99" s="620"/>
      <c r="AI99" s="620"/>
      <c r="AJ99" s="620"/>
      <c r="AK99" s="620"/>
      <c r="AL99" s="620"/>
      <c r="AM99" s="620"/>
      <c r="AN99" s="620"/>
      <c r="AO99" s="620"/>
      <c r="AP99" s="620"/>
      <c r="AQ99" s="620"/>
      <c r="AR99" s="620"/>
      <c r="AS99" s="620"/>
      <c r="AT99" s="620"/>
      <c r="AU99" s="620"/>
      <c r="AV99" s="620"/>
      <c r="AW99" s="620"/>
      <c r="AX99" s="620"/>
      <c r="AY99" s="620"/>
    </row>
    <row r="100" ht="22.5" customHeight="1">
      <c r="A100" s="268">
        <v>23.0</v>
      </c>
      <c r="B100" s="268"/>
      <c r="C100" s="268"/>
      <c r="D100" s="268"/>
      <c r="E100" s="268"/>
      <c r="F100" s="268"/>
      <c r="G100" s="360"/>
      <c r="H100" s="608"/>
      <c r="I100" s="267"/>
      <c r="J100" s="268"/>
      <c r="K100" s="268"/>
      <c r="L100" s="269"/>
      <c r="M100" s="268"/>
      <c r="N100" s="268"/>
      <c r="O100" s="269"/>
      <c r="P100" s="268"/>
      <c r="Q100" s="268"/>
      <c r="R100" s="295"/>
      <c r="S100" s="173"/>
      <c r="T100" s="268"/>
      <c r="U100" s="268"/>
      <c r="V100" s="268"/>
      <c r="W100" s="268"/>
      <c r="X100" s="178"/>
      <c r="Y100" s="178"/>
      <c r="Z100" s="178"/>
      <c r="AA100" s="178"/>
      <c r="AB100" s="507"/>
      <c r="AC100" s="178"/>
      <c r="AD100" s="178"/>
      <c r="AE100" s="178"/>
      <c r="AF100" s="609"/>
      <c r="AG100" s="609"/>
      <c r="AH100" s="609"/>
      <c r="AI100" s="609"/>
      <c r="AJ100" s="609"/>
      <c r="AK100" s="609"/>
      <c r="AL100" s="609"/>
      <c r="AM100" s="609"/>
      <c r="AN100" s="609"/>
      <c r="AO100" s="609"/>
      <c r="AP100" s="609"/>
      <c r="AQ100" s="609"/>
      <c r="AR100" s="609"/>
      <c r="AS100" s="609"/>
      <c r="AT100" s="609"/>
      <c r="AU100" s="609"/>
      <c r="AV100" s="609"/>
      <c r="AW100" s="609"/>
      <c r="AX100" s="609"/>
      <c r="AY100" s="609"/>
    </row>
    <row r="101" ht="22.5" customHeight="1">
      <c r="A101" s="268">
        <v>24.0</v>
      </c>
      <c r="B101" s="268"/>
      <c r="C101" s="268"/>
      <c r="D101" s="268"/>
      <c r="E101" s="268"/>
      <c r="F101" s="268"/>
      <c r="G101" s="360"/>
      <c r="H101" s="608"/>
      <c r="I101" s="267"/>
      <c r="J101" s="268"/>
      <c r="K101" s="268"/>
      <c r="L101" s="269"/>
      <c r="M101" s="268"/>
      <c r="N101" s="268"/>
      <c r="O101" s="269"/>
      <c r="P101" s="268"/>
      <c r="Q101" s="268"/>
      <c r="R101" s="295"/>
      <c r="S101" s="173"/>
      <c r="T101" s="268"/>
      <c r="U101" s="268"/>
      <c r="V101" s="268"/>
      <c r="W101" s="268"/>
      <c r="X101" s="178"/>
      <c r="Y101" s="178"/>
      <c r="Z101" s="178"/>
      <c r="AA101" s="178"/>
      <c r="AB101" s="507"/>
      <c r="AC101" s="178"/>
      <c r="AD101" s="178"/>
      <c r="AE101" s="178"/>
      <c r="AF101" s="609"/>
      <c r="AG101" s="609"/>
      <c r="AH101" s="609"/>
      <c r="AI101" s="609"/>
      <c r="AJ101" s="609"/>
      <c r="AK101" s="609"/>
      <c r="AL101" s="609"/>
      <c r="AM101" s="609"/>
      <c r="AN101" s="609"/>
      <c r="AO101" s="609"/>
      <c r="AP101" s="609"/>
      <c r="AQ101" s="609"/>
      <c r="AR101" s="609"/>
      <c r="AS101" s="609"/>
      <c r="AT101" s="609"/>
      <c r="AU101" s="609"/>
      <c r="AV101" s="609"/>
      <c r="AW101" s="609"/>
      <c r="AX101" s="609"/>
      <c r="AY101" s="609"/>
    </row>
    <row r="102" ht="18.75" customHeight="1">
      <c r="A102" s="164" t="s">
        <v>2742</v>
      </c>
      <c r="B102" s="25"/>
      <c r="C102" s="25"/>
      <c r="D102" s="25"/>
      <c r="E102" s="25"/>
      <c r="F102" s="25"/>
      <c r="G102" s="25"/>
      <c r="H102" s="25"/>
      <c r="I102" s="25"/>
      <c r="J102" s="25"/>
      <c r="K102" s="26"/>
      <c r="L102" s="457"/>
      <c r="M102" s="458"/>
      <c r="N102" s="603"/>
      <c r="O102" s="457"/>
      <c r="P102" s="458"/>
      <c r="Q102" s="458"/>
      <c r="R102" s="604"/>
      <c r="S102" s="273"/>
      <c r="T102" s="458"/>
      <c r="U102" s="458"/>
      <c r="V102" s="458"/>
      <c r="W102" s="458"/>
      <c r="X102" s="368"/>
      <c r="Y102" s="368"/>
      <c r="Z102" s="368"/>
      <c r="AA102" s="368"/>
      <c r="AB102" s="368"/>
      <c r="AC102" s="368"/>
      <c r="AD102" s="368"/>
      <c r="AE102" s="368"/>
      <c r="AF102" s="606"/>
      <c r="AG102" s="606"/>
      <c r="AH102" s="606"/>
      <c r="AI102" s="606"/>
      <c r="AJ102" s="606"/>
      <c r="AK102" s="606"/>
      <c r="AL102" s="606"/>
      <c r="AM102" s="606"/>
      <c r="AN102" s="606"/>
      <c r="AO102" s="606"/>
      <c r="AP102" s="606"/>
      <c r="AQ102" s="607"/>
      <c r="AR102" s="607"/>
      <c r="AS102" s="607"/>
      <c r="AT102" s="607"/>
      <c r="AU102" s="607"/>
      <c r="AV102" s="607"/>
      <c r="AW102" s="607"/>
      <c r="AX102" s="607"/>
      <c r="AY102" s="607"/>
    </row>
    <row r="103" ht="22.5" customHeight="1">
      <c r="A103" s="268">
        <v>1.0</v>
      </c>
      <c r="B103" s="268">
        <v>3.0</v>
      </c>
      <c r="C103" s="268" t="s">
        <v>228</v>
      </c>
      <c r="D103" s="268"/>
      <c r="E103" s="268"/>
      <c r="F103" s="268"/>
      <c r="G103" s="360">
        <v>1.0</v>
      </c>
      <c r="H103" s="608" t="s">
        <v>2743</v>
      </c>
      <c r="I103" s="267" t="s">
        <v>2744</v>
      </c>
      <c r="J103" s="268" t="s">
        <v>361</v>
      </c>
      <c r="K103" s="268" t="s">
        <v>2745</v>
      </c>
      <c r="L103" s="269">
        <v>43553.0</v>
      </c>
      <c r="M103" s="268" t="s">
        <v>350</v>
      </c>
      <c r="N103" s="268" t="s">
        <v>151</v>
      </c>
      <c r="O103" s="269">
        <v>45054.0</v>
      </c>
      <c r="P103" s="268" t="s">
        <v>39</v>
      </c>
      <c r="Q103" s="268" t="s">
        <v>203</v>
      </c>
      <c r="R103" s="295"/>
      <c r="S103" s="173"/>
      <c r="T103" s="268" t="s">
        <v>11</v>
      </c>
      <c r="U103" s="268"/>
      <c r="V103" s="268"/>
      <c r="W103" s="268"/>
      <c r="X103" s="178" t="s">
        <v>2746</v>
      </c>
      <c r="Y103" s="178" t="s">
        <v>2747</v>
      </c>
      <c r="Z103" s="178"/>
      <c r="AA103" s="178"/>
      <c r="AB103" s="178"/>
      <c r="AC103" s="178"/>
      <c r="AD103" s="178"/>
      <c r="AE103" s="178"/>
      <c r="AF103" s="609"/>
      <c r="AG103" s="609"/>
      <c r="AH103" s="609"/>
      <c r="AI103" s="609"/>
      <c r="AJ103" s="609"/>
      <c r="AK103" s="609"/>
      <c r="AL103" s="609"/>
      <c r="AM103" s="609"/>
      <c r="AN103" s="609"/>
      <c r="AO103" s="609"/>
      <c r="AP103" s="609"/>
      <c r="AQ103" s="609"/>
      <c r="AR103" s="609"/>
      <c r="AS103" s="609"/>
      <c r="AT103" s="609"/>
      <c r="AU103" s="609"/>
      <c r="AV103" s="609"/>
      <c r="AW103" s="609"/>
      <c r="AX103" s="609"/>
      <c r="AY103" s="609"/>
    </row>
    <row r="104" ht="22.5" customHeight="1">
      <c r="A104" s="268">
        <v>2.0</v>
      </c>
      <c r="B104" s="268">
        <v>3.0</v>
      </c>
      <c r="C104" s="268" t="s">
        <v>228</v>
      </c>
      <c r="D104" s="268"/>
      <c r="E104" s="268"/>
      <c r="F104" s="268"/>
      <c r="G104" s="360">
        <v>1.0</v>
      </c>
      <c r="H104" s="608" t="s">
        <v>2748</v>
      </c>
      <c r="I104" s="267" t="s">
        <v>2749</v>
      </c>
      <c r="J104" s="268" t="s">
        <v>2750</v>
      </c>
      <c r="K104" s="268" t="s">
        <v>2751</v>
      </c>
      <c r="L104" s="269">
        <v>43648.0</v>
      </c>
      <c r="M104" s="268" t="s">
        <v>338</v>
      </c>
      <c r="N104" s="268" t="s">
        <v>152</v>
      </c>
      <c r="O104" s="269">
        <v>44566.0</v>
      </c>
      <c r="P104" s="268" t="s">
        <v>9</v>
      </c>
      <c r="Q104" s="268" t="s">
        <v>203</v>
      </c>
      <c r="R104" s="295" t="s">
        <v>2752</v>
      </c>
      <c r="S104" s="173"/>
      <c r="T104" s="268" t="s">
        <v>11</v>
      </c>
      <c r="U104" s="268"/>
      <c r="V104" s="268"/>
      <c r="W104" s="268"/>
      <c r="X104" s="178" t="s">
        <v>2753</v>
      </c>
      <c r="Y104" s="178" t="s">
        <v>2754</v>
      </c>
      <c r="Z104" s="178" t="s">
        <v>2755</v>
      </c>
      <c r="AA104" s="178" t="s">
        <v>2756</v>
      </c>
      <c r="AB104" s="178" t="s">
        <v>2757</v>
      </c>
      <c r="AC104" s="340"/>
      <c r="AD104" s="340"/>
      <c r="AE104" s="340"/>
      <c r="AF104" s="609"/>
      <c r="AG104" s="609"/>
      <c r="AH104" s="609"/>
      <c r="AI104" s="609"/>
      <c r="AJ104" s="609"/>
      <c r="AK104" s="609"/>
      <c r="AL104" s="609"/>
      <c r="AM104" s="609"/>
      <c r="AN104" s="609"/>
      <c r="AO104" s="609"/>
      <c r="AP104" s="609"/>
      <c r="AQ104" s="609"/>
      <c r="AR104" s="609"/>
      <c r="AS104" s="609"/>
      <c r="AT104" s="609"/>
      <c r="AU104" s="609"/>
      <c r="AV104" s="609"/>
      <c r="AW104" s="609"/>
      <c r="AX104" s="609"/>
      <c r="AY104" s="609"/>
    </row>
    <row r="105" ht="22.5" customHeight="1">
      <c r="A105" s="268">
        <v>3.0</v>
      </c>
      <c r="B105" s="268">
        <v>3.0</v>
      </c>
      <c r="C105" s="268" t="s">
        <v>228</v>
      </c>
      <c r="D105" s="268"/>
      <c r="E105" s="268"/>
      <c r="F105" s="268"/>
      <c r="G105" s="360">
        <v>1.0</v>
      </c>
      <c r="H105" s="608" t="s">
        <v>2758</v>
      </c>
      <c r="I105" s="267" t="s">
        <v>2759</v>
      </c>
      <c r="J105" s="268" t="s">
        <v>1537</v>
      </c>
      <c r="K105" s="268" t="s">
        <v>2760</v>
      </c>
      <c r="L105" s="269">
        <v>43659.0</v>
      </c>
      <c r="M105" s="268" t="s">
        <v>338</v>
      </c>
      <c r="N105" s="268" t="s">
        <v>151</v>
      </c>
      <c r="O105" s="269">
        <v>45301.0</v>
      </c>
      <c r="P105" s="268" t="s">
        <v>115</v>
      </c>
      <c r="Q105" s="268" t="s">
        <v>203</v>
      </c>
      <c r="R105" s="295" t="s">
        <v>2761</v>
      </c>
      <c r="S105" s="173"/>
      <c r="T105" s="466" t="s">
        <v>26</v>
      </c>
      <c r="U105" s="268"/>
      <c r="V105" s="268"/>
      <c r="W105" s="268"/>
      <c r="X105" s="178" t="s">
        <v>2762</v>
      </c>
      <c r="Y105" s="178" t="s">
        <v>2763</v>
      </c>
      <c r="Z105" s="178"/>
      <c r="AA105" s="178"/>
      <c r="AB105" s="178"/>
      <c r="AC105" s="178"/>
      <c r="AD105" s="178"/>
      <c r="AE105" s="178"/>
      <c r="AF105" s="609"/>
      <c r="AG105" s="609"/>
      <c r="AH105" s="609"/>
      <c r="AI105" s="609"/>
      <c r="AJ105" s="609"/>
      <c r="AK105" s="609"/>
      <c r="AL105" s="609"/>
      <c r="AM105" s="609"/>
      <c r="AN105" s="609"/>
      <c r="AO105" s="609"/>
      <c r="AP105" s="609"/>
      <c r="AQ105" s="609"/>
      <c r="AR105" s="609"/>
      <c r="AS105" s="609"/>
      <c r="AT105" s="609"/>
      <c r="AU105" s="609"/>
      <c r="AV105" s="609"/>
      <c r="AW105" s="609"/>
      <c r="AX105" s="609"/>
      <c r="AY105" s="609"/>
    </row>
    <row r="106" ht="22.5" customHeight="1">
      <c r="A106" s="341">
        <v>4.0</v>
      </c>
      <c r="B106" s="341">
        <v>3.0</v>
      </c>
      <c r="C106" s="341" t="s">
        <v>228</v>
      </c>
      <c r="D106" s="341"/>
      <c r="E106" s="341"/>
      <c r="F106" s="341"/>
      <c r="G106" s="610">
        <v>1.0</v>
      </c>
      <c r="H106" s="611" t="s">
        <v>2764</v>
      </c>
      <c r="I106" s="474" t="s">
        <v>2765</v>
      </c>
      <c r="J106" s="341" t="s">
        <v>2766</v>
      </c>
      <c r="K106" s="341" t="s">
        <v>2767</v>
      </c>
      <c r="L106" s="476">
        <v>43574.0</v>
      </c>
      <c r="M106" s="341" t="s">
        <v>338</v>
      </c>
      <c r="N106" s="341" t="s">
        <v>151</v>
      </c>
      <c r="O106" s="476">
        <v>45155.0</v>
      </c>
      <c r="P106" s="341" t="s">
        <v>66</v>
      </c>
      <c r="Q106" s="341" t="s">
        <v>205</v>
      </c>
      <c r="R106" s="633" t="s">
        <v>2768</v>
      </c>
      <c r="S106" s="634" t="s">
        <v>2769</v>
      </c>
      <c r="T106" s="341" t="s">
        <v>11</v>
      </c>
      <c r="U106" s="635"/>
      <c r="V106" s="635"/>
      <c r="W106" s="341"/>
      <c r="X106" s="349"/>
      <c r="Y106" s="349" t="s">
        <v>2770</v>
      </c>
      <c r="Z106" s="349"/>
      <c r="AA106" s="349"/>
      <c r="AB106" s="349"/>
      <c r="AC106" s="349"/>
      <c r="AD106" s="349"/>
      <c r="AE106" s="349"/>
      <c r="AF106" s="613"/>
      <c r="AG106" s="613"/>
      <c r="AH106" s="613"/>
      <c r="AI106" s="613"/>
      <c r="AJ106" s="613"/>
      <c r="AK106" s="613"/>
      <c r="AL106" s="613"/>
      <c r="AM106" s="613"/>
      <c r="AN106" s="613"/>
      <c r="AO106" s="613"/>
      <c r="AP106" s="613"/>
      <c r="AQ106" s="613"/>
      <c r="AR106" s="613"/>
      <c r="AS106" s="613"/>
      <c r="AT106" s="613"/>
      <c r="AU106" s="613"/>
      <c r="AV106" s="613"/>
      <c r="AW106" s="613"/>
      <c r="AX106" s="613"/>
      <c r="AY106" s="613"/>
    </row>
    <row r="107" ht="22.5" customHeight="1">
      <c r="A107" s="268">
        <v>5.0</v>
      </c>
      <c r="B107" s="268">
        <v>3.0</v>
      </c>
      <c r="C107" s="268" t="s">
        <v>228</v>
      </c>
      <c r="D107" s="268"/>
      <c r="E107" s="268"/>
      <c r="F107" s="268"/>
      <c r="G107" s="360">
        <v>1.0</v>
      </c>
      <c r="H107" s="608" t="s">
        <v>2771</v>
      </c>
      <c r="I107" s="267" t="s">
        <v>2772</v>
      </c>
      <c r="J107" s="268" t="s">
        <v>2773</v>
      </c>
      <c r="K107" s="268" t="s">
        <v>2774</v>
      </c>
      <c r="L107" s="269">
        <v>43587.0</v>
      </c>
      <c r="M107" s="268" t="s">
        <v>338</v>
      </c>
      <c r="N107" s="268" t="s">
        <v>152</v>
      </c>
      <c r="O107" s="269">
        <v>45306.0</v>
      </c>
      <c r="P107" s="268" t="s">
        <v>25</v>
      </c>
      <c r="Q107" s="268" t="s">
        <v>205</v>
      </c>
      <c r="R107" s="295" t="s">
        <v>2775</v>
      </c>
      <c r="S107" s="173"/>
      <c r="T107" s="268" t="s">
        <v>11</v>
      </c>
      <c r="U107" s="268"/>
      <c r="V107" s="268"/>
      <c r="W107" s="268"/>
      <c r="X107" s="178" t="s">
        <v>2776</v>
      </c>
      <c r="Y107" s="178" t="s">
        <v>2777</v>
      </c>
      <c r="Z107" s="178"/>
      <c r="AA107" s="178"/>
      <c r="AB107" s="178"/>
      <c r="AC107" s="340"/>
      <c r="AD107" s="340"/>
      <c r="AE107" s="340"/>
      <c r="AF107" s="609"/>
      <c r="AG107" s="609"/>
      <c r="AH107" s="609"/>
      <c r="AI107" s="609"/>
      <c r="AJ107" s="609"/>
      <c r="AK107" s="609"/>
      <c r="AL107" s="609"/>
      <c r="AM107" s="609"/>
      <c r="AN107" s="609"/>
      <c r="AO107" s="609"/>
      <c r="AP107" s="609"/>
      <c r="AQ107" s="609"/>
      <c r="AR107" s="609"/>
      <c r="AS107" s="609"/>
      <c r="AT107" s="609"/>
      <c r="AU107" s="609"/>
      <c r="AV107" s="609"/>
      <c r="AW107" s="609"/>
      <c r="AX107" s="609"/>
      <c r="AY107" s="609"/>
    </row>
    <row r="108" ht="22.5" customHeight="1">
      <c r="A108" s="268">
        <v>6.0</v>
      </c>
      <c r="B108" s="268">
        <v>3.0</v>
      </c>
      <c r="C108" s="268" t="s">
        <v>228</v>
      </c>
      <c r="D108" s="268"/>
      <c r="E108" s="268"/>
      <c r="F108" s="268"/>
      <c r="G108" s="360">
        <v>1.0</v>
      </c>
      <c r="H108" s="608" t="s">
        <v>2778</v>
      </c>
      <c r="I108" s="267" t="s">
        <v>2779</v>
      </c>
      <c r="J108" s="268" t="s">
        <v>2780</v>
      </c>
      <c r="K108" s="268" t="s">
        <v>2781</v>
      </c>
      <c r="L108" s="269">
        <v>43456.0</v>
      </c>
      <c r="M108" s="268" t="s">
        <v>350</v>
      </c>
      <c r="N108" s="268" t="s">
        <v>154</v>
      </c>
      <c r="O108" s="269">
        <v>44426.0</v>
      </c>
      <c r="P108" s="268" t="s">
        <v>42</v>
      </c>
      <c r="Q108" s="268" t="s">
        <v>207</v>
      </c>
      <c r="R108" s="295" t="s">
        <v>2782</v>
      </c>
      <c r="S108" s="173"/>
      <c r="T108" s="268" t="s">
        <v>11</v>
      </c>
      <c r="U108" s="268"/>
      <c r="V108" s="268"/>
      <c r="W108" s="268"/>
      <c r="X108" s="178" t="s">
        <v>2783</v>
      </c>
      <c r="Y108" s="178" t="s">
        <v>2784</v>
      </c>
      <c r="Z108" s="178" t="s">
        <v>2785</v>
      </c>
      <c r="AA108" s="178" t="s">
        <v>2786</v>
      </c>
      <c r="AB108" s="178"/>
      <c r="AC108" s="178"/>
      <c r="AD108" s="178"/>
      <c r="AE108" s="178"/>
      <c r="AF108" s="609"/>
      <c r="AG108" s="609"/>
      <c r="AH108" s="609"/>
      <c r="AI108" s="609"/>
      <c r="AJ108" s="609"/>
      <c r="AK108" s="609"/>
      <c r="AL108" s="609"/>
      <c r="AM108" s="609"/>
      <c r="AN108" s="609"/>
      <c r="AO108" s="609"/>
      <c r="AP108" s="609"/>
      <c r="AQ108" s="609"/>
      <c r="AR108" s="609"/>
      <c r="AS108" s="609"/>
      <c r="AT108" s="609"/>
      <c r="AU108" s="609"/>
      <c r="AV108" s="609"/>
      <c r="AW108" s="609"/>
      <c r="AX108" s="609"/>
      <c r="AY108" s="609"/>
    </row>
    <row r="109" ht="22.5" customHeight="1">
      <c r="A109" s="268">
        <v>7.0</v>
      </c>
      <c r="B109" s="268">
        <v>3.0</v>
      </c>
      <c r="C109" s="268" t="s">
        <v>228</v>
      </c>
      <c r="D109" s="268"/>
      <c r="E109" s="268"/>
      <c r="F109" s="268"/>
      <c r="G109" s="360">
        <v>1.0</v>
      </c>
      <c r="H109" s="608" t="s">
        <v>2787</v>
      </c>
      <c r="I109" s="267" t="s">
        <v>2788</v>
      </c>
      <c r="J109" s="268" t="s">
        <v>2789</v>
      </c>
      <c r="K109" s="268" t="s">
        <v>2790</v>
      </c>
      <c r="L109" s="269">
        <v>43438.0</v>
      </c>
      <c r="M109" s="268" t="s">
        <v>350</v>
      </c>
      <c r="N109" s="268" t="s">
        <v>151</v>
      </c>
      <c r="O109" s="269">
        <v>44930.0</v>
      </c>
      <c r="P109" s="268" t="s">
        <v>66</v>
      </c>
      <c r="Q109" s="268" t="s">
        <v>207</v>
      </c>
      <c r="R109" s="295"/>
      <c r="S109" s="285"/>
      <c r="T109" s="268" t="s">
        <v>11</v>
      </c>
      <c r="U109" s="268"/>
      <c r="V109" s="268"/>
      <c r="W109" s="268"/>
      <c r="X109" s="178" t="s">
        <v>2791</v>
      </c>
      <c r="Y109" s="178" t="s">
        <v>2792</v>
      </c>
      <c r="Z109" s="178" t="s">
        <v>2793</v>
      </c>
      <c r="AA109" s="178"/>
      <c r="AB109" s="178"/>
      <c r="AC109" s="178"/>
      <c r="AD109" s="178"/>
      <c r="AE109" s="178"/>
      <c r="AF109" s="609"/>
      <c r="AG109" s="609"/>
      <c r="AH109" s="609"/>
      <c r="AI109" s="609"/>
      <c r="AJ109" s="609"/>
      <c r="AK109" s="609"/>
      <c r="AL109" s="609"/>
      <c r="AM109" s="609"/>
      <c r="AN109" s="609"/>
      <c r="AO109" s="609"/>
      <c r="AP109" s="609"/>
      <c r="AQ109" s="609"/>
      <c r="AR109" s="609"/>
      <c r="AS109" s="609"/>
      <c r="AT109" s="609"/>
      <c r="AU109" s="609"/>
      <c r="AV109" s="609"/>
      <c r="AW109" s="609"/>
      <c r="AX109" s="609"/>
      <c r="AY109" s="609"/>
    </row>
    <row r="110" ht="22.5" customHeight="1">
      <c r="A110" s="268">
        <v>8.0</v>
      </c>
      <c r="B110" s="268">
        <v>3.0</v>
      </c>
      <c r="C110" s="268" t="s">
        <v>228</v>
      </c>
      <c r="D110" s="268"/>
      <c r="E110" s="268"/>
      <c r="F110" s="268"/>
      <c r="G110" s="360">
        <v>1.0</v>
      </c>
      <c r="H110" s="608" t="s">
        <v>2794</v>
      </c>
      <c r="I110" s="267" t="s">
        <v>2795</v>
      </c>
      <c r="J110" s="268" t="s">
        <v>559</v>
      </c>
      <c r="K110" s="268" t="s">
        <v>2796</v>
      </c>
      <c r="L110" s="269">
        <v>43575.0</v>
      </c>
      <c r="M110" s="268" t="s">
        <v>350</v>
      </c>
      <c r="N110" s="268" t="s">
        <v>153</v>
      </c>
      <c r="O110" s="269">
        <v>45519.0</v>
      </c>
      <c r="P110" s="268" t="s">
        <v>133</v>
      </c>
      <c r="Q110" s="268" t="s">
        <v>207</v>
      </c>
      <c r="R110" s="295" t="s">
        <v>2797</v>
      </c>
      <c r="S110" s="173" t="s">
        <v>2798</v>
      </c>
      <c r="T110" s="268" t="s">
        <v>11</v>
      </c>
      <c r="U110" s="268"/>
      <c r="V110" s="268"/>
      <c r="W110" s="268"/>
      <c r="X110" s="178" t="s">
        <v>2799</v>
      </c>
      <c r="Y110" s="178"/>
      <c r="Z110" s="178"/>
      <c r="AA110" s="178"/>
      <c r="AB110" s="178"/>
      <c r="AC110" s="178"/>
      <c r="AD110" s="178"/>
      <c r="AE110" s="178"/>
      <c r="AF110" s="268"/>
      <c r="AG110" s="268"/>
      <c r="AH110" s="268"/>
      <c r="AI110" s="268"/>
      <c r="AJ110" s="268"/>
      <c r="AK110" s="268"/>
      <c r="AL110" s="268"/>
      <c r="AM110" s="268"/>
      <c r="AN110" s="268"/>
      <c r="AO110" s="268"/>
      <c r="AP110" s="268"/>
      <c r="AQ110" s="268"/>
      <c r="AR110" s="268"/>
      <c r="AS110" s="268"/>
      <c r="AT110" s="268"/>
      <c r="AU110" s="268"/>
      <c r="AV110" s="268"/>
      <c r="AW110" s="268"/>
      <c r="AX110" s="268"/>
      <c r="AY110" s="268"/>
    </row>
    <row r="111" ht="22.5" customHeight="1">
      <c r="A111" s="268">
        <v>9.0</v>
      </c>
      <c r="B111" s="268">
        <v>3.0</v>
      </c>
      <c r="C111" s="268" t="s">
        <v>228</v>
      </c>
      <c r="D111" s="268"/>
      <c r="E111" s="528"/>
      <c r="F111" s="528"/>
      <c r="G111" s="360">
        <v>1.0</v>
      </c>
      <c r="H111" s="608" t="s">
        <v>2800</v>
      </c>
      <c r="I111" s="267" t="s">
        <v>2801</v>
      </c>
      <c r="J111" s="268" t="s">
        <v>569</v>
      </c>
      <c r="K111" s="268" t="s">
        <v>2802</v>
      </c>
      <c r="L111" s="269">
        <v>43414.0</v>
      </c>
      <c r="M111" s="268" t="s">
        <v>350</v>
      </c>
      <c r="N111" s="268" t="s">
        <v>153</v>
      </c>
      <c r="O111" s="269">
        <v>45665.0</v>
      </c>
      <c r="P111" s="268" t="s">
        <v>115</v>
      </c>
      <c r="Q111" s="268" t="s">
        <v>207</v>
      </c>
      <c r="R111" s="295" t="s">
        <v>2803</v>
      </c>
      <c r="S111" s="173"/>
      <c r="T111" s="268" t="s">
        <v>11</v>
      </c>
      <c r="U111" s="268"/>
      <c r="V111" s="268"/>
      <c r="W111" s="268"/>
      <c r="X111" s="178" t="s">
        <v>2804</v>
      </c>
      <c r="Y111" s="178"/>
      <c r="Z111" s="178"/>
      <c r="AA111" s="178"/>
      <c r="AB111" s="178"/>
      <c r="AC111" s="178"/>
      <c r="AD111" s="178"/>
      <c r="AE111" s="178"/>
      <c r="AF111" s="268"/>
      <c r="AG111" s="359"/>
      <c r="AH111" s="609"/>
      <c r="AI111" s="609"/>
      <c r="AJ111" s="609"/>
      <c r="AK111" s="609"/>
      <c r="AL111" s="609"/>
      <c r="AM111" s="609"/>
      <c r="AN111" s="609"/>
      <c r="AO111" s="609"/>
      <c r="AP111" s="609"/>
      <c r="AQ111" s="609"/>
      <c r="AR111" s="609"/>
      <c r="AS111" s="609"/>
      <c r="AT111" s="609"/>
      <c r="AU111" s="609"/>
      <c r="AV111" s="609"/>
      <c r="AW111" s="609"/>
      <c r="AX111" s="609"/>
      <c r="AY111" s="609"/>
    </row>
    <row r="112" ht="22.5" customHeight="1">
      <c r="A112" s="268">
        <v>10.0</v>
      </c>
      <c r="B112" s="268">
        <v>3.0</v>
      </c>
      <c r="C112" s="268" t="s">
        <v>228</v>
      </c>
      <c r="D112" s="268"/>
      <c r="E112" s="268"/>
      <c r="F112" s="268"/>
      <c r="G112" s="360">
        <v>1.0</v>
      </c>
      <c r="H112" s="608" t="s">
        <v>2805</v>
      </c>
      <c r="I112" s="267" t="s">
        <v>2806</v>
      </c>
      <c r="J112" s="268" t="s">
        <v>418</v>
      </c>
      <c r="K112" s="268" t="s">
        <v>2807</v>
      </c>
      <c r="L112" s="269">
        <v>43392.0</v>
      </c>
      <c r="M112" s="268" t="s">
        <v>338</v>
      </c>
      <c r="N112" s="268" t="s">
        <v>154</v>
      </c>
      <c r="O112" s="269">
        <v>44669.0</v>
      </c>
      <c r="P112" s="268" t="s">
        <v>133</v>
      </c>
      <c r="Q112" s="268" t="s">
        <v>209</v>
      </c>
      <c r="R112" s="295" t="s">
        <v>2808</v>
      </c>
      <c r="S112" s="285"/>
      <c r="T112" s="466" t="s">
        <v>26</v>
      </c>
      <c r="U112" s="268"/>
      <c r="V112" s="268"/>
      <c r="W112" s="268"/>
      <c r="X112" s="178" t="s">
        <v>2809</v>
      </c>
      <c r="Y112" s="178" t="s">
        <v>2810</v>
      </c>
      <c r="Z112" s="178" t="s">
        <v>2811</v>
      </c>
      <c r="AA112" s="178" t="s">
        <v>2812</v>
      </c>
      <c r="AB112" s="178"/>
      <c r="AC112" s="178"/>
      <c r="AD112" s="178"/>
      <c r="AE112" s="178"/>
      <c r="AF112" s="609"/>
      <c r="AG112" s="609"/>
      <c r="AH112" s="609"/>
      <c r="AI112" s="609"/>
      <c r="AJ112" s="609"/>
      <c r="AK112" s="609"/>
      <c r="AL112" s="609"/>
      <c r="AM112" s="609"/>
      <c r="AN112" s="609"/>
      <c r="AO112" s="609"/>
      <c r="AP112" s="609"/>
      <c r="AQ112" s="609"/>
      <c r="AR112" s="609"/>
      <c r="AS112" s="609"/>
      <c r="AT112" s="609"/>
      <c r="AU112" s="609"/>
      <c r="AV112" s="609"/>
      <c r="AW112" s="609"/>
      <c r="AX112" s="609"/>
      <c r="AY112" s="609"/>
    </row>
    <row r="113" ht="22.5" customHeight="1">
      <c r="A113" s="268">
        <v>11.0</v>
      </c>
      <c r="B113" s="268">
        <v>3.0</v>
      </c>
      <c r="C113" s="268" t="s">
        <v>228</v>
      </c>
      <c r="D113" s="268"/>
      <c r="E113" s="268"/>
      <c r="F113" s="268"/>
      <c r="G113" s="360">
        <v>1.0</v>
      </c>
      <c r="H113" s="608" t="s">
        <v>2813</v>
      </c>
      <c r="I113" s="267" t="s">
        <v>2814</v>
      </c>
      <c r="J113" s="268" t="s">
        <v>2815</v>
      </c>
      <c r="K113" s="268" t="s">
        <v>2816</v>
      </c>
      <c r="L113" s="269">
        <v>43555.0</v>
      </c>
      <c r="M113" s="268" t="s">
        <v>338</v>
      </c>
      <c r="N113" s="268" t="s">
        <v>154</v>
      </c>
      <c r="O113" s="269">
        <v>45155.0</v>
      </c>
      <c r="P113" s="268" t="s">
        <v>115</v>
      </c>
      <c r="Q113" s="268" t="s">
        <v>209</v>
      </c>
      <c r="R113" s="295" t="s">
        <v>2817</v>
      </c>
      <c r="S113" s="285"/>
      <c r="T113" s="268" t="s">
        <v>11</v>
      </c>
      <c r="U113" s="268"/>
      <c r="V113" s="268"/>
      <c r="W113" s="268"/>
      <c r="X113" s="178" t="s">
        <v>2818</v>
      </c>
      <c r="Y113" s="178" t="s">
        <v>2819</v>
      </c>
      <c r="Z113" s="178"/>
      <c r="AA113" s="178"/>
      <c r="AB113" s="178"/>
      <c r="AC113" s="178"/>
      <c r="AD113" s="178"/>
      <c r="AE113" s="178"/>
      <c r="AF113" s="609"/>
      <c r="AG113" s="609"/>
      <c r="AH113" s="609"/>
      <c r="AI113" s="609"/>
      <c r="AJ113" s="609"/>
      <c r="AK113" s="609"/>
      <c r="AL113" s="609"/>
      <c r="AM113" s="609"/>
      <c r="AN113" s="609"/>
      <c r="AO113" s="609"/>
      <c r="AP113" s="609"/>
      <c r="AQ113" s="609"/>
      <c r="AR113" s="609"/>
      <c r="AS113" s="609"/>
      <c r="AT113" s="609"/>
      <c r="AU113" s="609"/>
      <c r="AV113" s="609"/>
      <c r="AW113" s="609"/>
      <c r="AX113" s="609"/>
      <c r="AY113" s="609"/>
    </row>
    <row r="114" ht="22.5" customHeight="1">
      <c r="A114" s="268">
        <v>12.0</v>
      </c>
      <c r="B114" s="268">
        <v>3.0</v>
      </c>
      <c r="C114" s="268" t="s">
        <v>228</v>
      </c>
      <c r="D114" s="268"/>
      <c r="E114" s="268"/>
      <c r="F114" s="268"/>
      <c r="G114" s="360">
        <v>1.0</v>
      </c>
      <c r="H114" s="608" t="s">
        <v>2820</v>
      </c>
      <c r="I114" s="267" t="s">
        <v>2821</v>
      </c>
      <c r="J114" s="268" t="s">
        <v>336</v>
      </c>
      <c r="K114" s="268" t="s">
        <v>2822</v>
      </c>
      <c r="L114" s="269">
        <v>43581.0</v>
      </c>
      <c r="M114" s="268" t="s">
        <v>350</v>
      </c>
      <c r="N114" s="268" t="s">
        <v>151</v>
      </c>
      <c r="O114" s="269">
        <v>44790.0</v>
      </c>
      <c r="P114" s="268" t="s">
        <v>133</v>
      </c>
      <c r="Q114" s="268" t="s">
        <v>209</v>
      </c>
      <c r="R114" s="295" t="s">
        <v>2823</v>
      </c>
      <c r="S114" s="173"/>
      <c r="T114" s="268" t="s">
        <v>11</v>
      </c>
      <c r="U114" s="268"/>
      <c r="V114" s="268"/>
      <c r="W114" s="268"/>
      <c r="X114" s="178" t="s">
        <v>2824</v>
      </c>
      <c r="Y114" s="178" t="s">
        <v>2825</v>
      </c>
      <c r="Z114" s="178" t="s">
        <v>2826</v>
      </c>
      <c r="AA114" s="178"/>
      <c r="AB114" s="178"/>
      <c r="AC114" s="178"/>
      <c r="AD114" s="178"/>
      <c r="AE114" s="178"/>
      <c r="AF114" s="609"/>
      <c r="AG114" s="609"/>
      <c r="AH114" s="609"/>
      <c r="AI114" s="609"/>
      <c r="AJ114" s="609"/>
      <c r="AK114" s="609"/>
      <c r="AL114" s="609"/>
      <c r="AM114" s="609"/>
      <c r="AN114" s="609"/>
      <c r="AO114" s="609"/>
      <c r="AP114" s="609"/>
      <c r="AQ114" s="609"/>
      <c r="AR114" s="609"/>
      <c r="AS114" s="609"/>
      <c r="AT114" s="609"/>
      <c r="AU114" s="609"/>
      <c r="AV114" s="609"/>
      <c r="AW114" s="609"/>
      <c r="AX114" s="609"/>
      <c r="AY114" s="609"/>
    </row>
    <row r="115" ht="22.5" customHeight="1">
      <c r="A115" s="268">
        <v>13.0</v>
      </c>
      <c r="B115" s="268">
        <v>3.0</v>
      </c>
      <c r="C115" s="268" t="s">
        <v>228</v>
      </c>
      <c r="D115" s="268"/>
      <c r="E115" s="268"/>
      <c r="F115" s="268"/>
      <c r="G115" s="360">
        <v>1.0</v>
      </c>
      <c r="H115" s="608" t="s">
        <v>2827</v>
      </c>
      <c r="I115" s="267" t="s">
        <v>2828</v>
      </c>
      <c r="J115" s="268" t="s">
        <v>1548</v>
      </c>
      <c r="K115" s="268" t="s">
        <v>2829</v>
      </c>
      <c r="L115" s="269">
        <v>43516.0</v>
      </c>
      <c r="M115" s="268" t="s">
        <v>338</v>
      </c>
      <c r="N115" s="268" t="s">
        <v>153</v>
      </c>
      <c r="O115" s="269">
        <v>45155.0</v>
      </c>
      <c r="P115" s="268" t="s">
        <v>9</v>
      </c>
      <c r="Q115" s="268" t="s">
        <v>209</v>
      </c>
      <c r="R115" s="295" t="s">
        <v>2830</v>
      </c>
      <c r="S115" s="173"/>
      <c r="T115" s="268" t="s">
        <v>11</v>
      </c>
      <c r="U115" s="268"/>
      <c r="V115" s="268"/>
      <c r="W115" s="268"/>
      <c r="X115" s="178" t="s">
        <v>2831</v>
      </c>
      <c r="Y115" s="178" t="s">
        <v>2832</v>
      </c>
      <c r="Z115" s="178"/>
      <c r="AA115" s="178"/>
      <c r="AB115" s="178"/>
      <c r="AC115" s="178"/>
      <c r="AD115" s="178"/>
      <c r="AE115" s="178"/>
      <c r="AF115" s="609"/>
      <c r="AG115" s="609"/>
      <c r="AH115" s="609"/>
      <c r="AI115" s="609"/>
      <c r="AJ115" s="609"/>
      <c r="AK115" s="609"/>
      <c r="AL115" s="609"/>
      <c r="AM115" s="609"/>
      <c r="AN115" s="609"/>
      <c r="AO115" s="609"/>
      <c r="AP115" s="609"/>
      <c r="AQ115" s="609"/>
      <c r="AR115" s="609"/>
      <c r="AS115" s="609"/>
      <c r="AT115" s="609"/>
      <c r="AU115" s="609"/>
      <c r="AV115" s="609"/>
      <c r="AW115" s="609"/>
      <c r="AX115" s="609"/>
      <c r="AY115" s="609"/>
    </row>
    <row r="116" ht="22.5" customHeight="1">
      <c r="A116" s="268">
        <v>14.0</v>
      </c>
      <c r="B116" s="268">
        <v>3.0</v>
      </c>
      <c r="C116" s="268" t="s">
        <v>228</v>
      </c>
      <c r="D116" s="268"/>
      <c r="E116" s="268"/>
      <c r="F116" s="268"/>
      <c r="G116" s="360">
        <v>1.0</v>
      </c>
      <c r="H116" s="616" t="s">
        <v>2833</v>
      </c>
      <c r="I116" s="267" t="s">
        <v>2834</v>
      </c>
      <c r="J116" s="468" t="s">
        <v>470</v>
      </c>
      <c r="K116" s="468" t="s">
        <v>2835</v>
      </c>
      <c r="L116" s="469">
        <v>43468.0</v>
      </c>
      <c r="M116" s="468" t="s">
        <v>338</v>
      </c>
      <c r="N116" s="468" t="s">
        <v>153</v>
      </c>
      <c r="O116" s="469">
        <v>45188.0</v>
      </c>
      <c r="P116" s="468" t="s">
        <v>133</v>
      </c>
      <c r="Q116" s="268" t="s">
        <v>211</v>
      </c>
      <c r="R116" s="295" t="s">
        <v>2836</v>
      </c>
      <c r="S116" s="173"/>
      <c r="T116" s="466" t="s">
        <v>26</v>
      </c>
      <c r="U116" s="268"/>
      <c r="V116" s="193"/>
      <c r="W116" s="268"/>
      <c r="X116" s="178" t="s">
        <v>2837</v>
      </c>
      <c r="Y116" s="178" t="s">
        <v>2838</v>
      </c>
      <c r="Z116" s="178"/>
      <c r="AA116" s="178"/>
      <c r="AB116" s="178"/>
      <c r="AC116" s="178"/>
      <c r="AD116" s="178"/>
      <c r="AE116" s="178"/>
      <c r="AF116" s="609"/>
      <c r="AG116" s="609"/>
      <c r="AH116" s="609"/>
      <c r="AI116" s="609"/>
      <c r="AJ116" s="609"/>
      <c r="AK116" s="609"/>
      <c r="AL116" s="609"/>
      <c r="AM116" s="609"/>
      <c r="AN116" s="609"/>
      <c r="AO116" s="609"/>
      <c r="AP116" s="609"/>
      <c r="AQ116" s="609"/>
      <c r="AR116" s="609"/>
      <c r="AS116" s="609"/>
      <c r="AT116" s="609"/>
      <c r="AU116" s="609"/>
      <c r="AV116" s="609"/>
      <c r="AW116" s="609"/>
      <c r="AX116" s="609"/>
      <c r="AY116" s="609"/>
    </row>
    <row r="117" ht="22.5" customHeight="1">
      <c r="A117" s="268">
        <v>15.0</v>
      </c>
      <c r="B117" s="268">
        <v>3.0</v>
      </c>
      <c r="C117" s="268" t="s">
        <v>228</v>
      </c>
      <c r="D117" s="268"/>
      <c r="E117" s="268"/>
      <c r="F117" s="268"/>
      <c r="G117" s="360">
        <v>1.0</v>
      </c>
      <c r="H117" s="608" t="s">
        <v>2839</v>
      </c>
      <c r="I117" s="267" t="s">
        <v>2840</v>
      </c>
      <c r="J117" s="268" t="s">
        <v>2841</v>
      </c>
      <c r="K117" s="268" t="s">
        <v>2842</v>
      </c>
      <c r="L117" s="269">
        <v>43435.0</v>
      </c>
      <c r="M117" s="268" t="s">
        <v>338</v>
      </c>
      <c r="N117" s="268" t="s">
        <v>154</v>
      </c>
      <c r="O117" s="269">
        <v>45519.0</v>
      </c>
      <c r="P117" s="268" t="s">
        <v>115</v>
      </c>
      <c r="Q117" s="268" t="s">
        <v>211</v>
      </c>
      <c r="R117" s="295" t="s">
        <v>2843</v>
      </c>
      <c r="S117" s="173"/>
      <c r="T117" s="466" t="s">
        <v>26</v>
      </c>
      <c r="U117" s="268"/>
      <c r="V117" s="268"/>
      <c r="W117" s="268"/>
      <c r="X117" s="178" t="s">
        <v>2844</v>
      </c>
      <c r="Y117" s="178"/>
      <c r="Z117" s="178"/>
      <c r="AA117" s="178"/>
      <c r="AB117" s="178"/>
      <c r="AC117" s="178"/>
      <c r="AD117" s="178"/>
      <c r="AE117" s="178"/>
      <c r="AF117" s="609"/>
      <c r="AG117" s="609"/>
      <c r="AH117" s="609"/>
      <c r="AI117" s="609"/>
      <c r="AJ117" s="609"/>
      <c r="AK117" s="609"/>
      <c r="AL117" s="609"/>
      <c r="AM117" s="609"/>
      <c r="AN117" s="609"/>
      <c r="AO117" s="609"/>
      <c r="AP117" s="609"/>
      <c r="AQ117" s="609"/>
      <c r="AR117" s="609"/>
      <c r="AS117" s="609"/>
      <c r="AT117" s="609"/>
      <c r="AU117" s="609"/>
      <c r="AV117" s="609"/>
      <c r="AW117" s="609"/>
      <c r="AX117" s="609"/>
      <c r="AY117" s="609"/>
    </row>
    <row r="118" ht="22.5" customHeight="1">
      <c r="A118" s="268">
        <v>16.0</v>
      </c>
      <c r="B118" s="268">
        <v>3.0</v>
      </c>
      <c r="C118" s="268" t="s">
        <v>228</v>
      </c>
      <c r="D118" s="268"/>
      <c r="E118" s="268"/>
      <c r="F118" s="268"/>
      <c r="G118" s="360">
        <v>1.0</v>
      </c>
      <c r="H118" s="608" t="s">
        <v>2845</v>
      </c>
      <c r="I118" s="267" t="s">
        <v>2846</v>
      </c>
      <c r="J118" s="268" t="s">
        <v>2526</v>
      </c>
      <c r="K118" s="268" t="s">
        <v>2847</v>
      </c>
      <c r="L118" s="269">
        <v>43607.0</v>
      </c>
      <c r="M118" s="268" t="s">
        <v>350</v>
      </c>
      <c r="N118" s="268" t="s">
        <v>151</v>
      </c>
      <c r="O118" s="269">
        <v>44566.0</v>
      </c>
      <c r="P118" s="268" t="s">
        <v>133</v>
      </c>
      <c r="Q118" s="268" t="s">
        <v>213</v>
      </c>
      <c r="R118" s="295" t="s">
        <v>2848</v>
      </c>
      <c r="S118" s="173"/>
      <c r="T118" s="268" t="s">
        <v>11</v>
      </c>
      <c r="U118" s="268"/>
      <c r="V118" s="268"/>
      <c r="W118" s="268"/>
      <c r="X118" s="178" t="s">
        <v>2849</v>
      </c>
      <c r="Y118" s="178" t="s">
        <v>2850</v>
      </c>
      <c r="Z118" s="178" t="s">
        <v>2851</v>
      </c>
      <c r="AA118" s="178" t="s">
        <v>2852</v>
      </c>
      <c r="AB118" s="178" t="s">
        <v>2853</v>
      </c>
      <c r="AC118" s="178"/>
      <c r="AD118" s="178"/>
      <c r="AE118" s="178"/>
      <c r="AF118" s="609"/>
      <c r="AG118" s="609"/>
      <c r="AH118" s="609"/>
      <c r="AI118" s="609"/>
      <c r="AJ118" s="609"/>
      <c r="AK118" s="609"/>
      <c r="AL118" s="609"/>
      <c r="AM118" s="609"/>
      <c r="AN118" s="609"/>
      <c r="AO118" s="609"/>
      <c r="AP118" s="609"/>
      <c r="AQ118" s="609"/>
      <c r="AR118" s="609"/>
      <c r="AS118" s="609"/>
      <c r="AT118" s="609"/>
      <c r="AU118" s="609"/>
      <c r="AV118" s="609"/>
      <c r="AW118" s="609"/>
      <c r="AX118" s="609"/>
      <c r="AY118" s="609"/>
    </row>
    <row r="119" ht="22.5" customHeight="1">
      <c r="A119" s="268">
        <v>17.0</v>
      </c>
      <c r="B119" s="268">
        <v>3.0</v>
      </c>
      <c r="C119" s="268" t="s">
        <v>228</v>
      </c>
      <c r="D119" s="268"/>
      <c r="E119" s="268"/>
      <c r="F119" s="268"/>
      <c r="G119" s="360">
        <v>1.0</v>
      </c>
      <c r="H119" s="608" t="s">
        <v>2854</v>
      </c>
      <c r="I119" s="267" t="s">
        <v>2855</v>
      </c>
      <c r="J119" s="268" t="s">
        <v>336</v>
      </c>
      <c r="K119" s="268" t="s">
        <v>2856</v>
      </c>
      <c r="L119" s="269">
        <v>43468.0</v>
      </c>
      <c r="M119" s="268" t="s">
        <v>350</v>
      </c>
      <c r="N119" s="268" t="s">
        <v>152</v>
      </c>
      <c r="O119" s="269">
        <v>44669.0</v>
      </c>
      <c r="P119" s="268" t="s">
        <v>9</v>
      </c>
      <c r="Q119" s="268" t="s">
        <v>213</v>
      </c>
      <c r="R119" s="295" t="s">
        <v>2857</v>
      </c>
      <c r="S119" s="173"/>
      <c r="T119" s="268" t="s">
        <v>11</v>
      </c>
      <c r="U119" s="268"/>
      <c r="V119" s="268"/>
      <c r="W119" s="268"/>
      <c r="X119" s="178" t="s">
        <v>2858</v>
      </c>
      <c r="Y119" s="178" t="s">
        <v>2859</v>
      </c>
      <c r="Z119" s="178" t="s">
        <v>2860</v>
      </c>
      <c r="AA119" s="178" t="s">
        <v>2861</v>
      </c>
      <c r="AB119" s="178" t="s">
        <v>2862</v>
      </c>
      <c r="AC119" s="178"/>
      <c r="AD119" s="178"/>
      <c r="AE119" s="178"/>
      <c r="AF119" s="609"/>
      <c r="AG119" s="609"/>
      <c r="AH119" s="609"/>
      <c r="AI119" s="609"/>
      <c r="AJ119" s="609"/>
      <c r="AK119" s="609"/>
      <c r="AL119" s="609"/>
      <c r="AM119" s="609"/>
      <c r="AN119" s="609"/>
      <c r="AO119" s="609"/>
      <c r="AP119" s="609"/>
      <c r="AQ119" s="609"/>
      <c r="AR119" s="609"/>
      <c r="AS119" s="609"/>
      <c r="AT119" s="609"/>
      <c r="AU119" s="609"/>
      <c r="AV119" s="609"/>
      <c r="AW119" s="609"/>
      <c r="AX119" s="609"/>
      <c r="AY119" s="609"/>
    </row>
    <row r="120" ht="22.5" customHeight="1">
      <c r="A120" s="268">
        <v>18.0</v>
      </c>
      <c r="B120" s="268">
        <v>3.0</v>
      </c>
      <c r="C120" s="268" t="s">
        <v>228</v>
      </c>
      <c r="D120" s="268"/>
      <c r="E120" s="268"/>
      <c r="F120" s="268"/>
      <c r="G120" s="360">
        <v>1.0</v>
      </c>
      <c r="H120" s="616" t="s">
        <v>2863</v>
      </c>
      <c r="I120" s="267" t="s">
        <v>2864</v>
      </c>
      <c r="J120" s="468" t="s">
        <v>2865</v>
      </c>
      <c r="K120" s="468" t="s">
        <v>2866</v>
      </c>
      <c r="L120" s="469">
        <v>43677.0</v>
      </c>
      <c r="M120" s="468" t="s">
        <v>338</v>
      </c>
      <c r="N120" s="468" t="s">
        <v>153</v>
      </c>
      <c r="O120" s="469">
        <v>44790.0</v>
      </c>
      <c r="P120" s="468" t="s">
        <v>39</v>
      </c>
      <c r="Q120" s="268" t="s">
        <v>215</v>
      </c>
      <c r="R120" s="295" t="s">
        <v>2867</v>
      </c>
      <c r="S120" s="173"/>
      <c r="T120" s="268" t="s">
        <v>11</v>
      </c>
      <c r="U120" s="268"/>
      <c r="V120" s="193"/>
      <c r="W120" s="268"/>
      <c r="X120" s="178" t="s">
        <v>2868</v>
      </c>
      <c r="Y120" s="178" t="s">
        <v>2869</v>
      </c>
      <c r="Z120" s="178" t="s">
        <v>2870</v>
      </c>
      <c r="AA120" s="178"/>
      <c r="AB120" s="178"/>
      <c r="AC120" s="178"/>
      <c r="AD120" s="178"/>
      <c r="AE120" s="178"/>
      <c r="AF120" s="609"/>
      <c r="AG120" s="609"/>
      <c r="AH120" s="609"/>
      <c r="AI120" s="609"/>
      <c r="AJ120" s="609"/>
      <c r="AK120" s="609"/>
      <c r="AL120" s="609"/>
      <c r="AM120" s="609"/>
      <c r="AN120" s="609"/>
      <c r="AO120" s="609"/>
      <c r="AP120" s="609"/>
      <c r="AQ120" s="609"/>
      <c r="AR120" s="609"/>
      <c r="AS120" s="609"/>
      <c r="AT120" s="609"/>
      <c r="AU120" s="609"/>
      <c r="AV120" s="609"/>
      <c r="AW120" s="609"/>
      <c r="AX120" s="609"/>
      <c r="AY120" s="609"/>
    </row>
    <row r="121" ht="22.5" customHeight="1">
      <c r="A121" s="341">
        <v>19.0</v>
      </c>
      <c r="B121" s="341">
        <v>3.0</v>
      </c>
      <c r="C121" s="341" t="s">
        <v>228</v>
      </c>
      <c r="D121" s="341"/>
      <c r="E121" s="341"/>
      <c r="F121" s="341"/>
      <c r="G121" s="610">
        <v>1.0</v>
      </c>
      <c r="H121" s="636" t="s">
        <v>2871</v>
      </c>
      <c r="I121" s="474" t="s">
        <v>2872</v>
      </c>
      <c r="J121" s="480" t="s">
        <v>2873</v>
      </c>
      <c r="K121" s="480" t="s">
        <v>2874</v>
      </c>
      <c r="L121" s="481">
        <v>43345.0</v>
      </c>
      <c r="M121" s="480" t="s">
        <v>338</v>
      </c>
      <c r="N121" s="480" t="s">
        <v>151</v>
      </c>
      <c r="O121" s="481">
        <v>44426.0</v>
      </c>
      <c r="P121" s="480" t="s">
        <v>66</v>
      </c>
      <c r="Q121" s="341" t="s">
        <v>215</v>
      </c>
      <c r="R121" s="348" t="s">
        <v>2875</v>
      </c>
      <c r="S121" s="346"/>
      <c r="T121" s="341" t="s">
        <v>11</v>
      </c>
      <c r="U121" s="341"/>
      <c r="V121" s="637"/>
      <c r="W121" s="341"/>
      <c r="X121" s="349" t="s">
        <v>2876</v>
      </c>
      <c r="Y121" s="349" t="s">
        <v>2877</v>
      </c>
      <c r="Z121" s="349" t="s">
        <v>2878</v>
      </c>
      <c r="AA121" s="349" t="s">
        <v>2879</v>
      </c>
      <c r="AB121" s="638"/>
      <c r="AC121" s="349"/>
      <c r="AD121" s="349"/>
      <c r="AE121" s="349"/>
      <c r="AF121" s="613"/>
      <c r="AG121" s="613"/>
      <c r="AH121" s="613"/>
      <c r="AI121" s="613"/>
      <c r="AJ121" s="613"/>
      <c r="AK121" s="613"/>
      <c r="AL121" s="613"/>
      <c r="AM121" s="613"/>
      <c r="AN121" s="613"/>
      <c r="AO121" s="613"/>
      <c r="AP121" s="613"/>
      <c r="AQ121" s="613"/>
      <c r="AR121" s="613"/>
      <c r="AS121" s="613"/>
      <c r="AT121" s="613"/>
      <c r="AU121" s="613"/>
      <c r="AV121" s="613"/>
      <c r="AW121" s="613"/>
      <c r="AX121" s="613"/>
      <c r="AY121" s="613"/>
    </row>
    <row r="122" ht="22.5" customHeight="1">
      <c r="A122" s="268">
        <v>20.0</v>
      </c>
      <c r="B122" s="268">
        <v>3.0</v>
      </c>
      <c r="C122" s="268" t="s">
        <v>228</v>
      </c>
      <c r="D122" s="268"/>
      <c r="E122" s="268"/>
      <c r="F122" s="268"/>
      <c r="G122" s="360">
        <v>1.0</v>
      </c>
      <c r="H122" s="608" t="s">
        <v>2880</v>
      </c>
      <c r="I122" s="267" t="s">
        <v>2881</v>
      </c>
      <c r="J122" s="268" t="s">
        <v>369</v>
      </c>
      <c r="K122" s="268" t="s">
        <v>2882</v>
      </c>
      <c r="L122" s="639">
        <v>43621.0</v>
      </c>
      <c r="M122" s="268" t="s">
        <v>350</v>
      </c>
      <c r="N122" s="268" t="s">
        <v>152</v>
      </c>
      <c r="O122" s="269">
        <v>44790.0</v>
      </c>
      <c r="P122" s="268" t="s">
        <v>37</v>
      </c>
      <c r="Q122" s="268" t="s">
        <v>215</v>
      </c>
      <c r="R122" s="295" t="s">
        <v>2883</v>
      </c>
      <c r="S122" s="173"/>
      <c r="T122" s="268" t="s">
        <v>11</v>
      </c>
      <c r="U122" s="268"/>
      <c r="V122" s="268"/>
      <c r="W122" s="268"/>
      <c r="X122" s="178" t="s">
        <v>2884</v>
      </c>
      <c r="Y122" s="178" t="s">
        <v>2885</v>
      </c>
      <c r="Z122" s="178" t="s">
        <v>2886</v>
      </c>
      <c r="AA122" s="178"/>
      <c r="AB122" s="178"/>
      <c r="AC122" s="178"/>
      <c r="AD122" s="178"/>
      <c r="AE122" s="178"/>
      <c r="AF122" s="609"/>
      <c r="AG122" s="609"/>
      <c r="AH122" s="609"/>
      <c r="AI122" s="609"/>
      <c r="AJ122" s="609"/>
      <c r="AK122" s="609"/>
      <c r="AL122" s="609"/>
      <c r="AM122" s="609"/>
      <c r="AN122" s="609"/>
      <c r="AO122" s="609"/>
      <c r="AP122" s="609"/>
      <c r="AQ122" s="609"/>
      <c r="AR122" s="609"/>
      <c r="AS122" s="609"/>
      <c r="AT122" s="609"/>
      <c r="AU122" s="609"/>
      <c r="AV122" s="609"/>
      <c r="AW122" s="609"/>
      <c r="AX122" s="609"/>
      <c r="AY122" s="609"/>
    </row>
    <row r="123" ht="22.5" customHeight="1">
      <c r="A123" s="352">
        <v>21.0</v>
      </c>
      <c r="B123" s="268">
        <v>3.0</v>
      </c>
      <c r="C123" s="268" t="s">
        <v>228</v>
      </c>
      <c r="D123" s="352"/>
      <c r="E123" s="352"/>
      <c r="F123" s="352"/>
      <c r="G123" s="360">
        <v>1.0</v>
      </c>
      <c r="H123" s="617" t="s">
        <v>2887</v>
      </c>
      <c r="I123" s="618" t="s">
        <v>2888</v>
      </c>
      <c r="J123" s="352" t="s">
        <v>463</v>
      </c>
      <c r="K123" s="352" t="s">
        <v>2889</v>
      </c>
      <c r="L123" s="623">
        <v>43671.0</v>
      </c>
      <c r="M123" s="352" t="s">
        <v>338</v>
      </c>
      <c r="N123" s="352"/>
      <c r="O123" s="498">
        <v>45883.0</v>
      </c>
      <c r="P123" s="352" t="s">
        <v>133</v>
      </c>
      <c r="Q123" s="352" t="s">
        <v>345</v>
      </c>
      <c r="R123" s="204" t="s">
        <v>2890</v>
      </c>
      <c r="S123" s="183"/>
      <c r="T123" s="352" t="s">
        <v>22</v>
      </c>
      <c r="U123" s="352"/>
      <c r="V123" s="352"/>
      <c r="W123" s="352"/>
      <c r="X123" s="501"/>
      <c r="Y123" s="501"/>
      <c r="Z123" s="188"/>
      <c r="AA123" s="188"/>
      <c r="AB123" s="188"/>
      <c r="AC123" s="188"/>
      <c r="AD123" s="188"/>
      <c r="AE123" s="188"/>
      <c r="AF123" s="357"/>
      <c r="AG123" s="182"/>
      <c r="AH123" s="182"/>
      <c r="AI123" s="357"/>
      <c r="AJ123" s="357"/>
      <c r="AK123" s="357"/>
      <c r="AL123" s="357"/>
      <c r="AM123" s="357"/>
      <c r="AN123" s="357"/>
      <c r="AO123" s="357"/>
      <c r="AP123" s="357"/>
      <c r="AQ123" s="357"/>
      <c r="AR123" s="357"/>
      <c r="AS123" s="357"/>
      <c r="AT123" s="620"/>
      <c r="AU123" s="620"/>
      <c r="AV123" s="620"/>
      <c r="AW123" s="620"/>
      <c r="AX123" s="620"/>
      <c r="AY123" s="620"/>
    </row>
    <row r="124" ht="22.5" customHeight="1">
      <c r="A124" s="352">
        <v>22.0</v>
      </c>
      <c r="B124" s="268">
        <v>3.0</v>
      </c>
      <c r="C124" s="268" t="s">
        <v>228</v>
      </c>
      <c r="D124" s="352" t="s">
        <v>334</v>
      </c>
      <c r="E124" s="352"/>
      <c r="F124" s="352" t="s">
        <v>334</v>
      </c>
      <c r="G124" s="360">
        <v>1.0</v>
      </c>
      <c r="H124" s="621" t="s">
        <v>2891</v>
      </c>
      <c r="I124" s="618" t="s">
        <v>2892</v>
      </c>
      <c r="J124" s="497" t="s">
        <v>811</v>
      </c>
      <c r="K124" s="497" t="s">
        <v>2893</v>
      </c>
      <c r="L124" s="498">
        <v>43607.0</v>
      </c>
      <c r="M124" s="497" t="s">
        <v>338</v>
      </c>
      <c r="N124" s="497"/>
      <c r="O124" s="498">
        <v>45883.0</v>
      </c>
      <c r="P124" s="497" t="s">
        <v>37</v>
      </c>
      <c r="Q124" s="352" t="s">
        <v>345</v>
      </c>
      <c r="R124" s="204" t="s">
        <v>2894</v>
      </c>
      <c r="S124" s="183"/>
      <c r="T124" s="352" t="s">
        <v>11</v>
      </c>
      <c r="U124" s="352"/>
      <c r="V124" s="501"/>
      <c r="W124" s="352"/>
      <c r="X124" s="188"/>
      <c r="Y124" s="188"/>
      <c r="Z124" s="188"/>
      <c r="AA124" s="188"/>
      <c r="AB124" s="622"/>
      <c r="AC124" s="622"/>
      <c r="AD124" s="622"/>
      <c r="AE124" s="622"/>
      <c r="AF124" s="502"/>
      <c r="AG124" s="502"/>
      <c r="AH124" s="502"/>
      <c r="AI124" s="502"/>
      <c r="AJ124" s="502"/>
      <c r="AK124" s="502"/>
      <c r="AL124" s="502"/>
      <c r="AM124" s="502"/>
      <c r="AN124" s="502"/>
      <c r="AO124" s="502"/>
      <c r="AP124" s="502"/>
      <c r="AQ124" s="502"/>
      <c r="AR124" s="502"/>
      <c r="AS124" s="502"/>
      <c r="AT124" s="502"/>
      <c r="AU124" s="502"/>
      <c r="AV124" s="502"/>
      <c r="AW124" s="502"/>
      <c r="AX124" s="502"/>
      <c r="AY124" s="502"/>
    </row>
    <row r="125" ht="22.5" customHeight="1">
      <c r="A125" s="352">
        <v>23.0</v>
      </c>
      <c r="B125" s="268">
        <v>3.0</v>
      </c>
      <c r="C125" s="268" t="s">
        <v>228</v>
      </c>
      <c r="D125" s="352"/>
      <c r="E125" s="352"/>
      <c r="F125" s="352"/>
      <c r="G125" s="360">
        <v>1.0</v>
      </c>
      <c r="H125" s="617" t="s">
        <v>2895</v>
      </c>
      <c r="I125" s="618" t="s">
        <v>2896</v>
      </c>
      <c r="J125" s="352" t="s">
        <v>2897</v>
      </c>
      <c r="K125" s="352" t="s">
        <v>2898</v>
      </c>
      <c r="L125" s="623">
        <v>43663.0</v>
      </c>
      <c r="M125" s="352" t="s">
        <v>350</v>
      </c>
      <c r="N125" s="352"/>
      <c r="O125" s="498">
        <v>45883.0</v>
      </c>
      <c r="P125" s="352" t="s">
        <v>35</v>
      </c>
      <c r="Q125" s="352" t="s">
        <v>345</v>
      </c>
      <c r="R125" s="204" t="s">
        <v>2899</v>
      </c>
      <c r="S125" s="183" t="s">
        <v>2900</v>
      </c>
      <c r="T125" s="352" t="s">
        <v>11</v>
      </c>
      <c r="U125" s="352"/>
      <c r="V125" s="352"/>
      <c r="W125" s="352"/>
      <c r="X125" s="501"/>
      <c r="Y125" s="501"/>
      <c r="Z125" s="188"/>
      <c r="AA125" s="188"/>
      <c r="AB125" s="188"/>
      <c r="AC125" s="188"/>
      <c r="AD125" s="188"/>
      <c r="AE125" s="188"/>
      <c r="AF125" s="357"/>
      <c r="AG125" s="182"/>
      <c r="AH125" s="182"/>
      <c r="AI125" s="357"/>
      <c r="AJ125" s="357"/>
      <c r="AK125" s="357"/>
      <c r="AL125" s="357"/>
      <c r="AM125" s="357"/>
      <c r="AN125" s="357"/>
      <c r="AO125" s="357"/>
      <c r="AP125" s="357"/>
      <c r="AQ125" s="357"/>
      <c r="AR125" s="357"/>
      <c r="AS125" s="357"/>
      <c r="AT125" s="620"/>
      <c r="AU125" s="620"/>
      <c r="AV125" s="620"/>
      <c r="AW125" s="620"/>
      <c r="AX125" s="620"/>
      <c r="AY125" s="620"/>
    </row>
    <row r="126" ht="22.5" customHeight="1">
      <c r="A126" s="268">
        <v>24.0</v>
      </c>
      <c r="B126" s="268"/>
      <c r="C126" s="268"/>
      <c r="D126" s="268"/>
      <c r="E126" s="268"/>
      <c r="F126" s="268"/>
      <c r="G126" s="360"/>
      <c r="H126" s="608"/>
      <c r="I126" s="267"/>
      <c r="J126" s="268"/>
      <c r="K126" s="268"/>
      <c r="L126" s="269"/>
      <c r="M126" s="268"/>
      <c r="N126" s="268"/>
      <c r="O126" s="269"/>
      <c r="P126" s="268"/>
      <c r="Q126" s="268"/>
      <c r="R126" s="295"/>
      <c r="S126" s="173"/>
      <c r="T126" s="268"/>
      <c r="U126" s="268"/>
      <c r="V126" s="268"/>
      <c r="W126" s="268"/>
      <c r="X126" s="178"/>
      <c r="Y126" s="178"/>
      <c r="Z126" s="178"/>
      <c r="AA126" s="178"/>
      <c r="AB126" s="178"/>
      <c r="AC126" s="178"/>
      <c r="AD126" s="178"/>
      <c r="AE126" s="178"/>
      <c r="AF126" s="609"/>
      <c r="AG126" s="609"/>
      <c r="AH126" s="609"/>
      <c r="AI126" s="609"/>
      <c r="AJ126" s="609"/>
      <c r="AK126" s="609"/>
      <c r="AL126" s="609"/>
      <c r="AM126" s="609"/>
      <c r="AN126" s="609"/>
      <c r="AO126" s="609"/>
      <c r="AP126" s="609"/>
      <c r="AQ126" s="609"/>
      <c r="AR126" s="609"/>
      <c r="AS126" s="609"/>
      <c r="AT126" s="609"/>
      <c r="AU126" s="609"/>
      <c r="AV126" s="609"/>
      <c r="AW126" s="609"/>
      <c r="AX126" s="609"/>
      <c r="AY126" s="609"/>
    </row>
    <row r="127" ht="18.75" customHeight="1">
      <c r="A127" s="164" t="s">
        <v>2901</v>
      </c>
      <c r="B127" s="25"/>
      <c r="C127" s="25"/>
      <c r="D127" s="25"/>
      <c r="E127" s="25"/>
      <c r="F127" s="25"/>
      <c r="G127" s="25"/>
      <c r="H127" s="25"/>
      <c r="I127" s="25"/>
      <c r="J127" s="25"/>
      <c r="K127" s="26"/>
      <c r="L127" s="457"/>
      <c r="M127" s="458"/>
      <c r="N127" s="603"/>
      <c r="O127" s="457"/>
      <c r="P127" s="458"/>
      <c r="Q127" s="458"/>
      <c r="R127" s="604"/>
      <c r="S127" s="273"/>
      <c r="T127" s="458"/>
      <c r="U127" s="458"/>
      <c r="V127" s="458"/>
      <c r="W127" s="458"/>
      <c r="X127" s="368"/>
      <c r="Y127" s="368"/>
      <c r="Z127" s="368"/>
      <c r="AA127" s="368"/>
      <c r="AB127" s="368"/>
      <c r="AC127" s="368"/>
      <c r="AD127" s="368"/>
      <c r="AE127" s="368"/>
      <c r="AF127" s="606"/>
      <c r="AG127" s="606"/>
      <c r="AH127" s="606"/>
      <c r="AI127" s="606"/>
      <c r="AJ127" s="606"/>
      <c r="AK127" s="606"/>
      <c r="AL127" s="606"/>
      <c r="AM127" s="606"/>
      <c r="AN127" s="606"/>
      <c r="AO127" s="606"/>
      <c r="AP127" s="606"/>
      <c r="AQ127" s="607"/>
      <c r="AR127" s="607"/>
      <c r="AS127" s="607"/>
      <c r="AT127" s="607"/>
      <c r="AU127" s="607"/>
      <c r="AV127" s="607"/>
      <c r="AW127" s="607"/>
      <c r="AX127" s="607"/>
      <c r="AY127" s="607"/>
    </row>
    <row r="128" ht="22.5" customHeight="1">
      <c r="A128" s="268">
        <v>1.0</v>
      </c>
      <c r="B128" s="268">
        <v>6.0</v>
      </c>
      <c r="C128" s="268" t="s">
        <v>234</v>
      </c>
      <c r="D128" s="268"/>
      <c r="E128" s="268"/>
      <c r="F128" s="268"/>
      <c r="G128" s="360">
        <v>1.0</v>
      </c>
      <c r="H128" s="608" t="s">
        <v>2902</v>
      </c>
      <c r="I128" s="267" t="s">
        <v>2903</v>
      </c>
      <c r="J128" s="268" t="s">
        <v>767</v>
      </c>
      <c r="K128" s="268" t="s">
        <v>2904</v>
      </c>
      <c r="L128" s="269">
        <v>43472.0</v>
      </c>
      <c r="M128" s="268" t="s">
        <v>350</v>
      </c>
      <c r="N128" s="268" t="s">
        <v>154</v>
      </c>
      <c r="O128" s="269">
        <v>45026.0</v>
      </c>
      <c r="P128" s="268" t="s">
        <v>74</v>
      </c>
      <c r="Q128" s="268" t="s">
        <v>203</v>
      </c>
      <c r="R128" s="295" t="s">
        <v>2905</v>
      </c>
      <c r="S128" s="173"/>
      <c r="T128" s="268" t="s">
        <v>11</v>
      </c>
      <c r="U128" s="268"/>
      <c r="V128" s="268"/>
      <c r="W128" s="268"/>
      <c r="X128" s="178" t="s">
        <v>2906</v>
      </c>
      <c r="Y128" s="178" t="s">
        <v>2907</v>
      </c>
      <c r="Z128" s="178"/>
      <c r="AA128" s="178"/>
      <c r="AB128" s="178"/>
      <c r="AC128" s="178"/>
      <c r="AD128" s="178"/>
      <c r="AE128" s="178"/>
      <c r="AF128" s="609"/>
      <c r="AG128" s="609"/>
      <c r="AH128" s="609"/>
      <c r="AI128" s="609"/>
      <c r="AJ128" s="609"/>
      <c r="AK128" s="609"/>
      <c r="AL128" s="609"/>
      <c r="AM128" s="609"/>
      <c r="AN128" s="609"/>
      <c r="AO128" s="609"/>
      <c r="AP128" s="609"/>
      <c r="AQ128" s="609"/>
      <c r="AR128" s="609"/>
      <c r="AS128" s="609"/>
      <c r="AT128" s="609"/>
      <c r="AU128" s="609"/>
      <c r="AV128" s="609"/>
      <c r="AW128" s="609"/>
      <c r="AX128" s="609"/>
      <c r="AY128" s="609"/>
    </row>
    <row r="129" ht="22.5" customHeight="1">
      <c r="A129" s="268">
        <v>2.0</v>
      </c>
      <c r="B129" s="268">
        <v>6.0</v>
      </c>
      <c r="C129" s="268" t="s">
        <v>234</v>
      </c>
      <c r="D129" s="268"/>
      <c r="E129" s="268"/>
      <c r="F129" s="268"/>
      <c r="G129" s="360">
        <v>1.0</v>
      </c>
      <c r="H129" s="608" t="s">
        <v>2908</v>
      </c>
      <c r="I129" s="267" t="s">
        <v>2909</v>
      </c>
      <c r="J129" s="268" t="s">
        <v>361</v>
      </c>
      <c r="K129" s="268" t="s">
        <v>2910</v>
      </c>
      <c r="L129" s="269">
        <v>43580.0</v>
      </c>
      <c r="M129" s="268" t="s">
        <v>338</v>
      </c>
      <c r="N129" s="268" t="s">
        <v>151</v>
      </c>
      <c r="O129" s="269">
        <v>44426.0</v>
      </c>
      <c r="P129" s="268" t="s">
        <v>133</v>
      </c>
      <c r="Q129" s="268" t="s">
        <v>203</v>
      </c>
      <c r="R129" s="295" t="s">
        <v>2911</v>
      </c>
      <c r="S129" s="173"/>
      <c r="T129" s="466" t="s">
        <v>26</v>
      </c>
      <c r="U129" s="268"/>
      <c r="V129" s="268"/>
      <c r="W129" s="268"/>
      <c r="X129" s="178" t="s">
        <v>2912</v>
      </c>
      <c r="Y129" s="178" t="s">
        <v>2913</v>
      </c>
      <c r="Z129" s="178" t="s">
        <v>2914</v>
      </c>
      <c r="AA129" s="178" t="s">
        <v>2915</v>
      </c>
      <c r="AB129" s="178"/>
      <c r="AC129" s="340"/>
      <c r="AD129" s="340"/>
      <c r="AE129" s="340"/>
      <c r="AF129" s="609"/>
      <c r="AG129" s="609"/>
      <c r="AH129" s="609"/>
      <c r="AI129" s="609"/>
      <c r="AJ129" s="609"/>
      <c r="AK129" s="609"/>
      <c r="AL129" s="609"/>
      <c r="AM129" s="609"/>
      <c r="AN129" s="609"/>
      <c r="AO129" s="609"/>
      <c r="AP129" s="609"/>
      <c r="AQ129" s="609"/>
      <c r="AR129" s="609"/>
      <c r="AS129" s="609"/>
      <c r="AT129" s="609"/>
      <c r="AU129" s="609"/>
      <c r="AV129" s="609"/>
      <c r="AW129" s="609"/>
      <c r="AX129" s="609"/>
      <c r="AY129" s="609"/>
    </row>
    <row r="130" ht="22.5" customHeight="1">
      <c r="A130" s="268">
        <v>3.0</v>
      </c>
      <c r="B130" s="268">
        <v>6.0</v>
      </c>
      <c r="C130" s="268" t="s">
        <v>234</v>
      </c>
      <c r="D130" s="268"/>
      <c r="E130" s="268"/>
      <c r="F130" s="268"/>
      <c r="G130" s="360">
        <v>1.0</v>
      </c>
      <c r="H130" s="608" t="s">
        <v>2916</v>
      </c>
      <c r="I130" s="267" t="s">
        <v>2917</v>
      </c>
      <c r="J130" s="268" t="s">
        <v>2918</v>
      </c>
      <c r="K130" s="268" t="s">
        <v>2919</v>
      </c>
      <c r="L130" s="269">
        <v>43644.0</v>
      </c>
      <c r="M130" s="268" t="s">
        <v>338</v>
      </c>
      <c r="N130" s="268" t="s">
        <v>151</v>
      </c>
      <c r="O130" s="269">
        <v>44858.0</v>
      </c>
      <c r="P130" s="268" t="s">
        <v>53</v>
      </c>
      <c r="Q130" s="268" t="s">
        <v>203</v>
      </c>
      <c r="R130" s="295" t="s">
        <v>2920</v>
      </c>
      <c r="S130" s="173"/>
      <c r="T130" s="268" t="s">
        <v>11</v>
      </c>
      <c r="U130" s="268"/>
      <c r="V130" s="268"/>
      <c r="W130" s="268"/>
      <c r="X130" s="178" t="s">
        <v>2921</v>
      </c>
      <c r="Y130" s="178" t="s">
        <v>2922</v>
      </c>
      <c r="Z130" s="178" t="s">
        <v>2923</v>
      </c>
      <c r="AA130" s="178"/>
      <c r="AB130" s="178"/>
      <c r="AC130" s="178"/>
      <c r="AD130" s="178"/>
      <c r="AE130" s="178"/>
      <c r="AF130" s="609"/>
      <c r="AG130" s="609"/>
      <c r="AH130" s="609"/>
      <c r="AI130" s="609"/>
      <c r="AJ130" s="609"/>
      <c r="AK130" s="609"/>
      <c r="AL130" s="609"/>
      <c r="AM130" s="609"/>
      <c r="AN130" s="609"/>
      <c r="AO130" s="609"/>
      <c r="AP130" s="609"/>
      <c r="AQ130" s="609"/>
      <c r="AR130" s="609"/>
      <c r="AS130" s="609"/>
      <c r="AT130" s="609"/>
      <c r="AU130" s="609"/>
      <c r="AV130" s="609"/>
      <c r="AW130" s="609"/>
      <c r="AX130" s="609"/>
      <c r="AY130" s="609"/>
    </row>
    <row r="131" ht="22.5" customHeight="1">
      <c r="A131" s="268">
        <v>4.0</v>
      </c>
      <c r="B131" s="268">
        <v>6.0</v>
      </c>
      <c r="C131" s="268" t="s">
        <v>234</v>
      </c>
      <c r="D131" s="268"/>
      <c r="E131" s="268"/>
      <c r="F131" s="268"/>
      <c r="G131" s="360">
        <v>1.0</v>
      </c>
      <c r="H131" s="608" t="s">
        <v>2924</v>
      </c>
      <c r="I131" s="267" t="s">
        <v>2925</v>
      </c>
      <c r="J131" s="268" t="s">
        <v>2926</v>
      </c>
      <c r="K131" s="268" t="s">
        <v>2927</v>
      </c>
      <c r="L131" s="269">
        <v>43385.0</v>
      </c>
      <c r="M131" s="268" t="s">
        <v>338</v>
      </c>
      <c r="N131" s="268" t="s">
        <v>152</v>
      </c>
      <c r="O131" s="269">
        <v>44202.0</v>
      </c>
      <c r="P131" s="268" t="s">
        <v>133</v>
      </c>
      <c r="Q131" s="268" t="s">
        <v>203</v>
      </c>
      <c r="R131" s="295" t="s">
        <v>2928</v>
      </c>
      <c r="S131" s="173"/>
      <c r="T131" s="268" t="s">
        <v>11</v>
      </c>
      <c r="U131" s="268"/>
      <c r="V131" s="268"/>
      <c r="W131" s="268"/>
      <c r="X131" s="178" t="s">
        <v>2929</v>
      </c>
      <c r="Y131" s="178" t="s">
        <v>2930</v>
      </c>
      <c r="Z131" s="178" t="s">
        <v>2931</v>
      </c>
      <c r="AA131" s="178" t="s">
        <v>2932</v>
      </c>
      <c r="AB131" s="178" t="s">
        <v>413</v>
      </c>
      <c r="AC131" s="178" t="s">
        <v>339</v>
      </c>
      <c r="AD131" s="178"/>
      <c r="AE131" s="178"/>
      <c r="AF131" s="609"/>
      <c r="AG131" s="609"/>
      <c r="AH131" s="609"/>
      <c r="AI131" s="609"/>
      <c r="AJ131" s="609"/>
      <c r="AK131" s="609"/>
      <c r="AL131" s="609"/>
      <c r="AM131" s="609"/>
      <c r="AN131" s="609"/>
      <c r="AO131" s="609"/>
      <c r="AP131" s="609"/>
      <c r="AQ131" s="609"/>
      <c r="AR131" s="609"/>
      <c r="AS131" s="609"/>
      <c r="AT131" s="609"/>
      <c r="AU131" s="609"/>
      <c r="AV131" s="609"/>
      <c r="AW131" s="609"/>
      <c r="AX131" s="609"/>
      <c r="AY131" s="609"/>
    </row>
    <row r="132" ht="22.5" customHeight="1">
      <c r="A132" s="268">
        <v>5.0</v>
      </c>
      <c r="B132" s="268">
        <v>6.0</v>
      </c>
      <c r="C132" s="268" t="s">
        <v>234</v>
      </c>
      <c r="D132" s="268"/>
      <c r="E132" s="268"/>
      <c r="F132" s="268"/>
      <c r="G132" s="360">
        <v>1.0</v>
      </c>
      <c r="H132" s="608" t="s">
        <v>2933</v>
      </c>
      <c r="I132" s="267" t="s">
        <v>2934</v>
      </c>
      <c r="J132" s="268" t="s">
        <v>1710</v>
      </c>
      <c r="K132" s="268" t="s">
        <v>2935</v>
      </c>
      <c r="L132" s="269">
        <v>43513.0</v>
      </c>
      <c r="M132" s="268" t="s">
        <v>350</v>
      </c>
      <c r="N132" s="268" t="s">
        <v>151</v>
      </c>
      <c r="O132" s="269">
        <v>44426.0</v>
      </c>
      <c r="P132" s="268" t="s">
        <v>133</v>
      </c>
      <c r="Q132" s="268" t="s">
        <v>205</v>
      </c>
      <c r="R132" s="295" t="s">
        <v>2936</v>
      </c>
      <c r="S132" s="615"/>
      <c r="T132" s="268" t="s">
        <v>11</v>
      </c>
      <c r="U132" s="504"/>
      <c r="V132" s="504"/>
      <c r="W132" s="268"/>
      <c r="X132" s="178" t="s">
        <v>2937</v>
      </c>
      <c r="Y132" s="178" t="s">
        <v>2938</v>
      </c>
      <c r="Z132" s="178" t="s">
        <v>2939</v>
      </c>
      <c r="AA132" s="178" t="s">
        <v>2940</v>
      </c>
      <c r="AB132" s="178" t="s">
        <v>2941</v>
      </c>
      <c r="AC132" s="178"/>
      <c r="AD132" s="178"/>
      <c r="AE132" s="178"/>
      <c r="AF132" s="609"/>
      <c r="AG132" s="609"/>
      <c r="AH132" s="609"/>
      <c r="AI132" s="609"/>
      <c r="AJ132" s="609"/>
      <c r="AK132" s="609"/>
      <c r="AL132" s="609"/>
      <c r="AM132" s="609"/>
      <c r="AN132" s="609"/>
      <c r="AO132" s="609"/>
      <c r="AP132" s="609"/>
      <c r="AQ132" s="609"/>
      <c r="AR132" s="609"/>
      <c r="AS132" s="609"/>
      <c r="AT132" s="609"/>
      <c r="AU132" s="609"/>
      <c r="AV132" s="609"/>
      <c r="AW132" s="609"/>
      <c r="AX132" s="609"/>
      <c r="AY132" s="609"/>
    </row>
    <row r="133" ht="22.5" customHeight="1">
      <c r="A133" s="268">
        <v>6.0</v>
      </c>
      <c r="B133" s="268">
        <v>6.0</v>
      </c>
      <c r="C133" s="268" t="s">
        <v>234</v>
      </c>
      <c r="D133" s="268"/>
      <c r="E133" s="268"/>
      <c r="F133" s="268"/>
      <c r="G133" s="360">
        <v>1.0</v>
      </c>
      <c r="H133" s="608" t="s">
        <v>2942</v>
      </c>
      <c r="I133" s="267" t="s">
        <v>2943</v>
      </c>
      <c r="J133" s="268" t="s">
        <v>2944</v>
      </c>
      <c r="K133" s="268" t="s">
        <v>2945</v>
      </c>
      <c r="L133" s="269">
        <v>43474.0</v>
      </c>
      <c r="M133" s="268" t="s">
        <v>338</v>
      </c>
      <c r="N133" s="268" t="s">
        <v>153</v>
      </c>
      <c r="O133" s="269">
        <v>44858.0</v>
      </c>
      <c r="P133" s="268" t="s">
        <v>35</v>
      </c>
      <c r="Q133" s="268" t="s">
        <v>205</v>
      </c>
      <c r="R133" s="295"/>
      <c r="S133" s="173"/>
      <c r="T133" s="268" t="s">
        <v>11</v>
      </c>
      <c r="U133" s="268"/>
      <c r="V133" s="268"/>
      <c r="W133" s="268"/>
      <c r="X133" s="178" t="s">
        <v>2946</v>
      </c>
      <c r="Y133" s="178" t="s">
        <v>2947</v>
      </c>
      <c r="Z133" s="178" t="s">
        <v>2948</v>
      </c>
      <c r="AA133" s="178"/>
      <c r="AB133" s="178"/>
      <c r="AC133" s="340"/>
      <c r="AD133" s="340"/>
      <c r="AE133" s="340"/>
      <c r="AF133" s="609"/>
      <c r="AG133" s="609"/>
      <c r="AH133" s="609"/>
      <c r="AI133" s="609"/>
      <c r="AJ133" s="609"/>
      <c r="AK133" s="609"/>
      <c r="AL133" s="609"/>
      <c r="AM133" s="609"/>
      <c r="AN133" s="609"/>
      <c r="AO133" s="609"/>
      <c r="AP133" s="609"/>
      <c r="AQ133" s="609"/>
      <c r="AR133" s="609"/>
      <c r="AS133" s="609"/>
      <c r="AT133" s="609"/>
      <c r="AU133" s="609"/>
      <c r="AV133" s="609"/>
      <c r="AW133" s="609"/>
      <c r="AX133" s="609"/>
      <c r="AY133" s="609"/>
    </row>
    <row r="134" ht="22.5" customHeight="1">
      <c r="A134" s="268">
        <v>7.0</v>
      </c>
      <c r="B134" s="268">
        <v>6.0</v>
      </c>
      <c r="C134" s="268" t="s">
        <v>234</v>
      </c>
      <c r="D134" s="268"/>
      <c r="E134" s="268"/>
      <c r="F134" s="268"/>
      <c r="G134" s="360">
        <v>1.0</v>
      </c>
      <c r="H134" s="608" t="s">
        <v>2949</v>
      </c>
      <c r="I134" s="267" t="s">
        <v>2950</v>
      </c>
      <c r="J134" s="268" t="s">
        <v>475</v>
      </c>
      <c r="K134" s="268" t="s">
        <v>2951</v>
      </c>
      <c r="L134" s="269">
        <v>43475.0</v>
      </c>
      <c r="M134" s="268" t="s">
        <v>350</v>
      </c>
      <c r="N134" s="268" t="s">
        <v>151</v>
      </c>
      <c r="O134" s="269">
        <v>44426.0</v>
      </c>
      <c r="P134" s="268" t="s">
        <v>133</v>
      </c>
      <c r="Q134" s="268" t="s">
        <v>205</v>
      </c>
      <c r="R134" s="295"/>
      <c r="S134" s="173"/>
      <c r="T134" s="466" t="s">
        <v>26</v>
      </c>
      <c r="U134" s="268"/>
      <c r="V134" s="268"/>
      <c r="W134" s="268"/>
      <c r="X134" s="178" t="s">
        <v>2952</v>
      </c>
      <c r="Y134" s="178" t="s">
        <v>2953</v>
      </c>
      <c r="Z134" s="178" t="s">
        <v>2954</v>
      </c>
      <c r="AA134" s="178" t="s">
        <v>2955</v>
      </c>
      <c r="AB134" s="178" t="s">
        <v>2956</v>
      </c>
      <c r="AC134" s="178"/>
      <c r="AD134" s="178"/>
      <c r="AE134" s="178"/>
      <c r="AF134" s="609"/>
      <c r="AG134" s="609"/>
      <c r="AH134" s="609"/>
      <c r="AI134" s="609"/>
      <c r="AJ134" s="609"/>
      <c r="AK134" s="609"/>
      <c r="AL134" s="609"/>
      <c r="AM134" s="609"/>
      <c r="AN134" s="609"/>
      <c r="AO134" s="609"/>
      <c r="AP134" s="609"/>
      <c r="AQ134" s="609"/>
      <c r="AR134" s="609"/>
      <c r="AS134" s="609"/>
      <c r="AT134" s="609"/>
      <c r="AU134" s="609"/>
      <c r="AV134" s="609"/>
      <c r="AW134" s="609"/>
      <c r="AX134" s="609"/>
      <c r="AY134" s="609"/>
    </row>
    <row r="135" ht="22.5" customHeight="1">
      <c r="A135" s="268">
        <v>8.0</v>
      </c>
      <c r="B135" s="268">
        <v>6.0</v>
      </c>
      <c r="C135" s="268" t="s">
        <v>234</v>
      </c>
      <c r="D135" s="268"/>
      <c r="E135" s="268"/>
      <c r="F135" s="268"/>
      <c r="G135" s="360">
        <v>1.0</v>
      </c>
      <c r="H135" s="608" t="s">
        <v>2957</v>
      </c>
      <c r="I135" s="267" t="s">
        <v>2958</v>
      </c>
      <c r="J135" s="268" t="s">
        <v>463</v>
      </c>
      <c r="K135" s="268" t="s">
        <v>2959</v>
      </c>
      <c r="L135" s="269">
        <v>43513.0</v>
      </c>
      <c r="M135" s="268" t="s">
        <v>350</v>
      </c>
      <c r="N135" s="268" t="s">
        <v>154</v>
      </c>
      <c r="O135" s="269">
        <v>45519.0</v>
      </c>
      <c r="P135" s="268" t="s">
        <v>9</v>
      </c>
      <c r="Q135" s="268" t="s">
        <v>205</v>
      </c>
      <c r="R135" s="295" t="s">
        <v>2960</v>
      </c>
      <c r="S135" s="173"/>
      <c r="T135" s="268" t="s">
        <v>11</v>
      </c>
      <c r="U135" s="268"/>
      <c r="V135" s="268"/>
      <c r="W135" s="268"/>
      <c r="X135" s="178" t="s">
        <v>2961</v>
      </c>
      <c r="Y135" s="178"/>
      <c r="Z135" s="178"/>
      <c r="AA135" s="178"/>
      <c r="AB135" s="178"/>
      <c r="AC135" s="178"/>
      <c r="AD135" s="178"/>
      <c r="AE135" s="178"/>
      <c r="AF135" s="609"/>
      <c r="AG135" s="609"/>
      <c r="AH135" s="609"/>
      <c r="AI135" s="609"/>
      <c r="AJ135" s="609"/>
      <c r="AK135" s="609"/>
      <c r="AL135" s="609"/>
      <c r="AM135" s="609"/>
      <c r="AN135" s="609"/>
      <c r="AO135" s="609"/>
      <c r="AP135" s="609"/>
      <c r="AQ135" s="609"/>
      <c r="AR135" s="609"/>
      <c r="AS135" s="609"/>
      <c r="AT135" s="609"/>
      <c r="AU135" s="609"/>
      <c r="AV135" s="609"/>
      <c r="AW135" s="609"/>
      <c r="AX135" s="609"/>
      <c r="AY135" s="609"/>
    </row>
    <row r="136" ht="22.5" customHeight="1">
      <c r="A136" s="268">
        <v>9.0</v>
      </c>
      <c r="B136" s="268">
        <v>6.0</v>
      </c>
      <c r="C136" s="268" t="s">
        <v>234</v>
      </c>
      <c r="D136" s="268"/>
      <c r="E136" s="268"/>
      <c r="F136" s="268"/>
      <c r="G136" s="360">
        <v>1.0</v>
      </c>
      <c r="H136" s="608" t="s">
        <v>2962</v>
      </c>
      <c r="I136" s="267" t="s">
        <v>2963</v>
      </c>
      <c r="J136" s="268" t="s">
        <v>463</v>
      </c>
      <c r="K136" s="268" t="s">
        <v>2964</v>
      </c>
      <c r="L136" s="269">
        <v>43407.0</v>
      </c>
      <c r="M136" s="268" t="s">
        <v>350</v>
      </c>
      <c r="N136" s="268" t="s">
        <v>154</v>
      </c>
      <c r="O136" s="269">
        <v>44426.0</v>
      </c>
      <c r="P136" s="268" t="s">
        <v>133</v>
      </c>
      <c r="Q136" s="268" t="s">
        <v>211</v>
      </c>
      <c r="R136" s="295" t="s">
        <v>2965</v>
      </c>
      <c r="S136" s="173"/>
      <c r="T136" s="268" t="s">
        <v>11</v>
      </c>
      <c r="U136" s="268"/>
      <c r="V136" s="268"/>
      <c r="W136" s="268"/>
      <c r="X136" s="178" t="s">
        <v>2966</v>
      </c>
      <c r="Y136" s="178" t="s">
        <v>2967</v>
      </c>
      <c r="Z136" s="178" t="s">
        <v>2312</v>
      </c>
      <c r="AA136" s="178" t="s">
        <v>2968</v>
      </c>
      <c r="AB136" s="178" t="s">
        <v>2969</v>
      </c>
      <c r="AC136" s="340"/>
      <c r="AD136" s="340"/>
      <c r="AE136" s="340"/>
      <c r="AF136" s="609"/>
      <c r="AG136" s="609"/>
      <c r="AH136" s="609"/>
      <c r="AI136" s="609"/>
      <c r="AJ136" s="609"/>
      <c r="AK136" s="609"/>
      <c r="AL136" s="609"/>
      <c r="AM136" s="609"/>
      <c r="AN136" s="609"/>
      <c r="AO136" s="609"/>
      <c r="AP136" s="609"/>
      <c r="AQ136" s="609"/>
      <c r="AR136" s="609"/>
      <c r="AS136" s="609"/>
      <c r="AT136" s="609"/>
      <c r="AU136" s="609"/>
      <c r="AV136" s="609"/>
      <c r="AW136" s="609"/>
      <c r="AX136" s="609"/>
      <c r="AY136" s="609"/>
    </row>
    <row r="137" ht="22.5" customHeight="1">
      <c r="A137" s="268">
        <v>10.0</v>
      </c>
      <c r="B137" s="268">
        <v>6.0</v>
      </c>
      <c r="C137" s="268" t="s">
        <v>234</v>
      </c>
      <c r="D137" s="268"/>
      <c r="E137" s="268"/>
      <c r="F137" s="268"/>
      <c r="G137" s="360">
        <v>1.0</v>
      </c>
      <c r="H137" s="608" t="s">
        <v>2970</v>
      </c>
      <c r="I137" s="267" t="s">
        <v>2971</v>
      </c>
      <c r="J137" s="268" t="s">
        <v>1602</v>
      </c>
      <c r="K137" s="268" t="s">
        <v>2972</v>
      </c>
      <c r="L137" s="269">
        <v>43535.0</v>
      </c>
      <c r="M137" s="268" t="s">
        <v>350</v>
      </c>
      <c r="N137" s="268" t="s">
        <v>153</v>
      </c>
      <c r="O137" s="269">
        <v>44566.0</v>
      </c>
      <c r="P137" s="268" t="s">
        <v>133</v>
      </c>
      <c r="Q137" s="268" t="s">
        <v>211</v>
      </c>
      <c r="R137" s="295"/>
      <c r="S137" s="173"/>
      <c r="T137" s="268" t="s">
        <v>11</v>
      </c>
      <c r="U137" s="268"/>
      <c r="V137" s="268"/>
      <c r="W137" s="268"/>
      <c r="X137" s="178" t="s">
        <v>2973</v>
      </c>
      <c r="Y137" s="178" t="s">
        <v>2974</v>
      </c>
      <c r="Z137" s="178" t="s">
        <v>2975</v>
      </c>
      <c r="AA137" s="178"/>
      <c r="AB137" s="507"/>
      <c r="AC137" s="178"/>
      <c r="AD137" s="178"/>
      <c r="AE137" s="178"/>
      <c r="AF137" s="609"/>
      <c r="AG137" s="609"/>
      <c r="AH137" s="609"/>
      <c r="AI137" s="609"/>
      <c r="AJ137" s="609"/>
      <c r="AK137" s="609"/>
      <c r="AL137" s="609"/>
      <c r="AM137" s="609"/>
      <c r="AN137" s="609"/>
      <c r="AO137" s="609"/>
      <c r="AP137" s="609"/>
      <c r="AQ137" s="609"/>
      <c r="AR137" s="609"/>
      <c r="AS137" s="609"/>
      <c r="AT137" s="609"/>
      <c r="AU137" s="609"/>
      <c r="AV137" s="609"/>
      <c r="AW137" s="609"/>
      <c r="AX137" s="609"/>
      <c r="AY137" s="609"/>
    </row>
    <row r="138" ht="22.5" customHeight="1">
      <c r="A138" s="268">
        <v>11.0</v>
      </c>
      <c r="B138" s="268">
        <v>6.0</v>
      </c>
      <c r="C138" s="268" t="s">
        <v>234</v>
      </c>
      <c r="D138" s="268"/>
      <c r="E138" s="268"/>
      <c r="F138" s="268"/>
      <c r="G138" s="360">
        <v>1.0</v>
      </c>
      <c r="H138" s="608" t="s">
        <v>2976</v>
      </c>
      <c r="I138" s="267" t="s">
        <v>2977</v>
      </c>
      <c r="J138" s="268" t="s">
        <v>2978</v>
      </c>
      <c r="K138" s="268" t="s">
        <v>2979</v>
      </c>
      <c r="L138" s="269">
        <v>43601.0</v>
      </c>
      <c r="M138" s="268" t="s">
        <v>350</v>
      </c>
      <c r="N138" s="268" t="s">
        <v>154</v>
      </c>
      <c r="O138" s="269">
        <v>44790.0</v>
      </c>
      <c r="P138" s="268" t="s">
        <v>53</v>
      </c>
      <c r="Q138" s="268" t="s">
        <v>211</v>
      </c>
      <c r="R138" s="295" t="s">
        <v>2431</v>
      </c>
      <c r="S138" s="173"/>
      <c r="T138" s="268" t="s">
        <v>11</v>
      </c>
      <c r="U138" s="268"/>
      <c r="V138" s="268"/>
      <c r="W138" s="268"/>
      <c r="X138" s="178" t="s">
        <v>2980</v>
      </c>
      <c r="Y138" s="178" t="s">
        <v>2981</v>
      </c>
      <c r="Z138" s="178" t="s">
        <v>2982</v>
      </c>
      <c r="AA138" s="178"/>
      <c r="AB138" s="507"/>
      <c r="AC138" s="178"/>
      <c r="AD138" s="178"/>
      <c r="AE138" s="178"/>
      <c r="AF138" s="609"/>
      <c r="AG138" s="609"/>
      <c r="AH138" s="609"/>
      <c r="AI138" s="609"/>
      <c r="AJ138" s="609"/>
      <c r="AK138" s="609"/>
      <c r="AL138" s="609"/>
      <c r="AM138" s="609"/>
      <c r="AN138" s="609"/>
      <c r="AO138" s="609"/>
      <c r="AP138" s="609"/>
      <c r="AQ138" s="609"/>
      <c r="AR138" s="609"/>
      <c r="AS138" s="609"/>
      <c r="AT138" s="609"/>
      <c r="AU138" s="609"/>
      <c r="AV138" s="609"/>
      <c r="AW138" s="609"/>
      <c r="AX138" s="609"/>
      <c r="AY138" s="609"/>
    </row>
    <row r="139" ht="22.5" customHeight="1">
      <c r="A139" s="268">
        <v>12.0</v>
      </c>
      <c r="B139" s="268">
        <v>6.0</v>
      </c>
      <c r="C139" s="268" t="s">
        <v>234</v>
      </c>
      <c r="D139" s="268"/>
      <c r="E139" s="268"/>
      <c r="F139" s="268"/>
      <c r="G139" s="360">
        <v>1.0</v>
      </c>
      <c r="H139" s="608" t="s">
        <v>2983</v>
      </c>
      <c r="I139" s="267" t="s">
        <v>2984</v>
      </c>
      <c r="J139" s="268" t="s">
        <v>2815</v>
      </c>
      <c r="K139" s="268" t="s">
        <v>2985</v>
      </c>
      <c r="L139" s="269">
        <v>43606.0</v>
      </c>
      <c r="M139" s="268" t="s">
        <v>338</v>
      </c>
      <c r="N139" s="268" t="s">
        <v>154</v>
      </c>
      <c r="O139" s="269">
        <v>45586.0</v>
      </c>
      <c r="P139" s="268" t="s">
        <v>115</v>
      </c>
      <c r="Q139" s="268" t="s">
        <v>211</v>
      </c>
      <c r="R139" s="295" t="s">
        <v>2986</v>
      </c>
      <c r="S139" s="173"/>
      <c r="T139" s="268" t="s">
        <v>11</v>
      </c>
      <c r="U139" s="268"/>
      <c r="V139" s="268"/>
      <c r="W139" s="268"/>
      <c r="X139" s="178" t="s">
        <v>2987</v>
      </c>
      <c r="Y139" s="178"/>
      <c r="Z139" s="178"/>
      <c r="AA139" s="178"/>
      <c r="AB139" s="178"/>
      <c r="AC139" s="178"/>
      <c r="AD139" s="178"/>
      <c r="AE139" s="178"/>
      <c r="AF139" s="609"/>
      <c r="AG139" s="609"/>
      <c r="AH139" s="609"/>
      <c r="AI139" s="609"/>
      <c r="AJ139" s="609"/>
      <c r="AK139" s="609"/>
      <c r="AL139" s="609"/>
      <c r="AM139" s="609"/>
      <c r="AN139" s="609"/>
      <c r="AO139" s="609"/>
      <c r="AP139" s="609"/>
      <c r="AQ139" s="609"/>
      <c r="AR139" s="609"/>
      <c r="AS139" s="609"/>
      <c r="AT139" s="609"/>
      <c r="AU139" s="609"/>
      <c r="AV139" s="609"/>
      <c r="AW139" s="609"/>
      <c r="AX139" s="609"/>
      <c r="AY139" s="609"/>
    </row>
    <row r="140" ht="22.5" customHeight="1">
      <c r="A140" s="268">
        <v>13.0</v>
      </c>
      <c r="B140" s="268">
        <v>6.0</v>
      </c>
      <c r="C140" s="268" t="s">
        <v>234</v>
      </c>
      <c r="D140" s="268"/>
      <c r="E140" s="268"/>
      <c r="F140" s="268"/>
      <c r="G140" s="360">
        <v>1.0</v>
      </c>
      <c r="H140" s="608" t="s">
        <v>2988</v>
      </c>
      <c r="I140" s="267" t="s">
        <v>2989</v>
      </c>
      <c r="J140" s="268" t="s">
        <v>1757</v>
      </c>
      <c r="K140" s="268" t="s">
        <v>2990</v>
      </c>
      <c r="L140" s="269">
        <v>43646.0</v>
      </c>
      <c r="M140" s="268" t="s">
        <v>338</v>
      </c>
      <c r="N140" s="268" t="s">
        <v>152</v>
      </c>
      <c r="O140" s="269">
        <v>44426.0</v>
      </c>
      <c r="P140" s="268" t="s">
        <v>125</v>
      </c>
      <c r="Q140" s="268" t="s">
        <v>213</v>
      </c>
      <c r="R140" s="295"/>
      <c r="S140" s="173"/>
      <c r="T140" s="466" t="s">
        <v>11</v>
      </c>
      <c r="U140" s="268"/>
      <c r="V140" s="268"/>
      <c r="W140" s="268"/>
      <c r="X140" s="178" t="s">
        <v>2991</v>
      </c>
      <c r="Y140" s="178" t="s">
        <v>2992</v>
      </c>
      <c r="Z140" s="178" t="s">
        <v>2993</v>
      </c>
      <c r="AA140" s="178" t="s">
        <v>2994</v>
      </c>
      <c r="AB140" s="178"/>
      <c r="AC140" s="178"/>
      <c r="AD140" s="178"/>
      <c r="AE140" s="178"/>
      <c r="AF140" s="609"/>
      <c r="AG140" s="609"/>
      <c r="AH140" s="609"/>
      <c r="AI140" s="609"/>
      <c r="AJ140" s="609"/>
      <c r="AK140" s="609"/>
      <c r="AL140" s="609"/>
      <c r="AM140" s="609"/>
      <c r="AN140" s="609"/>
      <c r="AO140" s="609"/>
      <c r="AP140" s="609"/>
      <c r="AQ140" s="609"/>
      <c r="AR140" s="609"/>
      <c r="AS140" s="609"/>
      <c r="AT140" s="609"/>
      <c r="AU140" s="609"/>
      <c r="AV140" s="609"/>
      <c r="AW140" s="609"/>
      <c r="AX140" s="609"/>
      <c r="AY140" s="609"/>
    </row>
    <row r="141" ht="22.5" customHeight="1">
      <c r="A141" s="268">
        <v>14.0</v>
      </c>
      <c r="B141" s="268">
        <v>6.0</v>
      </c>
      <c r="C141" s="268" t="s">
        <v>234</v>
      </c>
      <c r="D141" s="268"/>
      <c r="E141" s="268"/>
      <c r="F141" s="268"/>
      <c r="G141" s="360">
        <v>1.0</v>
      </c>
      <c r="H141" s="608" t="s">
        <v>2995</v>
      </c>
      <c r="I141" s="267" t="s">
        <v>2996</v>
      </c>
      <c r="J141" s="268" t="s">
        <v>407</v>
      </c>
      <c r="K141" s="268" t="s">
        <v>2997</v>
      </c>
      <c r="L141" s="269">
        <v>43486.0</v>
      </c>
      <c r="M141" s="268" t="s">
        <v>350</v>
      </c>
      <c r="N141" s="268" t="s">
        <v>154</v>
      </c>
      <c r="O141" s="269">
        <v>45519.0</v>
      </c>
      <c r="P141" s="268" t="s">
        <v>115</v>
      </c>
      <c r="Q141" s="268" t="s">
        <v>213</v>
      </c>
      <c r="R141" s="295" t="s">
        <v>2998</v>
      </c>
      <c r="S141" s="173"/>
      <c r="T141" s="268" t="s">
        <v>11</v>
      </c>
      <c r="U141" s="268"/>
      <c r="V141" s="268"/>
      <c r="W141" s="268"/>
      <c r="X141" s="178" t="s">
        <v>2999</v>
      </c>
      <c r="Y141" s="178"/>
      <c r="Z141" s="178"/>
      <c r="AA141" s="178"/>
      <c r="AB141" s="178"/>
      <c r="AC141" s="178"/>
      <c r="AD141" s="178"/>
      <c r="AE141" s="178"/>
      <c r="AF141" s="609"/>
      <c r="AG141" s="609"/>
      <c r="AH141" s="609"/>
      <c r="AI141" s="609"/>
      <c r="AJ141" s="609"/>
      <c r="AK141" s="609"/>
      <c r="AL141" s="609"/>
      <c r="AM141" s="609"/>
      <c r="AN141" s="609"/>
      <c r="AO141" s="609"/>
      <c r="AP141" s="609"/>
      <c r="AQ141" s="609"/>
      <c r="AR141" s="609"/>
      <c r="AS141" s="609"/>
      <c r="AT141" s="609"/>
      <c r="AU141" s="609"/>
      <c r="AV141" s="609"/>
      <c r="AW141" s="609"/>
      <c r="AX141" s="609"/>
      <c r="AY141" s="609"/>
    </row>
    <row r="142" ht="22.5" customHeight="1">
      <c r="A142" s="268">
        <v>15.0</v>
      </c>
      <c r="B142" s="268">
        <v>6.0</v>
      </c>
      <c r="C142" s="268" t="s">
        <v>234</v>
      </c>
      <c r="D142" s="268"/>
      <c r="E142" s="268"/>
      <c r="F142" s="268"/>
      <c r="G142" s="360">
        <v>1.0</v>
      </c>
      <c r="H142" s="608" t="s">
        <v>3000</v>
      </c>
      <c r="I142" s="267" t="s">
        <v>3001</v>
      </c>
      <c r="J142" s="268" t="s">
        <v>3002</v>
      </c>
      <c r="K142" s="268" t="s">
        <v>3003</v>
      </c>
      <c r="L142" s="269">
        <v>43615.0</v>
      </c>
      <c r="M142" s="640" t="s">
        <v>350</v>
      </c>
      <c r="N142" s="268" t="s">
        <v>152</v>
      </c>
      <c r="O142" s="269">
        <v>45519.0</v>
      </c>
      <c r="P142" s="268" t="s">
        <v>21</v>
      </c>
      <c r="Q142" s="268" t="s">
        <v>213</v>
      </c>
      <c r="R142" s="641" t="s">
        <v>3004</v>
      </c>
      <c r="S142" s="173"/>
      <c r="T142" s="466" t="s">
        <v>11</v>
      </c>
      <c r="U142" s="268"/>
      <c r="V142" s="268"/>
      <c r="W142" s="268"/>
      <c r="X142" s="178" t="s">
        <v>3005</v>
      </c>
      <c r="Y142" s="178"/>
      <c r="Z142" s="178"/>
      <c r="AA142" s="178"/>
      <c r="AB142" s="178"/>
      <c r="AC142" s="178"/>
      <c r="AD142" s="178"/>
      <c r="AE142" s="178"/>
      <c r="AF142" s="609"/>
      <c r="AG142" s="609"/>
      <c r="AH142" s="609"/>
      <c r="AI142" s="609"/>
      <c r="AJ142" s="609"/>
      <c r="AK142" s="609"/>
      <c r="AL142" s="609"/>
      <c r="AM142" s="609"/>
      <c r="AN142" s="609"/>
      <c r="AO142" s="609"/>
      <c r="AP142" s="609"/>
      <c r="AQ142" s="609"/>
      <c r="AR142" s="609"/>
      <c r="AS142" s="609"/>
      <c r="AT142" s="609"/>
      <c r="AU142" s="609"/>
      <c r="AV142" s="609"/>
      <c r="AW142" s="609"/>
      <c r="AX142" s="609"/>
      <c r="AY142" s="609"/>
    </row>
    <row r="143" ht="22.5" customHeight="1">
      <c r="A143" s="268">
        <v>16.0</v>
      </c>
      <c r="B143" s="268">
        <v>6.0</v>
      </c>
      <c r="C143" s="268" t="s">
        <v>234</v>
      </c>
      <c r="D143" s="268"/>
      <c r="E143" s="268"/>
      <c r="F143" s="268" t="s">
        <v>334</v>
      </c>
      <c r="G143" s="360">
        <v>1.0</v>
      </c>
      <c r="H143" s="608" t="s">
        <v>3006</v>
      </c>
      <c r="I143" s="267" t="s">
        <v>3007</v>
      </c>
      <c r="J143" s="268" t="s">
        <v>3008</v>
      </c>
      <c r="K143" s="268" t="s">
        <v>3009</v>
      </c>
      <c r="L143" s="269">
        <v>43686.0</v>
      </c>
      <c r="M143" s="640" t="s">
        <v>338</v>
      </c>
      <c r="N143" s="268" t="s">
        <v>151</v>
      </c>
      <c r="O143" s="269">
        <v>44790.0</v>
      </c>
      <c r="P143" s="268" t="s">
        <v>37</v>
      </c>
      <c r="Q143" s="268" t="s">
        <v>215</v>
      </c>
      <c r="R143" s="641" t="s">
        <v>3010</v>
      </c>
      <c r="S143" s="173"/>
      <c r="T143" s="268" t="s">
        <v>11</v>
      </c>
      <c r="U143" s="268"/>
      <c r="V143" s="268"/>
      <c r="W143" s="268"/>
      <c r="X143" s="178" t="s">
        <v>3011</v>
      </c>
      <c r="Y143" s="178" t="s">
        <v>3012</v>
      </c>
      <c r="Z143" s="178" t="s">
        <v>3013</v>
      </c>
      <c r="AA143" s="178"/>
      <c r="AB143" s="178"/>
      <c r="AC143" s="178"/>
      <c r="AD143" s="178"/>
      <c r="AE143" s="178"/>
      <c r="AF143" s="609"/>
      <c r="AG143" s="609"/>
      <c r="AH143" s="609"/>
      <c r="AI143" s="609"/>
      <c r="AJ143" s="609"/>
      <c r="AK143" s="609"/>
      <c r="AL143" s="609"/>
      <c r="AM143" s="609"/>
      <c r="AN143" s="609"/>
      <c r="AO143" s="609"/>
      <c r="AP143" s="609"/>
      <c r="AQ143" s="609"/>
      <c r="AR143" s="609"/>
      <c r="AS143" s="609"/>
      <c r="AT143" s="609"/>
      <c r="AU143" s="609"/>
      <c r="AV143" s="609"/>
      <c r="AW143" s="609"/>
      <c r="AX143" s="609"/>
      <c r="AY143" s="609"/>
    </row>
    <row r="144" ht="22.5" customHeight="1">
      <c r="A144" s="268">
        <v>17.0</v>
      </c>
      <c r="B144" s="268">
        <v>6.0</v>
      </c>
      <c r="C144" s="268" t="s">
        <v>234</v>
      </c>
      <c r="D144" s="268"/>
      <c r="E144" s="268"/>
      <c r="F144" s="268"/>
      <c r="G144" s="360">
        <v>1.0</v>
      </c>
      <c r="H144" s="608" t="s">
        <v>3014</v>
      </c>
      <c r="I144" s="267" t="s">
        <v>3015</v>
      </c>
      <c r="J144" s="268" t="s">
        <v>3016</v>
      </c>
      <c r="K144" s="268" t="s">
        <v>3017</v>
      </c>
      <c r="L144" s="269">
        <v>43472.0</v>
      </c>
      <c r="M144" s="268" t="s">
        <v>338</v>
      </c>
      <c r="N144" s="268" t="s">
        <v>152</v>
      </c>
      <c r="O144" s="269">
        <v>45301.0</v>
      </c>
      <c r="P144" s="268" t="s">
        <v>76</v>
      </c>
      <c r="Q144" s="268" t="s">
        <v>215</v>
      </c>
      <c r="R144" s="295" t="s">
        <v>3018</v>
      </c>
      <c r="S144" s="173"/>
      <c r="T144" s="466" t="s">
        <v>26</v>
      </c>
      <c r="U144" s="268"/>
      <c r="V144" s="268"/>
      <c r="W144" s="268"/>
      <c r="X144" s="178" t="s">
        <v>3019</v>
      </c>
      <c r="Y144" s="178" t="s">
        <v>3020</v>
      </c>
      <c r="Z144" s="178"/>
      <c r="AA144" s="178"/>
      <c r="AB144" s="178"/>
      <c r="AC144" s="178"/>
      <c r="AD144" s="178"/>
      <c r="AE144" s="178"/>
      <c r="AF144" s="609"/>
      <c r="AG144" s="609"/>
      <c r="AH144" s="609"/>
      <c r="AI144" s="609"/>
      <c r="AJ144" s="609"/>
      <c r="AK144" s="609"/>
      <c r="AL144" s="609"/>
      <c r="AM144" s="609"/>
      <c r="AN144" s="609"/>
      <c r="AO144" s="609"/>
      <c r="AP144" s="609"/>
      <c r="AQ144" s="609"/>
      <c r="AR144" s="609"/>
      <c r="AS144" s="609"/>
      <c r="AT144" s="609"/>
      <c r="AU144" s="609"/>
      <c r="AV144" s="609"/>
      <c r="AW144" s="609"/>
      <c r="AX144" s="609"/>
      <c r="AY144" s="609"/>
    </row>
    <row r="145" ht="22.5" customHeight="1">
      <c r="A145" s="268">
        <v>18.0</v>
      </c>
      <c r="B145" s="268">
        <v>6.0</v>
      </c>
      <c r="C145" s="268" t="s">
        <v>234</v>
      </c>
      <c r="D145" s="268"/>
      <c r="E145" s="268"/>
      <c r="F145" s="268"/>
      <c r="G145" s="360">
        <v>1.0</v>
      </c>
      <c r="H145" s="616" t="s">
        <v>3021</v>
      </c>
      <c r="I145" s="267" t="s">
        <v>3022</v>
      </c>
      <c r="J145" s="468" t="s">
        <v>621</v>
      </c>
      <c r="K145" s="468" t="s">
        <v>3023</v>
      </c>
      <c r="L145" s="469">
        <v>43545.0</v>
      </c>
      <c r="M145" s="468" t="s">
        <v>338</v>
      </c>
      <c r="N145" s="468" t="s">
        <v>152</v>
      </c>
      <c r="O145" s="469">
        <v>44426.0</v>
      </c>
      <c r="P145" s="468" t="s">
        <v>133</v>
      </c>
      <c r="Q145" s="268" t="s">
        <v>215</v>
      </c>
      <c r="R145" s="295" t="s">
        <v>3024</v>
      </c>
      <c r="S145" s="173"/>
      <c r="T145" s="268" t="s">
        <v>11</v>
      </c>
      <c r="U145" s="268"/>
      <c r="V145" s="193"/>
      <c r="W145" s="268"/>
      <c r="X145" s="178" t="s">
        <v>3025</v>
      </c>
      <c r="Y145" s="178" t="s">
        <v>3026</v>
      </c>
      <c r="Z145" s="178" t="s">
        <v>3027</v>
      </c>
      <c r="AA145" s="178" t="s">
        <v>3028</v>
      </c>
      <c r="AB145" s="339" t="s">
        <v>3029</v>
      </c>
      <c r="AC145" s="339"/>
      <c r="AD145" s="339"/>
      <c r="AE145" s="339"/>
      <c r="AF145" s="510"/>
      <c r="AG145" s="609"/>
      <c r="AH145" s="609"/>
      <c r="AI145" s="609"/>
      <c r="AJ145" s="609"/>
      <c r="AK145" s="609"/>
      <c r="AL145" s="609"/>
      <c r="AM145" s="609"/>
      <c r="AN145" s="609"/>
      <c r="AO145" s="609"/>
      <c r="AP145" s="609"/>
      <c r="AQ145" s="609"/>
      <c r="AR145" s="609"/>
      <c r="AS145" s="609"/>
      <c r="AT145" s="609"/>
      <c r="AU145" s="609"/>
      <c r="AV145" s="609"/>
      <c r="AW145" s="609"/>
      <c r="AX145" s="609"/>
      <c r="AY145" s="609"/>
    </row>
    <row r="146" ht="22.5" customHeight="1">
      <c r="A146" s="484">
        <v>19.0</v>
      </c>
      <c r="B146" s="268">
        <v>6.0</v>
      </c>
      <c r="C146" s="268" t="s">
        <v>234</v>
      </c>
      <c r="D146" s="484"/>
      <c r="E146" s="484"/>
      <c r="F146" s="484"/>
      <c r="G146" s="360">
        <v>1.0</v>
      </c>
      <c r="H146" s="624" t="s">
        <v>3030</v>
      </c>
      <c r="I146" s="625"/>
      <c r="J146" s="487" t="s">
        <v>569</v>
      </c>
      <c r="K146" s="487" t="s">
        <v>3031</v>
      </c>
      <c r="L146" s="488">
        <v>43567.0</v>
      </c>
      <c r="M146" s="487" t="s">
        <v>338</v>
      </c>
      <c r="N146" s="487"/>
      <c r="O146" s="488">
        <v>45883.0</v>
      </c>
      <c r="P146" s="487" t="s">
        <v>115</v>
      </c>
      <c r="Q146" s="484" t="s">
        <v>345</v>
      </c>
      <c r="R146" s="626"/>
      <c r="S146" s="491"/>
      <c r="T146" s="484" t="s">
        <v>22</v>
      </c>
      <c r="U146" s="484"/>
      <c r="V146" s="492"/>
      <c r="W146" s="484"/>
      <c r="X146" s="493"/>
      <c r="Y146" s="493"/>
      <c r="Z146" s="493"/>
      <c r="AA146" s="493"/>
      <c r="AB146" s="627"/>
      <c r="AC146" s="627"/>
      <c r="AD146" s="627"/>
      <c r="AE146" s="627"/>
      <c r="AF146" s="494"/>
      <c r="AG146" s="494"/>
      <c r="AH146" s="494"/>
      <c r="AI146" s="494"/>
      <c r="AJ146" s="494"/>
      <c r="AK146" s="494"/>
      <c r="AL146" s="494"/>
      <c r="AM146" s="494"/>
      <c r="AN146" s="494"/>
      <c r="AO146" s="494"/>
      <c r="AP146" s="494"/>
      <c r="AQ146" s="494"/>
      <c r="AR146" s="494"/>
      <c r="AS146" s="494"/>
      <c r="AT146" s="494"/>
      <c r="AU146" s="494"/>
      <c r="AV146" s="494"/>
      <c r="AW146" s="494"/>
      <c r="AX146" s="494"/>
      <c r="AY146" s="494"/>
    </row>
    <row r="147" ht="22.5" customHeight="1">
      <c r="A147" s="352">
        <v>20.0</v>
      </c>
      <c r="B147" s="268">
        <v>6.0</v>
      </c>
      <c r="C147" s="268" t="s">
        <v>234</v>
      </c>
      <c r="D147" s="352"/>
      <c r="E147" s="352"/>
      <c r="F147" s="352"/>
      <c r="G147" s="360">
        <v>1.0</v>
      </c>
      <c r="H147" s="621" t="s">
        <v>3032</v>
      </c>
      <c r="I147" s="618" t="s">
        <v>3033</v>
      </c>
      <c r="J147" s="497" t="s">
        <v>407</v>
      </c>
      <c r="K147" s="497" t="s">
        <v>3034</v>
      </c>
      <c r="L147" s="498">
        <v>43681.0</v>
      </c>
      <c r="M147" s="497" t="s">
        <v>350</v>
      </c>
      <c r="N147" s="497"/>
      <c r="O147" s="498">
        <v>45883.0</v>
      </c>
      <c r="P147" s="497" t="s">
        <v>115</v>
      </c>
      <c r="Q147" s="352" t="s">
        <v>345</v>
      </c>
      <c r="R147" s="204"/>
      <c r="S147" s="183"/>
      <c r="T147" s="352" t="s">
        <v>22</v>
      </c>
      <c r="U147" s="352"/>
      <c r="V147" s="501"/>
      <c r="W147" s="352"/>
      <c r="X147" s="188"/>
      <c r="Y147" s="188"/>
      <c r="Z147" s="188"/>
      <c r="AA147" s="188"/>
      <c r="AB147" s="622"/>
      <c r="AC147" s="622"/>
      <c r="AD147" s="622"/>
      <c r="AE147" s="622"/>
      <c r="AF147" s="502"/>
      <c r="AG147" s="502"/>
      <c r="AH147" s="502"/>
      <c r="AI147" s="502"/>
      <c r="AJ147" s="502"/>
      <c r="AK147" s="502"/>
      <c r="AL147" s="502"/>
      <c r="AM147" s="502"/>
      <c r="AN147" s="502"/>
      <c r="AO147" s="502"/>
      <c r="AP147" s="502"/>
      <c r="AQ147" s="502"/>
      <c r="AR147" s="502"/>
      <c r="AS147" s="502"/>
      <c r="AT147" s="502"/>
      <c r="AU147" s="502"/>
      <c r="AV147" s="502"/>
      <c r="AW147" s="502"/>
      <c r="AX147" s="502"/>
      <c r="AY147" s="502"/>
    </row>
    <row r="148" ht="22.5" customHeight="1">
      <c r="A148" s="352">
        <v>24.0</v>
      </c>
      <c r="B148" s="268">
        <v>6.0</v>
      </c>
      <c r="C148" s="268" t="s">
        <v>234</v>
      </c>
      <c r="D148" s="352"/>
      <c r="E148" s="352"/>
      <c r="F148" s="352"/>
      <c r="G148" s="360">
        <v>1.0</v>
      </c>
      <c r="H148" s="617" t="s">
        <v>3035</v>
      </c>
      <c r="I148" s="618" t="s">
        <v>3036</v>
      </c>
      <c r="J148" s="352" t="s">
        <v>361</v>
      </c>
      <c r="K148" s="352" t="s">
        <v>1000</v>
      </c>
      <c r="L148" s="623">
        <v>43550.0</v>
      </c>
      <c r="M148" s="352" t="s">
        <v>338</v>
      </c>
      <c r="N148" s="352"/>
      <c r="O148" s="498">
        <v>45883.0</v>
      </c>
      <c r="P148" s="352" t="s">
        <v>133</v>
      </c>
      <c r="Q148" s="352" t="s">
        <v>345</v>
      </c>
      <c r="R148" s="204" t="s">
        <v>3037</v>
      </c>
      <c r="S148" s="183"/>
      <c r="T148" s="352" t="s">
        <v>11</v>
      </c>
      <c r="U148" s="352"/>
      <c r="V148" s="352"/>
      <c r="W148" s="352"/>
      <c r="X148" s="501"/>
      <c r="Y148" s="501"/>
      <c r="Z148" s="188"/>
      <c r="AA148" s="188"/>
      <c r="AB148" s="188"/>
      <c r="AC148" s="188"/>
      <c r="AD148" s="188"/>
      <c r="AE148" s="188"/>
      <c r="AF148" s="357"/>
      <c r="AG148" s="182"/>
      <c r="AH148" s="182"/>
      <c r="AI148" s="357"/>
      <c r="AJ148" s="357"/>
      <c r="AK148" s="357"/>
      <c r="AL148" s="357"/>
      <c r="AM148" s="357"/>
      <c r="AN148" s="357"/>
      <c r="AO148" s="357"/>
      <c r="AP148" s="357"/>
      <c r="AQ148" s="357"/>
      <c r="AR148" s="357"/>
      <c r="AS148" s="357"/>
      <c r="AT148" s="620"/>
      <c r="AU148" s="620"/>
      <c r="AV148" s="620"/>
      <c r="AW148" s="620"/>
      <c r="AX148" s="620"/>
      <c r="AY148" s="620"/>
    </row>
    <row r="149" ht="22.5" customHeight="1">
      <c r="A149" s="268">
        <v>22.0</v>
      </c>
      <c r="B149" s="268"/>
      <c r="C149" s="268"/>
      <c r="D149" s="268"/>
      <c r="E149" s="268"/>
      <c r="F149" s="268"/>
      <c r="G149" s="360"/>
      <c r="H149" s="608"/>
      <c r="I149" s="267"/>
      <c r="J149" s="268"/>
      <c r="K149" s="268"/>
      <c r="L149" s="269"/>
      <c r="M149" s="268"/>
      <c r="N149" s="268"/>
      <c r="O149" s="269"/>
      <c r="P149" s="268"/>
      <c r="Q149" s="268"/>
      <c r="R149" s="295"/>
      <c r="S149" s="173"/>
      <c r="T149" s="268"/>
      <c r="U149" s="268"/>
      <c r="V149" s="268"/>
      <c r="W149" s="268"/>
      <c r="X149" s="178"/>
      <c r="Y149" s="178"/>
      <c r="Z149" s="178"/>
      <c r="AA149" s="178"/>
      <c r="AB149" s="178"/>
      <c r="AC149" s="340"/>
      <c r="AD149" s="340"/>
      <c r="AE149" s="340"/>
      <c r="AF149" s="609"/>
      <c r="AG149" s="609"/>
      <c r="AH149" s="609"/>
      <c r="AI149" s="609"/>
      <c r="AJ149" s="609"/>
      <c r="AK149" s="609"/>
      <c r="AL149" s="609"/>
      <c r="AM149" s="609"/>
      <c r="AN149" s="609"/>
      <c r="AO149" s="609"/>
      <c r="AP149" s="609"/>
      <c r="AQ149" s="609"/>
      <c r="AR149" s="609"/>
      <c r="AS149" s="609"/>
      <c r="AT149" s="609"/>
      <c r="AU149" s="609"/>
      <c r="AV149" s="609"/>
      <c r="AW149" s="609"/>
      <c r="AX149" s="609"/>
      <c r="AY149" s="609"/>
    </row>
    <row r="150" ht="22.5" customHeight="1">
      <c r="A150" s="268">
        <v>23.0</v>
      </c>
      <c r="B150" s="268"/>
      <c r="C150" s="268"/>
      <c r="D150" s="268"/>
      <c r="E150" s="268"/>
      <c r="F150" s="268"/>
      <c r="G150" s="360"/>
      <c r="H150" s="608"/>
      <c r="I150" s="267"/>
      <c r="J150" s="268"/>
      <c r="K150" s="268"/>
      <c r="L150" s="269"/>
      <c r="M150" s="268"/>
      <c r="N150" s="268"/>
      <c r="O150" s="269"/>
      <c r="P150" s="268"/>
      <c r="Q150" s="268"/>
      <c r="R150" s="295"/>
      <c r="S150" s="173"/>
      <c r="T150" s="268"/>
      <c r="U150" s="268"/>
      <c r="V150" s="268"/>
      <c r="W150" s="268"/>
      <c r="X150" s="178"/>
      <c r="Y150" s="178"/>
      <c r="Z150" s="178"/>
      <c r="AA150" s="178"/>
      <c r="AB150" s="178"/>
      <c r="AC150" s="340"/>
      <c r="AD150" s="340"/>
      <c r="AE150" s="340"/>
      <c r="AF150" s="609"/>
      <c r="AG150" s="609"/>
      <c r="AH150" s="609"/>
      <c r="AI150" s="609"/>
      <c r="AJ150" s="609"/>
      <c r="AK150" s="609"/>
      <c r="AL150" s="609"/>
      <c r="AM150" s="609"/>
      <c r="AN150" s="609"/>
      <c r="AO150" s="609"/>
      <c r="AP150" s="609"/>
      <c r="AQ150" s="609"/>
      <c r="AR150" s="609"/>
      <c r="AS150" s="609"/>
      <c r="AT150" s="609"/>
      <c r="AU150" s="609"/>
      <c r="AV150" s="609"/>
      <c r="AW150" s="609"/>
      <c r="AX150" s="609"/>
      <c r="AY150" s="609"/>
    </row>
    <row r="151" ht="22.5" customHeight="1">
      <c r="A151" s="268">
        <v>24.0</v>
      </c>
      <c r="B151" s="268"/>
      <c r="C151" s="268"/>
      <c r="D151" s="268"/>
      <c r="E151" s="268"/>
      <c r="F151" s="268"/>
      <c r="G151" s="360"/>
      <c r="H151" s="608"/>
      <c r="I151" s="267"/>
      <c r="J151" s="268"/>
      <c r="K151" s="268"/>
      <c r="L151" s="269"/>
      <c r="M151" s="268"/>
      <c r="N151" s="268"/>
      <c r="O151" s="269"/>
      <c r="P151" s="268"/>
      <c r="Q151" s="268"/>
      <c r="R151" s="295"/>
      <c r="S151" s="173"/>
      <c r="T151" s="268"/>
      <c r="U151" s="268"/>
      <c r="V151" s="268"/>
      <c r="W151" s="268"/>
      <c r="X151" s="178"/>
      <c r="Y151" s="178"/>
      <c r="Z151" s="178"/>
      <c r="AA151" s="178"/>
      <c r="AB151" s="178"/>
      <c r="AC151" s="340"/>
      <c r="AD151" s="340"/>
      <c r="AE151" s="340"/>
      <c r="AF151" s="609"/>
      <c r="AG151" s="609"/>
      <c r="AH151" s="609"/>
      <c r="AI151" s="609"/>
      <c r="AJ151" s="609"/>
      <c r="AK151" s="609"/>
      <c r="AL151" s="609"/>
      <c r="AM151" s="609"/>
      <c r="AN151" s="609"/>
      <c r="AO151" s="609"/>
      <c r="AP151" s="609"/>
      <c r="AQ151" s="609"/>
      <c r="AR151" s="609"/>
      <c r="AS151" s="609"/>
      <c r="AT151" s="609"/>
      <c r="AU151" s="609"/>
      <c r="AV151" s="609"/>
      <c r="AW151" s="609"/>
      <c r="AX151" s="609"/>
      <c r="AY151" s="609"/>
    </row>
    <row r="152" ht="18.75" customHeight="1">
      <c r="A152" s="164" t="s">
        <v>3038</v>
      </c>
      <c r="B152" s="25"/>
      <c r="C152" s="25"/>
      <c r="D152" s="25"/>
      <c r="E152" s="25"/>
      <c r="F152" s="25"/>
      <c r="G152" s="25"/>
      <c r="H152" s="25"/>
      <c r="I152" s="25"/>
      <c r="J152" s="25"/>
      <c r="K152" s="26"/>
      <c r="L152" s="457"/>
      <c r="M152" s="458"/>
      <c r="N152" s="603"/>
      <c r="O152" s="457"/>
      <c r="P152" s="458"/>
      <c r="Q152" s="458"/>
      <c r="R152" s="604"/>
      <c r="S152" s="273"/>
      <c r="T152" s="458"/>
      <c r="U152" s="458"/>
      <c r="V152" s="458"/>
      <c r="W152" s="458"/>
      <c r="X152" s="368"/>
      <c r="Y152" s="368"/>
      <c r="Z152" s="368"/>
      <c r="AA152" s="368"/>
      <c r="AB152" s="368"/>
      <c r="AC152" s="368"/>
      <c r="AD152" s="368"/>
      <c r="AE152" s="368"/>
      <c r="AF152" s="606"/>
      <c r="AG152" s="606"/>
      <c r="AH152" s="606"/>
      <c r="AI152" s="606"/>
      <c r="AJ152" s="606"/>
      <c r="AK152" s="606"/>
      <c r="AL152" s="606"/>
      <c r="AM152" s="606"/>
      <c r="AN152" s="606"/>
      <c r="AO152" s="606"/>
      <c r="AP152" s="606"/>
      <c r="AQ152" s="607"/>
      <c r="AR152" s="607"/>
      <c r="AS152" s="607"/>
      <c r="AT152" s="607"/>
      <c r="AU152" s="607"/>
      <c r="AV152" s="607"/>
      <c r="AW152" s="607"/>
      <c r="AX152" s="607"/>
      <c r="AY152" s="607"/>
    </row>
    <row r="153" ht="22.5" customHeight="1">
      <c r="A153" s="268">
        <v>1.0</v>
      </c>
      <c r="B153" s="268">
        <v>2.0</v>
      </c>
      <c r="C153" s="268" t="s">
        <v>232</v>
      </c>
      <c r="D153" s="268"/>
      <c r="E153" s="268"/>
      <c r="F153" s="268"/>
      <c r="G153" s="360">
        <v>1.0</v>
      </c>
      <c r="H153" s="608" t="s">
        <v>3039</v>
      </c>
      <c r="I153" s="267" t="s">
        <v>3040</v>
      </c>
      <c r="J153" s="268" t="s">
        <v>855</v>
      </c>
      <c r="K153" s="268" t="s">
        <v>3041</v>
      </c>
      <c r="L153" s="269">
        <v>43503.0</v>
      </c>
      <c r="M153" s="268" t="s">
        <v>350</v>
      </c>
      <c r="N153" s="268" t="s">
        <v>151</v>
      </c>
      <c r="O153" s="269">
        <v>44606.0</v>
      </c>
      <c r="P153" s="268" t="s">
        <v>115</v>
      </c>
      <c r="Q153" s="268" t="s">
        <v>203</v>
      </c>
      <c r="R153" s="295"/>
      <c r="S153" s="173"/>
      <c r="T153" s="268" t="s">
        <v>11</v>
      </c>
      <c r="U153" s="268"/>
      <c r="V153" s="268"/>
      <c r="W153" s="268"/>
      <c r="X153" s="178" t="s">
        <v>3042</v>
      </c>
      <c r="Y153" s="178" t="s">
        <v>3043</v>
      </c>
      <c r="Z153" s="178" t="s">
        <v>3044</v>
      </c>
      <c r="AA153" s="178"/>
      <c r="AB153" s="178"/>
      <c r="AC153" s="340"/>
      <c r="AD153" s="340"/>
      <c r="AE153" s="340"/>
      <c r="AF153" s="609"/>
      <c r="AG153" s="609"/>
      <c r="AH153" s="609"/>
      <c r="AI153" s="609"/>
      <c r="AJ153" s="609"/>
      <c r="AK153" s="609"/>
      <c r="AL153" s="609"/>
      <c r="AM153" s="609"/>
      <c r="AN153" s="609"/>
      <c r="AO153" s="609"/>
      <c r="AP153" s="609"/>
      <c r="AQ153" s="609"/>
      <c r="AR153" s="609"/>
      <c r="AS153" s="609"/>
      <c r="AT153" s="609"/>
      <c r="AU153" s="609"/>
      <c r="AV153" s="609"/>
      <c r="AW153" s="609"/>
      <c r="AX153" s="609"/>
      <c r="AY153" s="609"/>
    </row>
    <row r="154" ht="22.5" customHeight="1">
      <c r="A154" s="268">
        <v>2.0</v>
      </c>
      <c r="B154" s="268">
        <v>2.0</v>
      </c>
      <c r="C154" s="268" t="s">
        <v>232</v>
      </c>
      <c r="D154" s="268"/>
      <c r="E154" s="268"/>
      <c r="F154" s="268"/>
      <c r="G154" s="360">
        <v>1.0</v>
      </c>
      <c r="H154" s="608" t="s">
        <v>3045</v>
      </c>
      <c r="I154" s="267" t="s">
        <v>3046</v>
      </c>
      <c r="J154" s="268" t="s">
        <v>3047</v>
      </c>
      <c r="K154" s="268" t="s">
        <v>3048</v>
      </c>
      <c r="L154" s="269">
        <v>43571.0</v>
      </c>
      <c r="M154" s="268" t="s">
        <v>350</v>
      </c>
      <c r="N154" s="268" t="s">
        <v>153</v>
      </c>
      <c r="O154" s="269">
        <v>45519.0</v>
      </c>
      <c r="P154" s="268" t="s">
        <v>9</v>
      </c>
      <c r="Q154" s="268" t="s">
        <v>203</v>
      </c>
      <c r="R154" s="295" t="s">
        <v>3049</v>
      </c>
      <c r="S154" s="173" t="s">
        <v>3050</v>
      </c>
      <c r="T154" s="268" t="s">
        <v>11</v>
      </c>
      <c r="U154" s="268"/>
      <c r="V154" s="268"/>
      <c r="W154" s="268"/>
      <c r="X154" s="178" t="s">
        <v>3051</v>
      </c>
      <c r="Y154" s="178"/>
      <c r="Z154" s="178"/>
      <c r="AA154" s="178"/>
      <c r="AB154" s="178"/>
      <c r="AC154" s="178"/>
      <c r="AD154" s="178"/>
      <c r="AE154" s="178"/>
      <c r="AF154" s="609"/>
      <c r="AG154" s="609"/>
      <c r="AH154" s="609"/>
      <c r="AI154" s="609"/>
      <c r="AJ154" s="609"/>
      <c r="AK154" s="609"/>
      <c r="AL154" s="609"/>
      <c r="AM154" s="609"/>
      <c r="AN154" s="609"/>
      <c r="AO154" s="609"/>
      <c r="AP154" s="609"/>
      <c r="AQ154" s="609"/>
      <c r="AR154" s="609"/>
      <c r="AS154" s="609"/>
      <c r="AT154" s="609"/>
      <c r="AU154" s="609"/>
      <c r="AV154" s="609"/>
      <c r="AW154" s="609"/>
      <c r="AX154" s="609"/>
      <c r="AY154" s="609"/>
    </row>
    <row r="155" ht="22.5" customHeight="1">
      <c r="A155" s="268">
        <v>3.0</v>
      </c>
      <c r="B155" s="268">
        <v>2.0</v>
      </c>
      <c r="C155" s="268" t="s">
        <v>232</v>
      </c>
      <c r="D155" s="268"/>
      <c r="E155" s="268"/>
      <c r="F155" s="268"/>
      <c r="G155" s="360">
        <v>1.0</v>
      </c>
      <c r="H155" s="608" t="s">
        <v>3052</v>
      </c>
      <c r="I155" s="267" t="s">
        <v>3053</v>
      </c>
      <c r="J155" s="268" t="s">
        <v>3054</v>
      </c>
      <c r="K155" s="268" t="s">
        <v>3055</v>
      </c>
      <c r="L155" s="269">
        <v>43518.0</v>
      </c>
      <c r="M155" s="268" t="s">
        <v>350</v>
      </c>
      <c r="N155" s="268" t="s">
        <v>152</v>
      </c>
      <c r="O155" s="269">
        <v>45519.0</v>
      </c>
      <c r="P155" s="268" t="s">
        <v>37</v>
      </c>
      <c r="Q155" s="268" t="s">
        <v>203</v>
      </c>
      <c r="R155" s="295" t="s">
        <v>3056</v>
      </c>
      <c r="S155" s="285" t="s">
        <v>3057</v>
      </c>
      <c r="T155" s="268" t="s">
        <v>11</v>
      </c>
      <c r="U155" s="268"/>
      <c r="V155" s="268"/>
      <c r="W155" s="268"/>
      <c r="X155" s="178" t="s">
        <v>3058</v>
      </c>
      <c r="Y155" s="178"/>
      <c r="Z155" s="178"/>
      <c r="AA155" s="178"/>
      <c r="AB155" s="178"/>
      <c r="AC155" s="178"/>
      <c r="AD155" s="178"/>
      <c r="AE155" s="178"/>
      <c r="AF155" s="268"/>
      <c r="AG155" s="268"/>
      <c r="AH155" s="268"/>
      <c r="AI155" s="268"/>
      <c r="AJ155" s="268"/>
      <c r="AK155" s="268"/>
      <c r="AL155" s="268"/>
      <c r="AM155" s="268"/>
      <c r="AN155" s="268"/>
      <c r="AO155" s="268"/>
      <c r="AP155" s="268"/>
      <c r="AQ155" s="268"/>
      <c r="AR155" s="268"/>
      <c r="AS155" s="268"/>
      <c r="AT155" s="268"/>
      <c r="AU155" s="268"/>
      <c r="AV155" s="268"/>
      <c r="AW155" s="268"/>
      <c r="AX155" s="268"/>
      <c r="AY155" s="268"/>
    </row>
    <row r="156" ht="22.5" customHeight="1">
      <c r="A156" s="268">
        <v>4.0</v>
      </c>
      <c r="B156" s="268">
        <v>2.0</v>
      </c>
      <c r="C156" s="268" t="s">
        <v>232</v>
      </c>
      <c r="D156" s="268"/>
      <c r="E156" s="268"/>
      <c r="F156" s="268"/>
      <c r="G156" s="360">
        <v>1.0</v>
      </c>
      <c r="H156" s="608" t="s">
        <v>3059</v>
      </c>
      <c r="I156" s="267" t="s">
        <v>3060</v>
      </c>
      <c r="J156" s="268" t="s">
        <v>3061</v>
      </c>
      <c r="K156" s="268" t="s">
        <v>3062</v>
      </c>
      <c r="L156" s="269">
        <v>43451.0</v>
      </c>
      <c r="M156" s="268" t="s">
        <v>350</v>
      </c>
      <c r="N156" s="268" t="s">
        <v>153</v>
      </c>
      <c r="O156" s="269">
        <v>45155.0</v>
      </c>
      <c r="P156" s="268" t="s">
        <v>42</v>
      </c>
      <c r="Q156" s="268" t="s">
        <v>205</v>
      </c>
      <c r="R156" s="295" t="s">
        <v>3063</v>
      </c>
      <c r="S156" s="285"/>
      <c r="T156" s="466" t="s">
        <v>26</v>
      </c>
      <c r="U156" s="268"/>
      <c r="V156" s="268"/>
      <c r="W156" s="268"/>
      <c r="X156" s="178" t="s">
        <v>3064</v>
      </c>
      <c r="Y156" s="178" t="s">
        <v>3065</v>
      </c>
      <c r="Z156" s="178"/>
      <c r="AA156" s="178"/>
      <c r="AB156" s="178"/>
      <c r="AC156" s="178"/>
      <c r="AD156" s="178"/>
      <c r="AE156" s="178"/>
      <c r="AF156" s="268"/>
      <c r="AG156" s="359"/>
      <c r="AH156" s="609"/>
      <c r="AI156" s="609"/>
      <c r="AJ156" s="609"/>
      <c r="AK156" s="609"/>
      <c r="AL156" s="609"/>
      <c r="AM156" s="609"/>
      <c r="AN156" s="609"/>
      <c r="AO156" s="609"/>
      <c r="AP156" s="609"/>
      <c r="AQ156" s="609"/>
      <c r="AR156" s="609"/>
      <c r="AS156" s="609"/>
      <c r="AT156" s="609"/>
      <c r="AU156" s="609"/>
      <c r="AV156" s="609"/>
      <c r="AW156" s="609"/>
      <c r="AX156" s="609"/>
      <c r="AY156" s="609"/>
    </row>
    <row r="157" ht="22.5" customHeight="1">
      <c r="A157" s="268">
        <v>5.0</v>
      </c>
      <c r="B157" s="268">
        <v>2.0</v>
      </c>
      <c r="C157" s="268" t="s">
        <v>232</v>
      </c>
      <c r="D157" s="268"/>
      <c r="E157" s="268"/>
      <c r="F157" s="268"/>
      <c r="G157" s="360">
        <v>1.0</v>
      </c>
      <c r="H157" s="608" t="s">
        <v>3066</v>
      </c>
      <c r="I157" s="267" t="s">
        <v>3067</v>
      </c>
      <c r="J157" s="268" t="s">
        <v>586</v>
      </c>
      <c r="K157" s="268" t="s">
        <v>3068</v>
      </c>
      <c r="L157" s="269">
        <v>43352.0</v>
      </c>
      <c r="M157" s="268" t="s">
        <v>350</v>
      </c>
      <c r="N157" s="268" t="s">
        <v>152</v>
      </c>
      <c r="O157" s="269">
        <v>45519.0</v>
      </c>
      <c r="P157" s="268" t="s">
        <v>43</v>
      </c>
      <c r="Q157" s="268" t="s">
        <v>205</v>
      </c>
      <c r="R157" s="295" t="s">
        <v>3069</v>
      </c>
      <c r="S157" s="173"/>
      <c r="T157" s="268" t="s">
        <v>11</v>
      </c>
      <c r="U157" s="268"/>
      <c r="V157" s="268"/>
      <c r="W157" s="268"/>
      <c r="X157" s="178" t="s">
        <v>3070</v>
      </c>
      <c r="Y157" s="178"/>
      <c r="Z157" s="178"/>
      <c r="AA157" s="178"/>
      <c r="AB157" s="178"/>
      <c r="AC157" s="178"/>
      <c r="AD157" s="178"/>
      <c r="AE157" s="178"/>
      <c r="AF157" s="609"/>
      <c r="AG157" s="609"/>
      <c r="AH157" s="609"/>
      <c r="AI157" s="609"/>
      <c r="AJ157" s="609"/>
      <c r="AK157" s="609"/>
      <c r="AL157" s="609"/>
      <c r="AM157" s="609"/>
      <c r="AN157" s="609"/>
      <c r="AO157" s="609"/>
      <c r="AP157" s="609"/>
      <c r="AQ157" s="609"/>
      <c r="AR157" s="609"/>
      <c r="AS157" s="609"/>
      <c r="AT157" s="609"/>
      <c r="AU157" s="609"/>
      <c r="AV157" s="609"/>
      <c r="AW157" s="609"/>
      <c r="AX157" s="609"/>
      <c r="AY157" s="609"/>
    </row>
    <row r="158" ht="22.5" customHeight="1">
      <c r="A158" s="268">
        <v>6.0</v>
      </c>
      <c r="B158" s="268">
        <v>2.0</v>
      </c>
      <c r="C158" s="268" t="s">
        <v>232</v>
      </c>
      <c r="D158" s="268"/>
      <c r="E158" s="268"/>
      <c r="F158" s="268"/>
      <c r="G158" s="360">
        <v>1.0</v>
      </c>
      <c r="H158" s="608" t="s">
        <v>3071</v>
      </c>
      <c r="I158" s="267" t="s">
        <v>3072</v>
      </c>
      <c r="J158" s="268" t="s">
        <v>3073</v>
      </c>
      <c r="K158" s="268" t="s">
        <v>3074</v>
      </c>
      <c r="L158" s="269">
        <v>43351.0</v>
      </c>
      <c r="M158" s="268" t="s">
        <v>338</v>
      </c>
      <c r="N158" s="268" t="s">
        <v>151</v>
      </c>
      <c r="O158" s="269">
        <v>44790.0</v>
      </c>
      <c r="P158" s="268" t="s">
        <v>37</v>
      </c>
      <c r="Q158" s="268" t="s">
        <v>205</v>
      </c>
      <c r="R158" s="295" t="s">
        <v>3075</v>
      </c>
      <c r="S158" s="173"/>
      <c r="T158" s="268" t="s">
        <v>11</v>
      </c>
      <c r="U158" s="268"/>
      <c r="V158" s="268"/>
      <c r="W158" s="268"/>
      <c r="X158" s="178" t="s">
        <v>3076</v>
      </c>
      <c r="Y158" s="178"/>
      <c r="Z158" s="178"/>
      <c r="AA158" s="178"/>
      <c r="AB158" s="178"/>
      <c r="AC158" s="178"/>
      <c r="AD158" s="178"/>
      <c r="AE158" s="178"/>
      <c r="AF158" s="609"/>
      <c r="AG158" s="609"/>
      <c r="AH158" s="609"/>
      <c r="AI158" s="609"/>
      <c r="AJ158" s="609"/>
      <c r="AK158" s="609"/>
      <c r="AL158" s="609"/>
      <c r="AM158" s="609"/>
      <c r="AN158" s="609"/>
      <c r="AO158" s="609"/>
      <c r="AP158" s="609"/>
      <c r="AQ158" s="609"/>
      <c r="AR158" s="609"/>
      <c r="AS158" s="609"/>
      <c r="AT158" s="609"/>
      <c r="AU158" s="609"/>
      <c r="AV158" s="609"/>
      <c r="AW158" s="609"/>
      <c r="AX158" s="609"/>
      <c r="AY158" s="609"/>
    </row>
    <row r="159" ht="22.5" customHeight="1">
      <c r="A159" s="268">
        <v>7.0</v>
      </c>
      <c r="B159" s="268">
        <v>2.0</v>
      </c>
      <c r="C159" s="268" t="s">
        <v>232</v>
      </c>
      <c r="D159" s="268"/>
      <c r="E159" s="268"/>
      <c r="F159" s="268"/>
      <c r="G159" s="360">
        <v>1.0</v>
      </c>
      <c r="H159" s="608" t="s">
        <v>3077</v>
      </c>
      <c r="I159" s="267" t="s">
        <v>3078</v>
      </c>
      <c r="J159" s="268" t="s">
        <v>336</v>
      </c>
      <c r="K159" s="268" t="s">
        <v>3079</v>
      </c>
      <c r="L159" s="269">
        <v>43657.0</v>
      </c>
      <c r="M159" s="268" t="s">
        <v>338</v>
      </c>
      <c r="N159" s="268" t="s">
        <v>154</v>
      </c>
      <c r="O159" s="269">
        <v>45665.0</v>
      </c>
      <c r="P159" s="268" t="s">
        <v>133</v>
      </c>
      <c r="Q159" s="268" t="s">
        <v>205</v>
      </c>
      <c r="R159" s="295"/>
      <c r="S159" s="173"/>
      <c r="T159" s="268" t="s">
        <v>11</v>
      </c>
      <c r="U159" s="268"/>
      <c r="V159" s="268"/>
      <c r="W159" s="268"/>
      <c r="X159" s="178" t="s">
        <v>3080</v>
      </c>
      <c r="Y159" s="178"/>
      <c r="Z159" s="178"/>
      <c r="AA159" s="178"/>
      <c r="AB159" s="178"/>
      <c r="AC159" s="340"/>
      <c r="AD159" s="340"/>
      <c r="AE159" s="340"/>
      <c r="AF159" s="609"/>
      <c r="AG159" s="609"/>
      <c r="AH159" s="609"/>
      <c r="AI159" s="609"/>
      <c r="AJ159" s="609"/>
      <c r="AK159" s="609"/>
      <c r="AL159" s="609"/>
      <c r="AM159" s="609"/>
      <c r="AN159" s="609"/>
      <c r="AO159" s="609"/>
      <c r="AP159" s="609"/>
      <c r="AQ159" s="609"/>
      <c r="AR159" s="609"/>
      <c r="AS159" s="609"/>
      <c r="AT159" s="609"/>
      <c r="AU159" s="609"/>
      <c r="AV159" s="609"/>
      <c r="AW159" s="609"/>
      <c r="AX159" s="609"/>
      <c r="AY159" s="609"/>
    </row>
    <row r="160" ht="22.5" customHeight="1">
      <c r="A160" s="268">
        <v>8.0</v>
      </c>
      <c r="B160" s="268">
        <v>2.0</v>
      </c>
      <c r="C160" s="268" t="s">
        <v>232</v>
      </c>
      <c r="D160" s="268"/>
      <c r="E160" s="268"/>
      <c r="F160" s="268"/>
      <c r="G160" s="360">
        <v>1.0</v>
      </c>
      <c r="H160" s="608" t="s">
        <v>3081</v>
      </c>
      <c r="I160" s="267" t="s">
        <v>3082</v>
      </c>
      <c r="J160" s="268" t="s">
        <v>343</v>
      </c>
      <c r="K160" s="268" t="s">
        <v>3083</v>
      </c>
      <c r="L160" s="269">
        <v>43392.0</v>
      </c>
      <c r="M160" s="268" t="s">
        <v>338</v>
      </c>
      <c r="N160" s="268" t="s">
        <v>151</v>
      </c>
      <c r="O160" s="269">
        <v>44566.0</v>
      </c>
      <c r="P160" s="268" t="s">
        <v>9</v>
      </c>
      <c r="Q160" s="268" t="s">
        <v>207</v>
      </c>
      <c r="R160" s="295" t="s">
        <v>3084</v>
      </c>
      <c r="S160" s="285"/>
      <c r="T160" s="268" t="s">
        <v>11</v>
      </c>
      <c r="U160" s="268"/>
      <c r="V160" s="268"/>
      <c r="W160" s="268"/>
      <c r="X160" s="178" t="s">
        <v>3085</v>
      </c>
      <c r="Y160" s="178" t="s">
        <v>3086</v>
      </c>
      <c r="Z160" s="178" t="s">
        <v>3087</v>
      </c>
      <c r="AA160" s="178" t="s">
        <v>3088</v>
      </c>
      <c r="AB160" s="507" t="s">
        <v>3089</v>
      </c>
      <c r="AC160" s="178"/>
      <c r="AD160" s="178"/>
      <c r="AE160" s="178"/>
      <c r="AF160" s="609"/>
      <c r="AG160" s="609"/>
      <c r="AH160" s="609"/>
      <c r="AI160" s="609"/>
      <c r="AJ160" s="609"/>
      <c r="AK160" s="609"/>
      <c r="AL160" s="609"/>
      <c r="AM160" s="609"/>
      <c r="AN160" s="609"/>
      <c r="AO160" s="609"/>
      <c r="AP160" s="609"/>
      <c r="AQ160" s="609"/>
      <c r="AR160" s="609"/>
      <c r="AS160" s="609"/>
      <c r="AT160" s="609"/>
      <c r="AU160" s="609"/>
      <c r="AV160" s="609"/>
      <c r="AW160" s="609"/>
      <c r="AX160" s="609"/>
      <c r="AY160" s="609"/>
    </row>
    <row r="161" ht="22.5" customHeight="1">
      <c r="A161" s="268">
        <v>9.0</v>
      </c>
      <c r="B161" s="268">
        <v>2.0</v>
      </c>
      <c r="C161" s="268" t="s">
        <v>232</v>
      </c>
      <c r="D161" s="268"/>
      <c r="E161" s="268"/>
      <c r="F161" s="268" t="s">
        <v>334</v>
      </c>
      <c r="G161" s="360">
        <v>1.0</v>
      </c>
      <c r="H161" s="616" t="s">
        <v>3090</v>
      </c>
      <c r="I161" s="267" t="s">
        <v>3091</v>
      </c>
      <c r="J161" s="268" t="s">
        <v>2650</v>
      </c>
      <c r="K161" s="268" t="s">
        <v>3092</v>
      </c>
      <c r="L161" s="379">
        <v>43352.0</v>
      </c>
      <c r="M161" s="268" t="s">
        <v>338</v>
      </c>
      <c r="N161" s="268" t="s">
        <v>152</v>
      </c>
      <c r="O161" s="379">
        <v>44202.0</v>
      </c>
      <c r="P161" s="268" t="s">
        <v>37</v>
      </c>
      <c r="Q161" s="268" t="s">
        <v>207</v>
      </c>
      <c r="R161" s="295" t="s">
        <v>3093</v>
      </c>
      <c r="S161" s="173"/>
      <c r="T161" s="268" t="s">
        <v>11</v>
      </c>
      <c r="U161" s="268"/>
      <c r="V161" s="360"/>
      <c r="W161" s="268"/>
      <c r="X161" s="178" t="s">
        <v>3094</v>
      </c>
      <c r="Y161" s="178" t="s">
        <v>3095</v>
      </c>
      <c r="Z161" s="178" t="s">
        <v>2312</v>
      </c>
      <c r="AA161" s="178" t="s">
        <v>3096</v>
      </c>
      <c r="AB161" s="178" t="s">
        <v>1568</v>
      </c>
      <c r="AC161" s="642" t="s">
        <v>2655</v>
      </c>
      <c r="AD161" s="178"/>
      <c r="AE161" s="178"/>
      <c r="AF161" s="268"/>
      <c r="AG161" s="268"/>
      <c r="AH161" s="268"/>
      <c r="AI161" s="268"/>
      <c r="AJ161" s="268"/>
      <c r="AK161" s="268"/>
      <c r="AL161" s="268"/>
      <c r="AM161" s="268"/>
      <c r="AN161" s="268"/>
      <c r="AO161" s="268"/>
      <c r="AP161" s="268"/>
      <c r="AQ161" s="268"/>
      <c r="AR161" s="268"/>
      <c r="AS161" s="268"/>
      <c r="AT161" s="268"/>
      <c r="AU161" s="268"/>
      <c r="AV161" s="268"/>
      <c r="AW161" s="268"/>
      <c r="AX161" s="268"/>
      <c r="AY161" s="268"/>
    </row>
    <row r="162" ht="22.5" customHeight="1">
      <c r="A162" s="268">
        <v>10.0</v>
      </c>
      <c r="B162" s="268">
        <v>2.0</v>
      </c>
      <c r="C162" s="268" t="s">
        <v>232</v>
      </c>
      <c r="D162" s="268"/>
      <c r="E162" s="268"/>
      <c r="F162" s="268"/>
      <c r="G162" s="360">
        <v>1.0</v>
      </c>
      <c r="H162" s="608" t="s">
        <v>3097</v>
      </c>
      <c r="I162" s="267" t="s">
        <v>3098</v>
      </c>
      <c r="J162" s="268" t="s">
        <v>361</v>
      </c>
      <c r="K162" s="268" t="s">
        <v>3099</v>
      </c>
      <c r="L162" s="269">
        <v>43357.0</v>
      </c>
      <c r="M162" s="268" t="s">
        <v>338</v>
      </c>
      <c r="N162" s="268" t="s">
        <v>154</v>
      </c>
      <c r="O162" s="269">
        <v>45519.0</v>
      </c>
      <c r="P162" s="268" t="s">
        <v>133</v>
      </c>
      <c r="Q162" s="268" t="s">
        <v>207</v>
      </c>
      <c r="R162" s="295" t="s">
        <v>3100</v>
      </c>
      <c r="S162" s="285"/>
      <c r="T162" s="466" t="s">
        <v>26</v>
      </c>
      <c r="U162" s="268"/>
      <c r="V162" s="268"/>
      <c r="W162" s="268"/>
      <c r="X162" s="178" t="s">
        <v>3101</v>
      </c>
      <c r="Y162" s="178"/>
      <c r="Z162" s="178"/>
      <c r="AA162" s="178"/>
      <c r="AB162" s="178"/>
      <c r="AC162" s="178"/>
      <c r="AD162" s="178"/>
      <c r="AE162" s="178"/>
      <c r="AF162" s="268"/>
      <c r="AG162" s="268"/>
      <c r="AH162" s="268"/>
      <c r="AI162" s="360"/>
      <c r="AJ162" s="268"/>
      <c r="AK162" s="268"/>
      <c r="AL162" s="268"/>
      <c r="AM162" s="268"/>
      <c r="AN162" s="360"/>
      <c r="AO162" s="268"/>
      <c r="AP162" s="268"/>
      <c r="AQ162" s="268"/>
      <c r="AR162" s="268"/>
      <c r="AS162" s="360"/>
      <c r="AT162" s="268"/>
      <c r="AU162" s="268"/>
      <c r="AV162" s="268"/>
      <c r="AW162" s="268"/>
      <c r="AX162" s="268"/>
      <c r="AY162" s="268"/>
    </row>
    <row r="163" ht="22.5" customHeight="1">
      <c r="A163" s="268">
        <v>11.0</v>
      </c>
      <c r="B163" s="268">
        <v>2.0</v>
      </c>
      <c r="C163" s="268" t="s">
        <v>232</v>
      </c>
      <c r="D163" s="268"/>
      <c r="E163" s="268"/>
      <c r="F163" s="268"/>
      <c r="G163" s="360">
        <v>1.0</v>
      </c>
      <c r="H163" s="608" t="s">
        <v>3102</v>
      </c>
      <c r="I163" s="267" t="s">
        <v>3103</v>
      </c>
      <c r="J163" s="268" t="s">
        <v>407</v>
      </c>
      <c r="K163" s="268" t="s">
        <v>3104</v>
      </c>
      <c r="L163" s="269">
        <v>43522.0</v>
      </c>
      <c r="M163" s="268" t="s">
        <v>350</v>
      </c>
      <c r="N163" s="268" t="s">
        <v>151</v>
      </c>
      <c r="O163" s="269">
        <v>44312.0</v>
      </c>
      <c r="P163" s="268" t="s">
        <v>115</v>
      </c>
      <c r="Q163" s="268" t="s">
        <v>209</v>
      </c>
      <c r="R163" s="295" t="s">
        <v>1564</v>
      </c>
      <c r="S163" s="285"/>
      <c r="T163" s="466" t="s">
        <v>22</v>
      </c>
      <c r="U163" s="268"/>
      <c r="V163" s="268"/>
      <c r="W163" s="268"/>
      <c r="X163" s="178" t="s">
        <v>3105</v>
      </c>
      <c r="Y163" s="178" t="s">
        <v>3106</v>
      </c>
      <c r="Z163" s="178" t="s">
        <v>3107</v>
      </c>
      <c r="AA163" s="178" t="s">
        <v>3108</v>
      </c>
      <c r="AB163" s="178" t="s">
        <v>1568</v>
      </c>
      <c r="AC163" s="178"/>
      <c r="AD163" s="178"/>
      <c r="AE163" s="178"/>
      <c r="AF163" s="609"/>
      <c r="AG163" s="609"/>
      <c r="AH163" s="609"/>
      <c r="AI163" s="609"/>
      <c r="AJ163" s="609"/>
      <c r="AK163" s="609"/>
      <c r="AL163" s="609"/>
      <c r="AM163" s="609"/>
      <c r="AN163" s="609"/>
      <c r="AO163" s="609"/>
      <c r="AP163" s="609"/>
      <c r="AQ163" s="609"/>
      <c r="AR163" s="609"/>
      <c r="AS163" s="609"/>
      <c r="AT163" s="609"/>
      <c r="AU163" s="609"/>
      <c r="AV163" s="609"/>
      <c r="AW163" s="609"/>
      <c r="AX163" s="609"/>
      <c r="AY163" s="609"/>
    </row>
    <row r="164" ht="22.5" customHeight="1">
      <c r="A164" s="268">
        <v>12.0</v>
      </c>
      <c r="B164" s="268">
        <v>2.0</v>
      </c>
      <c r="C164" s="268" t="s">
        <v>232</v>
      </c>
      <c r="D164" s="268"/>
      <c r="E164" s="268"/>
      <c r="F164" s="268"/>
      <c r="G164" s="360">
        <v>1.0</v>
      </c>
      <c r="H164" s="608" t="s">
        <v>3109</v>
      </c>
      <c r="I164" s="267" t="s">
        <v>3110</v>
      </c>
      <c r="J164" s="268" t="s">
        <v>916</v>
      </c>
      <c r="K164" s="268" t="s">
        <v>3111</v>
      </c>
      <c r="L164" s="269">
        <v>43693.0</v>
      </c>
      <c r="M164" s="268" t="s">
        <v>350</v>
      </c>
      <c r="N164" s="268" t="s">
        <v>152</v>
      </c>
      <c r="O164" s="269">
        <v>45155.0</v>
      </c>
      <c r="P164" s="268" t="s">
        <v>9</v>
      </c>
      <c r="Q164" s="268" t="s">
        <v>209</v>
      </c>
      <c r="R164" s="295" t="s">
        <v>3112</v>
      </c>
      <c r="S164" s="285"/>
      <c r="T164" s="268" t="s">
        <v>11</v>
      </c>
      <c r="U164" s="268"/>
      <c r="V164" s="268"/>
      <c r="W164" s="268"/>
      <c r="X164" s="178" t="s">
        <v>3113</v>
      </c>
      <c r="Y164" s="178" t="s">
        <v>3114</v>
      </c>
      <c r="Z164" s="178"/>
      <c r="AA164" s="178"/>
      <c r="AB164" s="178"/>
      <c r="AC164" s="178"/>
      <c r="AD164" s="178"/>
      <c r="AE164" s="178"/>
      <c r="AF164" s="609"/>
      <c r="AG164" s="609"/>
      <c r="AH164" s="609"/>
      <c r="AI164" s="609"/>
      <c r="AJ164" s="609"/>
      <c r="AK164" s="609"/>
      <c r="AL164" s="609"/>
      <c r="AM164" s="609"/>
      <c r="AN164" s="609"/>
      <c r="AO164" s="609"/>
      <c r="AP164" s="609"/>
      <c r="AQ164" s="609"/>
      <c r="AR164" s="609"/>
      <c r="AS164" s="609"/>
      <c r="AT164" s="609"/>
      <c r="AU164" s="609"/>
      <c r="AV164" s="609"/>
      <c r="AW164" s="609"/>
      <c r="AX164" s="609"/>
      <c r="AY164" s="609"/>
    </row>
    <row r="165" ht="22.5" customHeight="1">
      <c r="A165" s="268">
        <v>13.0</v>
      </c>
      <c r="B165" s="268">
        <v>2.0</v>
      </c>
      <c r="C165" s="268" t="s">
        <v>232</v>
      </c>
      <c r="D165" s="268"/>
      <c r="E165" s="268"/>
      <c r="F165" s="268"/>
      <c r="G165" s="360">
        <v>1.0</v>
      </c>
      <c r="H165" s="608" t="s">
        <v>3115</v>
      </c>
      <c r="I165" s="267" t="s">
        <v>3116</v>
      </c>
      <c r="J165" s="268" t="s">
        <v>3117</v>
      </c>
      <c r="K165" s="268" t="s">
        <v>3118</v>
      </c>
      <c r="L165" s="269">
        <v>43643.0</v>
      </c>
      <c r="M165" s="268" t="s">
        <v>338</v>
      </c>
      <c r="N165" s="268" t="s">
        <v>151</v>
      </c>
      <c r="O165" s="269">
        <v>44566.0</v>
      </c>
      <c r="P165" s="268" t="s">
        <v>60</v>
      </c>
      <c r="Q165" s="268" t="s">
        <v>209</v>
      </c>
      <c r="R165" s="295" t="s">
        <v>3119</v>
      </c>
      <c r="S165" s="173"/>
      <c r="T165" s="268" t="s">
        <v>11</v>
      </c>
      <c r="U165" s="268"/>
      <c r="V165" s="268"/>
      <c r="W165" s="268"/>
      <c r="X165" s="178" t="s">
        <v>3120</v>
      </c>
      <c r="Y165" s="178" t="s">
        <v>3121</v>
      </c>
      <c r="Z165" s="178" t="s">
        <v>3122</v>
      </c>
      <c r="AA165" s="178" t="s">
        <v>3123</v>
      </c>
      <c r="AB165" s="178" t="s">
        <v>3124</v>
      </c>
      <c r="AC165" s="178"/>
      <c r="AD165" s="178"/>
      <c r="AE165" s="178"/>
      <c r="AF165" s="609"/>
      <c r="AG165" s="609"/>
      <c r="AH165" s="609"/>
      <c r="AI165" s="609"/>
      <c r="AJ165" s="609"/>
      <c r="AK165" s="609"/>
      <c r="AL165" s="609"/>
      <c r="AM165" s="609"/>
      <c r="AN165" s="609"/>
      <c r="AO165" s="609"/>
      <c r="AP165" s="609"/>
      <c r="AQ165" s="609"/>
      <c r="AR165" s="609"/>
      <c r="AS165" s="609"/>
      <c r="AT165" s="609"/>
      <c r="AU165" s="609"/>
      <c r="AV165" s="609"/>
      <c r="AW165" s="609"/>
      <c r="AX165" s="609"/>
      <c r="AY165" s="609"/>
    </row>
    <row r="166" ht="22.5" customHeight="1">
      <c r="A166" s="268">
        <v>14.0</v>
      </c>
      <c r="B166" s="268">
        <v>2.0</v>
      </c>
      <c r="C166" s="268" t="s">
        <v>232</v>
      </c>
      <c r="D166" s="268"/>
      <c r="E166" s="268"/>
      <c r="F166" s="268"/>
      <c r="G166" s="360">
        <v>1.0</v>
      </c>
      <c r="H166" s="608" t="s">
        <v>3125</v>
      </c>
      <c r="I166" s="267" t="s">
        <v>3126</v>
      </c>
      <c r="J166" s="268" t="s">
        <v>794</v>
      </c>
      <c r="K166" s="268" t="s">
        <v>3127</v>
      </c>
      <c r="L166" s="269">
        <v>43664.0</v>
      </c>
      <c r="M166" s="268" t="s">
        <v>350</v>
      </c>
      <c r="N166" s="268" t="s">
        <v>152</v>
      </c>
      <c r="O166" s="269">
        <v>45155.0</v>
      </c>
      <c r="P166" s="268" t="s">
        <v>9</v>
      </c>
      <c r="Q166" s="268" t="s">
        <v>209</v>
      </c>
      <c r="R166" s="295" t="s">
        <v>3128</v>
      </c>
      <c r="S166" s="173" t="s">
        <v>3129</v>
      </c>
      <c r="T166" s="268" t="s">
        <v>11</v>
      </c>
      <c r="U166" s="268"/>
      <c r="V166" s="268"/>
      <c r="W166" s="268"/>
      <c r="X166" s="178" t="s">
        <v>3130</v>
      </c>
      <c r="Y166" s="178" t="s">
        <v>3131</v>
      </c>
      <c r="Z166" s="178"/>
      <c r="AA166" s="178"/>
      <c r="AB166" s="178"/>
      <c r="AC166" s="178"/>
      <c r="AD166" s="178"/>
      <c r="AE166" s="178"/>
      <c r="AF166" s="609"/>
      <c r="AG166" s="609"/>
      <c r="AH166" s="609"/>
      <c r="AI166" s="609"/>
      <c r="AJ166" s="609"/>
      <c r="AK166" s="609"/>
      <c r="AL166" s="609"/>
      <c r="AM166" s="609"/>
      <c r="AN166" s="609"/>
      <c r="AO166" s="609"/>
      <c r="AP166" s="609"/>
      <c r="AQ166" s="609"/>
      <c r="AR166" s="609"/>
      <c r="AS166" s="609"/>
      <c r="AT166" s="609"/>
      <c r="AU166" s="609"/>
      <c r="AV166" s="609"/>
      <c r="AW166" s="609"/>
      <c r="AX166" s="609"/>
      <c r="AY166" s="609"/>
    </row>
    <row r="167" ht="22.5" customHeight="1">
      <c r="A167" s="268">
        <v>15.0</v>
      </c>
      <c r="B167" s="268">
        <v>2.0</v>
      </c>
      <c r="C167" s="268" t="s">
        <v>232</v>
      </c>
      <c r="D167" s="268"/>
      <c r="E167" s="268"/>
      <c r="F167" s="268"/>
      <c r="G167" s="360">
        <v>1.0</v>
      </c>
      <c r="H167" s="608" t="s">
        <v>3132</v>
      </c>
      <c r="I167" s="267" t="s">
        <v>3133</v>
      </c>
      <c r="J167" s="268" t="s">
        <v>418</v>
      </c>
      <c r="K167" s="268" t="s">
        <v>3134</v>
      </c>
      <c r="L167" s="269">
        <v>43610.0</v>
      </c>
      <c r="M167" s="268" t="s">
        <v>338</v>
      </c>
      <c r="N167" s="268" t="s">
        <v>154</v>
      </c>
      <c r="O167" s="269">
        <v>45519.0</v>
      </c>
      <c r="P167" s="268" t="s">
        <v>133</v>
      </c>
      <c r="Q167" s="268" t="s">
        <v>209</v>
      </c>
      <c r="R167" s="295" t="s">
        <v>3135</v>
      </c>
      <c r="S167" s="173"/>
      <c r="T167" s="466" t="s">
        <v>11</v>
      </c>
      <c r="U167" s="268"/>
      <c r="V167" s="268"/>
      <c r="W167" s="268"/>
      <c r="X167" s="178" t="s">
        <v>3136</v>
      </c>
      <c r="Y167" s="178"/>
      <c r="Z167" s="178"/>
      <c r="AA167" s="178"/>
      <c r="AB167" s="178"/>
      <c r="AC167" s="178"/>
      <c r="AD167" s="178"/>
      <c r="AE167" s="178"/>
      <c r="AF167" s="609"/>
      <c r="AG167" s="609"/>
      <c r="AH167" s="609"/>
      <c r="AI167" s="609"/>
      <c r="AJ167" s="609"/>
      <c r="AK167" s="609"/>
      <c r="AL167" s="609"/>
      <c r="AM167" s="609"/>
      <c r="AN167" s="609"/>
      <c r="AO167" s="609"/>
      <c r="AP167" s="609"/>
      <c r="AQ167" s="609"/>
      <c r="AR167" s="609"/>
      <c r="AS167" s="609"/>
      <c r="AT167" s="609"/>
      <c r="AU167" s="609"/>
      <c r="AV167" s="609"/>
      <c r="AW167" s="609"/>
      <c r="AX167" s="609"/>
      <c r="AY167" s="609"/>
    </row>
    <row r="168" ht="22.5" customHeight="1">
      <c r="A168" s="268">
        <v>16.0</v>
      </c>
      <c r="B168" s="268">
        <v>2.0</v>
      </c>
      <c r="C168" s="268" t="s">
        <v>232</v>
      </c>
      <c r="D168" s="268"/>
      <c r="E168" s="268"/>
      <c r="F168" s="268"/>
      <c r="G168" s="360">
        <v>1.0</v>
      </c>
      <c r="H168" s="608" t="s">
        <v>3137</v>
      </c>
      <c r="I168" s="267" t="s">
        <v>3138</v>
      </c>
      <c r="J168" s="268" t="s">
        <v>336</v>
      </c>
      <c r="K168" s="268" t="s">
        <v>3139</v>
      </c>
      <c r="L168" s="269">
        <v>43516.0</v>
      </c>
      <c r="M168" s="268" t="s">
        <v>338</v>
      </c>
      <c r="N168" s="268" t="s">
        <v>152</v>
      </c>
      <c r="O168" s="269">
        <v>45026.0</v>
      </c>
      <c r="P168" s="268" t="s">
        <v>25</v>
      </c>
      <c r="Q168" s="268" t="s">
        <v>211</v>
      </c>
      <c r="R168" s="295"/>
      <c r="S168" s="173"/>
      <c r="T168" s="268" t="s">
        <v>11</v>
      </c>
      <c r="U168" s="268"/>
      <c r="V168" s="268"/>
      <c r="W168" s="268"/>
      <c r="X168" s="178" t="s">
        <v>3140</v>
      </c>
      <c r="Y168" s="178" t="s">
        <v>3141</v>
      </c>
      <c r="Z168" s="178" t="s">
        <v>3142</v>
      </c>
      <c r="AA168" s="178"/>
      <c r="AB168" s="178"/>
      <c r="AC168" s="340"/>
      <c r="AD168" s="340"/>
      <c r="AE168" s="340"/>
      <c r="AF168" s="609"/>
      <c r="AG168" s="609"/>
      <c r="AH168" s="609"/>
      <c r="AI168" s="609"/>
      <c r="AJ168" s="609"/>
      <c r="AK168" s="609"/>
      <c r="AL168" s="609"/>
      <c r="AM168" s="609"/>
      <c r="AN168" s="609"/>
      <c r="AO168" s="609"/>
      <c r="AP168" s="609"/>
      <c r="AQ168" s="609"/>
      <c r="AR168" s="609"/>
      <c r="AS168" s="609"/>
      <c r="AT168" s="609"/>
      <c r="AU168" s="609"/>
      <c r="AV168" s="609"/>
      <c r="AW168" s="609"/>
      <c r="AX168" s="609"/>
      <c r="AY168" s="609"/>
    </row>
    <row r="169" ht="22.5" customHeight="1">
      <c r="A169" s="268">
        <v>17.0</v>
      </c>
      <c r="B169" s="268">
        <v>2.0</v>
      </c>
      <c r="C169" s="268" t="s">
        <v>232</v>
      </c>
      <c r="D169" s="268"/>
      <c r="E169" s="268"/>
      <c r="F169" s="268"/>
      <c r="G169" s="360">
        <v>1.0</v>
      </c>
      <c r="H169" s="608" t="s">
        <v>3143</v>
      </c>
      <c r="I169" s="267" t="s">
        <v>3144</v>
      </c>
      <c r="J169" s="268" t="s">
        <v>3145</v>
      </c>
      <c r="K169" s="268" t="s">
        <v>3146</v>
      </c>
      <c r="L169" s="269">
        <v>43585.0</v>
      </c>
      <c r="M169" s="268" t="s">
        <v>338</v>
      </c>
      <c r="N169" s="268" t="s">
        <v>151</v>
      </c>
      <c r="O169" s="269">
        <v>45665.0</v>
      </c>
      <c r="P169" s="268" t="s">
        <v>53</v>
      </c>
      <c r="Q169" s="268" t="s">
        <v>211</v>
      </c>
      <c r="R169" s="295" t="s">
        <v>3147</v>
      </c>
      <c r="S169" s="285"/>
      <c r="T169" s="268" t="s">
        <v>11</v>
      </c>
      <c r="U169" s="268"/>
      <c r="V169" s="268"/>
      <c r="W169" s="268"/>
      <c r="X169" s="178" t="s">
        <v>3148</v>
      </c>
      <c r="Y169" s="178"/>
      <c r="Z169" s="178"/>
      <c r="AA169" s="178"/>
      <c r="AB169" s="178"/>
      <c r="AC169" s="178"/>
      <c r="AD169" s="178"/>
      <c r="AE169" s="178"/>
      <c r="AF169" s="609"/>
      <c r="AG169" s="609"/>
      <c r="AH169" s="609"/>
      <c r="AI169" s="609"/>
      <c r="AJ169" s="609"/>
      <c r="AK169" s="609"/>
      <c r="AL169" s="609"/>
      <c r="AM169" s="609"/>
      <c r="AN169" s="609"/>
      <c r="AO169" s="609"/>
      <c r="AP169" s="609"/>
      <c r="AQ169" s="609"/>
      <c r="AR169" s="609"/>
      <c r="AS169" s="609"/>
      <c r="AT169" s="609"/>
      <c r="AU169" s="609"/>
      <c r="AV169" s="609"/>
      <c r="AW169" s="609"/>
      <c r="AX169" s="609"/>
      <c r="AY169" s="609"/>
    </row>
    <row r="170" ht="22.5" customHeight="1">
      <c r="A170" s="268">
        <v>18.0</v>
      </c>
      <c r="B170" s="268">
        <v>2.0</v>
      </c>
      <c r="C170" s="268" t="s">
        <v>232</v>
      </c>
      <c r="D170" s="268"/>
      <c r="E170" s="268"/>
      <c r="F170" s="268"/>
      <c r="G170" s="360">
        <v>1.0</v>
      </c>
      <c r="H170" s="616" t="s">
        <v>3149</v>
      </c>
      <c r="I170" s="267" t="s">
        <v>3150</v>
      </c>
      <c r="J170" s="468" t="s">
        <v>616</v>
      </c>
      <c r="K170" s="468" t="s">
        <v>3151</v>
      </c>
      <c r="L170" s="469">
        <v>43400.0</v>
      </c>
      <c r="M170" s="468" t="s">
        <v>338</v>
      </c>
      <c r="N170" s="468" t="s">
        <v>152</v>
      </c>
      <c r="O170" s="469">
        <v>44426.0</v>
      </c>
      <c r="P170" s="468" t="s">
        <v>133</v>
      </c>
      <c r="Q170" s="268" t="s">
        <v>213</v>
      </c>
      <c r="R170" s="295"/>
      <c r="S170" s="173"/>
      <c r="T170" s="268" t="s">
        <v>11</v>
      </c>
      <c r="U170" s="268"/>
      <c r="V170" s="193"/>
      <c r="W170" s="268"/>
      <c r="X170" s="178" t="s">
        <v>3152</v>
      </c>
      <c r="Y170" s="178" t="s">
        <v>3153</v>
      </c>
      <c r="Z170" s="178" t="s">
        <v>3154</v>
      </c>
      <c r="AA170" s="178"/>
      <c r="AB170" s="339" t="s">
        <v>3155</v>
      </c>
      <c r="AC170" s="339"/>
      <c r="AD170" s="339"/>
      <c r="AE170" s="339"/>
      <c r="AF170" s="510"/>
      <c r="AG170" s="609"/>
      <c r="AH170" s="609"/>
      <c r="AI170" s="609"/>
      <c r="AJ170" s="609"/>
      <c r="AK170" s="609"/>
      <c r="AL170" s="609"/>
      <c r="AM170" s="609"/>
      <c r="AN170" s="609"/>
      <c r="AO170" s="609"/>
      <c r="AP170" s="609"/>
      <c r="AQ170" s="609"/>
      <c r="AR170" s="609"/>
      <c r="AS170" s="609"/>
      <c r="AT170" s="609"/>
      <c r="AU170" s="609"/>
      <c r="AV170" s="609"/>
      <c r="AW170" s="609"/>
      <c r="AX170" s="609"/>
      <c r="AY170" s="609"/>
    </row>
    <row r="171" ht="22.5" customHeight="1">
      <c r="A171" s="268">
        <v>19.0</v>
      </c>
      <c r="B171" s="268">
        <v>2.0</v>
      </c>
      <c r="C171" s="268" t="s">
        <v>232</v>
      </c>
      <c r="D171" s="268"/>
      <c r="E171" s="268"/>
      <c r="F171" s="268" t="s">
        <v>334</v>
      </c>
      <c r="G171" s="360">
        <v>1.0</v>
      </c>
      <c r="H171" s="616" t="s">
        <v>3156</v>
      </c>
      <c r="I171" s="267" t="s">
        <v>3157</v>
      </c>
      <c r="J171" s="468" t="s">
        <v>3158</v>
      </c>
      <c r="K171" s="468" t="s">
        <v>3159</v>
      </c>
      <c r="L171" s="469">
        <v>43619.0</v>
      </c>
      <c r="M171" s="468" t="s">
        <v>338</v>
      </c>
      <c r="N171" s="468" t="s">
        <v>154</v>
      </c>
      <c r="O171" s="469">
        <v>45155.0</v>
      </c>
      <c r="P171" s="468" t="s">
        <v>9</v>
      </c>
      <c r="Q171" s="268" t="s">
        <v>213</v>
      </c>
      <c r="R171" s="295" t="s">
        <v>3160</v>
      </c>
      <c r="S171" s="173"/>
      <c r="T171" s="268" t="s">
        <v>11</v>
      </c>
      <c r="U171" s="268"/>
      <c r="V171" s="268"/>
      <c r="W171" s="268"/>
      <c r="X171" s="178" t="s">
        <v>3161</v>
      </c>
      <c r="Y171" s="178" t="s">
        <v>3162</v>
      </c>
      <c r="Z171" s="178"/>
      <c r="AA171" s="178"/>
      <c r="AB171" s="178"/>
      <c r="AC171" s="178"/>
      <c r="AD171" s="178"/>
      <c r="AE171" s="178"/>
      <c r="AF171" s="609"/>
      <c r="AG171" s="609"/>
      <c r="AH171" s="609"/>
      <c r="AI171" s="609"/>
      <c r="AJ171" s="609"/>
      <c r="AK171" s="609"/>
      <c r="AL171" s="609"/>
      <c r="AM171" s="609"/>
      <c r="AN171" s="609"/>
      <c r="AO171" s="609"/>
      <c r="AP171" s="609"/>
      <c r="AQ171" s="609"/>
      <c r="AR171" s="609"/>
      <c r="AS171" s="609"/>
      <c r="AT171" s="609"/>
      <c r="AU171" s="609"/>
      <c r="AV171" s="609"/>
      <c r="AW171" s="609"/>
      <c r="AX171" s="609"/>
      <c r="AY171" s="609"/>
    </row>
    <row r="172" ht="22.5" customHeight="1">
      <c r="A172" s="268">
        <v>20.0</v>
      </c>
      <c r="B172" s="268">
        <v>2.0</v>
      </c>
      <c r="C172" s="268" t="s">
        <v>232</v>
      </c>
      <c r="D172" s="268"/>
      <c r="E172" s="268"/>
      <c r="F172" s="268" t="s">
        <v>334</v>
      </c>
      <c r="G172" s="360">
        <v>1.0</v>
      </c>
      <c r="H172" s="608" t="s">
        <v>3163</v>
      </c>
      <c r="I172" s="267" t="s">
        <v>3164</v>
      </c>
      <c r="J172" s="268" t="s">
        <v>564</v>
      </c>
      <c r="K172" s="268" t="s">
        <v>3165</v>
      </c>
      <c r="L172" s="269">
        <v>43393.0</v>
      </c>
      <c r="M172" s="268" t="s">
        <v>350</v>
      </c>
      <c r="N172" s="268" t="s">
        <v>151</v>
      </c>
      <c r="O172" s="269">
        <v>45519.0</v>
      </c>
      <c r="P172" s="268" t="s">
        <v>37</v>
      </c>
      <c r="Q172" s="268" t="s">
        <v>213</v>
      </c>
      <c r="R172" s="295"/>
      <c r="S172" s="285"/>
      <c r="T172" s="268" t="s">
        <v>11</v>
      </c>
      <c r="U172" s="268"/>
      <c r="V172" s="268"/>
      <c r="W172" s="268"/>
      <c r="X172" s="178" t="s">
        <v>3166</v>
      </c>
      <c r="Y172" s="178"/>
      <c r="Z172" s="178"/>
      <c r="AA172" s="178"/>
      <c r="AB172" s="178"/>
      <c r="AC172" s="178"/>
      <c r="AD172" s="178"/>
      <c r="AE172" s="178"/>
      <c r="AF172" s="609"/>
      <c r="AG172" s="609"/>
      <c r="AH172" s="609"/>
      <c r="AI172" s="609"/>
      <c r="AJ172" s="609"/>
      <c r="AK172" s="609"/>
      <c r="AL172" s="609"/>
      <c r="AM172" s="609"/>
      <c r="AN172" s="609"/>
      <c r="AO172" s="609"/>
      <c r="AP172" s="609"/>
      <c r="AQ172" s="609"/>
      <c r="AR172" s="609"/>
      <c r="AS172" s="609"/>
      <c r="AT172" s="609"/>
      <c r="AU172" s="609"/>
      <c r="AV172" s="609"/>
      <c r="AW172" s="609"/>
      <c r="AX172" s="609"/>
      <c r="AY172" s="609"/>
    </row>
    <row r="173" ht="22.5" customHeight="1">
      <c r="A173" s="352">
        <v>21.0</v>
      </c>
      <c r="B173" s="268">
        <v>2.0</v>
      </c>
      <c r="C173" s="268" t="s">
        <v>232</v>
      </c>
      <c r="D173" s="352"/>
      <c r="E173" s="352"/>
      <c r="F173" s="352"/>
      <c r="G173" s="360">
        <v>1.0</v>
      </c>
      <c r="H173" s="621" t="s">
        <v>3167</v>
      </c>
      <c r="I173" s="618" t="s">
        <v>3168</v>
      </c>
      <c r="J173" s="497" t="s">
        <v>569</v>
      </c>
      <c r="K173" s="497" t="s">
        <v>3169</v>
      </c>
      <c r="L173" s="498">
        <v>43686.0</v>
      </c>
      <c r="M173" s="497" t="s">
        <v>338</v>
      </c>
      <c r="N173" s="497"/>
      <c r="O173" s="498">
        <v>45883.0</v>
      </c>
      <c r="P173" s="497" t="s">
        <v>115</v>
      </c>
      <c r="Q173" s="352" t="s">
        <v>345</v>
      </c>
      <c r="R173" s="204"/>
      <c r="S173" s="183"/>
      <c r="T173" s="352" t="s">
        <v>16</v>
      </c>
      <c r="U173" s="352"/>
      <c r="V173" s="501"/>
      <c r="W173" s="352"/>
      <c r="X173" s="188"/>
      <c r="Y173" s="188"/>
      <c r="Z173" s="188"/>
      <c r="AA173" s="188"/>
      <c r="AB173" s="622"/>
      <c r="AC173" s="622"/>
      <c r="AD173" s="622"/>
      <c r="AE173" s="622"/>
      <c r="AF173" s="502"/>
      <c r="AG173" s="502"/>
      <c r="AH173" s="502"/>
      <c r="AI173" s="502"/>
      <c r="AJ173" s="502"/>
      <c r="AK173" s="502"/>
      <c r="AL173" s="502"/>
      <c r="AM173" s="502"/>
      <c r="AN173" s="502"/>
      <c r="AO173" s="502"/>
      <c r="AP173" s="502"/>
      <c r="AQ173" s="502"/>
      <c r="AR173" s="502"/>
      <c r="AS173" s="502"/>
      <c r="AT173" s="502"/>
      <c r="AU173" s="502"/>
      <c r="AV173" s="502"/>
      <c r="AW173" s="502"/>
      <c r="AX173" s="502"/>
      <c r="AY173" s="502"/>
    </row>
    <row r="174" ht="22.5" customHeight="1">
      <c r="A174" s="643">
        <v>22.0</v>
      </c>
      <c r="B174" s="268">
        <v>2.0</v>
      </c>
      <c r="C174" s="268" t="s">
        <v>232</v>
      </c>
      <c r="D174" s="643"/>
      <c r="E174" s="643"/>
      <c r="F174" s="643"/>
      <c r="G174" s="360">
        <v>1.0</v>
      </c>
      <c r="H174" s="644">
        <v>1.5035831958E11</v>
      </c>
      <c r="I174" s="645">
        <v>8063.0</v>
      </c>
      <c r="J174" s="643" t="s">
        <v>442</v>
      </c>
      <c r="K174" s="643" t="s">
        <v>3170</v>
      </c>
      <c r="L174" s="646">
        <v>43651.0</v>
      </c>
      <c r="M174" s="647" t="s">
        <v>350</v>
      </c>
      <c r="N174" s="643"/>
      <c r="O174" s="646"/>
      <c r="P174" s="647"/>
      <c r="Q174" s="643" t="s">
        <v>3171</v>
      </c>
      <c r="R174" s="648" t="s">
        <v>3172</v>
      </c>
      <c r="S174" s="209"/>
      <c r="T174" s="649" t="s">
        <v>22</v>
      </c>
      <c r="U174" s="643"/>
      <c r="V174" s="643"/>
      <c r="W174" s="643"/>
      <c r="X174" s="214"/>
      <c r="Y174" s="214"/>
      <c r="Z174" s="214"/>
      <c r="AA174" s="214"/>
      <c r="AB174" s="214"/>
      <c r="AC174" s="650"/>
      <c r="AD174" s="650"/>
      <c r="AE174" s="650"/>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row>
    <row r="175" ht="22.5" customHeight="1">
      <c r="A175" s="484">
        <v>23.0</v>
      </c>
      <c r="B175" s="268">
        <v>2.0</v>
      </c>
      <c r="C175" s="268" t="s">
        <v>232</v>
      </c>
      <c r="D175" s="484"/>
      <c r="E175" s="484"/>
      <c r="F175" s="484"/>
      <c r="G175" s="360">
        <v>1.0</v>
      </c>
      <c r="H175" s="624" t="s">
        <v>3173</v>
      </c>
      <c r="I175" s="625"/>
      <c r="J175" s="487" t="s">
        <v>1272</v>
      </c>
      <c r="K175" s="487" t="s">
        <v>3009</v>
      </c>
      <c r="L175" s="488">
        <v>43494.0</v>
      </c>
      <c r="M175" s="487" t="s">
        <v>338</v>
      </c>
      <c r="N175" s="487"/>
      <c r="O175" s="488">
        <v>45883.0</v>
      </c>
      <c r="P175" s="487" t="s">
        <v>37</v>
      </c>
      <c r="Q175" s="484" t="s">
        <v>345</v>
      </c>
      <c r="R175" s="626" t="s">
        <v>3174</v>
      </c>
      <c r="S175" s="491" t="s">
        <v>3175</v>
      </c>
      <c r="T175" s="484" t="s">
        <v>11</v>
      </c>
      <c r="U175" s="484" t="s">
        <v>334</v>
      </c>
      <c r="V175" s="492"/>
      <c r="W175" s="484"/>
      <c r="X175" s="493"/>
      <c r="Y175" s="493"/>
      <c r="Z175" s="493"/>
      <c r="AA175" s="493"/>
      <c r="AB175" s="627"/>
      <c r="AC175" s="627"/>
      <c r="AD175" s="627"/>
      <c r="AE175" s="627"/>
      <c r="AF175" s="494"/>
      <c r="AG175" s="494"/>
      <c r="AH175" s="494"/>
      <c r="AI175" s="494"/>
      <c r="AJ175" s="494"/>
      <c r="AK175" s="494"/>
      <c r="AL175" s="494"/>
      <c r="AM175" s="494"/>
      <c r="AN175" s="494"/>
      <c r="AO175" s="494"/>
      <c r="AP175" s="494"/>
      <c r="AQ175" s="494"/>
      <c r="AR175" s="494"/>
      <c r="AS175" s="494"/>
      <c r="AT175" s="494"/>
      <c r="AU175" s="494"/>
      <c r="AV175" s="494"/>
      <c r="AW175" s="494"/>
      <c r="AX175" s="494"/>
      <c r="AY175" s="494"/>
    </row>
    <row r="176" ht="22.5" customHeight="1">
      <c r="A176" s="352">
        <v>24.0</v>
      </c>
      <c r="B176" s="268">
        <v>2.0</v>
      </c>
      <c r="C176" s="268" t="s">
        <v>232</v>
      </c>
      <c r="D176" s="352"/>
      <c r="E176" s="352"/>
      <c r="F176" s="352"/>
      <c r="G176" s="360">
        <v>1.0</v>
      </c>
      <c r="H176" s="621" t="s">
        <v>3176</v>
      </c>
      <c r="I176" s="618" t="s">
        <v>3177</v>
      </c>
      <c r="J176" s="497" t="s">
        <v>407</v>
      </c>
      <c r="K176" s="497" t="s">
        <v>3178</v>
      </c>
      <c r="L176" s="498">
        <v>43672.0</v>
      </c>
      <c r="M176" s="497" t="s">
        <v>350</v>
      </c>
      <c r="N176" s="497"/>
      <c r="O176" s="498">
        <v>45883.0</v>
      </c>
      <c r="P176" s="497" t="s">
        <v>115</v>
      </c>
      <c r="Q176" s="352" t="s">
        <v>345</v>
      </c>
      <c r="R176" s="204"/>
      <c r="S176" s="183"/>
      <c r="T176" s="352" t="s">
        <v>11</v>
      </c>
      <c r="U176" s="352"/>
      <c r="V176" s="501"/>
      <c r="W176" s="352"/>
      <c r="X176" s="188"/>
      <c r="Y176" s="188"/>
      <c r="Z176" s="188"/>
      <c r="AA176" s="188"/>
      <c r="AB176" s="622"/>
      <c r="AC176" s="622"/>
      <c r="AD176" s="622"/>
      <c r="AE176" s="622"/>
      <c r="AF176" s="502"/>
      <c r="AG176" s="502"/>
      <c r="AH176" s="502"/>
      <c r="AI176" s="502"/>
      <c r="AJ176" s="502"/>
      <c r="AK176" s="502"/>
      <c r="AL176" s="502"/>
      <c r="AM176" s="502"/>
      <c r="AN176" s="502"/>
      <c r="AO176" s="502"/>
      <c r="AP176" s="502"/>
      <c r="AQ176" s="502"/>
      <c r="AR176" s="502"/>
      <c r="AS176" s="502"/>
      <c r="AT176" s="502"/>
      <c r="AU176" s="502"/>
      <c r="AV176" s="502"/>
      <c r="AW176" s="502"/>
      <c r="AX176" s="502"/>
      <c r="AY176" s="502"/>
    </row>
    <row r="177" ht="18.75" customHeight="1">
      <c r="A177" s="164" t="s">
        <v>3179</v>
      </c>
      <c r="B177" s="25"/>
      <c r="C177" s="25"/>
      <c r="D177" s="25"/>
      <c r="E177" s="25"/>
      <c r="F177" s="25"/>
      <c r="G177" s="25"/>
      <c r="H177" s="25"/>
      <c r="I177" s="25"/>
      <c r="J177" s="25"/>
      <c r="K177" s="26"/>
      <c r="L177" s="457"/>
      <c r="M177" s="458"/>
      <c r="N177" s="603"/>
      <c r="O177" s="457"/>
      <c r="P177" s="458"/>
      <c r="Q177" s="458"/>
      <c r="R177" s="604"/>
      <c r="S177" s="273"/>
      <c r="T177" s="458"/>
      <c r="U177" s="458"/>
      <c r="V177" s="458"/>
      <c r="W177" s="458"/>
      <c r="X177" s="368"/>
      <c r="Y177" s="368"/>
      <c r="Z177" s="368"/>
      <c r="AA177" s="368"/>
      <c r="AB177" s="368"/>
      <c r="AC177" s="368"/>
      <c r="AD177" s="368"/>
      <c r="AE177" s="368"/>
      <c r="AF177" s="606"/>
      <c r="AG177" s="606"/>
      <c r="AH177" s="606"/>
      <c r="AI177" s="606"/>
      <c r="AJ177" s="606"/>
      <c r="AK177" s="606"/>
      <c r="AL177" s="606"/>
      <c r="AM177" s="606"/>
      <c r="AN177" s="606"/>
      <c r="AO177" s="606"/>
      <c r="AP177" s="606"/>
      <c r="AQ177" s="607"/>
      <c r="AR177" s="607"/>
      <c r="AS177" s="607"/>
      <c r="AT177" s="607"/>
      <c r="AU177" s="607"/>
      <c r="AV177" s="607"/>
      <c r="AW177" s="607"/>
      <c r="AX177" s="607"/>
      <c r="AY177" s="607"/>
    </row>
    <row r="178" ht="22.5" customHeight="1">
      <c r="A178" s="268">
        <v>1.0</v>
      </c>
      <c r="B178" s="268">
        <v>5.0</v>
      </c>
      <c r="C178" s="268" t="s">
        <v>230</v>
      </c>
      <c r="D178" s="268"/>
      <c r="E178" s="268"/>
      <c r="F178" s="268"/>
      <c r="G178" s="360">
        <v>1.0</v>
      </c>
      <c r="H178" s="608" t="s">
        <v>3180</v>
      </c>
      <c r="I178" s="267" t="s">
        <v>3181</v>
      </c>
      <c r="J178" s="268" t="s">
        <v>470</v>
      </c>
      <c r="K178" s="268" t="s">
        <v>3182</v>
      </c>
      <c r="L178" s="269">
        <v>43405.0</v>
      </c>
      <c r="M178" s="268" t="s">
        <v>350</v>
      </c>
      <c r="N178" s="268" t="s">
        <v>154</v>
      </c>
      <c r="O178" s="269">
        <v>44426.0</v>
      </c>
      <c r="P178" s="268" t="s">
        <v>25</v>
      </c>
      <c r="Q178" s="268" t="s">
        <v>203</v>
      </c>
      <c r="R178" s="295"/>
      <c r="S178" s="173" t="s">
        <v>3183</v>
      </c>
      <c r="T178" s="268" t="s">
        <v>11</v>
      </c>
      <c r="U178" s="268"/>
      <c r="V178" s="202"/>
      <c r="W178" s="268"/>
      <c r="X178" s="178" t="s">
        <v>3184</v>
      </c>
      <c r="Y178" s="178"/>
      <c r="Z178" s="178" t="s">
        <v>3185</v>
      </c>
      <c r="AA178" s="178" t="s">
        <v>3186</v>
      </c>
      <c r="AB178" s="178"/>
      <c r="AC178" s="178"/>
      <c r="AD178" s="178"/>
      <c r="AE178" s="178"/>
      <c r="AF178" s="609"/>
      <c r="AG178" s="609"/>
      <c r="AH178" s="609"/>
      <c r="AI178" s="609"/>
      <c r="AJ178" s="609"/>
      <c r="AK178" s="609"/>
      <c r="AL178" s="609"/>
      <c r="AM178" s="609"/>
      <c r="AN178" s="609"/>
      <c r="AO178" s="609"/>
      <c r="AP178" s="609"/>
      <c r="AQ178" s="609"/>
      <c r="AR178" s="609"/>
      <c r="AS178" s="609"/>
      <c r="AT178" s="609"/>
      <c r="AU178" s="609"/>
      <c r="AV178" s="609"/>
      <c r="AW178" s="609"/>
      <c r="AX178" s="609"/>
      <c r="AY178" s="609"/>
    </row>
    <row r="179" ht="22.5" customHeight="1">
      <c r="A179" s="268">
        <v>2.0</v>
      </c>
      <c r="B179" s="268">
        <v>5.0</v>
      </c>
      <c r="C179" s="268" t="s">
        <v>230</v>
      </c>
      <c r="D179" s="268"/>
      <c r="E179" s="268"/>
      <c r="F179" s="268"/>
      <c r="G179" s="360">
        <v>1.0</v>
      </c>
      <c r="H179" s="608" t="s">
        <v>3187</v>
      </c>
      <c r="I179" s="267" t="s">
        <v>3188</v>
      </c>
      <c r="J179" s="268" t="s">
        <v>373</v>
      </c>
      <c r="K179" s="268" t="s">
        <v>3189</v>
      </c>
      <c r="L179" s="269">
        <v>43683.0</v>
      </c>
      <c r="M179" s="268" t="s">
        <v>350</v>
      </c>
      <c r="N179" s="268" t="s">
        <v>153</v>
      </c>
      <c r="O179" s="269">
        <v>44963.0</v>
      </c>
      <c r="P179" s="268" t="s">
        <v>66</v>
      </c>
      <c r="Q179" s="268" t="s">
        <v>203</v>
      </c>
      <c r="R179" s="295"/>
      <c r="S179" s="173"/>
      <c r="T179" s="268" t="s">
        <v>11</v>
      </c>
      <c r="U179" s="268"/>
      <c r="V179" s="268"/>
      <c r="W179" s="268"/>
      <c r="X179" s="178" t="s">
        <v>3190</v>
      </c>
      <c r="Y179" s="178" t="s">
        <v>3191</v>
      </c>
      <c r="Z179" s="178" t="s">
        <v>3192</v>
      </c>
      <c r="AA179" s="178"/>
      <c r="AB179" s="178"/>
      <c r="AC179" s="178"/>
      <c r="AD179" s="178"/>
      <c r="AE179" s="178"/>
      <c r="AF179" s="609"/>
      <c r="AG179" s="609"/>
      <c r="AH179" s="609"/>
      <c r="AI179" s="609"/>
      <c r="AJ179" s="609"/>
      <c r="AK179" s="609"/>
      <c r="AL179" s="609"/>
      <c r="AM179" s="609"/>
      <c r="AN179" s="609"/>
      <c r="AO179" s="609"/>
      <c r="AP179" s="609"/>
      <c r="AQ179" s="609"/>
      <c r="AR179" s="609"/>
      <c r="AS179" s="609"/>
      <c r="AT179" s="609"/>
      <c r="AU179" s="609"/>
      <c r="AV179" s="609"/>
      <c r="AW179" s="609"/>
      <c r="AX179" s="609"/>
      <c r="AY179" s="609"/>
    </row>
    <row r="180" ht="22.5" customHeight="1">
      <c r="A180" s="268">
        <v>3.0</v>
      </c>
      <c r="B180" s="268">
        <v>5.0</v>
      </c>
      <c r="C180" s="268" t="s">
        <v>230</v>
      </c>
      <c r="D180" s="268"/>
      <c r="E180" s="268"/>
      <c r="F180" s="268"/>
      <c r="G180" s="360">
        <v>1.0</v>
      </c>
      <c r="H180" s="608" t="s">
        <v>3193</v>
      </c>
      <c r="I180" s="267" t="s">
        <v>3194</v>
      </c>
      <c r="J180" s="268" t="s">
        <v>1327</v>
      </c>
      <c r="K180" s="268" t="s">
        <v>3195</v>
      </c>
      <c r="L180" s="269">
        <v>43362.0</v>
      </c>
      <c r="M180" s="268" t="s">
        <v>338</v>
      </c>
      <c r="N180" s="268" t="s">
        <v>153</v>
      </c>
      <c r="O180" s="269">
        <v>44669.0</v>
      </c>
      <c r="P180" s="268" t="s">
        <v>39</v>
      </c>
      <c r="Q180" s="268" t="s">
        <v>205</v>
      </c>
      <c r="R180" s="295"/>
      <c r="S180" s="173"/>
      <c r="T180" s="268" t="s">
        <v>11</v>
      </c>
      <c r="U180" s="268"/>
      <c r="V180" s="268"/>
      <c r="W180" s="268"/>
      <c r="X180" s="178" t="s">
        <v>3196</v>
      </c>
      <c r="Y180" s="178" t="s">
        <v>3197</v>
      </c>
      <c r="Z180" s="178" t="s">
        <v>3198</v>
      </c>
      <c r="AA180" s="178" t="s">
        <v>3199</v>
      </c>
      <c r="AB180" s="178"/>
      <c r="AC180" s="178"/>
      <c r="AD180" s="178"/>
      <c r="AE180" s="178"/>
      <c r="AF180" s="609"/>
      <c r="AG180" s="609"/>
      <c r="AH180" s="609"/>
      <c r="AI180" s="609"/>
      <c r="AJ180" s="609"/>
      <c r="AK180" s="609"/>
      <c r="AL180" s="609"/>
      <c r="AM180" s="609"/>
      <c r="AN180" s="609"/>
      <c r="AO180" s="609"/>
      <c r="AP180" s="609"/>
      <c r="AQ180" s="609"/>
      <c r="AR180" s="609"/>
      <c r="AS180" s="609"/>
      <c r="AT180" s="609"/>
      <c r="AU180" s="609"/>
      <c r="AV180" s="609"/>
      <c r="AW180" s="609"/>
      <c r="AX180" s="609"/>
      <c r="AY180" s="609"/>
    </row>
    <row r="181" ht="22.5" customHeight="1">
      <c r="A181" s="268">
        <v>4.0</v>
      </c>
      <c r="B181" s="268">
        <v>5.0</v>
      </c>
      <c r="C181" s="268" t="s">
        <v>230</v>
      </c>
      <c r="D181" s="268"/>
      <c r="E181" s="268"/>
      <c r="F181" s="268"/>
      <c r="G181" s="360">
        <v>1.0</v>
      </c>
      <c r="H181" s="608" t="s">
        <v>3200</v>
      </c>
      <c r="I181" s="267" t="s">
        <v>3201</v>
      </c>
      <c r="J181" s="268" t="s">
        <v>343</v>
      </c>
      <c r="K181" s="268" t="s">
        <v>3202</v>
      </c>
      <c r="L181" s="269">
        <v>43683.0</v>
      </c>
      <c r="M181" s="268" t="s">
        <v>350</v>
      </c>
      <c r="N181" s="268" t="s">
        <v>154</v>
      </c>
      <c r="O181" s="269">
        <v>44930.0</v>
      </c>
      <c r="P181" s="268" t="s">
        <v>133</v>
      </c>
      <c r="Q181" s="268" t="s">
        <v>205</v>
      </c>
      <c r="R181" s="295" t="s">
        <v>3203</v>
      </c>
      <c r="S181" s="173"/>
      <c r="T181" s="268" t="s">
        <v>11</v>
      </c>
      <c r="U181" s="268"/>
      <c r="V181" s="268"/>
      <c r="W181" s="268"/>
      <c r="X181" s="178" t="s">
        <v>2513</v>
      </c>
      <c r="Y181" s="178" t="s">
        <v>3204</v>
      </c>
      <c r="Z181" s="178" t="s">
        <v>3205</v>
      </c>
      <c r="AA181" s="178"/>
      <c r="AB181" s="178"/>
      <c r="AC181" s="178"/>
      <c r="AD181" s="178"/>
      <c r="AE181" s="178"/>
      <c r="AF181" s="609"/>
      <c r="AG181" s="609"/>
      <c r="AH181" s="609"/>
      <c r="AI181" s="609"/>
      <c r="AJ181" s="609"/>
      <c r="AK181" s="609"/>
      <c r="AL181" s="609"/>
      <c r="AM181" s="609"/>
      <c r="AN181" s="609"/>
      <c r="AO181" s="609"/>
      <c r="AP181" s="609"/>
      <c r="AQ181" s="609"/>
      <c r="AR181" s="609"/>
      <c r="AS181" s="609"/>
      <c r="AT181" s="609"/>
      <c r="AU181" s="609"/>
      <c r="AV181" s="609"/>
      <c r="AW181" s="609"/>
      <c r="AX181" s="609"/>
      <c r="AY181" s="609"/>
    </row>
    <row r="182" ht="22.5" customHeight="1">
      <c r="A182" s="268">
        <v>5.0</v>
      </c>
      <c r="B182" s="268">
        <v>5.0</v>
      </c>
      <c r="C182" s="268" t="s">
        <v>230</v>
      </c>
      <c r="D182" s="268"/>
      <c r="E182" s="268"/>
      <c r="F182" s="268"/>
      <c r="G182" s="360">
        <v>1.0</v>
      </c>
      <c r="H182" s="608" t="s">
        <v>3206</v>
      </c>
      <c r="I182" s="267" t="s">
        <v>3207</v>
      </c>
      <c r="J182" s="268" t="s">
        <v>442</v>
      </c>
      <c r="K182" s="268" t="s">
        <v>3208</v>
      </c>
      <c r="L182" s="269">
        <v>43368.0</v>
      </c>
      <c r="M182" s="268" t="s">
        <v>350</v>
      </c>
      <c r="N182" s="268" t="s">
        <v>153</v>
      </c>
      <c r="O182" s="269">
        <v>45665.0</v>
      </c>
      <c r="P182" s="268" t="s">
        <v>133</v>
      </c>
      <c r="Q182" s="268" t="s">
        <v>205</v>
      </c>
      <c r="R182" s="295" t="s">
        <v>3209</v>
      </c>
      <c r="S182" s="173"/>
      <c r="T182" s="466" t="s">
        <v>26</v>
      </c>
      <c r="U182" s="268"/>
      <c r="V182" s="268"/>
      <c r="W182" s="268"/>
      <c r="X182" s="178" t="s">
        <v>2513</v>
      </c>
      <c r="Y182" s="178"/>
      <c r="Z182" s="178"/>
      <c r="AA182" s="178"/>
      <c r="AB182" s="178"/>
      <c r="AC182" s="178"/>
      <c r="AD182" s="178"/>
      <c r="AE182" s="178"/>
      <c r="AF182" s="609"/>
      <c r="AG182" s="609"/>
      <c r="AH182" s="609"/>
      <c r="AI182" s="609"/>
      <c r="AJ182" s="609"/>
      <c r="AK182" s="609"/>
      <c r="AL182" s="609"/>
      <c r="AM182" s="609"/>
      <c r="AN182" s="609"/>
      <c r="AO182" s="609"/>
      <c r="AP182" s="609"/>
      <c r="AQ182" s="609"/>
      <c r="AR182" s="609"/>
      <c r="AS182" s="609"/>
      <c r="AT182" s="609"/>
      <c r="AU182" s="609"/>
      <c r="AV182" s="609"/>
      <c r="AW182" s="609"/>
      <c r="AX182" s="609"/>
      <c r="AY182" s="609"/>
    </row>
    <row r="183" ht="22.5" customHeight="1">
      <c r="A183" s="268">
        <v>6.0</v>
      </c>
      <c r="B183" s="268">
        <v>5.0</v>
      </c>
      <c r="C183" s="268" t="s">
        <v>230</v>
      </c>
      <c r="D183" s="268"/>
      <c r="E183" s="268"/>
      <c r="F183" s="268"/>
      <c r="G183" s="360">
        <v>1.0</v>
      </c>
      <c r="H183" s="608" t="s">
        <v>3210</v>
      </c>
      <c r="I183" s="267" t="s">
        <v>3211</v>
      </c>
      <c r="J183" s="268" t="s">
        <v>3212</v>
      </c>
      <c r="K183" s="268" t="s">
        <v>3213</v>
      </c>
      <c r="L183" s="269">
        <v>43569.0</v>
      </c>
      <c r="M183" s="268" t="s">
        <v>338</v>
      </c>
      <c r="N183" s="268" t="s">
        <v>152</v>
      </c>
      <c r="O183" s="269">
        <v>45155.0</v>
      </c>
      <c r="P183" s="268" t="s">
        <v>131</v>
      </c>
      <c r="Q183" s="268" t="s">
        <v>207</v>
      </c>
      <c r="R183" s="295" t="s">
        <v>3214</v>
      </c>
      <c r="S183" s="173"/>
      <c r="T183" s="268" t="s">
        <v>11</v>
      </c>
      <c r="U183" s="268"/>
      <c r="V183" s="268"/>
      <c r="W183" s="268"/>
      <c r="X183" s="178" t="s">
        <v>3215</v>
      </c>
      <c r="Y183" s="178" t="s">
        <v>3216</v>
      </c>
      <c r="Z183" s="178"/>
      <c r="AA183" s="178"/>
      <c r="AB183" s="178"/>
      <c r="AC183" s="178"/>
      <c r="AD183" s="178"/>
      <c r="AE183" s="178"/>
      <c r="AF183" s="609"/>
      <c r="AG183" s="609"/>
      <c r="AH183" s="609"/>
      <c r="AI183" s="609"/>
      <c r="AJ183" s="609"/>
      <c r="AK183" s="609"/>
      <c r="AL183" s="609"/>
      <c r="AM183" s="609"/>
      <c r="AN183" s="609"/>
      <c r="AO183" s="609"/>
      <c r="AP183" s="609"/>
      <c r="AQ183" s="609"/>
      <c r="AR183" s="609"/>
      <c r="AS183" s="609"/>
      <c r="AT183" s="609"/>
      <c r="AU183" s="609"/>
      <c r="AV183" s="609"/>
      <c r="AW183" s="609"/>
      <c r="AX183" s="609"/>
      <c r="AY183" s="609"/>
    </row>
    <row r="184" ht="22.5" customHeight="1">
      <c r="A184" s="268">
        <v>7.0</v>
      </c>
      <c r="B184" s="268">
        <v>5.0</v>
      </c>
      <c r="C184" s="268" t="s">
        <v>230</v>
      </c>
      <c r="D184" s="268"/>
      <c r="E184" s="268"/>
      <c r="F184" s="268"/>
      <c r="G184" s="360">
        <v>1.0</v>
      </c>
      <c r="H184" s="608" t="s">
        <v>3217</v>
      </c>
      <c r="I184" s="267" t="s">
        <v>3218</v>
      </c>
      <c r="J184" s="268" t="s">
        <v>1385</v>
      </c>
      <c r="K184" s="268" t="s">
        <v>3219</v>
      </c>
      <c r="L184" s="269">
        <v>43353.0</v>
      </c>
      <c r="M184" s="268" t="s">
        <v>338</v>
      </c>
      <c r="N184" s="268" t="s">
        <v>154</v>
      </c>
      <c r="O184" s="269">
        <v>45519.0</v>
      </c>
      <c r="P184" s="268" t="s">
        <v>115</v>
      </c>
      <c r="Q184" s="268" t="s">
        <v>207</v>
      </c>
      <c r="R184" s="295" t="s">
        <v>1870</v>
      </c>
      <c r="S184" s="173"/>
      <c r="T184" s="268" t="s">
        <v>11</v>
      </c>
      <c r="U184" s="268"/>
      <c r="V184" s="268"/>
      <c r="W184" s="268"/>
      <c r="X184" s="178" t="s">
        <v>3220</v>
      </c>
      <c r="Y184" s="178"/>
      <c r="Z184" s="178"/>
      <c r="AA184" s="178"/>
      <c r="AB184" s="178"/>
      <c r="AC184" s="178"/>
      <c r="AD184" s="178"/>
      <c r="AE184" s="178"/>
      <c r="AF184" s="609"/>
      <c r="AG184" s="609"/>
      <c r="AH184" s="609"/>
      <c r="AI184" s="609"/>
      <c r="AJ184" s="609"/>
      <c r="AK184" s="609"/>
      <c r="AL184" s="609"/>
      <c r="AM184" s="609"/>
      <c r="AN184" s="609"/>
      <c r="AO184" s="609"/>
      <c r="AP184" s="609"/>
      <c r="AQ184" s="609"/>
      <c r="AR184" s="609"/>
      <c r="AS184" s="609"/>
      <c r="AT184" s="609"/>
      <c r="AU184" s="609"/>
      <c r="AV184" s="609"/>
      <c r="AW184" s="609"/>
      <c r="AX184" s="609"/>
      <c r="AY184" s="609"/>
    </row>
    <row r="185" ht="22.5" customHeight="1">
      <c r="A185" s="268">
        <v>8.0</v>
      </c>
      <c r="B185" s="268">
        <v>5.0</v>
      </c>
      <c r="C185" s="268" t="s">
        <v>230</v>
      </c>
      <c r="D185" s="268"/>
      <c r="E185" s="268"/>
      <c r="F185" s="268"/>
      <c r="G185" s="360">
        <v>1.0</v>
      </c>
      <c r="H185" s="608" t="s">
        <v>3221</v>
      </c>
      <c r="I185" s="267" t="s">
        <v>3222</v>
      </c>
      <c r="J185" s="268" t="s">
        <v>460</v>
      </c>
      <c r="K185" s="268" t="s">
        <v>3223</v>
      </c>
      <c r="L185" s="269">
        <v>43589.0</v>
      </c>
      <c r="M185" s="268" t="s">
        <v>350</v>
      </c>
      <c r="N185" s="268" t="s">
        <v>154</v>
      </c>
      <c r="O185" s="269">
        <v>44426.0</v>
      </c>
      <c r="P185" s="268" t="s">
        <v>42</v>
      </c>
      <c r="Q185" s="268" t="s">
        <v>209</v>
      </c>
      <c r="R185" s="295"/>
      <c r="S185" s="173"/>
      <c r="T185" s="466" t="s">
        <v>22</v>
      </c>
      <c r="U185" s="268"/>
      <c r="V185" s="268"/>
      <c r="W185" s="268"/>
      <c r="X185" s="178" t="s">
        <v>3224</v>
      </c>
      <c r="Y185" s="178" t="s">
        <v>3225</v>
      </c>
      <c r="Z185" s="178" t="s">
        <v>3226</v>
      </c>
      <c r="AA185" s="178" t="s">
        <v>3227</v>
      </c>
      <c r="AB185" s="178"/>
      <c r="AC185" s="178"/>
      <c r="AD185" s="178"/>
      <c r="AE185" s="178"/>
      <c r="AF185" s="609"/>
      <c r="AG185" s="609"/>
      <c r="AH185" s="609"/>
      <c r="AI185" s="609"/>
      <c r="AJ185" s="609"/>
      <c r="AK185" s="609"/>
      <c r="AL185" s="609"/>
      <c r="AM185" s="609"/>
      <c r="AN185" s="609"/>
      <c r="AO185" s="609"/>
      <c r="AP185" s="609"/>
      <c r="AQ185" s="609"/>
      <c r="AR185" s="609"/>
      <c r="AS185" s="609"/>
      <c r="AT185" s="609"/>
      <c r="AU185" s="609"/>
      <c r="AV185" s="609"/>
      <c r="AW185" s="609"/>
      <c r="AX185" s="609"/>
      <c r="AY185" s="609"/>
    </row>
    <row r="186" ht="22.5" customHeight="1">
      <c r="A186" s="268">
        <v>9.0</v>
      </c>
      <c r="B186" s="268">
        <v>5.0</v>
      </c>
      <c r="C186" s="268" t="s">
        <v>230</v>
      </c>
      <c r="D186" s="268"/>
      <c r="E186" s="268"/>
      <c r="F186" s="268"/>
      <c r="G186" s="360">
        <v>1.0</v>
      </c>
      <c r="H186" s="608" t="s">
        <v>3228</v>
      </c>
      <c r="I186" s="267" t="s">
        <v>3229</v>
      </c>
      <c r="J186" s="268" t="s">
        <v>3230</v>
      </c>
      <c r="K186" s="268" t="s">
        <v>3231</v>
      </c>
      <c r="L186" s="269">
        <v>43462.0</v>
      </c>
      <c r="M186" s="268" t="s">
        <v>350</v>
      </c>
      <c r="N186" s="268" t="s">
        <v>153</v>
      </c>
      <c r="O186" s="269">
        <v>45519.0</v>
      </c>
      <c r="P186" s="268" t="s">
        <v>37</v>
      </c>
      <c r="Q186" s="268" t="s">
        <v>209</v>
      </c>
      <c r="R186" s="295" t="s">
        <v>3232</v>
      </c>
      <c r="S186" s="173"/>
      <c r="T186" s="268" t="s">
        <v>11</v>
      </c>
      <c r="U186" s="268"/>
      <c r="V186" s="268"/>
      <c r="W186" s="268"/>
      <c r="X186" s="178" t="s">
        <v>3233</v>
      </c>
      <c r="Y186" s="178"/>
      <c r="Z186" s="178"/>
      <c r="AA186" s="178"/>
      <c r="AB186" s="178"/>
      <c r="AC186" s="340"/>
      <c r="AD186" s="340"/>
      <c r="AE186" s="340"/>
      <c r="AF186" s="609"/>
      <c r="AG186" s="609"/>
      <c r="AH186" s="609"/>
      <c r="AI186" s="609"/>
      <c r="AJ186" s="609"/>
      <c r="AK186" s="609"/>
      <c r="AL186" s="609"/>
      <c r="AM186" s="609"/>
      <c r="AN186" s="609"/>
      <c r="AO186" s="609"/>
      <c r="AP186" s="609"/>
      <c r="AQ186" s="609"/>
      <c r="AR186" s="609"/>
      <c r="AS186" s="609"/>
      <c r="AT186" s="609"/>
      <c r="AU186" s="609"/>
      <c r="AV186" s="609"/>
      <c r="AW186" s="609"/>
      <c r="AX186" s="609"/>
      <c r="AY186" s="609"/>
    </row>
    <row r="187" ht="22.5" customHeight="1">
      <c r="A187" s="268">
        <v>10.0</v>
      </c>
      <c r="B187" s="268">
        <v>5.0</v>
      </c>
      <c r="C187" s="268" t="s">
        <v>230</v>
      </c>
      <c r="D187" s="268"/>
      <c r="E187" s="268"/>
      <c r="F187" s="268"/>
      <c r="G187" s="360">
        <v>1.0</v>
      </c>
      <c r="H187" s="608" t="s">
        <v>3234</v>
      </c>
      <c r="I187" s="267" t="s">
        <v>3235</v>
      </c>
      <c r="J187" s="268" t="s">
        <v>3236</v>
      </c>
      <c r="K187" s="268" t="s">
        <v>3237</v>
      </c>
      <c r="L187" s="269">
        <v>6683813.0</v>
      </c>
      <c r="M187" s="268" t="s">
        <v>338</v>
      </c>
      <c r="N187" s="268" t="s">
        <v>151</v>
      </c>
      <c r="O187" s="269">
        <v>45665.0</v>
      </c>
      <c r="P187" s="268" t="s">
        <v>76</v>
      </c>
      <c r="Q187" s="268" t="s">
        <v>209</v>
      </c>
      <c r="R187" s="295" t="s">
        <v>3238</v>
      </c>
      <c r="S187" s="173" t="s">
        <v>3239</v>
      </c>
      <c r="T187" s="466" t="s">
        <v>16</v>
      </c>
      <c r="U187" s="268"/>
      <c r="V187" s="268"/>
      <c r="W187" s="268"/>
      <c r="X187" s="178" t="s">
        <v>3240</v>
      </c>
      <c r="Y187" s="178"/>
      <c r="Z187" s="178"/>
      <c r="AA187" s="178"/>
      <c r="AB187" s="178"/>
      <c r="AC187" s="178"/>
      <c r="AD187" s="178"/>
      <c r="AE187" s="178"/>
      <c r="AF187" s="609"/>
      <c r="AG187" s="609"/>
      <c r="AH187" s="609"/>
      <c r="AI187" s="609"/>
      <c r="AJ187" s="609"/>
      <c r="AK187" s="609"/>
      <c r="AL187" s="609"/>
      <c r="AM187" s="609"/>
      <c r="AN187" s="609"/>
      <c r="AO187" s="609"/>
      <c r="AP187" s="609"/>
      <c r="AQ187" s="609"/>
      <c r="AR187" s="609"/>
      <c r="AS187" s="609"/>
      <c r="AT187" s="609"/>
      <c r="AU187" s="609"/>
      <c r="AV187" s="609"/>
      <c r="AW187" s="609"/>
      <c r="AX187" s="609"/>
      <c r="AY187" s="609"/>
    </row>
    <row r="188" ht="22.5" customHeight="1">
      <c r="A188" s="268">
        <v>11.0</v>
      </c>
      <c r="B188" s="268">
        <v>5.0</v>
      </c>
      <c r="C188" s="268" t="s">
        <v>230</v>
      </c>
      <c r="D188" s="268"/>
      <c r="E188" s="268"/>
      <c r="F188" s="268"/>
      <c r="G188" s="360">
        <v>1.0</v>
      </c>
      <c r="H188" s="608" t="s">
        <v>3241</v>
      </c>
      <c r="I188" s="267" t="s">
        <v>3242</v>
      </c>
      <c r="J188" s="268" t="s">
        <v>3243</v>
      </c>
      <c r="K188" s="268" t="s">
        <v>3244</v>
      </c>
      <c r="L188" s="269">
        <v>43632.0</v>
      </c>
      <c r="M188" s="268" t="s">
        <v>338</v>
      </c>
      <c r="N188" s="268" t="s">
        <v>152</v>
      </c>
      <c r="O188" s="269">
        <v>44608.0</v>
      </c>
      <c r="P188" s="268" t="s">
        <v>76</v>
      </c>
      <c r="Q188" s="268" t="s">
        <v>211</v>
      </c>
      <c r="R188" s="295"/>
      <c r="S188" s="173"/>
      <c r="T188" s="268" t="s">
        <v>11</v>
      </c>
      <c r="U188" s="268"/>
      <c r="V188" s="268"/>
      <c r="W188" s="268"/>
      <c r="X188" s="178" t="s">
        <v>3245</v>
      </c>
      <c r="Y188" s="178" t="s">
        <v>3246</v>
      </c>
      <c r="Z188" s="178" t="s">
        <v>3247</v>
      </c>
      <c r="AA188" s="178" t="s">
        <v>3248</v>
      </c>
      <c r="AB188" s="178"/>
      <c r="AC188" s="340"/>
      <c r="AD188" s="340"/>
      <c r="AE188" s="340"/>
      <c r="AF188" s="609"/>
      <c r="AG188" s="609"/>
      <c r="AH188" s="609"/>
      <c r="AI188" s="609"/>
      <c r="AJ188" s="609"/>
      <c r="AK188" s="609"/>
      <c r="AL188" s="609"/>
      <c r="AM188" s="609"/>
      <c r="AN188" s="609"/>
      <c r="AO188" s="609"/>
      <c r="AP188" s="609"/>
      <c r="AQ188" s="609"/>
      <c r="AR188" s="609"/>
      <c r="AS188" s="609"/>
      <c r="AT188" s="609"/>
      <c r="AU188" s="609"/>
      <c r="AV188" s="609"/>
      <c r="AW188" s="609"/>
      <c r="AX188" s="609"/>
      <c r="AY188" s="609"/>
    </row>
    <row r="189" ht="22.5" customHeight="1">
      <c r="A189" s="268">
        <v>12.0</v>
      </c>
      <c r="B189" s="268">
        <v>5.0</v>
      </c>
      <c r="C189" s="268" t="s">
        <v>230</v>
      </c>
      <c r="D189" s="268"/>
      <c r="E189" s="268"/>
      <c r="F189" s="268"/>
      <c r="G189" s="360">
        <v>1.0</v>
      </c>
      <c r="H189" s="608" t="s">
        <v>3249</v>
      </c>
      <c r="I189" s="267" t="s">
        <v>3250</v>
      </c>
      <c r="J189" s="268" t="s">
        <v>3251</v>
      </c>
      <c r="K189" s="268" t="s">
        <v>3252</v>
      </c>
      <c r="L189" s="269">
        <v>43606.0</v>
      </c>
      <c r="M189" s="268" t="s">
        <v>350</v>
      </c>
      <c r="N189" s="268" t="s">
        <v>153</v>
      </c>
      <c r="O189" s="269">
        <v>45519.0</v>
      </c>
      <c r="P189" s="268" t="s">
        <v>115</v>
      </c>
      <c r="Q189" s="268" t="s">
        <v>211</v>
      </c>
      <c r="R189" s="295" t="s">
        <v>3253</v>
      </c>
      <c r="S189" s="173"/>
      <c r="T189" s="268" t="s">
        <v>11</v>
      </c>
      <c r="U189" s="268"/>
      <c r="V189" s="268"/>
      <c r="W189" s="268"/>
      <c r="X189" s="178" t="s">
        <v>3254</v>
      </c>
      <c r="Y189" s="178"/>
      <c r="Z189" s="178"/>
      <c r="AA189" s="178"/>
      <c r="AB189" s="178"/>
      <c r="AC189" s="178"/>
      <c r="AD189" s="178"/>
      <c r="AE189" s="178"/>
      <c r="AF189" s="609"/>
      <c r="AG189" s="609"/>
      <c r="AH189" s="609"/>
      <c r="AI189" s="609"/>
      <c r="AJ189" s="609"/>
      <c r="AK189" s="609"/>
      <c r="AL189" s="609"/>
      <c r="AM189" s="609"/>
      <c r="AN189" s="609"/>
      <c r="AO189" s="609"/>
      <c r="AP189" s="609"/>
      <c r="AQ189" s="609"/>
      <c r="AR189" s="609"/>
      <c r="AS189" s="609"/>
      <c r="AT189" s="609"/>
      <c r="AU189" s="609"/>
      <c r="AV189" s="609"/>
      <c r="AW189" s="609"/>
      <c r="AX189" s="609"/>
      <c r="AY189" s="609"/>
    </row>
    <row r="190" ht="22.5" customHeight="1">
      <c r="A190" s="268">
        <v>13.0</v>
      </c>
      <c r="B190" s="268">
        <v>5.0</v>
      </c>
      <c r="C190" s="268" t="s">
        <v>230</v>
      </c>
      <c r="D190" s="268"/>
      <c r="E190" s="268"/>
      <c r="F190" s="268"/>
      <c r="G190" s="360">
        <v>1.0</v>
      </c>
      <c r="H190" s="608" t="s">
        <v>3255</v>
      </c>
      <c r="I190" s="267" t="s">
        <v>3256</v>
      </c>
      <c r="J190" s="268" t="s">
        <v>3257</v>
      </c>
      <c r="K190" s="268" t="s">
        <v>3258</v>
      </c>
      <c r="L190" s="269">
        <v>43435.0</v>
      </c>
      <c r="M190" s="268" t="s">
        <v>350</v>
      </c>
      <c r="N190" s="268" t="s">
        <v>151</v>
      </c>
      <c r="O190" s="269">
        <v>45519.0</v>
      </c>
      <c r="P190" s="268" t="s">
        <v>76</v>
      </c>
      <c r="Q190" s="268" t="s">
        <v>211</v>
      </c>
      <c r="R190" s="295" t="s">
        <v>3259</v>
      </c>
      <c r="S190" s="173"/>
      <c r="T190" s="466" t="s">
        <v>22</v>
      </c>
      <c r="U190" s="268"/>
      <c r="V190" s="268"/>
      <c r="W190" s="268"/>
      <c r="X190" s="178" t="s">
        <v>3260</v>
      </c>
      <c r="Y190" s="178"/>
      <c r="Z190" s="178"/>
      <c r="AA190" s="178"/>
      <c r="AB190" s="178"/>
      <c r="AC190" s="178"/>
      <c r="AD190" s="178"/>
      <c r="AE190" s="178"/>
      <c r="AF190" s="609"/>
      <c r="AG190" s="609"/>
      <c r="AH190" s="609"/>
      <c r="AI190" s="609"/>
      <c r="AJ190" s="609"/>
      <c r="AK190" s="609"/>
      <c r="AL190" s="609"/>
      <c r="AM190" s="609"/>
      <c r="AN190" s="609"/>
      <c r="AO190" s="609"/>
      <c r="AP190" s="609"/>
      <c r="AQ190" s="609"/>
      <c r="AR190" s="609"/>
      <c r="AS190" s="609"/>
      <c r="AT190" s="609"/>
      <c r="AU190" s="609"/>
      <c r="AV190" s="609"/>
      <c r="AW190" s="609"/>
      <c r="AX190" s="609"/>
      <c r="AY190" s="609"/>
    </row>
    <row r="191" ht="22.5" customHeight="1">
      <c r="A191" s="268">
        <v>14.0</v>
      </c>
      <c r="B191" s="268">
        <v>5.0</v>
      </c>
      <c r="C191" s="268" t="s">
        <v>230</v>
      </c>
      <c r="D191" s="268"/>
      <c r="E191" s="268"/>
      <c r="F191" s="268"/>
      <c r="G191" s="360">
        <v>1.0</v>
      </c>
      <c r="H191" s="608" t="s">
        <v>3261</v>
      </c>
      <c r="I191" s="267" t="s">
        <v>3262</v>
      </c>
      <c r="J191" s="268" t="s">
        <v>1321</v>
      </c>
      <c r="K191" s="268" t="s">
        <v>3263</v>
      </c>
      <c r="L191" s="269">
        <v>43654.0</v>
      </c>
      <c r="M191" s="268" t="s">
        <v>338</v>
      </c>
      <c r="N191" s="268" t="s">
        <v>154</v>
      </c>
      <c r="O191" s="269">
        <v>45519.0</v>
      </c>
      <c r="P191" s="268" t="s">
        <v>53</v>
      </c>
      <c r="Q191" s="268" t="s">
        <v>211</v>
      </c>
      <c r="R191" s="295"/>
      <c r="S191" s="173"/>
      <c r="T191" s="268" t="s">
        <v>11</v>
      </c>
      <c r="U191" s="268"/>
      <c r="V191" s="268"/>
      <c r="W191" s="268"/>
      <c r="X191" s="178" t="s">
        <v>3264</v>
      </c>
      <c r="Y191" s="178"/>
      <c r="Z191" s="178"/>
      <c r="AA191" s="178"/>
      <c r="AB191" s="178"/>
      <c r="AC191" s="178"/>
      <c r="AD191" s="178"/>
      <c r="AE191" s="178"/>
      <c r="AF191" s="609"/>
      <c r="AG191" s="609"/>
      <c r="AH191" s="609"/>
      <c r="AI191" s="609"/>
      <c r="AJ191" s="609"/>
      <c r="AK191" s="609"/>
      <c r="AL191" s="609"/>
      <c r="AM191" s="609"/>
      <c r="AN191" s="609"/>
      <c r="AO191" s="609"/>
      <c r="AP191" s="609"/>
      <c r="AQ191" s="609"/>
      <c r="AR191" s="609"/>
      <c r="AS191" s="609"/>
      <c r="AT191" s="609"/>
      <c r="AU191" s="609"/>
      <c r="AV191" s="609"/>
      <c r="AW191" s="609"/>
      <c r="AX191" s="609"/>
      <c r="AY191" s="609"/>
    </row>
    <row r="192" ht="22.5" customHeight="1">
      <c r="A192" s="268">
        <v>15.0</v>
      </c>
      <c r="B192" s="268">
        <v>5.0</v>
      </c>
      <c r="C192" s="268" t="s">
        <v>230</v>
      </c>
      <c r="D192" s="268" t="s">
        <v>334</v>
      </c>
      <c r="E192" s="268"/>
      <c r="F192" s="268" t="s">
        <v>334</v>
      </c>
      <c r="G192" s="360">
        <v>1.0</v>
      </c>
      <c r="H192" s="616" t="s">
        <v>3265</v>
      </c>
      <c r="I192" s="267" t="s">
        <v>3266</v>
      </c>
      <c r="J192" s="468" t="s">
        <v>598</v>
      </c>
      <c r="K192" s="468" t="s">
        <v>3267</v>
      </c>
      <c r="L192" s="469">
        <v>43685.0</v>
      </c>
      <c r="M192" s="468" t="s">
        <v>338</v>
      </c>
      <c r="N192" s="468" t="s">
        <v>154</v>
      </c>
      <c r="O192" s="469">
        <v>44790.0</v>
      </c>
      <c r="P192" s="468" t="s">
        <v>37</v>
      </c>
      <c r="Q192" s="268" t="s">
        <v>213</v>
      </c>
      <c r="R192" s="295"/>
      <c r="S192" s="173"/>
      <c r="T192" s="268" t="s">
        <v>11</v>
      </c>
      <c r="U192" s="268"/>
      <c r="V192" s="193"/>
      <c r="W192" s="268"/>
      <c r="X192" s="178" t="s">
        <v>3268</v>
      </c>
      <c r="Y192" s="178" t="s">
        <v>3269</v>
      </c>
      <c r="Z192" s="178" t="s">
        <v>3270</v>
      </c>
      <c r="AA192" s="178"/>
      <c r="AB192" s="339"/>
      <c r="AC192" s="178"/>
      <c r="AD192" s="178"/>
      <c r="AE192" s="178"/>
      <c r="AF192" s="609"/>
      <c r="AG192" s="609"/>
      <c r="AH192" s="609"/>
      <c r="AI192" s="609"/>
      <c r="AJ192" s="609"/>
      <c r="AK192" s="609"/>
      <c r="AL192" s="609"/>
      <c r="AM192" s="609"/>
      <c r="AN192" s="609"/>
      <c r="AO192" s="609"/>
      <c r="AP192" s="609"/>
      <c r="AQ192" s="609"/>
      <c r="AR192" s="609"/>
      <c r="AS192" s="609"/>
      <c r="AT192" s="609"/>
      <c r="AU192" s="609"/>
      <c r="AV192" s="609"/>
      <c r="AW192" s="609"/>
      <c r="AX192" s="609"/>
      <c r="AY192" s="609"/>
    </row>
    <row r="193" ht="22.5" customHeight="1">
      <c r="A193" s="268">
        <v>16.0</v>
      </c>
      <c r="B193" s="268">
        <v>5.0</v>
      </c>
      <c r="C193" s="268" t="s">
        <v>230</v>
      </c>
      <c r="D193" s="268"/>
      <c r="E193" s="268"/>
      <c r="F193" s="268"/>
      <c r="G193" s="360">
        <v>1.0</v>
      </c>
      <c r="H193" s="616" t="s">
        <v>3271</v>
      </c>
      <c r="I193" s="267" t="s">
        <v>3272</v>
      </c>
      <c r="J193" s="468" t="s">
        <v>1490</v>
      </c>
      <c r="K193" s="468" t="s">
        <v>3273</v>
      </c>
      <c r="L193" s="469">
        <v>43420.0</v>
      </c>
      <c r="M193" s="468" t="s">
        <v>338</v>
      </c>
      <c r="N193" s="468" t="s">
        <v>153</v>
      </c>
      <c r="O193" s="469">
        <v>44426.0</v>
      </c>
      <c r="P193" s="468" t="s">
        <v>133</v>
      </c>
      <c r="Q193" s="268" t="s">
        <v>213</v>
      </c>
      <c r="R193" s="295" t="s">
        <v>3274</v>
      </c>
      <c r="S193" s="173"/>
      <c r="T193" s="268" t="s">
        <v>11</v>
      </c>
      <c r="U193" s="268"/>
      <c r="V193" s="193"/>
      <c r="W193" s="268"/>
      <c r="X193" s="178" t="s">
        <v>3275</v>
      </c>
      <c r="Y193" s="178" t="s">
        <v>3276</v>
      </c>
      <c r="Z193" s="178" t="s">
        <v>3277</v>
      </c>
      <c r="AA193" s="178" t="s">
        <v>3278</v>
      </c>
      <c r="AB193" s="178" t="s">
        <v>3279</v>
      </c>
      <c r="AC193" s="178"/>
      <c r="AD193" s="178"/>
      <c r="AE193" s="178"/>
      <c r="AF193" s="609"/>
      <c r="AG193" s="609"/>
      <c r="AH193" s="609"/>
      <c r="AI193" s="609"/>
      <c r="AJ193" s="609"/>
      <c r="AK193" s="609"/>
      <c r="AL193" s="609"/>
      <c r="AM193" s="609"/>
      <c r="AN193" s="609"/>
      <c r="AO193" s="609"/>
      <c r="AP193" s="609"/>
      <c r="AQ193" s="609"/>
      <c r="AR193" s="609"/>
      <c r="AS193" s="609"/>
      <c r="AT193" s="609"/>
      <c r="AU193" s="609"/>
      <c r="AV193" s="609"/>
      <c r="AW193" s="609"/>
      <c r="AX193" s="609"/>
      <c r="AY193" s="609"/>
    </row>
    <row r="194" ht="22.5" customHeight="1">
      <c r="A194" s="268">
        <v>17.0</v>
      </c>
      <c r="B194" s="268">
        <v>5.0</v>
      </c>
      <c r="C194" s="268" t="s">
        <v>230</v>
      </c>
      <c r="D194" s="268"/>
      <c r="E194" s="268"/>
      <c r="F194" s="268"/>
      <c r="G194" s="360">
        <v>1.0</v>
      </c>
      <c r="H194" s="616" t="s">
        <v>3280</v>
      </c>
      <c r="I194" s="267" t="s">
        <v>3281</v>
      </c>
      <c r="J194" s="468" t="s">
        <v>1203</v>
      </c>
      <c r="K194" s="468" t="s">
        <v>3282</v>
      </c>
      <c r="L194" s="469">
        <v>43391.0</v>
      </c>
      <c r="M194" s="468" t="s">
        <v>338</v>
      </c>
      <c r="N194" s="468" t="s">
        <v>153</v>
      </c>
      <c r="O194" s="469">
        <v>45301.0</v>
      </c>
      <c r="P194" s="468" t="s">
        <v>37</v>
      </c>
      <c r="Q194" s="268" t="s">
        <v>213</v>
      </c>
      <c r="R194" s="295" t="s">
        <v>3283</v>
      </c>
      <c r="S194" s="173" t="s">
        <v>3284</v>
      </c>
      <c r="T194" s="268" t="s">
        <v>11</v>
      </c>
      <c r="U194" s="268"/>
      <c r="V194" s="193"/>
      <c r="W194" s="268"/>
      <c r="X194" s="178" t="s">
        <v>3285</v>
      </c>
      <c r="Y194" s="178" t="s">
        <v>3286</v>
      </c>
      <c r="Z194" s="178"/>
      <c r="AA194" s="178"/>
      <c r="AB194" s="339"/>
      <c r="AC194" s="339"/>
      <c r="AD194" s="339"/>
      <c r="AE194" s="339"/>
      <c r="AF194" s="510"/>
      <c r="AG194" s="510"/>
      <c r="AH194" s="609"/>
      <c r="AI194" s="609"/>
      <c r="AJ194" s="609"/>
      <c r="AK194" s="609"/>
      <c r="AL194" s="609"/>
      <c r="AM194" s="609"/>
      <c r="AN194" s="609"/>
      <c r="AO194" s="609"/>
      <c r="AP194" s="609"/>
      <c r="AQ194" s="609"/>
      <c r="AR194" s="609"/>
      <c r="AS194" s="609"/>
      <c r="AT194" s="609"/>
      <c r="AU194" s="609"/>
      <c r="AV194" s="609"/>
      <c r="AW194" s="609"/>
      <c r="AX194" s="609"/>
      <c r="AY194" s="609"/>
    </row>
    <row r="195" ht="22.5" customHeight="1">
      <c r="A195" s="268">
        <v>18.0</v>
      </c>
      <c r="B195" s="268">
        <v>5.0</v>
      </c>
      <c r="C195" s="268" t="s">
        <v>230</v>
      </c>
      <c r="D195" s="268"/>
      <c r="E195" s="268"/>
      <c r="F195" s="268"/>
      <c r="G195" s="360">
        <v>1.0</v>
      </c>
      <c r="H195" s="616" t="s">
        <v>3287</v>
      </c>
      <c r="I195" s="267" t="s">
        <v>3288</v>
      </c>
      <c r="J195" s="468" t="s">
        <v>3061</v>
      </c>
      <c r="K195" s="468" t="s">
        <v>3289</v>
      </c>
      <c r="L195" s="469">
        <v>43451.0</v>
      </c>
      <c r="M195" s="468" t="s">
        <v>350</v>
      </c>
      <c r="N195" s="468" t="s">
        <v>153</v>
      </c>
      <c r="O195" s="469">
        <v>45155.0</v>
      </c>
      <c r="P195" s="468" t="s">
        <v>42</v>
      </c>
      <c r="Q195" s="268" t="s">
        <v>213</v>
      </c>
      <c r="R195" s="295" t="s">
        <v>3290</v>
      </c>
      <c r="S195" s="173"/>
      <c r="T195" s="268" t="s">
        <v>11</v>
      </c>
      <c r="U195" s="268"/>
      <c r="V195" s="193"/>
      <c r="W195" s="268"/>
      <c r="X195" s="178" t="s">
        <v>3291</v>
      </c>
      <c r="Y195" s="178" t="s">
        <v>3292</v>
      </c>
      <c r="Z195" s="178"/>
      <c r="AA195" s="178"/>
      <c r="AB195" s="178"/>
      <c r="AC195" s="178"/>
      <c r="AD195" s="178"/>
      <c r="AE195" s="178"/>
      <c r="AF195" s="609"/>
      <c r="AG195" s="609"/>
      <c r="AH195" s="609"/>
      <c r="AI195" s="609"/>
      <c r="AJ195" s="609"/>
      <c r="AK195" s="609"/>
      <c r="AL195" s="609"/>
      <c r="AM195" s="609"/>
      <c r="AN195" s="609"/>
      <c r="AO195" s="609"/>
      <c r="AP195" s="609"/>
      <c r="AQ195" s="609"/>
      <c r="AR195" s="609"/>
      <c r="AS195" s="609"/>
      <c r="AT195" s="609"/>
      <c r="AU195" s="609"/>
      <c r="AV195" s="609"/>
      <c r="AW195" s="609"/>
      <c r="AX195" s="609"/>
      <c r="AY195" s="609"/>
    </row>
    <row r="196" ht="22.5" customHeight="1">
      <c r="A196" s="268">
        <v>19.0</v>
      </c>
      <c r="B196" s="268">
        <v>5.0</v>
      </c>
      <c r="C196" s="268" t="s">
        <v>230</v>
      </c>
      <c r="D196" s="268"/>
      <c r="E196" s="268"/>
      <c r="F196" s="268"/>
      <c r="G196" s="360">
        <v>1.0</v>
      </c>
      <c r="H196" s="616" t="s">
        <v>3293</v>
      </c>
      <c r="I196" s="267" t="s">
        <v>3294</v>
      </c>
      <c r="J196" s="468" t="s">
        <v>336</v>
      </c>
      <c r="K196" s="468" t="s">
        <v>3295</v>
      </c>
      <c r="L196" s="469">
        <v>43453.0</v>
      </c>
      <c r="M196" s="468" t="s">
        <v>338</v>
      </c>
      <c r="N196" s="468" t="s">
        <v>151</v>
      </c>
      <c r="O196" s="469">
        <v>45519.0</v>
      </c>
      <c r="P196" s="468" t="s">
        <v>9</v>
      </c>
      <c r="Q196" s="268" t="s">
        <v>213</v>
      </c>
      <c r="R196" s="295" t="s">
        <v>3296</v>
      </c>
      <c r="S196" s="173"/>
      <c r="T196" s="466" t="s">
        <v>22</v>
      </c>
      <c r="U196" s="268"/>
      <c r="V196" s="193"/>
      <c r="W196" s="268"/>
      <c r="X196" s="178" t="s">
        <v>3297</v>
      </c>
      <c r="Y196" s="178"/>
      <c r="Z196" s="178"/>
      <c r="AA196" s="178"/>
      <c r="AB196" s="339"/>
      <c r="AC196" s="178"/>
      <c r="AD196" s="178"/>
      <c r="AE196" s="178"/>
      <c r="AF196" s="609"/>
      <c r="AG196" s="609"/>
      <c r="AH196" s="609"/>
      <c r="AI196" s="609"/>
      <c r="AJ196" s="609"/>
      <c r="AK196" s="609"/>
      <c r="AL196" s="609"/>
      <c r="AM196" s="609"/>
      <c r="AN196" s="609"/>
      <c r="AO196" s="609"/>
      <c r="AP196" s="609"/>
      <c r="AQ196" s="609"/>
      <c r="AR196" s="609"/>
      <c r="AS196" s="609"/>
      <c r="AT196" s="609"/>
      <c r="AU196" s="609"/>
      <c r="AV196" s="609"/>
      <c r="AW196" s="609"/>
      <c r="AX196" s="609"/>
      <c r="AY196" s="609"/>
    </row>
    <row r="197" ht="22.5" customHeight="1">
      <c r="A197" s="268">
        <v>20.0</v>
      </c>
      <c r="B197" s="268">
        <v>5.0</v>
      </c>
      <c r="C197" s="268" t="s">
        <v>230</v>
      </c>
      <c r="D197" s="268"/>
      <c r="E197" s="268"/>
      <c r="F197" s="268"/>
      <c r="G197" s="360">
        <v>1.0</v>
      </c>
      <c r="H197" s="616" t="s">
        <v>3298</v>
      </c>
      <c r="I197" s="267" t="s">
        <v>3299</v>
      </c>
      <c r="J197" s="468" t="s">
        <v>336</v>
      </c>
      <c r="K197" s="468" t="s">
        <v>3300</v>
      </c>
      <c r="L197" s="469">
        <v>43475.0</v>
      </c>
      <c r="M197" s="468" t="s">
        <v>350</v>
      </c>
      <c r="N197" s="468" t="s">
        <v>153</v>
      </c>
      <c r="O197" s="469">
        <v>44790.0</v>
      </c>
      <c r="P197" s="468" t="s">
        <v>133</v>
      </c>
      <c r="Q197" s="268" t="s">
        <v>215</v>
      </c>
      <c r="R197" s="295"/>
      <c r="S197" s="173"/>
      <c r="T197" s="268" t="s">
        <v>11</v>
      </c>
      <c r="U197" s="268"/>
      <c r="V197" s="193"/>
      <c r="W197" s="268"/>
      <c r="X197" s="178" t="s">
        <v>3301</v>
      </c>
      <c r="Y197" s="178" t="s">
        <v>3302</v>
      </c>
      <c r="Z197" s="178" t="s">
        <v>3303</v>
      </c>
      <c r="AA197" s="178"/>
      <c r="AB197" s="178"/>
      <c r="AC197" s="178"/>
      <c r="AD197" s="178"/>
      <c r="AE197" s="178"/>
      <c r="AF197" s="609"/>
      <c r="AG197" s="609"/>
      <c r="AH197" s="609"/>
      <c r="AI197" s="609"/>
      <c r="AJ197" s="609"/>
      <c r="AK197" s="609"/>
      <c r="AL197" s="609"/>
      <c r="AM197" s="609"/>
      <c r="AN197" s="609"/>
      <c r="AO197" s="609"/>
      <c r="AP197" s="609"/>
      <c r="AQ197" s="609"/>
      <c r="AR197" s="609"/>
      <c r="AS197" s="609"/>
      <c r="AT197" s="609"/>
      <c r="AU197" s="609"/>
      <c r="AV197" s="609"/>
      <c r="AW197" s="609"/>
      <c r="AX197" s="609"/>
      <c r="AY197" s="609"/>
    </row>
    <row r="198" ht="22.5" customHeight="1">
      <c r="A198" s="268">
        <v>21.0</v>
      </c>
      <c r="B198" s="268">
        <v>5.0</v>
      </c>
      <c r="C198" s="268" t="s">
        <v>230</v>
      </c>
      <c r="D198" s="268"/>
      <c r="E198" s="268"/>
      <c r="F198" s="268"/>
      <c r="G198" s="360">
        <v>1.0</v>
      </c>
      <c r="H198" s="616" t="s">
        <v>3304</v>
      </c>
      <c r="I198" s="267" t="s">
        <v>3305</v>
      </c>
      <c r="J198" s="468" t="s">
        <v>442</v>
      </c>
      <c r="K198" s="468" t="s">
        <v>3306</v>
      </c>
      <c r="L198" s="469">
        <v>43377.0</v>
      </c>
      <c r="M198" s="468" t="s">
        <v>350</v>
      </c>
      <c r="N198" s="468" t="s">
        <v>154</v>
      </c>
      <c r="O198" s="469">
        <v>44669.0</v>
      </c>
      <c r="P198" s="468" t="s">
        <v>133</v>
      </c>
      <c r="Q198" s="268" t="s">
        <v>215</v>
      </c>
      <c r="R198" s="295" t="s">
        <v>3307</v>
      </c>
      <c r="S198" s="173"/>
      <c r="T198" s="466" t="s">
        <v>22</v>
      </c>
      <c r="U198" s="268"/>
      <c r="V198" s="193"/>
      <c r="W198" s="268"/>
      <c r="X198" s="178" t="s">
        <v>3308</v>
      </c>
      <c r="Y198" s="178" t="s">
        <v>3309</v>
      </c>
      <c r="Z198" s="178" t="s">
        <v>3310</v>
      </c>
      <c r="AA198" s="178" t="s">
        <v>3311</v>
      </c>
      <c r="AB198" s="178"/>
      <c r="AC198" s="178"/>
      <c r="AD198" s="178"/>
      <c r="AE198" s="178"/>
      <c r="AF198" s="609"/>
      <c r="AG198" s="609"/>
      <c r="AH198" s="609"/>
      <c r="AI198" s="609"/>
      <c r="AJ198" s="609"/>
      <c r="AK198" s="609"/>
      <c r="AL198" s="609"/>
      <c r="AM198" s="609"/>
      <c r="AN198" s="609"/>
      <c r="AO198" s="609"/>
      <c r="AP198" s="609"/>
      <c r="AQ198" s="609"/>
      <c r="AR198" s="609"/>
      <c r="AS198" s="609"/>
      <c r="AT198" s="609"/>
      <c r="AU198" s="609"/>
      <c r="AV198" s="609"/>
      <c r="AW198" s="609"/>
      <c r="AX198" s="609"/>
      <c r="AY198" s="609"/>
    </row>
    <row r="199" ht="22.5" customHeight="1">
      <c r="A199" s="352">
        <v>22.0</v>
      </c>
      <c r="B199" s="268">
        <v>5.0</v>
      </c>
      <c r="C199" s="268" t="s">
        <v>230</v>
      </c>
      <c r="D199" s="352"/>
      <c r="E199" s="352"/>
      <c r="F199" s="352"/>
      <c r="G199" s="360">
        <v>1.0</v>
      </c>
      <c r="H199" s="621" t="s">
        <v>3312</v>
      </c>
      <c r="I199" s="618" t="s">
        <v>3313</v>
      </c>
      <c r="J199" s="497" t="s">
        <v>569</v>
      </c>
      <c r="K199" s="497" t="s">
        <v>3314</v>
      </c>
      <c r="L199" s="498">
        <v>43372.0</v>
      </c>
      <c r="M199" s="497" t="s">
        <v>350</v>
      </c>
      <c r="N199" s="497"/>
      <c r="O199" s="498">
        <v>45883.0</v>
      </c>
      <c r="P199" s="497" t="s">
        <v>115</v>
      </c>
      <c r="Q199" s="352" t="s">
        <v>345</v>
      </c>
      <c r="R199" s="204"/>
      <c r="S199" s="183"/>
      <c r="T199" s="352" t="s">
        <v>16</v>
      </c>
      <c r="U199" s="352"/>
      <c r="V199" s="501"/>
      <c r="W199" s="352"/>
      <c r="X199" s="188"/>
      <c r="Y199" s="188"/>
      <c r="Z199" s="188"/>
      <c r="AA199" s="188"/>
      <c r="AB199" s="622"/>
      <c r="AC199" s="622"/>
      <c r="AD199" s="622"/>
      <c r="AE199" s="622"/>
      <c r="AF199" s="502"/>
      <c r="AG199" s="502"/>
      <c r="AH199" s="502"/>
      <c r="AI199" s="502"/>
      <c r="AJ199" s="502"/>
      <c r="AK199" s="502"/>
      <c r="AL199" s="502"/>
      <c r="AM199" s="502"/>
      <c r="AN199" s="502"/>
      <c r="AO199" s="502"/>
      <c r="AP199" s="502"/>
      <c r="AQ199" s="502"/>
      <c r="AR199" s="502"/>
      <c r="AS199" s="502"/>
      <c r="AT199" s="502"/>
      <c r="AU199" s="502"/>
      <c r="AV199" s="502"/>
      <c r="AW199" s="502"/>
      <c r="AX199" s="502"/>
      <c r="AY199" s="502"/>
    </row>
    <row r="200" ht="22.5" customHeight="1">
      <c r="A200" s="352">
        <v>23.0</v>
      </c>
      <c r="B200" s="268">
        <v>5.0</v>
      </c>
      <c r="C200" s="268" t="s">
        <v>230</v>
      </c>
      <c r="D200" s="352"/>
      <c r="E200" s="352"/>
      <c r="F200" s="352"/>
      <c r="G200" s="360">
        <v>1.0</v>
      </c>
      <c r="H200" s="621" t="s">
        <v>3315</v>
      </c>
      <c r="I200" s="618" t="s">
        <v>3316</v>
      </c>
      <c r="J200" s="497" t="s">
        <v>590</v>
      </c>
      <c r="K200" s="497" t="s">
        <v>1623</v>
      </c>
      <c r="L200" s="498">
        <v>43499.0</v>
      </c>
      <c r="M200" s="497" t="s">
        <v>338</v>
      </c>
      <c r="N200" s="497"/>
      <c r="O200" s="498">
        <v>45883.0</v>
      </c>
      <c r="P200" s="497" t="s">
        <v>115</v>
      </c>
      <c r="Q200" s="352" t="s">
        <v>345</v>
      </c>
      <c r="R200" s="204"/>
      <c r="S200" s="183"/>
      <c r="T200" s="352" t="s">
        <v>26</v>
      </c>
      <c r="U200" s="352"/>
      <c r="V200" s="501"/>
      <c r="W200" s="352"/>
      <c r="X200" s="188"/>
      <c r="Y200" s="188"/>
      <c r="Z200" s="188"/>
      <c r="AA200" s="188"/>
      <c r="AB200" s="622"/>
      <c r="AC200" s="622"/>
      <c r="AD200" s="622"/>
      <c r="AE200" s="622"/>
      <c r="AF200" s="502"/>
      <c r="AG200" s="502"/>
      <c r="AH200" s="502"/>
      <c r="AI200" s="502"/>
      <c r="AJ200" s="502"/>
      <c r="AK200" s="502"/>
      <c r="AL200" s="502"/>
      <c r="AM200" s="502"/>
      <c r="AN200" s="502"/>
      <c r="AO200" s="502"/>
      <c r="AP200" s="502"/>
      <c r="AQ200" s="502"/>
      <c r="AR200" s="502"/>
      <c r="AS200" s="502"/>
      <c r="AT200" s="502"/>
      <c r="AU200" s="502"/>
      <c r="AV200" s="502"/>
      <c r="AW200" s="502"/>
      <c r="AX200" s="502"/>
      <c r="AY200" s="502"/>
    </row>
    <row r="201" ht="22.5" customHeight="1">
      <c r="A201" s="352">
        <v>24.0</v>
      </c>
      <c r="B201" s="268">
        <v>5.0</v>
      </c>
      <c r="C201" s="268" t="s">
        <v>230</v>
      </c>
      <c r="D201" s="268" t="s">
        <v>334</v>
      </c>
      <c r="E201" s="352"/>
      <c r="F201" s="352"/>
      <c r="G201" s="360">
        <v>1.0</v>
      </c>
      <c r="H201" s="621" t="s">
        <v>3317</v>
      </c>
      <c r="I201" s="618" t="s">
        <v>3318</v>
      </c>
      <c r="J201" s="497" t="s">
        <v>336</v>
      </c>
      <c r="K201" s="497" t="s">
        <v>3319</v>
      </c>
      <c r="L201" s="652">
        <v>43513.0</v>
      </c>
      <c r="M201" s="497" t="s">
        <v>338</v>
      </c>
      <c r="N201" s="497"/>
      <c r="O201" s="498">
        <v>45883.0</v>
      </c>
      <c r="P201" s="497" t="s">
        <v>37</v>
      </c>
      <c r="Q201" s="352" t="s">
        <v>345</v>
      </c>
      <c r="R201" s="204" t="s">
        <v>3320</v>
      </c>
      <c r="S201" s="183"/>
      <c r="T201" s="352" t="s">
        <v>26</v>
      </c>
      <c r="U201" s="352"/>
      <c r="V201" s="501"/>
      <c r="W201" s="352"/>
      <c r="X201" s="188"/>
      <c r="Y201" s="188"/>
      <c r="Z201" s="188"/>
      <c r="AA201" s="188"/>
      <c r="AB201" s="622"/>
      <c r="AC201" s="188"/>
      <c r="AD201" s="188"/>
      <c r="AE201" s="188"/>
      <c r="AF201" s="620"/>
      <c r="AG201" s="620"/>
      <c r="AH201" s="620"/>
      <c r="AI201" s="620"/>
      <c r="AJ201" s="620"/>
      <c r="AK201" s="620"/>
      <c r="AL201" s="620"/>
      <c r="AM201" s="620"/>
      <c r="AN201" s="620"/>
      <c r="AO201" s="620"/>
      <c r="AP201" s="620"/>
      <c r="AQ201" s="620"/>
      <c r="AR201" s="620"/>
      <c r="AS201" s="620"/>
      <c r="AT201" s="620"/>
      <c r="AU201" s="620"/>
      <c r="AV201" s="620"/>
      <c r="AW201" s="620"/>
      <c r="AX201" s="620"/>
      <c r="AY201" s="620"/>
    </row>
    <row r="202" ht="14.25" customHeight="1">
      <c r="A202" s="562"/>
      <c r="B202" s="562"/>
      <c r="C202" s="562"/>
      <c r="D202" s="562"/>
      <c r="E202" s="562"/>
      <c r="F202" s="562"/>
      <c r="G202" s="562"/>
      <c r="H202" s="653"/>
      <c r="I202" s="654"/>
      <c r="J202" s="562"/>
      <c r="K202" s="655"/>
      <c r="L202" s="562"/>
      <c r="M202" s="562"/>
      <c r="N202" s="562"/>
      <c r="O202" s="562"/>
      <c r="P202" s="562"/>
      <c r="Q202" s="562"/>
      <c r="R202" s="656"/>
      <c r="S202" s="657"/>
      <c r="T202" s="562"/>
      <c r="U202" s="562"/>
      <c r="V202" s="562"/>
      <c r="W202" s="562"/>
      <c r="X202" s="567"/>
      <c r="Y202" s="567"/>
      <c r="Z202" s="658"/>
      <c r="AA202" s="658"/>
      <c r="AB202" s="658"/>
      <c r="AC202" s="658"/>
      <c r="AD202" s="658"/>
      <c r="AE202" s="658"/>
      <c r="AF202" s="659"/>
      <c r="AG202" s="659"/>
      <c r="AH202" s="659"/>
      <c r="AI202" s="659"/>
      <c r="AJ202" s="659"/>
      <c r="AK202" s="659"/>
      <c r="AL202" s="659"/>
      <c r="AM202" s="659"/>
      <c r="AN202" s="659"/>
      <c r="AO202" s="659"/>
      <c r="AP202" s="659"/>
      <c r="AQ202" s="659"/>
      <c r="AR202" s="659"/>
      <c r="AS202" s="659"/>
      <c r="AT202" s="659"/>
      <c r="AU202" s="659"/>
      <c r="AV202" s="659"/>
      <c r="AW202" s="659"/>
      <c r="AX202" s="659"/>
      <c r="AY202" s="659"/>
    </row>
    <row r="203" ht="14.25" customHeight="1">
      <c r="A203" s="405" t="s">
        <v>2168</v>
      </c>
      <c r="B203" s="25"/>
      <c r="C203" s="25"/>
      <c r="D203" s="25"/>
      <c r="E203" s="25"/>
      <c r="F203" s="25"/>
      <c r="G203" s="25"/>
      <c r="H203" s="25"/>
      <c r="I203" s="25"/>
      <c r="J203" s="25"/>
      <c r="K203" s="26"/>
      <c r="L203" s="569"/>
      <c r="M203" s="569"/>
      <c r="N203" s="412"/>
      <c r="O203" s="569"/>
      <c r="P203" s="569"/>
      <c r="Q203" s="569"/>
      <c r="R203" s="570"/>
      <c r="S203" s="240"/>
      <c r="T203" s="569"/>
      <c r="U203" s="569"/>
      <c r="V203" s="569"/>
      <c r="W203" s="569"/>
      <c r="X203" s="571"/>
      <c r="Y203" s="571"/>
      <c r="Z203" s="571"/>
      <c r="AA203" s="412"/>
      <c r="AB203" s="660"/>
      <c r="AC203" s="660"/>
      <c r="AD203" s="238"/>
      <c r="AE203" s="238"/>
      <c r="AF203" s="572"/>
      <c r="AG203" s="572"/>
      <c r="AH203" s="572"/>
      <c r="AI203" s="572"/>
      <c r="AJ203" s="572"/>
      <c r="AK203" s="572"/>
      <c r="AL203" s="572"/>
      <c r="AM203" s="572"/>
      <c r="AN203" s="572"/>
      <c r="AO203" s="572"/>
      <c r="AP203" s="572"/>
      <c r="AQ203" s="572"/>
      <c r="AR203" s="572"/>
      <c r="AS203" s="572"/>
      <c r="AT203" s="572"/>
      <c r="AU203" s="572"/>
      <c r="AV203" s="572"/>
      <c r="AW203" s="572"/>
      <c r="AX203" s="572"/>
      <c r="AY203" s="572"/>
    </row>
    <row r="204" ht="15.75" customHeight="1"/>
    <row r="205" ht="22.5" customHeight="1">
      <c r="A205" s="661">
        <v>21.0</v>
      </c>
      <c r="B205" s="661">
        <v>8.0</v>
      </c>
      <c r="C205" s="661" t="s">
        <v>3321</v>
      </c>
      <c r="D205" s="661"/>
      <c r="E205" s="661"/>
      <c r="F205" s="661"/>
      <c r="G205" s="662"/>
      <c r="H205" s="663" t="s">
        <v>3322</v>
      </c>
      <c r="I205" s="664"/>
      <c r="J205" s="665" t="s">
        <v>361</v>
      </c>
      <c r="K205" s="665" t="s">
        <v>3323</v>
      </c>
      <c r="L205" s="666">
        <v>43588.0</v>
      </c>
      <c r="M205" s="665" t="s">
        <v>338</v>
      </c>
      <c r="N205" s="665"/>
      <c r="O205" s="666">
        <v>45883.0</v>
      </c>
      <c r="P205" s="665" t="s">
        <v>133</v>
      </c>
      <c r="Q205" s="661" t="s">
        <v>345</v>
      </c>
      <c r="R205" s="667" t="s">
        <v>3324</v>
      </c>
      <c r="S205" s="668"/>
      <c r="T205" s="661" t="s">
        <v>22</v>
      </c>
      <c r="U205" s="661"/>
      <c r="V205" s="669"/>
      <c r="W205" s="661"/>
      <c r="X205" s="670"/>
      <c r="Y205" s="670"/>
      <c r="Z205" s="670"/>
      <c r="AA205" s="670"/>
      <c r="AB205" s="671"/>
      <c r="AC205" s="671"/>
      <c r="AD205" s="671"/>
      <c r="AE205" s="671"/>
      <c r="AF205" s="672"/>
      <c r="AG205" s="672"/>
      <c r="AH205" s="672"/>
      <c r="AI205" s="672"/>
      <c r="AJ205" s="672"/>
      <c r="AK205" s="672"/>
      <c r="AL205" s="672"/>
      <c r="AM205" s="672"/>
      <c r="AN205" s="672"/>
      <c r="AO205" s="672"/>
      <c r="AP205" s="672"/>
      <c r="AQ205" s="672"/>
      <c r="AR205" s="672"/>
      <c r="AS205" s="672"/>
      <c r="AT205" s="672"/>
      <c r="AU205" s="672"/>
      <c r="AV205" s="672"/>
      <c r="AW205" s="672"/>
      <c r="AX205" s="672"/>
      <c r="AY205" s="672"/>
    </row>
    <row r="206" ht="22.5" customHeight="1">
      <c r="A206" s="268"/>
      <c r="B206" s="268"/>
      <c r="C206" s="268"/>
      <c r="D206" s="268"/>
      <c r="E206" s="268"/>
      <c r="F206" s="268"/>
      <c r="G206" s="268"/>
      <c r="H206" s="616"/>
      <c r="I206" s="267"/>
      <c r="J206" s="468"/>
      <c r="K206" s="468"/>
      <c r="L206" s="469"/>
      <c r="M206" s="468"/>
      <c r="N206" s="468"/>
      <c r="O206" s="469"/>
      <c r="P206" s="468"/>
      <c r="Q206" s="268"/>
      <c r="R206" s="295"/>
      <c r="S206" s="173"/>
      <c r="T206" s="268"/>
      <c r="U206" s="268"/>
      <c r="V206" s="193"/>
      <c r="W206" s="268"/>
      <c r="X206" s="178"/>
      <c r="Y206" s="178"/>
      <c r="Z206" s="178"/>
      <c r="AA206" s="178"/>
      <c r="AB206" s="339"/>
      <c r="AC206" s="339"/>
      <c r="AD206" s="178"/>
      <c r="AE206" s="178"/>
      <c r="AF206" s="609"/>
      <c r="AG206" s="609"/>
      <c r="AH206" s="609"/>
      <c r="AI206" s="609"/>
      <c r="AJ206" s="609"/>
      <c r="AK206" s="609"/>
      <c r="AL206" s="609"/>
      <c r="AM206" s="609"/>
      <c r="AN206" s="609"/>
      <c r="AO206" s="609"/>
      <c r="AP206" s="609"/>
      <c r="AQ206" s="609"/>
      <c r="AR206" s="609"/>
      <c r="AS206" s="609"/>
      <c r="AT206" s="609"/>
      <c r="AU206" s="609"/>
      <c r="AV206" s="609"/>
      <c r="AW206" s="609"/>
      <c r="AX206" s="609"/>
      <c r="AY206" s="609"/>
    </row>
    <row r="207" ht="22.5" customHeight="1">
      <c r="A207" s="268"/>
      <c r="B207" s="268"/>
      <c r="C207" s="268"/>
      <c r="D207" s="268"/>
      <c r="E207" s="268"/>
      <c r="F207" s="268"/>
      <c r="G207" s="268"/>
      <c r="H207" s="616"/>
      <c r="I207" s="267"/>
      <c r="J207" s="468"/>
      <c r="K207" s="468"/>
      <c r="L207" s="469"/>
      <c r="M207" s="468"/>
      <c r="N207" s="468"/>
      <c r="O207" s="469"/>
      <c r="P207" s="468"/>
      <c r="Q207" s="268"/>
      <c r="R207" s="295"/>
      <c r="S207" s="173"/>
      <c r="T207" s="268"/>
      <c r="U207" s="268"/>
      <c r="V207" s="193"/>
      <c r="W207" s="268"/>
      <c r="X207" s="178"/>
      <c r="Y207" s="178"/>
      <c r="Z207" s="178"/>
      <c r="AA207" s="178"/>
      <c r="AB207" s="339"/>
      <c r="AC207" s="339"/>
      <c r="AD207" s="178"/>
      <c r="AE207" s="178"/>
      <c r="AF207" s="609"/>
      <c r="AG207" s="609"/>
      <c r="AH207" s="609"/>
      <c r="AI207" s="609"/>
      <c r="AJ207" s="609"/>
      <c r="AK207" s="609"/>
      <c r="AL207" s="609"/>
      <c r="AM207" s="609"/>
      <c r="AN207" s="609"/>
      <c r="AO207" s="609"/>
      <c r="AP207" s="609"/>
      <c r="AQ207" s="609"/>
      <c r="AR207" s="609"/>
      <c r="AS207" s="609"/>
      <c r="AT207" s="609"/>
      <c r="AU207" s="609"/>
      <c r="AV207" s="609"/>
      <c r="AW207" s="609"/>
      <c r="AX207" s="609"/>
      <c r="AY207" s="609"/>
    </row>
    <row r="208" ht="14.25" customHeight="1">
      <c r="A208" s="562"/>
      <c r="B208" s="562"/>
      <c r="C208" s="562"/>
      <c r="D208" s="562"/>
      <c r="E208" s="562"/>
      <c r="F208" s="562"/>
      <c r="G208" s="562"/>
      <c r="H208" s="673"/>
      <c r="I208" s="654"/>
      <c r="J208" s="562"/>
      <c r="K208" s="655"/>
      <c r="L208" s="562"/>
      <c r="M208" s="562"/>
      <c r="N208" s="564"/>
      <c r="O208" s="562"/>
      <c r="P208" s="562"/>
      <c r="Q208" s="562"/>
      <c r="R208" s="656"/>
      <c r="S208" s="657"/>
      <c r="T208" s="562"/>
      <c r="U208" s="562"/>
      <c r="V208" s="674"/>
      <c r="W208" s="562"/>
      <c r="X208" s="658"/>
      <c r="Y208" s="658"/>
      <c r="Z208" s="658"/>
      <c r="AA208" s="658"/>
      <c r="AB208" s="675"/>
      <c r="AC208" s="675"/>
      <c r="AD208" s="675"/>
      <c r="AE208" s="675"/>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row>
    <row r="209" ht="14.25" customHeight="1">
      <c r="A209" s="416" t="s">
        <v>520</v>
      </c>
      <c r="B209" s="25"/>
      <c r="C209" s="25"/>
      <c r="D209" s="25"/>
      <c r="E209" s="25"/>
      <c r="F209" s="25"/>
      <c r="G209" s="25"/>
      <c r="H209" s="25"/>
      <c r="I209" s="25"/>
      <c r="J209" s="25"/>
      <c r="K209" s="26"/>
      <c r="L209" s="677"/>
      <c r="M209" s="677"/>
      <c r="N209" s="423"/>
      <c r="O209" s="677"/>
      <c r="P209" s="677"/>
      <c r="Q209" s="677"/>
      <c r="R209" s="678"/>
      <c r="S209" s="250"/>
      <c r="T209" s="677"/>
      <c r="U209" s="677"/>
      <c r="V209" s="679"/>
      <c r="W209" s="677"/>
      <c r="X209" s="680"/>
      <c r="Y209" s="680"/>
      <c r="Z209" s="680"/>
      <c r="AA209" s="680"/>
      <c r="AB209" s="681"/>
      <c r="AC209" s="681"/>
      <c r="AD209" s="681"/>
      <c r="AE209" s="681"/>
      <c r="AF209" s="682"/>
      <c r="AG209" s="682"/>
      <c r="AH209" s="682"/>
      <c r="AI209" s="682"/>
      <c r="AJ209" s="682"/>
      <c r="AK209" s="682"/>
      <c r="AL209" s="682"/>
      <c r="AM209" s="682"/>
      <c r="AN209" s="682"/>
      <c r="AO209" s="682"/>
      <c r="AP209" s="682"/>
      <c r="AQ209" s="682"/>
      <c r="AR209" s="682"/>
      <c r="AS209" s="682"/>
      <c r="AT209" s="682"/>
      <c r="AU209" s="682"/>
      <c r="AV209" s="682"/>
      <c r="AW209" s="682"/>
      <c r="AX209" s="682"/>
      <c r="AY209" s="682"/>
    </row>
    <row r="210" ht="22.5" customHeight="1">
      <c r="A210" s="424">
        <v>6.0</v>
      </c>
      <c r="B210" s="424">
        <v>4.0</v>
      </c>
      <c r="C210" s="424" t="s">
        <v>224</v>
      </c>
      <c r="D210" s="424"/>
      <c r="E210" s="424"/>
      <c r="F210" s="424"/>
      <c r="G210" s="683"/>
      <c r="H210" s="684" t="s">
        <v>3325</v>
      </c>
      <c r="I210" s="426" t="s">
        <v>3326</v>
      </c>
      <c r="J210" s="424" t="s">
        <v>2082</v>
      </c>
      <c r="K210" s="424" t="s">
        <v>3327</v>
      </c>
      <c r="L210" s="427">
        <v>43536.0</v>
      </c>
      <c r="M210" s="424" t="s">
        <v>338</v>
      </c>
      <c r="N210" s="424" t="s">
        <v>152</v>
      </c>
      <c r="O210" s="427">
        <v>45162.0</v>
      </c>
      <c r="P210" s="424" t="s">
        <v>133</v>
      </c>
      <c r="Q210" s="424" t="s">
        <v>207</v>
      </c>
      <c r="R210" s="429" t="s">
        <v>3328</v>
      </c>
      <c r="S210" s="312"/>
      <c r="T210" s="424" t="s">
        <v>11</v>
      </c>
      <c r="U210" s="424"/>
      <c r="V210" s="424"/>
      <c r="W210" s="424"/>
      <c r="X210" s="430" t="s">
        <v>3329</v>
      </c>
      <c r="Y210" s="430" t="s">
        <v>3330</v>
      </c>
      <c r="Z210" s="430"/>
      <c r="AA210" s="430"/>
      <c r="AB210" s="430"/>
      <c r="AC210" s="444"/>
      <c r="AD210" s="444"/>
      <c r="AE210" s="444"/>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row>
    <row r="211" ht="22.5" customHeight="1">
      <c r="A211" s="424">
        <v>16.0</v>
      </c>
      <c r="B211" s="424">
        <v>4.0</v>
      </c>
      <c r="C211" s="424" t="s">
        <v>224</v>
      </c>
      <c r="D211" s="424"/>
      <c r="E211" s="424"/>
      <c r="F211" s="424"/>
      <c r="G211" s="683"/>
      <c r="H211" s="581">
        <v>1.33204017849E11</v>
      </c>
      <c r="I211" s="426" t="s">
        <v>3331</v>
      </c>
      <c r="J211" s="581" t="s">
        <v>3332</v>
      </c>
      <c r="K211" s="424" t="s">
        <v>3333</v>
      </c>
      <c r="L211" s="582">
        <v>43360.0</v>
      </c>
      <c r="M211" s="581" t="s">
        <v>350</v>
      </c>
      <c r="N211" s="581" t="s">
        <v>152</v>
      </c>
      <c r="O211" s="582">
        <v>44202.0</v>
      </c>
      <c r="P211" s="581" t="s">
        <v>37</v>
      </c>
      <c r="Q211" s="424" t="s">
        <v>215</v>
      </c>
      <c r="R211" s="429" t="s">
        <v>3334</v>
      </c>
      <c r="S211" s="312"/>
      <c r="T211" s="424" t="s">
        <v>11</v>
      </c>
      <c r="U211" s="424"/>
      <c r="V211" s="685"/>
      <c r="W211" s="424"/>
      <c r="X211" s="430" t="s">
        <v>3335</v>
      </c>
      <c r="Y211" s="430" t="s">
        <v>3336</v>
      </c>
      <c r="Z211" s="430" t="s">
        <v>3337</v>
      </c>
      <c r="AA211" s="430" t="s">
        <v>3338</v>
      </c>
      <c r="AB211" s="448" t="s">
        <v>1568</v>
      </c>
      <c r="AC211" s="448"/>
      <c r="AD211" s="430"/>
      <c r="AE211" s="430"/>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row>
    <row r="212" ht="18.75" customHeight="1">
      <c r="A212" s="424"/>
      <c r="B212" s="424"/>
      <c r="C212" s="424"/>
      <c r="D212" s="424"/>
      <c r="E212" s="424"/>
      <c r="F212" s="424"/>
      <c r="G212" s="683"/>
      <c r="H212" s="684"/>
      <c r="I212" s="426"/>
      <c r="J212" s="424"/>
      <c r="K212" s="424"/>
      <c r="L212" s="686"/>
      <c r="M212" s="424"/>
      <c r="N212" s="424"/>
      <c r="O212" s="427"/>
      <c r="P212" s="424"/>
      <c r="Q212" s="424"/>
      <c r="R212" s="687"/>
      <c r="S212" s="312"/>
      <c r="T212" s="424"/>
      <c r="U212" s="424"/>
      <c r="V212" s="424"/>
      <c r="W212" s="424"/>
      <c r="X212" s="688"/>
      <c r="Y212" s="688"/>
      <c r="Z212" s="430"/>
      <c r="AA212" s="430"/>
      <c r="AB212" s="430"/>
      <c r="AC212" s="430"/>
      <c r="AD212" s="430"/>
      <c r="AE212" s="430"/>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row>
    <row r="213" ht="22.5" customHeight="1">
      <c r="A213" s="424"/>
      <c r="B213" s="424"/>
      <c r="C213" s="424"/>
      <c r="D213" s="424"/>
      <c r="E213" s="424"/>
      <c r="F213" s="424"/>
      <c r="G213" s="683"/>
      <c r="H213" s="684"/>
      <c r="I213" s="426"/>
      <c r="J213" s="424"/>
      <c r="K213" s="424"/>
      <c r="L213" s="427"/>
      <c r="M213" s="424"/>
      <c r="N213" s="424"/>
      <c r="O213" s="427"/>
      <c r="P213" s="424"/>
      <c r="Q213" s="424"/>
      <c r="R213" s="429"/>
      <c r="S213" s="312"/>
      <c r="T213" s="424"/>
      <c r="U213" s="424"/>
      <c r="V213" s="424"/>
      <c r="W213" s="424"/>
      <c r="X213" s="430"/>
      <c r="Y213" s="430"/>
      <c r="Z213" s="430"/>
      <c r="AA213" s="430"/>
      <c r="AB213" s="430"/>
      <c r="AC213" s="430"/>
      <c r="AD213" s="430"/>
      <c r="AE213" s="430"/>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row>
    <row r="214" ht="18.75" customHeight="1">
      <c r="A214" s="424"/>
      <c r="B214" s="424"/>
      <c r="C214" s="424"/>
      <c r="D214" s="424"/>
      <c r="E214" s="424"/>
      <c r="F214" s="424"/>
      <c r="G214" s="683"/>
      <c r="H214" s="684"/>
      <c r="I214" s="426"/>
      <c r="J214" s="424"/>
      <c r="K214" s="424"/>
      <c r="L214" s="427"/>
      <c r="M214" s="424"/>
      <c r="N214" s="424"/>
      <c r="O214" s="427"/>
      <c r="P214" s="424"/>
      <c r="Q214" s="424"/>
      <c r="R214" s="429"/>
      <c r="S214" s="689"/>
      <c r="T214" s="424"/>
      <c r="U214" s="424"/>
      <c r="V214" s="424"/>
      <c r="W214" s="424"/>
      <c r="X214" s="688"/>
      <c r="Y214" s="688"/>
      <c r="Z214" s="430"/>
      <c r="AA214" s="430"/>
      <c r="AB214" s="430"/>
      <c r="AC214" s="430"/>
      <c r="AD214" s="430"/>
      <c r="AE214" s="430"/>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row>
    <row r="215" ht="18.75" customHeight="1">
      <c r="A215" s="424"/>
      <c r="B215" s="424"/>
      <c r="C215" s="424"/>
      <c r="D215" s="424"/>
      <c r="E215" s="424"/>
      <c r="F215" s="424"/>
      <c r="G215" s="683"/>
      <c r="H215" s="684"/>
      <c r="I215" s="426"/>
      <c r="J215" s="424"/>
      <c r="K215" s="424"/>
      <c r="L215" s="427"/>
      <c r="M215" s="424"/>
      <c r="N215" s="424"/>
      <c r="O215" s="427"/>
      <c r="P215" s="424"/>
      <c r="Q215" s="424"/>
      <c r="R215" s="429"/>
      <c r="S215" s="312"/>
      <c r="T215" s="424"/>
      <c r="U215" s="424"/>
      <c r="V215" s="424"/>
      <c r="W215" s="424"/>
      <c r="X215" s="688"/>
      <c r="Y215" s="688"/>
      <c r="Z215" s="430"/>
      <c r="AA215" s="430"/>
      <c r="AB215" s="430"/>
      <c r="AC215" s="430"/>
      <c r="AD215" s="430"/>
      <c r="AE215" s="430"/>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row>
    <row r="216" ht="18.0" customHeight="1">
      <c r="A216" s="424"/>
      <c r="B216" s="424"/>
      <c r="C216" s="424"/>
      <c r="D216" s="424"/>
      <c r="E216" s="424"/>
      <c r="F216" s="424"/>
      <c r="G216" s="683"/>
      <c r="H216" s="684"/>
      <c r="I216" s="426"/>
      <c r="J216" s="424"/>
      <c r="K216" s="424"/>
      <c r="L216" s="427"/>
      <c r="M216" s="424"/>
      <c r="N216" s="424"/>
      <c r="O216" s="427"/>
      <c r="P216" s="424"/>
      <c r="Q216" s="424"/>
      <c r="R216" s="429"/>
      <c r="S216" s="312"/>
      <c r="T216" s="424"/>
      <c r="U216" s="424"/>
      <c r="V216" s="424"/>
      <c r="W216" s="424"/>
      <c r="X216" s="685"/>
      <c r="Y216" s="685"/>
      <c r="Z216" s="430"/>
      <c r="AA216" s="430"/>
      <c r="AB216" s="430"/>
      <c r="AC216" s="430"/>
      <c r="AD216" s="430"/>
      <c r="AE216" s="430"/>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row>
    <row r="217" ht="14.25" customHeight="1">
      <c r="A217" s="424"/>
      <c r="B217" s="424"/>
      <c r="C217" s="424"/>
      <c r="D217" s="424"/>
      <c r="E217" s="424"/>
      <c r="F217" s="424"/>
      <c r="G217" s="690"/>
      <c r="H217" s="684"/>
      <c r="I217" s="426"/>
      <c r="J217" s="424"/>
      <c r="K217" s="424"/>
      <c r="L217" s="427"/>
      <c r="M217" s="424"/>
      <c r="N217" s="424"/>
      <c r="O217" s="427"/>
      <c r="P217" s="424"/>
      <c r="Q217" s="424"/>
      <c r="R217" s="429"/>
      <c r="S217" s="312"/>
      <c r="T217" s="424"/>
      <c r="U217" s="424"/>
      <c r="V217" s="424"/>
      <c r="W217" s="424"/>
      <c r="X217" s="685"/>
      <c r="Y217" s="685"/>
      <c r="Z217" s="430"/>
      <c r="AA217" s="430"/>
      <c r="AB217" s="430"/>
      <c r="AC217" s="430"/>
      <c r="AD217" s="430"/>
      <c r="AE217" s="430"/>
      <c r="AF217" s="223"/>
      <c r="AG217" s="172"/>
      <c r="AH217" s="172"/>
      <c r="AI217" s="223"/>
      <c r="AJ217" s="223"/>
      <c r="AK217" s="223"/>
      <c r="AL217" s="223"/>
      <c r="AM217" s="223"/>
      <c r="AN217" s="223"/>
      <c r="AO217" s="223"/>
      <c r="AP217" s="223"/>
      <c r="AQ217" s="223"/>
      <c r="AR217" s="223"/>
      <c r="AS217" s="223"/>
      <c r="AT217" s="223"/>
      <c r="AU217" s="223"/>
      <c r="AV217" s="223"/>
      <c r="AW217" s="223"/>
      <c r="AX217" s="223"/>
      <c r="AY217" s="223"/>
    </row>
    <row r="218" ht="15.0" customHeight="1">
      <c r="A218" s="341"/>
      <c r="B218" s="341"/>
      <c r="C218" s="341"/>
      <c r="D218" s="341"/>
      <c r="E218" s="341"/>
      <c r="F218" s="341"/>
      <c r="G218" s="690"/>
      <c r="H218" s="611"/>
      <c r="I218" s="474"/>
      <c r="J218" s="341"/>
      <c r="K218" s="341"/>
      <c r="L218" s="476"/>
      <c r="M218" s="341"/>
      <c r="N218" s="341"/>
      <c r="O218" s="476"/>
      <c r="P218" s="341"/>
      <c r="Q218" s="341"/>
      <c r="R218" s="348"/>
      <c r="S218" s="346"/>
      <c r="T218" s="341"/>
      <c r="U218" s="341"/>
      <c r="V218" s="341"/>
      <c r="W218" s="341"/>
      <c r="X218" s="637"/>
      <c r="Y218" s="637"/>
      <c r="Z218" s="349"/>
      <c r="AA218" s="349"/>
      <c r="AB218" s="349"/>
      <c r="AC218" s="349"/>
      <c r="AD218" s="349"/>
      <c r="AE218" s="349"/>
      <c r="AF218" s="613"/>
      <c r="AG218" s="613"/>
      <c r="AH218" s="691"/>
      <c r="AI218" s="692"/>
      <c r="AJ218" s="692"/>
      <c r="AK218" s="692"/>
      <c r="AL218" s="692"/>
      <c r="AM218" s="692"/>
      <c r="AN218" s="692"/>
      <c r="AO218" s="692"/>
      <c r="AP218" s="692"/>
      <c r="AQ218" s="692"/>
      <c r="AR218" s="692"/>
      <c r="AS218" s="692"/>
      <c r="AT218" s="692"/>
      <c r="AU218" s="692"/>
      <c r="AV218" s="692"/>
      <c r="AW218" s="692"/>
      <c r="AX218" s="692"/>
      <c r="AY218" s="692"/>
    </row>
    <row r="219" ht="22.5" customHeight="1">
      <c r="A219" s="424"/>
      <c r="B219" s="424"/>
      <c r="C219" s="424"/>
      <c r="D219" s="424"/>
      <c r="E219" s="424"/>
      <c r="F219" s="424"/>
      <c r="G219" s="683"/>
      <c r="H219" s="684"/>
      <c r="I219" s="426"/>
      <c r="J219" s="424"/>
      <c r="K219" s="424"/>
      <c r="L219" s="427"/>
      <c r="M219" s="424"/>
      <c r="N219" s="424"/>
      <c r="O219" s="427"/>
      <c r="P219" s="424"/>
      <c r="Q219" s="424"/>
      <c r="R219" s="429"/>
      <c r="S219" s="689"/>
      <c r="T219" s="424"/>
      <c r="U219" s="424"/>
      <c r="V219" s="424"/>
      <c r="W219" s="424"/>
      <c r="X219" s="685"/>
      <c r="Y219" s="685"/>
      <c r="Z219" s="430"/>
      <c r="AA219" s="430"/>
      <c r="AB219" s="430"/>
      <c r="AC219" s="430"/>
      <c r="AD219" s="430"/>
      <c r="AE219" s="430"/>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row>
    <row r="220" ht="22.5" customHeight="1">
      <c r="A220" s="424"/>
      <c r="B220" s="424"/>
      <c r="C220" s="424"/>
      <c r="D220" s="424"/>
      <c r="E220" s="424"/>
      <c r="F220" s="424"/>
      <c r="G220" s="683"/>
      <c r="H220" s="684"/>
      <c r="I220" s="426"/>
      <c r="J220" s="424"/>
      <c r="K220" s="424"/>
      <c r="L220" s="427"/>
      <c r="M220" s="424"/>
      <c r="N220" s="424"/>
      <c r="O220" s="427"/>
      <c r="P220" s="424"/>
      <c r="Q220" s="424"/>
      <c r="R220" s="429"/>
      <c r="S220" s="689"/>
      <c r="T220" s="424"/>
      <c r="U220" s="424"/>
      <c r="V220" s="424"/>
      <c r="W220" s="424"/>
      <c r="X220" s="685"/>
      <c r="Y220" s="685"/>
      <c r="Z220" s="430"/>
      <c r="AA220" s="430"/>
      <c r="AB220" s="430"/>
      <c r="AC220" s="430"/>
      <c r="AD220" s="430"/>
      <c r="AE220" s="430"/>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row>
    <row r="221" ht="22.5" customHeight="1">
      <c r="A221" s="424"/>
      <c r="B221" s="424"/>
      <c r="C221" s="424"/>
      <c r="D221" s="424"/>
      <c r="E221" s="424"/>
      <c r="F221" s="424"/>
      <c r="G221" s="683"/>
      <c r="H221" s="684"/>
      <c r="I221" s="426"/>
      <c r="J221" s="424"/>
      <c r="K221" s="424"/>
      <c r="L221" s="427"/>
      <c r="M221" s="424"/>
      <c r="N221" s="424"/>
      <c r="O221" s="427"/>
      <c r="P221" s="424"/>
      <c r="Q221" s="424"/>
      <c r="R221" s="429"/>
      <c r="S221" s="312"/>
      <c r="T221" s="424"/>
      <c r="U221" s="424"/>
      <c r="V221" s="424"/>
      <c r="W221" s="424"/>
      <c r="X221" s="685"/>
      <c r="Y221" s="685"/>
      <c r="Z221" s="430"/>
      <c r="AA221" s="430"/>
      <c r="AB221" s="430"/>
      <c r="AC221" s="430"/>
      <c r="AD221" s="430"/>
      <c r="AE221" s="430"/>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row>
    <row r="222" ht="22.5" customHeight="1">
      <c r="A222" s="424"/>
      <c r="B222" s="424"/>
      <c r="C222" s="424"/>
      <c r="D222" s="424"/>
      <c r="E222" s="424"/>
      <c r="F222" s="424"/>
      <c r="G222" s="683"/>
      <c r="H222" s="684"/>
      <c r="I222" s="426"/>
      <c r="J222" s="424"/>
      <c r="K222" s="424"/>
      <c r="L222" s="427"/>
      <c r="M222" s="424"/>
      <c r="N222" s="424"/>
      <c r="O222" s="427"/>
      <c r="P222" s="424"/>
      <c r="Q222" s="424"/>
      <c r="R222" s="429"/>
      <c r="S222" s="689"/>
      <c r="T222" s="424"/>
      <c r="U222" s="424"/>
      <c r="V222" s="424"/>
      <c r="W222" s="424"/>
      <c r="X222" s="685"/>
      <c r="Y222" s="685"/>
      <c r="Z222" s="430"/>
      <c r="AA222" s="430"/>
      <c r="AB222" s="430"/>
      <c r="AC222" s="430"/>
      <c r="AD222" s="430"/>
      <c r="AE222" s="430"/>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row>
    <row r="223" ht="22.5" customHeight="1">
      <c r="A223" s="424"/>
      <c r="B223" s="424"/>
      <c r="C223" s="424"/>
      <c r="D223" s="424"/>
      <c r="E223" s="424"/>
      <c r="F223" s="424"/>
      <c r="G223" s="683"/>
      <c r="H223" s="684"/>
      <c r="I223" s="426"/>
      <c r="J223" s="424"/>
      <c r="K223" s="424"/>
      <c r="L223" s="427"/>
      <c r="M223" s="424"/>
      <c r="N223" s="424"/>
      <c r="O223" s="427"/>
      <c r="P223" s="424"/>
      <c r="Q223" s="424"/>
      <c r="R223" s="429"/>
      <c r="S223" s="689"/>
      <c r="T223" s="424"/>
      <c r="U223" s="424"/>
      <c r="V223" s="424"/>
      <c r="W223" s="424"/>
      <c r="X223" s="685"/>
      <c r="Y223" s="685"/>
      <c r="Z223" s="430"/>
      <c r="AA223" s="430"/>
      <c r="AB223" s="430"/>
      <c r="AC223" s="430"/>
      <c r="AD223" s="430"/>
      <c r="AE223" s="430"/>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row>
    <row r="224" ht="14.25" customHeight="1">
      <c r="A224" s="693"/>
      <c r="B224" s="693"/>
      <c r="C224" s="693"/>
      <c r="D224" s="693"/>
      <c r="E224" s="693"/>
      <c r="F224" s="693"/>
      <c r="G224" s="694"/>
      <c r="H224" s="695"/>
      <c r="I224" s="696"/>
      <c r="J224" s="693"/>
      <c r="K224" s="693"/>
      <c r="L224" s="697"/>
      <c r="M224" s="693"/>
      <c r="N224" s="693"/>
      <c r="O224" s="697"/>
      <c r="P224" s="693"/>
      <c r="Q224" s="693"/>
      <c r="R224" s="698"/>
      <c r="S224" s="699"/>
      <c r="T224" s="693"/>
      <c r="U224" s="693"/>
      <c r="V224" s="693"/>
      <c r="W224" s="693"/>
      <c r="X224" s="700"/>
      <c r="Y224" s="700"/>
      <c r="Z224" s="701"/>
      <c r="AA224" s="701"/>
      <c r="AB224" s="702"/>
      <c r="AC224" s="703"/>
      <c r="AD224" s="703"/>
      <c r="AE224" s="703"/>
      <c r="AF224" s="704"/>
      <c r="AG224" s="704"/>
      <c r="AH224" s="704"/>
      <c r="AI224" s="704"/>
      <c r="AJ224" s="704"/>
      <c r="AK224" s="704"/>
      <c r="AL224" s="704"/>
      <c r="AM224" s="704"/>
      <c r="AN224" s="704"/>
      <c r="AO224" s="704"/>
      <c r="AP224" s="704"/>
      <c r="AQ224" s="704"/>
      <c r="AR224" s="704"/>
      <c r="AS224" s="704"/>
      <c r="AT224" s="704"/>
      <c r="AU224" s="704"/>
      <c r="AV224" s="704"/>
      <c r="AW224" s="704"/>
      <c r="AX224" s="704"/>
      <c r="AY224" s="704"/>
    </row>
    <row r="225" ht="14.25" customHeight="1">
      <c r="A225" s="693"/>
      <c r="B225" s="693"/>
      <c r="C225" s="693"/>
      <c r="D225" s="693"/>
      <c r="E225" s="693"/>
      <c r="F225" s="693"/>
      <c r="G225" s="694"/>
      <c r="H225" s="695"/>
      <c r="I225" s="696"/>
      <c r="J225" s="693"/>
      <c r="K225" s="693"/>
      <c r="L225" s="697"/>
      <c r="M225" s="693"/>
      <c r="N225" s="693"/>
      <c r="O225" s="697"/>
      <c r="P225" s="693"/>
      <c r="Q225" s="693"/>
      <c r="R225" s="698"/>
      <c r="S225" s="699"/>
      <c r="T225" s="693"/>
      <c r="U225" s="693"/>
      <c r="V225" s="693"/>
      <c r="W225" s="693"/>
      <c r="X225" s="700"/>
      <c r="Y225" s="700"/>
      <c r="Z225" s="701"/>
      <c r="AA225" s="701"/>
      <c r="AB225" s="703"/>
      <c r="AC225" s="703"/>
      <c r="AD225" s="703"/>
      <c r="AE225" s="703"/>
      <c r="AF225" s="704"/>
      <c r="AG225" s="704"/>
      <c r="AH225" s="704"/>
      <c r="AI225" s="704"/>
      <c r="AJ225" s="704"/>
      <c r="AK225" s="704"/>
      <c r="AL225" s="704"/>
      <c r="AM225" s="704"/>
      <c r="AN225" s="704"/>
      <c r="AO225" s="704"/>
      <c r="AP225" s="704"/>
      <c r="AQ225" s="704"/>
      <c r="AR225" s="704"/>
      <c r="AS225" s="704"/>
      <c r="AT225" s="704"/>
      <c r="AU225" s="704"/>
      <c r="AV225" s="704"/>
      <c r="AW225" s="704"/>
      <c r="AX225" s="704"/>
      <c r="AY225" s="704"/>
    </row>
    <row r="226" ht="14.25" customHeight="1">
      <c r="A226" s="705"/>
      <c r="B226" s="705"/>
      <c r="C226" s="706"/>
      <c r="D226" s="706"/>
      <c r="E226" s="705"/>
      <c r="F226" s="705"/>
      <c r="G226" s="706"/>
      <c r="H226" s="707"/>
      <c r="I226" s="708"/>
      <c r="J226" s="705"/>
      <c r="K226" s="705"/>
      <c r="L226" s="709"/>
      <c r="M226" s="705"/>
      <c r="N226" s="705"/>
      <c r="O226" s="709"/>
      <c r="P226" s="705"/>
      <c r="Q226" s="705"/>
      <c r="R226" s="710"/>
      <c r="S226" s="285"/>
      <c r="T226" s="705"/>
      <c r="U226" s="705"/>
      <c r="V226" s="705"/>
      <c r="W226" s="705"/>
      <c r="X226" s="711"/>
      <c r="Y226" s="711"/>
      <c r="Z226" s="340"/>
      <c r="AA226" s="340"/>
      <c r="AB226" s="340"/>
      <c r="AC226" s="340"/>
      <c r="AD226" s="340"/>
      <c r="AE226" s="340"/>
      <c r="AF226" s="609"/>
      <c r="AG226" s="609"/>
      <c r="AH226" s="609"/>
      <c r="AI226" s="609"/>
      <c r="AJ226" s="609"/>
      <c r="AK226" s="609"/>
      <c r="AL226" s="609"/>
      <c r="AM226" s="609"/>
      <c r="AN226" s="609"/>
      <c r="AO226" s="609"/>
      <c r="AP226" s="609"/>
      <c r="AQ226" s="609"/>
      <c r="AR226" s="609"/>
      <c r="AS226" s="609"/>
      <c r="AT226" s="609"/>
      <c r="AU226" s="609"/>
      <c r="AV226" s="609"/>
      <c r="AW226" s="609"/>
      <c r="AX226" s="609"/>
      <c r="AY226" s="609"/>
    </row>
    <row r="227" ht="14.25" customHeight="1">
      <c r="A227" s="705"/>
      <c r="B227" s="705"/>
      <c r="C227" s="706"/>
      <c r="D227" s="706"/>
      <c r="E227" s="705"/>
      <c r="F227" s="705"/>
      <c r="G227" s="706"/>
      <c r="H227" s="707"/>
      <c r="I227" s="708"/>
      <c r="J227" s="705"/>
      <c r="K227" s="705"/>
      <c r="L227" s="709"/>
      <c r="M227" s="705"/>
      <c r="N227" s="705"/>
      <c r="O227" s="709"/>
      <c r="P227" s="705"/>
      <c r="Q227" s="705"/>
      <c r="R227" s="710"/>
      <c r="S227" s="285"/>
      <c r="T227" s="705"/>
      <c r="U227" s="705"/>
      <c r="V227" s="705"/>
      <c r="W227" s="705"/>
      <c r="X227" s="711"/>
      <c r="Y227" s="711"/>
      <c r="Z227" s="340"/>
      <c r="AA227" s="340"/>
      <c r="AB227" s="340"/>
      <c r="AC227" s="340"/>
      <c r="AD227" s="340"/>
      <c r="AE227" s="340"/>
      <c r="AF227" s="609"/>
      <c r="AG227" s="609"/>
      <c r="AH227" s="609"/>
      <c r="AI227" s="609"/>
      <c r="AJ227" s="609"/>
      <c r="AK227" s="609"/>
      <c r="AL227" s="609"/>
      <c r="AM227" s="609"/>
      <c r="AN227" s="609"/>
      <c r="AO227" s="609"/>
      <c r="AP227" s="609"/>
      <c r="AQ227" s="609"/>
      <c r="AR227" s="609"/>
      <c r="AS227" s="609"/>
      <c r="AT227" s="609"/>
      <c r="AU227" s="609"/>
      <c r="AV227" s="609"/>
      <c r="AW227" s="609"/>
      <c r="AX227" s="609"/>
      <c r="AY227" s="609"/>
    </row>
    <row r="228" ht="14.25" customHeight="1">
      <c r="A228" s="705"/>
      <c r="B228" s="705"/>
      <c r="C228" s="706"/>
      <c r="D228" s="706"/>
      <c r="E228" s="705"/>
      <c r="F228" s="705"/>
      <c r="G228" s="706"/>
      <c r="H228" s="707"/>
      <c r="I228" s="708"/>
      <c r="J228" s="705"/>
      <c r="K228" s="705"/>
      <c r="L228" s="709"/>
      <c r="M228" s="705"/>
      <c r="N228" s="705"/>
      <c r="O228" s="709"/>
      <c r="P228" s="705"/>
      <c r="Q228" s="705"/>
      <c r="R228" s="710"/>
      <c r="S228" s="285"/>
      <c r="T228" s="705"/>
      <c r="U228" s="705"/>
      <c r="V228" s="705"/>
      <c r="W228" s="705"/>
      <c r="X228" s="711"/>
      <c r="Y228" s="711"/>
      <c r="Z228" s="340"/>
      <c r="AA228" s="340"/>
      <c r="AB228" s="340"/>
      <c r="AC228" s="340"/>
      <c r="AD228" s="340"/>
      <c r="AE228" s="340"/>
      <c r="AF228" s="609"/>
      <c r="AG228" s="609"/>
      <c r="AH228" s="609"/>
      <c r="AI228" s="609"/>
      <c r="AJ228" s="609"/>
      <c r="AK228" s="609"/>
      <c r="AL228" s="609"/>
      <c r="AM228" s="609"/>
      <c r="AN228" s="609"/>
      <c r="AO228" s="609"/>
      <c r="AP228" s="609"/>
      <c r="AQ228" s="609"/>
      <c r="AR228" s="609"/>
      <c r="AS228" s="609"/>
      <c r="AT228" s="609"/>
      <c r="AU228" s="609"/>
      <c r="AV228" s="609"/>
      <c r="AW228" s="609"/>
      <c r="AX228" s="609"/>
      <c r="AY228" s="609"/>
    </row>
    <row r="229" ht="14.25" customHeight="1">
      <c r="A229" s="705"/>
      <c r="B229" s="705"/>
      <c r="C229" s="706"/>
      <c r="D229" s="706"/>
      <c r="E229" s="705"/>
      <c r="F229" s="705"/>
      <c r="G229" s="706"/>
      <c r="H229" s="707"/>
      <c r="I229" s="708"/>
      <c r="J229" s="705"/>
      <c r="K229" s="705"/>
      <c r="L229" s="709"/>
      <c r="M229" s="705"/>
      <c r="N229" s="705"/>
      <c r="O229" s="709"/>
      <c r="P229" s="705"/>
      <c r="Q229" s="705"/>
      <c r="R229" s="710"/>
      <c r="S229" s="285"/>
      <c r="T229" s="705"/>
      <c r="U229" s="705"/>
      <c r="V229" s="705"/>
      <c r="W229" s="705"/>
      <c r="X229" s="711"/>
      <c r="Y229" s="711"/>
      <c r="Z229" s="340"/>
      <c r="AA229" s="340"/>
      <c r="AB229" s="340"/>
      <c r="AC229" s="340"/>
      <c r="AD229" s="340"/>
      <c r="AE229" s="340"/>
      <c r="AF229" s="609"/>
      <c r="AG229" s="609"/>
      <c r="AH229" s="609"/>
      <c r="AI229" s="609"/>
      <c r="AJ229" s="609"/>
      <c r="AK229" s="609"/>
      <c r="AL229" s="609"/>
      <c r="AM229" s="609"/>
      <c r="AN229" s="609"/>
      <c r="AO229" s="609"/>
      <c r="AP229" s="609"/>
      <c r="AQ229" s="609"/>
      <c r="AR229" s="609"/>
      <c r="AS229" s="609"/>
      <c r="AT229" s="609"/>
      <c r="AU229" s="609"/>
      <c r="AV229" s="609"/>
      <c r="AW229" s="609"/>
      <c r="AX229" s="609"/>
      <c r="AY229" s="609"/>
    </row>
    <row r="230" ht="14.25" customHeight="1">
      <c r="A230" s="705"/>
      <c r="B230" s="705"/>
      <c r="C230" s="706"/>
      <c r="D230" s="706"/>
      <c r="E230" s="705"/>
      <c r="F230" s="705"/>
      <c r="G230" s="706"/>
      <c r="H230" s="707"/>
      <c r="I230" s="708"/>
      <c r="J230" s="705"/>
      <c r="K230" s="705"/>
      <c r="L230" s="709"/>
      <c r="M230" s="705"/>
      <c r="N230" s="705"/>
      <c r="O230" s="709"/>
      <c r="P230" s="705"/>
      <c r="Q230" s="705"/>
      <c r="R230" s="710"/>
      <c r="S230" s="285"/>
      <c r="T230" s="705"/>
      <c r="U230" s="705"/>
      <c r="V230" s="705"/>
      <c r="W230" s="705"/>
      <c r="X230" s="711"/>
      <c r="Y230" s="711"/>
      <c r="Z230" s="340"/>
      <c r="AA230" s="340"/>
      <c r="AB230" s="340"/>
      <c r="AC230" s="340"/>
      <c r="AD230" s="340"/>
      <c r="AE230" s="340"/>
      <c r="AF230" s="609"/>
      <c r="AG230" s="609"/>
      <c r="AH230" s="609"/>
      <c r="AI230" s="609"/>
      <c r="AJ230" s="609"/>
      <c r="AK230" s="609"/>
      <c r="AL230" s="609"/>
      <c r="AM230" s="609"/>
      <c r="AN230" s="609"/>
      <c r="AO230" s="609"/>
      <c r="AP230" s="609"/>
      <c r="AQ230" s="609"/>
      <c r="AR230" s="609"/>
      <c r="AS230" s="609"/>
      <c r="AT230" s="609"/>
      <c r="AU230" s="609"/>
      <c r="AV230" s="609"/>
      <c r="AW230" s="609"/>
      <c r="AX230" s="609"/>
      <c r="AY230" s="609"/>
    </row>
    <row r="231" ht="14.25" customHeight="1">
      <c r="A231" s="705"/>
      <c r="B231" s="705"/>
      <c r="C231" s="706"/>
      <c r="D231" s="706"/>
      <c r="E231" s="705"/>
      <c r="F231" s="705"/>
      <c r="G231" s="706"/>
      <c r="H231" s="707"/>
      <c r="I231" s="708"/>
      <c r="J231" s="705"/>
      <c r="K231" s="705"/>
      <c r="L231" s="709"/>
      <c r="M231" s="705"/>
      <c r="N231" s="705"/>
      <c r="O231" s="709"/>
      <c r="P231" s="705"/>
      <c r="Q231" s="705"/>
      <c r="R231" s="710"/>
      <c r="S231" s="285"/>
      <c r="T231" s="705"/>
      <c r="U231" s="705"/>
      <c r="V231" s="705"/>
      <c r="W231" s="705"/>
      <c r="X231" s="711"/>
      <c r="Y231" s="711"/>
      <c r="Z231" s="340"/>
      <c r="AA231" s="340"/>
      <c r="AB231" s="340"/>
      <c r="AC231" s="340"/>
      <c r="AD231" s="340"/>
      <c r="AE231" s="340"/>
      <c r="AF231" s="609"/>
      <c r="AG231" s="609"/>
      <c r="AH231" s="609"/>
      <c r="AI231" s="609"/>
      <c r="AJ231" s="609"/>
      <c r="AK231" s="609"/>
      <c r="AL231" s="609"/>
      <c r="AM231" s="609"/>
      <c r="AN231" s="609"/>
      <c r="AO231" s="609"/>
      <c r="AP231" s="609"/>
      <c r="AQ231" s="609"/>
      <c r="AR231" s="609"/>
      <c r="AS231" s="609"/>
      <c r="AT231" s="609"/>
      <c r="AU231" s="609"/>
      <c r="AV231" s="609"/>
      <c r="AW231" s="609"/>
      <c r="AX231" s="609"/>
      <c r="AY231" s="609"/>
    </row>
    <row r="232" ht="14.25" customHeight="1">
      <c r="A232" s="705"/>
      <c r="B232" s="705"/>
      <c r="C232" s="706"/>
      <c r="D232" s="706"/>
      <c r="E232" s="705"/>
      <c r="F232" s="705"/>
      <c r="G232" s="706"/>
      <c r="H232" s="707"/>
      <c r="I232" s="708"/>
      <c r="J232" s="705"/>
      <c r="K232" s="705"/>
      <c r="L232" s="709"/>
      <c r="M232" s="705"/>
      <c r="N232" s="705"/>
      <c r="O232" s="709"/>
      <c r="P232" s="705"/>
      <c r="Q232" s="705"/>
      <c r="R232" s="710"/>
      <c r="S232" s="285"/>
      <c r="T232" s="705"/>
      <c r="U232" s="705"/>
      <c r="V232" s="705"/>
      <c r="W232" s="705"/>
      <c r="X232" s="711"/>
      <c r="Y232" s="711"/>
      <c r="Z232" s="340"/>
      <c r="AA232" s="340"/>
      <c r="AB232" s="340"/>
      <c r="AC232" s="340"/>
      <c r="AD232" s="340"/>
      <c r="AE232" s="340"/>
      <c r="AF232" s="609"/>
      <c r="AG232" s="609"/>
      <c r="AH232" s="609"/>
      <c r="AI232" s="609"/>
      <c r="AJ232" s="609"/>
      <c r="AK232" s="609"/>
      <c r="AL232" s="609"/>
      <c r="AM232" s="609"/>
      <c r="AN232" s="609"/>
      <c r="AO232" s="609"/>
      <c r="AP232" s="609"/>
      <c r="AQ232" s="609"/>
      <c r="AR232" s="609"/>
      <c r="AS232" s="609"/>
      <c r="AT232" s="609"/>
      <c r="AU232" s="609"/>
      <c r="AV232" s="609"/>
      <c r="AW232" s="609"/>
      <c r="AX232" s="609"/>
      <c r="AY232" s="609"/>
    </row>
    <row r="233" ht="14.25" customHeight="1">
      <c r="A233" s="705"/>
      <c r="B233" s="705"/>
      <c r="C233" s="706"/>
      <c r="D233" s="706"/>
      <c r="E233" s="705"/>
      <c r="F233" s="705"/>
      <c r="G233" s="706"/>
      <c r="H233" s="707"/>
      <c r="I233" s="708"/>
      <c r="J233" s="705"/>
      <c r="K233" s="705"/>
      <c r="L233" s="709"/>
      <c r="M233" s="705"/>
      <c r="N233" s="705"/>
      <c r="O233" s="709"/>
      <c r="P233" s="705"/>
      <c r="Q233" s="705"/>
      <c r="R233" s="710"/>
      <c r="S233" s="285"/>
      <c r="T233" s="705"/>
      <c r="U233" s="705"/>
      <c r="V233" s="705"/>
      <c r="W233" s="705"/>
      <c r="X233" s="711"/>
      <c r="Y233" s="711"/>
      <c r="Z233" s="340"/>
      <c r="AA233" s="340"/>
      <c r="AB233" s="340"/>
      <c r="AC233" s="340"/>
      <c r="AD233" s="340"/>
      <c r="AE233" s="340"/>
      <c r="AF233" s="609"/>
      <c r="AG233" s="609"/>
      <c r="AH233" s="609"/>
      <c r="AI233" s="609"/>
      <c r="AJ233" s="609"/>
      <c r="AK233" s="609"/>
      <c r="AL233" s="609"/>
      <c r="AM233" s="609"/>
      <c r="AN233" s="609"/>
      <c r="AO233" s="609"/>
      <c r="AP233" s="609"/>
      <c r="AQ233" s="609"/>
      <c r="AR233" s="609"/>
      <c r="AS233" s="609"/>
      <c r="AT233" s="609"/>
      <c r="AU233" s="609"/>
      <c r="AV233" s="609"/>
      <c r="AW233" s="609"/>
      <c r="AX233" s="609"/>
      <c r="AY233" s="609"/>
    </row>
    <row r="234" ht="14.25" customHeight="1">
      <c r="A234" s="705"/>
      <c r="B234" s="705"/>
      <c r="C234" s="706"/>
      <c r="D234" s="706"/>
      <c r="E234" s="705"/>
      <c r="F234" s="705"/>
      <c r="G234" s="706"/>
      <c r="H234" s="707"/>
      <c r="I234" s="708"/>
      <c r="J234" s="705"/>
      <c r="K234" s="705"/>
      <c r="L234" s="709"/>
      <c r="M234" s="705"/>
      <c r="N234" s="705"/>
      <c r="O234" s="709"/>
      <c r="P234" s="705"/>
      <c r="Q234" s="705"/>
      <c r="R234" s="710"/>
      <c r="S234" s="285"/>
      <c r="T234" s="705"/>
      <c r="U234" s="705"/>
      <c r="V234" s="705"/>
      <c r="W234" s="705"/>
      <c r="X234" s="711"/>
      <c r="Y234" s="711"/>
      <c r="Z234" s="340"/>
      <c r="AA234" s="340"/>
      <c r="AB234" s="340"/>
      <c r="AC234" s="340"/>
      <c r="AD234" s="340"/>
      <c r="AE234" s="340"/>
      <c r="AF234" s="609"/>
      <c r="AG234" s="609"/>
      <c r="AH234" s="609"/>
      <c r="AI234" s="609"/>
      <c r="AJ234" s="609"/>
      <c r="AK234" s="609"/>
      <c r="AL234" s="609"/>
      <c r="AM234" s="609"/>
      <c r="AN234" s="609"/>
      <c r="AO234" s="609"/>
      <c r="AP234" s="609"/>
      <c r="AQ234" s="609"/>
      <c r="AR234" s="609"/>
      <c r="AS234" s="609"/>
      <c r="AT234" s="609"/>
      <c r="AU234" s="609"/>
      <c r="AV234" s="609"/>
      <c r="AW234" s="609"/>
      <c r="AX234" s="609"/>
      <c r="AY234" s="609"/>
    </row>
    <row r="235" ht="14.25" customHeight="1">
      <c r="A235" s="705"/>
      <c r="B235" s="705"/>
      <c r="C235" s="706"/>
      <c r="D235" s="706"/>
      <c r="E235" s="705"/>
      <c r="F235" s="705"/>
      <c r="G235" s="706"/>
      <c r="H235" s="707"/>
      <c r="I235" s="708"/>
      <c r="J235" s="705"/>
      <c r="K235" s="705"/>
      <c r="L235" s="709"/>
      <c r="M235" s="705"/>
      <c r="N235" s="705"/>
      <c r="O235" s="709"/>
      <c r="P235" s="705"/>
      <c r="Q235" s="705"/>
      <c r="R235" s="710"/>
      <c r="S235" s="285"/>
      <c r="T235" s="705"/>
      <c r="U235" s="705"/>
      <c r="V235" s="705"/>
      <c r="W235" s="705"/>
      <c r="X235" s="711"/>
      <c r="Y235" s="711"/>
      <c r="Z235" s="340"/>
      <c r="AA235" s="340"/>
      <c r="AB235" s="340"/>
      <c r="AC235" s="340"/>
      <c r="AD235" s="340"/>
      <c r="AE235" s="340"/>
      <c r="AF235" s="609"/>
      <c r="AG235" s="609"/>
      <c r="AH235" s="609"/>
      <c r="AI235" s="609"/>
      <c r="AJ235" s="609"/>
      <c r="AK235" s="609"/>
      <c r="AL235" s="609"/>
      <c r="AM235" s="609"/>
      <c r="AN235" s="609"/>
      <c r="AO235" s="609"/>
      <c r="AP235" s="609"/>
      <c r="AQ235" s="609"/>
      <c r="AR235" s="609"/>
      <c r="AS235" s="609"/>
      <c r="AT235" s="609"/>
      <c r="AU235" s="609"/>
      <c r="AV235" s="609"/>
      <c r="AW235" s="609"/>
      <c r="AX235" s="609"/>
      <c r="AY235" s="609"/>
    </row>
    <row r="236" ht="14.25" customHeight="1">
      <c r="A236" s="705"/>
      <c r="B236" s="705"/>
      <c r="C236" s="706"/>
      <c r="D236" s="706"/>
      <c r="E236" s="705"/>
      <c r="F236" s="705"/>
      <c r="G236" s="706"/>
      <c r="H236" s="707"/>
      <c r="I236" s="708"/>
      <c r="J236" s="705"/>
      <c r="K236" s="705"/>
      <c r="L236" s="709"/>
      <c r="M236" s="705"/>
      <c r="N236" s="705"/>
      <c r="O236" s="709"/>
      <c r="P236" s="705"/>
      <c r="Q236" s="705"/>
      <c r="R236" s="710"/>
      <c r="S236" s="285"/>
      <c r="T236" s="705"/>
      <c r="U236" s="705"/>
      <c r="V236" s="705"/>
      <c r="W236" s="705"/>
      <c r="X236" s="711"/>
      <c r="Y236" s="711"/>
      <c r="Z236" s="340"/>
      <c r="AA236" s="340"/>
      <c r="AB236" s="340"/>
      <c r="AC236" s="340"/>
      <c r="AD236" s="340"/>
      <c r="AE236" s="340"/>
      <c r="AF236" s="609"/>
      <c r="AG236" s="609"/>
      <c r="AH236" s="609"/>
      <c r="AI236" s="609"/>
      <c r="AJ236" s="609"/>
      <c r="AK236" s="609"/>
      <c r="AL236" s="609"/>
      <c r="AM236" s="609"/>
      <c r="AN236" s="609"/>
      <c r="AO236" s="609"/>
      <c r="AP236" s="609"/>
      <c r="AQ236" s="609"/>
      <c r="AR236" s="609"/>
      <c r="AS236" s="609"/>
      <c r="AT236" s="609"/>
      <c r="AU236" s="609"/>
      <c r="AV236" s="609"/>
      <c r="AW236" s="609"/>
      <c r="AX236" s="609"/>
      <c r="AY236" s="609"/>
    </row>
    <row r="237" ht="14.25" customHeight="1">
      <c r="A237" s="705"/>
      <c r="B237" s="705"/>
      <c r="C237" s="706"/>
      <c r="D237" s="706"/>
      <c r="E237" s="705"/>
      <c r="F237" s="705"/>
      <c r="G237" s="706"/>
      <c r="H237" s="707"/>
      <c r="I237" s="708"/>
      <c r="J237" s="705"/>
      <c r="K237" s="705"/>
      <c r="L237" s="709"/>
      <c r="M237" s="705"/>
      <c r="N237" s="705"/>
      <c r="O237" s="709"/>
      <c r="P237" s="705"/>
      <c r="Q237" s="705"/>
      <c r="R237" s="710"/>
      <c r="S237" s="285"/>
      <c r="T237" s="705"/>
      <c r="U237" s="705"/>
      <c r="V237" s="705"/>
      <c r="W237" s="705"/>
      <c r="X237" s="711"/>
      <c r="Y237" s="711"/>
      <c r="Z237" s="340"/>
      <c r="AA237" s="340"/>
      <c r="AB237" s="340"/>
      <c r="AC237" s="340"/>
      <c r="AD237" s="340"/>
      <c r="AE237" s="340"/>
      <c r="AF237" s="609"/>
      <c r="AG237" s="609"/>
      <c r="AH237" s="609"/>
      <c r="AI237" s="609"/>
      <c r="AJ237" s="609"/>
      <c r="AK237" s="609"/>
      <c r="AL237" s="609"/>
      <c r="AM237" s="609"/>
      <c r="AN237" s="609"/>
      <c r="AO237" s="609"/>
      <c r="AP237" s="609"/>
      <c r="AQ237" s="609"/>
      <c r="AR237" s="609"/>
      <c r="AS237" s="609"/>
      <c r="AT237" s="609"/>
      <c r="AU237" s="609"/>
      <c r="AV237" s="609"/>
      <c r="AW237" s="609"/>
      <c r="AX237" s="609"/>
      <c r="AY237" s="609"/>
    </row>
    <row r="238" ht="14.25" customHeight="1">
      <c r="A238" s="705"/>
      <c r="B238" s="705"/>
      <c r="C238" s="706"/>
      <c r="D238" s="706"/>
      <c r="E238" s="705"/>
      <c r="F238" s="705"/>
      <c r="G238" s="706"/>
      <c r="H238" s="707"/>
      <c r="I238" s="708"/>
      <c r="J238" s="705"/>
      <c r="K238" s="705"/>
      <c r="L238" s="709"/>
      <c r="M238" s="705"/>
      <c r="N238" s="705"/>
      <c r="O238" s="709"/>
      <c r="P238" s="705"/>
      <c r="Q238" s="705"/>
      <c r="R238" s="710"/>
      <c r="S238" s="285"/>
      <c r="T238" s="705"/>
      <c r="U238" s="705"/>
      <c r="V238" s="705"/>
      <c r="W238" s="705"/>
      <c r="X238" s="711"/>
      <c r="Y238" s="711"/>
      <c r="Z238" s="340"/>
      <c r="AA238" s="340"/>
      <c r="AB238" s="340"/>
      <c r="AC238" s="340"/>
      <c r="AD238" s="340"/>
      <c r="AE238" s="340"/>
      <c r="AF238" s="609"/>
      <c r="AG238" s="609"/>
      <c r="AH238" s="609"/>
      <c r="AI238" s="609"/>
      <c r="AJ238" s="609"/>
      <c r="AK238" s="609"/>
      <c r="AL238" s="609"/>
      <c r="AM238" s="609"/>
      <c r="AN238" s="609"/>
      <c r="AO238" s="609"/>
      <c r="AP238" s="609"/>
      <c r="AQ238" s="609"/>
      <c r="AR238" s="609"/>
      <c r="AS238" s="609"/>
      <c r="AT238" s="609"/>
      <c r="AU238" s="609"/>
      <c r="AV238" s="609"/>
      <c r="AW238" s="609"/>
      <c r="AX238" s="609"/>
      <c r="AY238" s="609"/>
    </row>
    <row r="239" ht="14.25" customHeight="1">
      <c r="A239" s="705"/>
      <c r="B239" s="705"/>
      <c r="C239" s="706"/>
      <c r="D239" s="706"/>
      <c r="E239" s="705"/>
      <c r="F239" s="705"/>
      <c r="G239" s="706"/>
      <c r="H239" s="707"/>
      <c r="I239" s="708"/>
      <c r="J239" s="705"/>
      <c r="K239" s="705"/>
      <c r="L239" s="709"/>
      <c r="M239" s="705"/>
      <c r="N239" s="705"/>
      <c r="O239" s="709"/>
      <c r="P239" s="705"/>
      <c r="Q239" s="705"/>
      <c r="R239" s="710"/>
      <c r="S239" s="285"/>
      <c r="T239" s="705"/>
      <c r="U239" s="705"/>
      <c r="V239" s="705"/>
      <c r="W239" s="705"/>
      <c r="X239" s="711"/>
      <c r="Y239" s="711"/>
      <c r="Z239" s="340"/>
      <c r="AA239" s="340"/>
      <c r="AB239" s="340"/>
      <c r="AC239" s="340"/>
      <c r="AD239" s="340"/>
      <c r="AE239" s="340"/>
      <c r="AF239" s="609"/>
      <c r="AG239" s="609"/>
      <c r="AH239" s="609"/>
      <c r="AI239" s="609"/>
      <c r="AJ239" s="609"/>
      <c r="AK239" s="609"/>
      <c r="AL239" s="609"/>
      <c r="AM239" s="609"/>
      <c r="AN239" s="609"/>
      <c r="AO239" s="609"/>
      <c r="AP239" s="609"/>
      <c r="AQ239" s="609"/>
      <c r="AR239" s="609"/>
      <c r="AS239" s="609"/>
      <c r="AT239" s="609"/>
      <c r="AU239" s="609"/>
      <c r="AV239" s="609"/>
      <c r="AW239" s="609"/>
      <c r="AX239" s="609"/>
      <c r="AY239" s="609"/>
    </row>
    <row r="240" ht="14.25" customHeight="1">
      <c r="A240" s="705"/>
      <c r="B240" s="705"/>
      <c r="C240" s="706"/>
      <c r="D240" s="706"/>
      <c r="E240" s="705"/>
      <c r="F240" s="705"/>
      <c r="G240" s="706"/>
      <c r="H240" s="707"/>
      <c r="I240" s="708"/>
      <c r="J240" s="705"/>
      <c r="K240" s="705"/>
      <c r="L240" s="709"/>
      <c r="M240" s="705"/>
      <c r="N240" s="705"/>
      <c r="O240" s="709"/>
      <c r="P240" s="705"/>
      <c r="Q240" s="705"/>
      <c r="R240" s="710"/>
      <c r="S240" s="285"/>
      <c r="T240" s="705"/>
      <c r="U240" s="705"/>
      <c r="V240" s="705"/>
      <c r="W240" s="705"/>
      <c r="X240" s="711"/>
      <c r="Y240" s="711"/>
      <c r="Z240" s="340"/>
      <c r="AA240" s="340"/>
      <c r="AB240" s="340"/>
      <c r="AC240" s="340"/>
      <c r="AD240" s="340"/>
      <c r="AE240" s="340"/>
      <c r="AF240" s="609"/>
      <c r="AG240" s="609"/>
      <c r="AH240" s="609"/>
      <c r="AI240" s="609"/>
      <c r="AJ240" s="609"/>
      <c r="AK240" s="609"/>
      <c r="AL240" s="609"/>
      <c r="AM240" s="609"/>
      <c r="AN240" s="609"/>
      <c r="AO240" s="609"/>
      <c r="AP240" s="609"/>
      <c r="AQ240" s="609"/>
      <c r="AR240" s="609"/>
      <c r="AS240" s="609"/>
      <c r="AT240" s="609"/>
      <c r="AU240" s="609"/>
      <c r="AV240" s="609"/>
      <c r="AW240" s="609"/>
      <c r="AX240" s="609"/>
      <c r="AY240" s="609"/>
    </row>
    <row r="241" ht="14.25" customHeight="1">
      <c r="A241" s="705"/>
      <c r="B241" s="705"/>
      <c r="C241" s="706"/>
      <c r="D241" s="706"/>
      <c r="E241" s="705"/>
      <c r="F241" s="705"/>
      <c r="G241" s="706"/>
      <c r="H241" s="707"/>
      <c r="I241" s="708"/>
      <c r="J241" s="705"/>
      <c r="K241" s="705"/>
      <c r="L241" s="709"/>
      <c r="M241" s="705"/>
      <c r="N241" s="705"/>
      <c r="O241" s="709"/>
      <c r="P241" s="705"/>
      <c r="Q241" s="705"/>
      <c r="R241" s="710"/>
      <c r="S241" s="285"/>
      <c r="T241" s="705"/>
      <c r="U241" s="705"/>
      <c r="V241" s="705"/>
      <c r="W241" s="705"/>
      <c r="X241" s="711"/>
      <c r="Y241" s="711"/>
      <c r="Z241" s="340"/>
      <c r="AA241" s="340"/>
      <c r="AB241" s="340"/>
      <c r="AC241" s="340"/>
      <c r="AD241" s="340"/>
      <c r="AE241" s="340"/>
      <c r="AF241" s="609"/>
      <c r="AG241" s="609"/>
      <c r="AH241" s="609"/>
      <c r="AI241" s="609"/>
      <c r="AJ241" s="609"/>
      <c r="AK241" s="609"/>
      <c r="AL241" s="609"/>
      <c r="AM241" s="609"/>
      <c r="AN241" s="609"/>
      <c r="AO241" s="609"/>
      <c r="AP241" s="609"/>
      <c r="AQ241" s="609"/>
      <c r="AR241" s="609"/>
      <c r="AS241" s="609"/>
      <c r="AT241" s="609"/>
      <c r="AU241" s="609"/>
      <c r="AV241" s="609"/>
      <c r="AW241" s="609"/>
      <c r="AX241" s="609"/>
      <c r="AY241" s="609"/>
    </row>
    <row r="242" ht="14.25" customHeight="1">
      <c r="A242" s="705"/>
      <c r="B242" s="705"/>
      <c r="C242" s="706"/>
      <c r="D242" s="706"/>
      <c r="E242" s="705"/>
      <c r="F242" s="705"/>
      <c r="G242" s="706"/>
      <c r="H242" s="707"/>
      <c r="I242" s="708"/>
      <c r="J242" s="705"/>
      <c r="K242" s="705"/>
      <c r="L242" s="709"/>
      <c r="M242" s="705"/>
      <c r="N242" s="705"/>
      <c r="O242" s="709"/>
      <c r="P242" s="705"/>
      <c r="Q242" s="705"/>
      <c r="R242" s="710"/>
      <c r="S242" s="285"/>
      <c r="T242" s="705"/>
      <c r="U242" s="705"/>
      <c r="V242" s="705"/>
      <c r="W242" s="705"/>
      <c r="X242" s="711"/>
      <c r="Y242" s="711"/>
      <c r="Z242" s="340"/>
      <c r="AA242" s="340"/>
      <c r="AB242" s="340"/>
      <c r="AC242" s="340"/>
      <c r="AD242" s="340"/>
      <c r="AE242" s="340"/>
      <c r="AF242" s="609"/>
      <c r="AG242" s="609"/>
      <c r="AH242" s="609"/>
      <c r="AI242" s="609"/>
      <c r="AJ242" s="609"/>
      <c r="AK242" s="609"/>
      <c r="AL242" s="609"/>
      <c r="AM242" s="609"/>
      <c r="AN242" s="609"/>
      <c r="AO242" s="609"/>
      <c r="AP242" s="609"/>
      <c r="AQ242" s="609"/>
      <c r="AR242" s="609"/>
      <c r="AS242" s="609"/>
      <c r="AT242" s="609"/>
      <c r="AU242" s="609"/>
      <c r="AV242" s="609"/>
      <c r="AW242" s="609"/>
      <c r="AX242" s="609"/>
      <c r="AY242" s="609"/>
    </row>
    <row r="243" ht="14.25" customHeight="1">
      <c r="A243" s="705"/>
      <c r="B243" s="705"/>
      <c r="C243" s="706"/>
      <c r="D243" s="706"/>
      <c r="E243" s="705"/>
      <c r="F243" s="705"/>
      <c r="G243" s="706"/>
      <c r="H243" s="707"/>
      <c r="I243" s="708"/>
      <c r="J243" s="705"/>
      <c r="K243" s="705"/>
      <c r="L243" s="709"/>
      <c r="M243" s="705"/>
      <c r="N243" s="705"/>
      <c r="O243" s="709"/>
      <c r="P243" s="705"/>
      <c r="Q243" s="705"/>
      <c r="R243" s="710"/>
      <c r="S243" s="285"/>
      <c r="T243" s="705"/>
      <c r="U243" s="705"/>
      <c r="V243" s="705"/>
      <c r="W243" s="705"/>
      <c r="X243" s="711"/>
      <c r="Y243" s="711"/>
      <c r="Z243" s="340"/>
      <c r="AA243" s="340"/>
      <c r="AB243" s="340"/>
      <c r="AC243" s="340"/>
      <c r="AD243" s="340"/>
      <c r="AE243" s="340"/>
      <c r="AF243" s="609"/>
      <c r="AG243" s="609"/>
      <c r="AH243" s="609"/>
      <c r="AI243" s="609"/>
      <c r="AJ243" s="609"/>
      <c r="AK243" s="609"/>
      <c r="AL243" s="609"/>
      <c r="AM243" s="609"/>
      <c r="AN243" s="609"/>
      <c r="AO243" s="609"/>
      <c r="AP243" s="609"/>
      <c r="AQ243" s="609"/>
      <c r="AR243" s="609"/>
      <c r="AS243" s="609"/>
      <c r="AT243" s="609"/>
      <c r="AU243" s="609"/>
      <c r="AV243" s="609"/>
      <c r="AW243" s="609"/>
      <c r="AX243" s="609"/>
      <c r="AY243" s="609"/>
    </row>
    <row r="244" ht="14.25" customHeight="1">
      <c r="A244" s="705"/>
      <c r="B244" s="705"/>
      <c r="C244" s="706"/>
      <c r="D244" s="706"/>
      <c r="E244" s="705"/>
      <c r="F244" s="705"/>
      <c r="G244" s="706"/>
      <c r="H244" s="707"/>
      <c r="I244" s="708"/>
      <c r="J244" s="705"/>
      <c r="K244" s="705"/>
      <c r="L244" s="709"/>
      <c r="M244" s="705"/>
      <c r="N244" s="705"/>
      <c r="O244" s="709"/>
      <c r="P244" s="705"/>
      <c r="Q244" s="705"/>
      <c r="R244" s="710"/>
      <c r="S244" s="285"/>
      <c r="T244" s="705"/>
      <c r="U244" s="705"/>
      <c r="V244" s="705"/>
      <c r="W244" s="705"/>
      <c r="X244" s="711"/>
      <c r="Y244" s="711"/>
      <c r="Z244" s="340"/>
      <c r="AA244" s="340"/>
      <c r="AB244" s="340"/>
      <c r="AC244" s="340"/>
      <c r="AD244" s="340"/>
      <c r="AE244" s="340"/>
      <c r="AF244" s="609"/>
      <c r="AG244" s="609"/>
      <c r="AH244" s="609"/>
      <c r="AI244" s="609"/>
      <c r="AJ244" s="609"/>
      <c r="AK244" s="609"/>
      <c r="AL244" s="609"/>
      <c r="AM244" s="609"/>
      <c r="AN244" s="609"/>
      <c r="AO244" s="609"/>
      <c r="AP244" s="609"/>
      <c r="AQ244" s="609"/>
      <c r="AR244" s="609"/>
      <c r="AS244" s="609"/>
      <c r="AT244" s="609"/>
      <c r="AU244" s="609"/>
      <c r="AV244" s="609"/>
      <c r="AW244" s="609"/>
      <c r="AX244" s="609"/>
      <c r="AY244" s="609"/>
    </row>
    <row r="245" ht="14.25" customHeight="1">
      <c r="A245" s="705"/>
      <c r="B245" s="705"/>
      <c r="C245" s="706"/>
      <c r="D245" s="706"/>
      <c r="E245" s="705"/>
      <c r="F245" s="705"/>
      <c r="G245" s="706"/>
      <c r="H245" s="707"/>
      <c r="I245" s="708"/>
      <c r="J245" s="705"/>
      <c r="K245" s="705"/>
      <c r="L245" s="709"/>
      <c r="M245" s="705"/>
      <c r="N245" s="705"/>
      <c r="O245" s="709"/>
      <c r="P245" s="705"/>
      <c r="Q245" s="705"/>
      <c r="R245" s="710"/>
      <c r="S245" s="285"/>
      <c r="T245" s="705"/>
      <c r="U245" s="705"/>
      <c r="V245" s="705"/>
      <c r="W245" s="705"/>
      <c r="X245" s="711"/>
      <c r="Y245" s="711"/>
      <c r="Z245" s="340"/>
      <c r="AA245" s="340"/>
      <c r="AB245" s="340"/>
      <c r="AC245" s="340"/>
      <c r="AD245" s="340"/>
      <c r="AE245" s="340"/>
      <c r="AF245" s="609"/>
      <c r="AG245" s="609"/>
      <c r="AH245" s="609"/>
      <c r="AI245" s="609"/>
      <c r="AJ245" s="609"/>
      <c r="AK245" s="609"/>
      <c r="AL245" s="609"/>
      <c r="AM245" s="609"/>
      <c r="AN245" s="609"/>
      <c r="AO245" s="609"/>
      <c r="AP245" s="609"/>
      <c r="AQ245" s="609"/>
      <c r="AR245" s="609"/>
      <c r="AS245" s="609"/>
      <c r="AT245" s="609"/>
      <c r="AU245" s="609"/>
      <c r="AV245" s="609"/>
      <c r="AW245" s="609"/>
      <c r="AX245" s="609"/>
      <c r="AY245" s="609"/>
    </row>
    <row r="246" ht="14.25" customHeight="1">
      <c r="A246" s="705"/>
      <c r="B246" s="705"/>
      <c r="C246" s="706"/>
      <c r="D246" s="706"/>
      <c r="E246" s="705"/>
      <c r="F246" s="705"/>
      <c r="G246" s="706"/>
      <c r="H246" s="707"/>
      <c r="I246" s="708"/>
      <c r="J246" s="705"/>
      <c r="K246" s="705"/>
      <c r="L246" s="709"/>
      <c r="M246" s="705"/>
      <c r="N246" s="705"/>
      <c r="O246" s="709"/>
      <c r="P246" s="705"/>
      <c r="Q246" s="705"/>
      <c r="R246" s="710"/>
      <c r="S246" s="285"/>
      <c r="T246" s="705"/>
      <c r="U246" s="705"/>
      <c r="V246" s="705"/>
      <c r="W246" s="705"/>
      <c r="X246" s="711"/>
      <c r="Y246" s="711"/>
      <c r="Z246" s="340"/>
      <c r="AA246" s="340"/>
      <c r="AB246" s="340"/>
      <c r="AC246" s="340"/>
      <c r="AD246" s="340"/>
      <c r="AE246" s="340"/>
      <c r="AF246" s="609"/>
      <c r="AG246" s="609"/>
      <c r="AH246" s="609"/>
      <c r="AI246" s="609"/>
      <c r="AJ246" s="609"/>
      <c r="AK246" s="609"/>
      <c r="AL246" s="609"/>
      <c r="AM246" s="609"/>
      <c r="AN246" s="609"/>
      <c r="AO246" s="609"/>
      <c r="AP246" s="609"/>
      <c r="AQ246" s="609"/>
      <c r="AR246" s="609"/>
      <c r="AS246" s="609"/>
      <c r="AT246" s="609"/>
      <c r="AU246" s="609"/>
      <c r="AV246" s="609"/>
      <c r="AW246" s="609"/>
      <c r="AX246" s="609"/>
      <c r="AY246" s="609"/>
    </row>
    <row r="247" ht="14.25" customHeight="1">
      <c r="A247" s="705"/>
      <c r="B247" s="705"/>
      <c r="C247" s="706"/>
      <c r="D247" s="706"/>
      <c r="E247" s="705"/>
      <c r="F247" s="705"/>
      <c r="G247" s="706"/>
      <c r="H247" s="707"/>
      <c r="I247" s="708"/>
      <c r="J247" s="705"/>
      <c r="K247" s="705"/>
      <c r="L247" s="709"/>
      <c r="M247" s="705"/>
      <c r="N247" s="705"/>
      <c r="O247" s="709"/>
      <c r="P247" s="705"/>
      <c r="Q247" s="705"/>
      <c r="R247" s="710"/>
      <c r="S247" s="285"/>
      <c r="T247" s="705"/>
      <c r="U247" s="705"/>
      <c r="V247" s="705"/>
      <c r="W247" s="705"/>
      <c r="X247" s="711"/>
      <c r="Y247" s="711"/>
      <c r="Z247" s="340"/>
      <c r="AA247" s="340"/>
      <c r="AB247" s="340"/>
      <c r="AC247" s="340"/>
      <c r="AD247" s="340"/>
      <c r="AE247" s="340"/>
      <c r="AF247" s="609"/>
      <c r="AG247" s="609"/>
      <c r="AH247" s="609"/>
      <c r="AI247" s="609"/>
      <c r="AJ247" s="609"/>
      <c r="AK247" s="609"/>
      <c r="AL247" s="609"/>
      <c r="AM247" s="609"/>
      <c r="AN247" s="609"/>
      <c r="AO247" s="609"/>
      <c r="AP247" s="609"/>
      <c r="AQ247" s="609"/>
      <c r="AR247" s="609"/>
      <c r="AS247" s="609"/>
      <c r="AT247" s="609"/>
      <c r="AU247" s="609"/>
      <c r="AV247" s="609"/>
      <c r="AW247" s="609"/>
      <c r="AX247" s="609"/>
      <c r="AY247" s="609"/>
    </row>
    <row r="248" ht="14.25" customHeight="1">
      <c r="A248" s="705"/>
      <c r="B248" s="705"/>
      <c r="C248" s="706"/>
      <c r="D248" s="706"/>
      <c r="E248" s="705"/>
      <c r="F248" s="705"/>
      <c r="G248" s="706"/>
      <c r="H248" s="707"/>
      <c r="I248" s="708"/>
      <c r="J248" s="705"/>
      <c r="K248" s="705"/>
      <c r="L248" s="709"/>
      <c r="M248" s="705"/>
      <c r="N248" s="705"/>
      <c r="O248" s="709"/>
      <c r="P248" s="705"/>
      <c r="Q248" s="705"/>
      <c r="R248" s="710"/>
      <c r="S248" s="285"/>
      <c r="T248" s="705"/>
      <c r="U248" s="705"/>
      <c r="V248" s="705"/>
      <c r="W248" s="705"/>
      <c r="X248" s="711"/>
      <c r="Y248" s="711"/>
      <c r="Z248" s="340"/>
      <c r="AA248" s="340"/>
      <c r="AB248" s="340"/>
      <c r="AC248" s="340"/>
      <c r="AD248" s="340"/>
      <c r="AE248" s="340"/>
      <c r="AF248" s="609"/>
      <c r="AG248" s="609"/>
      <c r="AH248" s="609"/>
      <c r="AI248" s="609"/>
      <c r="AJ248" s="609"/>
      <c r="AK248" s="609"/>
      <c r="AL248" s="609"/>
      <c r="AM248" s="609"/>
      <c r="AN248" s="609"/>
      <c r="AO248" s="609"/>
      <c r="AP248" s="609"/>
      <c r="AQ248" s="609"/>
      <c r="AR248" s="609"/>
      <c r="AS248" s="609"/>
      <c r="AT248" s="609"/>
      <c r="AU248" s="609"/>
      <c r="AV248" s="609"/>
      <c r="AW248" s="609"/>
      <c r="AX248" s="609"/>
      <c r="AY248" s="609"/>
    </row>
    <row r="249" ht="14.25" customHeight="1">
      <c r="A249" s="705"/>
      <c r="B249" s="705"/>
      <c r="C249" s="706"/>
      <c r="D249" s="706"/>
      <c r="E249" s="705"/>
      <c r="F249" s="705"/>
      <c r="G249" s="706"/>
      <c r="H249" s="707"/>
      <c r="I249" s="708"/>
      <c r="J249" s="705"/>
      <c r="K249" s="705"/>
      <c r="L249" s="709"/>
      <c r="M249" s="705"/>
      <c r="N249" s="705"/>
      <c r="O249" s="709"/>
      <c r="P249" s="705"/>
      <c r="Q249" s="705"/>
      <c r="R249" s="710"/>
      <c r="S249" s="285"/>
      <c r="T249" s="705"/>
      <c r="U249" s="705"/>
      <c r="V249" s="705"/>
      <c r="W249" s="705"/>
      <c r="X249" s="711"/>
      <c r="Y249" s="711"/>
      <c r="Z249" s="340"/>
      <c r="AA249" s="340"/>
      <c r="AB249" s="340"/>
      <c r="AC249" s="340"/>
      <c r="AD249" s="340"/>
      <c r="AE249" s="340"/>
      <c r="AF249" s="609"/>
      <c r="AG249" s="609"/>
      <c r="AH249" s="609"/>
      <c r="AI249" s="609"/>
      <c r="AJ249" s="609"/>
      <c r="AK249" s="609"/>
      <c r="AL249" s="609"/>
      <c r="AM249" s="609"/>
      <c r="AN249" s="609"/>
      <c r="AO249" s="609"/>
      <c r="AP249" s="609"/>
      <c r="AQ249" s="609"/>
      <c r="AR249" s="609"/>
      <c r="AS249" s="609"/>
      <c r="AT249" s="609"/>
      <c r="AU249" s="609"/>
      <c r="AV249" s="609"/>
      <c r="AW249" s="609"/>
      <c r="AX249" s="609"/>
      <c r="AY249" s="609"/>
    </row>
    <row r="250" ht="14.25" customHeight="1">
      <c r="A250" s="705"/>
      <c r="B250" s="705"/>
      <c r="C250" s="706"/>
      <c r="D250" s="706"/>
      <c r="E250" s="705"/>
      <c r="F250" s="705"/>
      <c r="G250" s="706"/>
      <c r="H250" s="707"/>
      <c r="I250" s="708"/>
      <c r="J250" s="705"/>
      <c r="K250" s="705"/>
      <c r="L250" s="709"/>
      <c r="M250" s="705"/>
      <c r="N250" s="705"/>
      <c r="O250" s="709"/>
      <c r="P250" s="705"/>
      <c r="Q250" s="705"/>
      <c r="R250" s="710"/>
      <c r="S250" s="285"/>
      <c r="T250" s="705"/>
      <c r="U250" s="705"/>
      <c r="V250" s="705"/>
      <c r="W250" s="705"/>
      <c r="X250" s="711"/>
      <c r="Y250" s="711"/>
      <c r="Z250" s="340"/>
      <c r="AA250" s="340"/>
      <c r="AB250" s="340"/>
      <c r="AC250" s="340"/>
      <c r="AD250" s="340"/>
      <c r="AE250" s="340"/>
      <c r="AF250" s="609"/>
      <c r="AG250" s="609"/>
      <c r="AH250" s="609"/>
      <c r="AI250" s="609"/>
      <c r="AJ250" s="609"/>
      <c r="AK250" s="609"/>
      <c r="AL250" s="609"/>
      <c r="AM250" s="609"/>
      <c r="AN250" s="609"/>
      <c r="AO250" s="609"/>
      <c r="AP250" s="609"/>
      <c r="AQ250" s="609"/>
      <c r="AR250" s="609"/>
      <c r="AS250" s="609"/>
      <c r="AT250" s="609"/>
      <c r="AU250" s="609"/>
      <c r="AV250" s="609"/>
      <c r="AW250" s="609"/>
      <c r="AX250" s="609"/>
      <c r="AY250" s="609"/>
    </row>
    <row r="251" ht="14.25" customHeight="1">
      <c r="A251" s="705"/>
      <c r="B251" s="705"/>
      <c r="C251" s="706"/>
      <c r="D251" s="706"/>
      <c r="E251" s="705"/>
      <c r="F251" s="705"/>
      <c r="G251" s="706"/>
      <c r="H251" s="707"/>
      <c r="I251" s="708"/>
      <c r="J251" s="705"/>
      <c r="K251" s="705"/>
      <c r="L251" s="709"/>
      <c r="M251" s="705"/>
      <c r="N251" s="705"/>
      <c r="O251" s="709"/>
      <c r="P251" s="705"/>
      <c r="Q251" s="705"/>
      <c r="R251" s="710"/>
      <c r="S251" s="285"/>
      <c r="T251" s="705"/>
      <c r="U251" s="705"/>
      <c r="V251" s="705"/>
      <c r="W251" s="705"/>
      <c r="X251" s="711"/>
      <c r="Y251" s="711"/>
      <c r="Z251" s="340"/>
      <c r="AA251" s="340"/>
      <c r="AB251" s="340"/>
      <c r="AC251" s="340"/>
      <c r="AD251" s="340"/>
      <c r="AE251" s="340"/>
      <c r="AF251" s="609"/>
      <c r="AG251" s="609"/>
      <c r="AH251" s="609"/>
      <c r="AI251" s="609"/>
      <c r="AJ251" s="609"/>
      <c r="AK251" s="609"/>
      <c r="AL251" s="609"/>
      <c r="AM251" s="609"/>
      <c r="AN251" s="609"/>
      <c r="AO251" s="609"/>
      <c r="AP251" s="609"/>
      <c r="AQ251" s="609"/>
      <c r="AR251" s="609"/>
      <c r="AS251" s="609"/>
      <c r="AT251" s="609"/>
      <c r="AU251" s="609"/>
      <c r="AV251" s="609"/>
      <c r="AW251" s="609"/>
      <c r="AX251" s="609"/>
      <c r="AY251" s="609"/>
    </row>
    <row r="252" ht="14.25" customHeight="1">
      <c r="A252" s="705"/>
      <c r="B252" s="705"/>
      <c r="C252" s="706"/>
      <c r="D252" s="706"/>
      <c r="E252" s="705"/>
      <c r="F252" s="705"/>
      <c r="G252" s="706"/>
      <c r="H252" s="707"/>
      <c r="I252" s="708"/>
      <c r="J252" s="705"/>
      <c r="K252" s="705"/>
      <c r="L252" s="709"/>
      <c r="M252" s="705"/>
      <c r="N252" s="705"/>
      <c r="O252" s="709"/>
      <c r="P252" s="705"/>
      <c r="Q252" s="705"/>
      <c r="R252" s="710"/>
      <c r="S252" s="285"/>
      <c r="T252" s="705"/>
      <c r="U252" s="705"/>
      <c r="V252" s="705"/>
      <c r="W252" s="705"/>
      <c r="X252" s="711"/>
      <c r="Y252" s="711"/>
      <c r="Z252" s="340"/>
      <c r="AA252" s="340"/>
      <c r="AB252" s="340"/>
      <c r="AC252" s="340"/>
      <c r="AD252" s="340"/>
      <c r="AE252" s="340"/>
      <c r="AF252" s="609"/>
      <c r="AG252" s="609"/>
      <c r="AH252" s="609"/>
      <c r="AI252" s="609"/>
      <c r="AJ252" s="609"/>
      <c r="AK252" s="609"/>
      <c r="AL252" s="609"/>
      <c r="AM252" s="609"/>
      <c r="AN252" s="609"/>
      <c r="AO252" s="609"/>
      <c r="AP252" s="609"/>
      <c r="AQ252" s="609"/>
      <c r="AR252" s="609"/>
      <c r="AS252" s="609"/>
      <c r="AT252" s="609"/>
      <c r="AU252" s="609"/>
      <c r="AV252" s="609"/>
      <c r="AW252" s="609"/>
      <c r="AX252" s="609"/>
      <c r="AY252" s="609"/>
    </row>
    <row r="253" ht="14.25" customHeight="1">
      <c r="A253" s="705"/>
      <c r="B253" s="705"/>
      <c r="C253" s="706"/>
      <c r="D253" s="706"/>
      <c r="E253" s="705"/>
      <c r="F253" s="705"/>
      <c r="G253" s="706"/>
      <c r="H253" s="707"/>
      <c r="I253" s="708"/>
      <c r="J253" s="705"/>
      <c r="K253" s="705"/>
      <c r="L253" s="709"/>
      <c r="M253" s="705"/>
      <c r="N253" s="705"/>
      <c r="O253" s="709"/>
      <c r="P253" s="705"/>
      <c r="Q253" s="705"/>
      <c r="R253" s="710"/>
      <c r="S253" s="285"/>
      <c r="T253" s="705"/>
      <c r="U253" s="705"/>
      <c r="V253" s="705"/>
      <c r="W253" s="705"/>
      <c r="X253" s="711"/>
      <c r="Y253" s="711"/>
      <c r="Z253" s="340"/>
      <c r="AA253" s="340"/>
      <c r="AB253" s="340"/>
      <c r="AC253" s="340"/>
      <c r="AD253" s="340"/>
      <c r="AE253" s="340"/>
      <c r="AF253" s="609"/>
      <c r="AG253" s="609"/>
      <c r="AH253" s="609"/>
      <c r="AI253" s="609"/>
      <c r="AJ253" s="609"/>
      <c r="AK253" s="609"/>
      <c r="AL253" s="609"/>
      <c r="AM253" s="609"/>
      <c r="AN253" s="609"/>
      <c r="AO253" s="609"/>
      <c r="AP253" s="609"/>
      <c r="AQ253" s="609"/>
      <c r="AR253" s="609"/>
      <c r="AS253" s="609"/>
      <c r="AT253" s="609"/>
      <c r="AU253" s="609"/>
      <c r="AV253" s="609"/>
      <c r="AW253" s="609"/>
      <c r="AX253" s="609"/>
      <c r="AY253" s="609"/>
    </row>
    <row r="254" ht="14.25" customHeight="1">
      <c r="A254" s="705"/>
      <c r="B254" s="705"/>
      <c r="C254" s="706"/>
      <c r="D254" s="706"/>
      <c r="E254" s="705"/>
      <c r="F254" s="705"/>
      <c r="G254" s="706"/>
      <c r="H254" s="707"/>
      <c r="I254" s="708"/>
      <c r="J254" s="705"/>
      <c r="K254" s="705"/>
      <c r="L254" s="709"/>
      <c r="M254" s="705"/>
      <c r="N254" s="705"/>
      <c r="O254" s="709"/>
      <c r="P254" s="705"/>
      <c r="Q254" s="705"/>
      <c r="R254" s="710"/>
      <c r="S254" s="285"/>
      <c r="T254" s="705"/>
      <c r="U254" s="705"/>
      <c r="V254" s="705"/>
      <c r="W254" s="705"/>
      <c r="X254" s="711"/>
      <c r="Y254" s="711"/>
      <c r="Z254" s="340"/>
      <c r="AA254" s="340"/>
      <c r="AB254" s="340"/>
      <c r="AC254" s="340"/>
      <c r="AD254" s="340"/>
      <c r="AE254" s="340"/>
      <c r="AF254" s="609"/>
      <c r="AG254" s="609"/>
      <c r="AH254" s="609"/>
      <c r="AI254" s="609"/>
      <c r="AJ254" s="609"/>
      <c r="AK254" s="609"/>
      <c r="AL254" s="609"/>
      <c r="AM254" s="609"/>
      <c r="AN254" s="609"/>
      <c r="AO254" s="609"/>
      <c r="AP254" s="609"/>
      <c r="AQ254" s="609"/>
      <c r="AR254" s="609"/>
      <c r="AS254" s="609"/>
      <c r="AT254" s="609"/>
      <c r="AU254" s="609"/>
      <c r="AV254" s="609"/>
      <c r="AW254" s="609"/>
      <c r="AX254" s="609"/>
      <c r="AY254" s="609"/>
    </row>
    <row r="255" ht="14.25" customHeight="1">
      <c r="A255" s="705"/>
      <c r="B255" s="705"/>
      <c r="C255" s="706"/>
      <c r="D255" s="706"/>
      <c r="E255" s="705"/>
      <c r="F255" s="705"/>
      <c r="G255" s="706"/>
      <c r="H255" s="707"/>
      <c r="I255" s="708"/>
      <c r="J255" s="705"/>
      <c r="K255" s="705"/>
      <c r="L255" s="709"/>
      <c r="M255" s="705"/>
      <c r="N255" s="705"/>
      <c r="O255" s="709"/>
      <c r="P255" s="705"/>
      <c r="Q255" s="705"/>
      <c r="R255" s="710"/>
      <c r="S255" s="285"/>
      <c r="T255" s="705"/>
      <c r="U255" s="705"/>
      <c r="V255" s="705"/>
      <c r="W255" s="705"/>
      <c r="X255" s="711"/>
      <c r="Y255" s="711"/>
      <c r="Z255" s="340"/>
      <c r="AA255" s="340"/>
      <c r="AB255" s="340"/>
      <c r="AC255" s="340"/>
      <c r="AD255" s="340"/>
      <c r="AE255" s="340"/>
      <c r="AF255" s="609"/>
      <c r="AG255" s="609"/>
      <c r="AH255" s="609"/>
      <c r="AI255" s="609"/>
      <c r="AJ255" s="609"/>
      <c r="AK255" s="609"/>
      <c r="AL255" s="609"/>
      <c r="AM255" s="609"/>
      <c r="AN255" s="609"/>
      <c r="AO255" s="609"/>
      <c r="AP255" s="609"/>
      <c r="AQ255" s="609"/>
      <c r="AR255" s="609"/>
      <c r="AS255" s="609"/>
      <c r="AT255" s="609"/>
      <c r="AU255" s="609"/>
      <c r="AV255" s="609"/>
      <c r="AW255" s="609"/>
      <c r="AX255" s="609"/>
      <c r="AY255" s="609"/>
    </row>
    <row r="256" ht="14.25" customHeight="1">
      <c r="A256" s="705"/>
      <c r="B256" s="705"/>
      <c r="C256" s="706"/>
      <c r="D256" s="706"/>
      <c r="E256" s="705"/>
      <c r="F256" s="705"/>
      <c r="G256" s="706"/>
      <c r="H256" s="707"/>
      <c r="I256" s="708"/>
      <c r="J256" s="705"/>
      <c r="K256" s="705"/>
      <c r="L256" s="709"/>
      <c r="M256" s="705"/>
      <c r="N256" s="705"/>
      <c r="O256" s="709"/>
      <c r="P256" s="705"/>
      <c r="Q256" s="705"/>
      <c r="R256" s="710"/>
      <c r="S256" s="285"/>
      <c r="T256" s="705"/>
      <c r="U256" s="705"/>
      <c r="V256" s="705"/>
      <c r="W256" s="705"/>
      <c r="X256" s="711"/>
      <c r="Y256" s="711"/>
      <c r="Z256" s="340"/>
      <c r="AA256" s="340"/>
      <c r="AB256" s="340"/>
      <c r="AC256" s="340"/>
      <c r="AD256" s="340"/>
      <c r="AE256" s="340"/>
      <c r="AF256" s="609"/>
      <c r="AG256" s="609"/>
      <c r="AH256" s="609"/>
      <c r="AI256" s="609"/>
      <c r="AJ256" s="609"/>
      <c r="AK256" s="609"/>
      <c r="AL256" s="609"/>
      <c r="AM256" s="609"/>
      <c r="AN256" s="609"/>
      <c r="AO256" s="609"/>
      <c r="AP256" s="609"/>
      <c r="AQ256" s="609"/>
      <c r="AR256" s="609"/>
      <c r="AS256" s="609"/>
      <c r="AT256" s="609"/>
      <c r="AU256" s="609"/>
      <c r="AV256" s="609"/>
      <c r="AW256" s="609"/>
      <c r="AX256" s="609"/>
      <c r="AY256" s="609"/>
    </row>
    <row r="257" ht="14.25" customHeight="1">
      <c r="A257" s="705"/>
      <c r="B257" s="705"/>
      <c r="C257" s="706"/>
      <c r="D257" s="706"/>
      <c r="E257" s="705"/>
      <c r="F257" s="705"/>
      <c r="G257" s="706"/>
      <c r="H257" s="707"/>
      <c r="I257" s="708"/>
      <c r="J257" s="705"/>
      <c r="K257" s="705"/>
      <c r="L257" s="709"/>
      <c r="M257" s="705"/>
      <c r="N257" s="705"/>
      <c r="O257" s="709"/>
      <c r="P257" s="705"/>
      <c r="Q257" s="705"/>
      <c r="R257" s="710"/>
      <c r="S257" s="285"/>
      <c r="T257" s="705"/>
      <c r="U257" s="705"/>
      <c r="V257" s="705"/>
      <c r="W257" s="705"/>
      <c r="X257" s="711"/>
      <c r="Y257" s="711"/>
      <c r="Z257" s="340"/>
      <c r="AA257" s="340"/>
      <c r="AB257" s="340"/>
      <c r="AC257" s="340"/>
      <c r="AD257" s="340"/>
      <c r="AE257" s="340"/>
      <c r="AF257" s="609"/>
      <c r="AG257" s="609"/>
      <c r="AH257" s="609"/>
      <c r="AI257" s="609"/>
      <c r="AJ257" s="609"/>
      <c r="AK257" s="609"/>
      <c r="AL257" s="609"/>
      <c r="AM257" s="609"/>
      <c r="AN257" s="609"/>
      <c r="AO257" s="609"/>
      <c r="AP257" s="609"/>
      <c r="AQ257" s="609"/>
      <c r="AR257" s="609"/>
      <c r="AS257" s="609"/>
      <c r="AT257" s="609"/>
      <c r="AU257" s="609"/>
      <c r="AV257" s="609"/>
      <c r="AW257" s="609"/>
      <c r="AX257" s="609"/>
      <c r="AY257" s="609"/>
    </row>
    <row r="258" ht="14.25" customHeight="1">
      <c r="A258" s="705"/>
      <c r="B258" s="705"/>
      <c r="C258" s="706"/>
      <c r="D258" s="706"/>
      <c r="E258" s="705"/>
      <c r="F258" s="705"/>
      <c r="G258" s="706"/>
      <c r="H258" s="707"/>
      <c r="I258" s="708"/>
      <c r="J258" s="705"/>
      <c r="K258" s="705"/>
      <c r="L258" s="709"/>
      <c r="M258" s="705"/>
      <c r="N258" s="705"/>
      <c r="O258" s="709"/>
      <c r="P258" s="705"/>
      <c r="Q258" s="705"/>
      <c r="R258" s="710"/>
      <c r="S258" s="285"/>
      <c r="T258" s="705"/>
      <c r="U258" s="705"/>
      <c r="V258" s="705"/>
      <c r="W258" s="705"/>
      <c r="X258" s="711"/>
      <c r="Y258" s="711"/>
      <c r="Z258" s="340"/>
      <c r="AA258" s="340"/>
      <c r="AB258" s="340"/>
      <c r="AC258" s="340"/>
      <c r="AD258" s="340"/>
      <c r="AE258" s="340"/>
      <c r="AF258" s="609"/>
      <c r="AG258" s="609"/>
      <c r="AH258" s="609"/>
      <c r="AI258" s="609"/>
      <c r="AJ258" s="609"/>
      <c r="AK258" s="609"/>
      <c r="AL258" s="609"/>
      <c r="AM258" s="609"/>
      <c r="AN258" s="609"/>
      <c r="AO258" s="609"/>
      <c r="AP258" s="609"/>
      <c r="AQ258" s="609"/>
      <c r="AR258" s="609"/>
      <c r="AS258" s="609"/>
      <c r="AT258" s="609"/>
      <c r="AU258" s="609"/>
      <c r="AV258" s="609"/>
      <c r="AW258" s="609"/>
      <c r="AX258" s="609"/>
      <c r="AY258" s="609"/>
    </row>
    <row r="259" ht="14.25" customHeight="1">
      <c r="A259" s="705"/>
      <c r="B259" s="705"/>
      <c r="C259" s="706"/>
      <c r="D259" s="706"/>
      <c r="E259" s="705"/>
      <c r="F259" s="705"/>
      <c r="G259" s="706"/>
      <c r="H259" s="707"/>
      <c r="I259" s="708"/>
      <c r="J259" s="705"/>
      <c r="K259" s="705"/>
      <c r="L259" s="709"/>
      <c r="M259" s="705"/>
      <c r="N259" s="705"/>
      <c r="O259" s="709"/>
      <c r="P259" s="705"/>
      <c r="Q259" s="705"/>
      <c r="R259" s="710"/>
      <c r="S259" s="285"/>
      <c r="T259" s="705"/>
      <c r="U259" s="705"/>
      <c r="V259" s="705"/>
      <c r="W259" s="705"/>
      <c r="X259" s="711"/>
      <c r="Y259" s="711"/>
      <c r="Z259" s="340"/>
      <c r="AA259" s="340"/>
      <c r="AB259" s="340"/>
      <c r="AC259" s="340"/>
      <c r="AD259" s="340"/>
      <c r="AE259" s="340"/>
      <c r="AF259" s="609"/>
      <c r="AG259" s="609"/>
      <c r="AH259" s="609"/>
      <c r="AI259" s="609"/>
      <c r="AJ259" s="609"/>
      <c r="AK259" s="609"/>
      <c r="AL259" s="609"/>
      <c r="AM259" s="609"/>
      <c r="AN259" s="609"/>
      <c r="AO259" s="609"/>
      <c r="AP259" s="609"/>
      <c r="AQ259" s="609"/>
      <c r="AR259" s="609"/>
      <c r="AS259" s="609"/>
      <c r="AT259" s="609"/>
      <c r="AU259" s="609"/>
      <c r="AV259" s="609"/>
      <c r="AW259" s="609"/>
      <c r="AX259" s="609"/>
      <c r="AY259" s="609"/>
    </row>
    <row r="260" ht="14.25" customHeight="1">
      <c r="A260" s="705"/>
      <c r="B260" s="705"/>
      <c r="C260" s="706"/>
      <c r="D260" s="706"/>
      <c r="E260" s="705"/>
      <c r="F260" s="705"/>
      <c r="G260" s="706"/>
      <c r="H260" s="707"/>
      <c r="I260" s="708"/>
      <c r="J260" s="705"/>
      <c r="K260" s="705"/>
      <c r="L260" s="709"/>
      <c r="M260" s="705"/>
      <c r="N260" s="705"/>
      <c r="O260" s="709"/>
      <c r="P260" s="705"/>
      <c r="Q260" s="705"/>
      <c r="R260" s="710"/>
      <c r="S260" s="285"/>
      <c r="T260" s="705"/>
      <c r="U260" s="705"/>
      <c r="V260" s="705"/>
      <c r="W260" s="705"/>
      <c r="X260" s="711"/>
      <c r="Y260" s="711"/>
      <c r="Z260" s="340"/>
      <c r="AA260" s="340"/>
      <c r="AB260" s="340"/>
      <c r="AC260" s="340"/>
      <c r="AD260" s="340"/>
      <c r="AE260" s="340"/>
      <c r="AF260" s="609"/>
      <c r="AG260" s="609"/>
      <c r="AH260" s="609"/>
      <c r="AI260" s="609"/>
      <c r="AJ260" s="609"/>
      <c r="AK260" s="609"/>
      <c r="AL260" s="609"/>
      <c r="AM260" s="609"/>
      <c r="AN260" s="609"/>
      <c r="AO260" s="609"/>
      <c r="AP260" s="609"/>
      <c r="AQ260" s="609"/>
      <c r="AR260" s="609"/>
      <c r="AS260" s="609"/>
      <c r="AT260" s="609"/>
      <c r="AU260" s="609"/>
      <c r="AV260" s="609"/>
      <c r="AW260" s="609"/>
      <c r="AX260" s="609"/>
      <c r="AY260" s="609"/>
    </row>
    <row r="261" ht="14.25" customHeight="1">
      <c r="A261" s="705"/>
      <c r="B261" s="705"/>
      <c r="C261" s="706"/>
      <c r="D261" s="706"/>
      <c r="E261" s="705"/>
      <c r="F261" s="705"/>
      <c r="G261" s="706"/>
      <c r="H261" s="707"/>
      <c r="I261" s="708"/>
      <c r="J261" s="705"/>
      <c r="K261" s="705"/>
      <c r="L261" s="709"/>
      <c r="M261" s="705"/>
      <c r="N261" s="705"/>
      <c r="O261" s="709"/>
      <c r="P261" s="705"/>
      <c r="Q261" s="705"/>
      <c r="R261" s="710"/>
      <c r="S261" s="285"/>
      <c r="T261" s="705"/>
      <c r="U261" s="705"/>
      <c r="V261" s="705"/>
      <c r="W261" s="705"/>
      <c r="X261" s="711"/>
      <c r="Y261" s="711"/>
      <c r="Z261" s="340"/>
      <c r="AA261" s="340"/>
      <c r="AB261" s="340"/>
      <c r="AC261" s="340"/>
      <c r="AD261" s="340"/>
      <c r="AE261" s="340"/>
      <c r="AF261" s="609"/>
      <c r="AG261" s="609"/>
      <c r="AH261" s="609"/>
      <c r="AI261" s="609"/>
      <c r="AJ261" s="609"/>
      <c r="AK261" s="609"/>
      <c r="AL261" s="609"/>
      <c r="AM261" s="609"/>
      <c r="AN261" s="609"/>
      <c r="AO261" s="609"/>
      <c r="AP261" s="609"/>
      <c r="AQ261" s="609"/>
      <c r="AR261" s="609"/>
      <c r="AS261" s="609"/>
      <c r="AT261" s="609"/>
      <c r="AU261" s="609"/>
      <c r="AV261" s="609"/>
      <c r="AW261" s="609"/>
      <c r="AX261" s="609"/>
      <c r="AY261" s="609"/>
    </row>
    <row r="262" ht="14.25" customHeight="1">
      <c r="A262" s="705"/>
      <c r="B262" s="705"/>
      <c r="C262" s="706"/>
      <c r="D262" s="706"/>
      <c r="E262" s="705"/>
      <c r="F262" s="705"/>
      <c r="G262" s="706"/>
      <c r="H262" s="707"/>
      <c r="I262" s="708"/>
      <c r="J262" s="705"/>
      <c r="K262" s="705"/>
      <c r="L262" s="709"/>
      <c r="M262" s="705"/>
      <c r="N262" s="705"/>
      <c r="O262" s="709"/>
      <c r="P262" s="705"/>
      <c r="Q262" s="705"/>
      <c r="R262" s="710"/>
      <c r="S262" s="285"/>
      <c r="T262" s="705"/>
      <c r="U262" s="705"/>
      <c r="V262" s="705"/>
      <c r="W262" s="705"/>
      <c r="X262" s="711"/>
      <c r="Y262" s="711"/>
      <c r="Z262" s="340"/>
      <c r="AA262" s="340"/>
      <c r="AB262" s="340"/>
      <c r="AC262" s="340"/>
      <c r="AD262" s="340"/>
      <c r="AE262" s="340"/>
      <c r="AF262" s="609"/>
      <c r="AG262" s="609"/>
      <c r="AH262" s="609"/>
      <c r="AI262" s="609"/>
      <c r="AJ262" s="609"/>
      <c r="AK262" s="609"/>
      <c r="AL262" s="609"/>
      <c r="AM262" s="609"/>
      <c r="AN262" s="609"/>
      <c r="AO262" s="609"/>
      <c r="AP262" s="609"/>
      <c r="AQ262" s="609"/>
      <c r="AR262" s="609"/>
      <c r="AS262" s="609"/>
      <c r="AT262" s="609"/>
      <c r="AU262" s="609"/>
      <c r="AV262" s="609"/>
      <c r="AW262" s="609"/>
      <c r="AX262" s="609"/>
      <c r="AY262" s="609"/>
    </row>
    <row r="263" ht="14.25" customHeight="1">
      <c r="A263" s="705"/>
      <c r="B263" s="705"/>
      <c r="C263" s="706"/>
      <c r="D263" s="706"/>
      <c r="E263" s="705"/>
      <c r="F263" s="705"/>
      <c r="G263" s="706"/>
      <c r="H263" s="707"/>
      <c r="I263" s="708"/>
      <c r="J263" s="705"/>
      <c r="K263" s="705"/>
      <c r="L263" s="709"/>
      <c r="M263" s="705"/>
      <c r="N263" s="705"/>
      <c r="O263" s="709"/>
      <c r="P263" s="705"/>
      <c r="Q263" s="705"/>
      <c r="R263" s="710"/>
      <c r="S263" s="285"/>
      <c r="T263" s="705"/>
      <c r="U263" s="705"/>
      <c r="V263" s="705"/>
      <c r="W263" s="705"/>
      <c r="X263" s="711"/>
      <c r="Y263" s="711"/>
      <c r="Z263" s="340"/>
      <c r="AA263" s="340"/>
      <c r="AB263" s="340"/>
      <c r="AC263" s="340"/>
      <c r="AD263" s="340"/>
      <c r="AE263" s="340"/>
      <c r="AF263" s="609"/>
      <c r="AG263" s="609"/>
      <c r="AH263" s="609"/>
      <c r="AI263" s="609"/>
      <c r="AJ263" s="609"/>
      <c r="AK263" s="609"/>
      <c r="AL263" s="609"/>
      <c r="AM263" s="609"/>
      <c r="AN263" s="609"/>
      <c r="AO263" s="609"/>
      <c r="AP263" s="609"/>
      <c r="AQ263" s="609"/>
      <c r="AR263" s="609"/>
      <c r="AS263" s="609"/>
      <c r="AT263" s="609"/>
      <c r="AU263" s="609"/>
      <c r="AV263" s="609"/>
      <c r="AW263" s="609"/>
      <c r="AX263" s="609"/>
      <c r="AY263" s="609"/>
    </row>
    <row r="264" ht="14.25" customHeight="1">
      <c r="A264" s="705"/>
      <c r="B264" s="705"/>
      <c r="C264" s="706"/>
      <c r="D264" s="706"/>
      <c r="E264" s="705"/>
      <c r="F264" s="705"/>
      <c r="G264" s="706"/>
      <c r="H264" s="707"/>
      <c r="I264" s="708"/>
      <c r="J264" s="705"/>
      <c r="K264" s="705"/>
      <c r="L264" s="709"/>
      <c r="M264" s="705"/>
      <c r="N264" s="705"/>
      <c r="O264" s="709"/>
      <c r="P264" s="705"/>
      <c r="Q264" s="705"/>
      <c r="R264" s="710"/>
      <c r="S264" s="285"/>
      <c r="T264" s="705"/>
      <c r="U264" s="705"/>
      <c r="V264" s="705"/>
      <c r="W264" s="705"/>
      <c r="X264" s="711"/>
      <c r="Y264" s="711"/>
      <c r="Z264" s="340"/>
      <c r="AA264" s="340"/>
      <c r="AB264" s="340"/>
      <c r="AC264" s="340"/>
      <c r="AD264" s="340"/>
      <c r="AE264" s="340"/>
      <c r="AF264" s="609"/>
      <c r="AG264" s="609"/>
      <c r="AH264" s="609"/>
      <c r="AI264" s="609"/>
      <c r="AJ264" s="609"/>
      <c r="AK264" s="609"/>
      <c r="AL264" s="609"/>
      <c r="AM264" s="609"/>
      <c r="AN264" s="609"/>
      <c r="AO264" s="609"/>
      <c r="AP264" s="609"/>
      <c r="AQ264" s="609"/>
      <c r="AR264" s="609"/>
      <c r="AS264" s="609"/>
      <c r="AT264" s="609"/>
      <c r="AU264" s="609"/>
      <c r="AV264" s="609"/>
      <c r="AW264" s="609"/>
      <c r="AX264" s="609"/>
      <c r="AY264" s="609"/>
    </row>
    <row r="265" ht="14.25" customHeight="1">
      <c r="A265" s="705"/>
      <c r="B265" s="705"/>
      <c r="C265" s="706"/>
      <c r="D265" s="706"/>
      <c r="E265" s="705"/>
      <c r="F265" s="705"/>
      <c r="G265" s="706"/>
      <c r="H265" s="707"/>
      <c r="I265" s="708"/>
      <c r="J265" s="705"/>
      <c r="K265" s="705"/>
      <c r="L265" s="709"/>
      <c r="M265" s="705"/>
      <c r="N265" s="705"/>
      <c r="O265" s="709"/>
      <c r="P265" s="705"/>
      <c r="Q265" s="705"/>
      <c r="R265" s="710"/>
      <c r="S265" s="285"/>
      <c r="T265" s="705"/>
      <c r="U265" s="705"/>
      <c r="V265" s="705"/>
      <c r="W265" s="705"/>
      <c r="X265" s="711"/>
      <c r="Y265" s="711"/>
      <c r="Z265" s="340"/>
      <c r="AA265" s="340"/>
      <c r="AB265" s="340"/>
      <c r="AC265" s="340"/>
      <c r="AD265" s="340"/>
      <c r="AE265" s="340"/>
      <c r="AF265" s="609"/>
      <c r="AG265" s="609"/>
      <c r="AH265" s="609"/>
      <c r="AI265" s="609"/>
      <c r="AJ265" s="609"/>
      <c r="AK265" s="609"/>
      <c r="AL265" s="609"/>
      <c r="AM265" s="609"/>
      <c r="AN265" s="609"/>
      <c r="AO265" s="609"/>
      <c r="AP265" s="609"/>
      <c r="AQ265" s="609"/>
      <c r="AR265" s="609"/>
      <c r="AS265" s="609"/>
      <c r="AT265" s="609"/>
      <c r="AU265" s="609"/>
      <c r="AV265" s="609"/>
      <c r="AW265" s="609"/>
      <c r="AX265" s="609"/>
      <c r="AY265" s="609"/>
    </row>
    <row r="266" ht="14.25" customHeight="1">
      <c r="A266" s="705"/>
      <c r="B266" s="705"/>
      <c r="C266" s="706"/>
      <c r="D266" s="706"/>
      <c r="E266" s="705"/>
      <c r="F266" s="705"/>
      <c r="G266" s="706"/>
      <c r="H266" s="707"/>
      <c r="I266" s="708"/>
      <c r="J266" s="705"/>
      <c r="K266" s="705"/>
      <c r="L266" s="709"/>
      <c r="M266" s="705"/>
      <c r="N266" s="705"/>
      <c r="O266" s="709"/>
      <c r="P266" s="705"/>
      <c r="Q266" s="705"/>
      <c r="R266" s="710"/>
      <c r="S266" s="285"/>
      <c r="T266" s="705"/>
      <c r="U266" s="705"/>
      <c r="V266" s="705"/>
      <c r="W266" s="705"/>
      <c r="X266" s="711"/>
      <c r="Y266" s="711"/>
      <c r="Z266" s="340"/>
      <c r="AA266" s="340"/>
      <c r="AB266" s="340"/>
      <c r="AC266" s="340"/>
      <c r="AD266" s="340"/>
      <c r="AE266" s="340"/>
      <c r="AF266" s="609"/>
      <c r="AG266" s="609"/>
      <c r="AH266" s="609"/>
      <c r="AI266" s="609"/>
      <c r="AJ266" s="609"/>
      <c r="AK266" s="609"/>
      <c r="AL266" s="609"/>
      <c r="AM266" s="609"/>
      <c r="AN266" s="609"/>
      <c r="AO266" s="609"/>
      <c r="AP266" s="609"/>
      <c r="AQ266" s="609"/>
      <c r="AR266" s="609"/>
      <c r="AS266" s="609"/>
      <c r="AT266" s="609"/>
      <c r="AU266" s="609"/>
      <c r="AV266" s="609"/>
      <c r="AW266" s="609"/>
      <c r="AX266" s="609"/>
      <c r="AY266" s="609"/>
    </row>
    <row r="267" ht="14.25" customHeight="1">
      <c r="A267" s="705"/>
      <c r="B267" s="705"/>
      <c r="C267" s="706"/>
      <c r="D267" s="706"/>
      <c r="E267" s="705"/>
      <c r="F267" s="705"/>
      <c r="G267" s="706"/>
      <c r="H267" s="707"/>
      <c r="I267" s="708"/>
      <c r="J267" s="705"/>
      <c r="K267" s="705"/>
      <c r="L267" s="709"/>
      <c r="M267" s="705"/>
      <c r="N267" s="705"/>
      <c r="O267" s="709"/>
      <c r="P267" s="705"/>
      <c r="Q267" s="705"/>
      <c r="R267" s="710"/>
      <c r="S267" s="285"/>
      <c r="T267" s="705"/>
      <c r="U267" s="705"/>
      <c r="V267" s="705"/>
      <c r="W267" s="705"/>
      <c r="X267" s="711"/>
      <c r="Y267" s="711"/>
      <c r="Z267" s="340"/>
      <c r="AA267" s="340"/>
      <c r="AB267" s="340"/>
      <c r="AC267" s="340"/>
      <c r="AD267" s="340"/>
      <c r="AE267" s="340"/>
      <c r="AF267" s="609"/>
      <c r="AG267" s="609"/>
      <c r="AH267" s="609"/>
      <c r="AI267" s="609"/>
      <c r="AJ267" s="609"/>
      <c r="AK267" s="609"/>
      <c r="AL267" s="609"/>
      <c r="AM267" s="609"/>
      <c r="AN267" s="609"/>
      <c r="AO267" s="609"/>
      <c r="AP267" s="609"/>
      <c r="AQ267" s="609"/>
      <c r="AR267" s="609"/>
      <c r="AS267" s="609"/>
      <c r="AT267" s="609"/>
      <c r="AU267" s="609"/>
      <c r="AV267" s="609"/>
      <c r="AW267" s="609"/>
      <c r="AX267" s="609"/>
      <c r="AY267" s="609"/>
    </row>
    <row r="268" ht="14.25" customHeight="1">
      <c r="A268" s="705"/>
      <c r="B268" s="705"/>
      <c r="C268" s="706"/>
      <c r="D268" s="706"/>
      <c r="E268" s="705"/>
      <c r="F268" s="705"/>
      <c r="G268" s="706"/>
      <c r="H268" s="707"/>
      <c r="I268" s="708"/>
      <c r="J268" s="705"/>
      <c r="K268" s="705"/>
      <c r="L268" s="709"/>
      <c r="M268" s="705"/>
      <c r="N268" s="705"/>
      <c r="O268" s="709"/>
      <c r="P268" s="705"/>
      <c r="Q268" s="705"/>
      <c r="R268" s="710"/>
      <c r="S268" s="285"/>
      <c r="T268" s="705"/>
      <c r="U268" s="705"/>
      <c r="V268" s="705"/>
      <c r="W268" s="705"/>
      <c r="X268" s="711"/>
      <c r="Y268" s="711"/>
      <c r="Z268" s="340"/>
      <c r="AA268" s="340"/>
      <c r="AB268" s="340"/>
      <c r="AC268" s="340"/>
      <c r="AD268" s="340"/>
      <c r="AE268" s="340"/>
      <c r="AF268" s="609"/>
      <c r="AG268" s="609"/>
      <c r="AH268" s="609"/>
      <c r="AI268" s="609"/>
      <c r="AJ268" s="609"/>
      <c r="AK268" s="609"/>
      <c r="AL268" s="609"/>
      <c r="AM268" s="609"/>
      <c r="AN268" s="609"/>
      <c r="AO268" s="609"/>
      <c r="AP268" s="609"/>
      <c r="AQ268" s="609"/>
      <c r="AR268" s="609"/>
      <c r="AS268" s="609"/>
      <c r="AT268" s="609"/>
      <c r="AU268" s="609"/>
      <c r="AV268" s="609"/>
      <c r="AW268" s="609"/>
      <c r="AX268" s="609"/>
      <c r="AY268" s="609"/>
    </row>
    <row r="269" ht="14.25" customHeight="1">
      <c r="A269" s="705"/>
      <c r="B269" s="705"/>
      <c r="C269" s="706"/>
      <c r="D269" s="706"/>
      <c r="E269" s="705"/>
      <c r="F269" s="705"/>
      <c r="G269" s="706"/>
      <c r="H269" s="707"/>
      <c r="I269" s="708"/>
      <c r="J269" s="705"/>
      <c r="K269" s="705"/>
      <c r="L269" s="709"/>
      <c r="M269" s="705"/>
      <c r="N269" s="705"/>
      <c r="O269" s="709"/>
      <c r="P269" s="705"/>
      <c r="Q269" s="705"/>
      <c r="R269" s="710"/>
      <c r="S269" s="285"/>
      <c r="T269" s="705"/>
      <c r="U269" s="705"/>
      <c r="V269" s="705"/>
      <c r="W269" s="705"/>
      <c r="X269" s="711"/>
      <c r="Y269" s="711"/>
      <c r="Z269" s="340"/>
      <c r="AA269" s="340"/>
      <c r="AB269" s="340"/>
      <c r="AC269" s="340"/>
      <c r="AD269" s="340"/>
      <c r="AE269" s="340"/>
      <c r="AF269" s="609"/>
      <c r="AG269" s="609"/>
      <c r="AH269" s="609"/>
      <c r="AI269" s="609"/>
      <c r="AJ269" s="609"/>
      <c r="AK269" s="609"/>
      <c r="AL269" s="609"/>
      <c r="AM269" s="609"/>
      <c r="AN269" s="609"/>
      <c r="AO269" s="609"/>
      <c r="AP269" s="609"/>
      <c r="AQ269" s="609"/>
      <c r="AR269" s="609"/>
      <c r="AS269" s="609"/>
      <c r="AT269" s="609"/>
      <c r="AU269" s="609"/>
      <c r="AV269" s="609"/>
      <c r="AW269" s="609"/>
      <c r="AX269" s="609"/>
      <c r="AY269" s="609"/>
    </row>
    <row r="270" ht="14.25" customHeight="1">
      <c r="A270" s="705"/>
      <c r="B270" s="705"/>
      <c r="C270" s="706"/>
      <c r="D270" s="706"/>
      <c r="E270" s="705"/>
      <c r="F270" s="705"/>
      <c r="G270" s="706"/>
      <c r="H270" s="707"/>
      <c r="I270" s="708"/>
      <c r="J270" s="705"/>
      <c r="K270" s="705"/>
      <c r="L270" s="709"/>
      <c r="M270" s="705"/>
      <c r="N270" s="705"/>
      <c r="O270" s="709"/>
      <c r="P270" s="705"/>
      <c r="Q270" s="705"/>
      <c r="R270" s="710"/>
      <c r="S270" s="285"/>
      <c r="T270" s="705"/>
      <c r="U270" s="705"/>
      <c r="V270" s="705"/>
      <c r="W270" s="705"/>
      <c r="X270" s="711"/>
      <c r="Y270" s="711"/>
      <c r="Z270" s="340"/>
      <c r="AA270" s="340"/>
      <c r="AB270" s="340"/>
      <c r="AC270" s="340"/>
      <c r="AD270" s="340"/>
      <c r="AE270" s="340"/>
      <c r="AF270" s="609"/>
      <c r="AG270" s="609"/>
      <c r="AH270" s="609"/>
      <c r="AI270" s="609"/>
      <c r="AJ270" s="609"/>
      <c r="AK270" s="609"/>
      <c r="AL270" s="609"/>
      <c r="AM270" s="609"/>
      <c r="AN270" s="609"/>
      <c r="AO270" s="609"/>
      <c r="AP270" s="609"/>
      <c r="AQ270" s="609"/>
      <c r="AR270" s="609"/>
      <c r="AS270" s="609"/>
      <c r="AT270" s="609"/>
      <c r="AU270" s="609"/>
      <c r="AV270" s="609"/>
      <c r="AW270" s="609"/>
      <c r="AX270" s="609"/>
      <c r="AY270" s="609"/>
    </row>
    <row r="271" ht="14.25" customHeight="1">
      <c r="A271" s="705"/>
      <c r="B271" s="705"/>
      <c r="C271" s="706"/>
      <c r="D271" s="706"/>
      <c r="E271" s="705"/>
      <c r="F271" s="705"/>
      <c r="G271" s="706"/>
      <c r="H271" s="707"/>
      <c r="I271" s="708"/>
      <c r="J271" s="705"/>
      <c r="K271" s="705"/>
      <c r="L271" s="709"/>
      <c r="M271" s="705"/>
      <c r="N271" s="705"/>
      <c r="O271" s="709"/>
      <c r="P271" s="705"/>
      <c r="Q271" s="705"/>
      <c r="R271" s="710"/>
      <c r="S271" s="285"/>
      <c r="T271" s="705"/>
      <c r="U271" s="705"/>
      <c r="V271" s="705"/>
      <c r="W271" s="705"/>
      <c r="X271" s="711"/>
      <c r="Y271" s="711"/>
      <c r="Z271" s="340"/>
      <c r="AA271" s="340"/>
      <c r="AB271" s="340"/>
      <c r="AC271" s="340"/>
      <c r="AD271" s="340"/>
      <c r="AE271" s="340"/>
      <c r="AF271" s="609"/>
      <c r="AG271" s="609"/>
      <c r="AH271" s="609"/>
      <c r="AI271" s="609"/>
      <c r="AJ271" s="609"/>
      <c r="AK271" s="609"/>
      <c r="AL271" s="609"/>
      <c r="AM271" s="609"/>
      <c r="AN271" s="609"/>
      <c r="AO271" s="609"/>
      <c r="AP271" s="609"/>
      <c r="AQ271" s="609"/>
      <c r="AR271" s="609"/>
      <c r="AS271" s="609"/>
      <c r="AT271" s="609"/>
      <c r="AU271" s="609"/>
      <c r="AV271" s="609"/>
      <c r="AW271" s="609"/>
      <c r="AX271" s="609"/>
      <c r="AY271" s="609"/>
    </row>
    <row r="272" ht="14.25" customHeight="1">
      <c r="A272" s="705"/>
      <c r="B272" s="705"/>
      <c r="C272" s="706"/>
      <c r="D272" s="706"/>
      <c r="E272" s="705"/>
      <c r="F272" s="705"/>
      <c r="G272" s="706"/>
      <c r="H272" s="707"/>
      <c r="I272" s="708"/>
      <c r="J272" s="705"/>
      <c r="K272" s="705"/>
      <c r="L272" s="709"/>
      <c r="M272" s="705"/>
      <c r="N272" s="705"/>
      <c r="O272" s="709"/>
      <c r="P272" s="705"/>
      <c r="Q272" s="705"/>
      <c r="R272" s="710"/>
      <c r="S272" s="285"/>
      <c r="T272" s="705"/>
      <c r="U272" s="705"/>
      <c r="V272" s="705"/>
      <c r="W272" s="705"/>
      <c r="X272" s="711"/>
      <c r="Y272" s="711"/>
      <c r="Z272" s="340"/>
      <c r="AA272" s="340"/>
      <c r="AB272" s="340"/>
      <c r="AC272" s="340"/>
      <c r="AD272" s="340"/>
      <c r="AE272" s="340"/>
      <c r="AF272" s="609"/>
      <c r="AG272" s="609"/>
      <c r="AH272" s="609"/>
      <c r="AI272" s="609"/>
      <c r="AJ272" s="609"/>
      <c r="AK272" s="609"/>
      <c r="AL272" s="609"/>
      <c r="AM272" s="609"/>
      <c r="AN272" s="609"/>
      <c r="AO272" s="609"/>
      <c r="AP272" s="609"/>
      <c r="AQ272" s="609"/>
      <c r="AR272" s="609"/>
      <c r="AS272" s="609"/>
      <c r="AT272" s="609"/>
      <c r="AU272" s="609"/>
      <c r="AV272" s="609"/>
      <c r="AW272" s="609"/>
      <c r="AX272" s="609"/>
      <c r="AY272" s="609"/>
    </row>
    <row r="273" ht="14.25" customHeight="1">
      <c r="A273" s="705"/>
      <c r="B273" s="705"/>
      <c r="C273" s="706"/>
      <c r="D273" s="706"/>
      <c r="E273" s="705"/>
      <c r="F273" s="705"/>
      <c r="G273" s="706"/>
      <c r="H273" s="707"/>
      <c r="I273" s="708"/>
      <c r="J273" s="705"/>
      <c r="K273" s="705"/>
      <c r="L273" s="709"/>
      <c r="M273" s="705"/>
      <c r="N273" s="705"/>
      <c r="O273" s="709"/>
      <c r="P273" s="705"/>
      <c r="Q273" s="705"/>
      <c r="R273" s="710"/>
      <c r="S273" s="285"/>
      <c r="T273" s="705"/>
      <c r="U273" s="705"/>
      <c r="V273" s="705"/>
      <c r="W273" s="705"/>
      <c r="X273" s="711"/>
      <c r="Y273" s="711"/>
      <c r="Z273" s="340"/>
      <c r="AA273" s="340"/>
      <c r="AB273" s="340"/>
      <c r="AC273" s="340"/>
      <c r="AD273" s="340"/>
      <c r="AE273" s="340"/>
      <c r="AF273" s="609"/>
      <c r="AG273" s="609"/>
      <c r="AH273" s="609"/>
      <c r="AI273" s="609"/>
      <c r="AJ273" s="609"/>
      <c r="AK273" s="609"/>
      <c r="AL273" s="609"/>
      <c r="AM273" s="609"/>
      <c r="AN273" s="609"/>
      <c r="AO273" s="609"/>
      <c r="AP273" s="609"/>
      <c r="AQ273" s="609"/>
      <c r="AR273" s="609"/>
      <c r="AS273" s="609"/>
      <c r="AT273" s="609"/>
      <c r="AU273" s="609"/>
      <c r="AV273" s="609"/>
      <c r="AW273" s="609"/>
      <c r="AX273" s="609"/>
      <c r="AY273" s="609"/>
    </row>
    <row r="274" ht="14.25" customHeight="1">
      <c r="A274" s="705"/>
      <c r="B274" s="705"/>
      <c r="C274" s="706"/>
      <c r="D274" s="706"/>
      <c r="E274" s="705"/>
      <c r="F274" s="705"/>
      <c r="G274" s="706"/>
      <c r="H274" s="707"/>
      <c r="I274" s="708"/>
      <c r="J274" s="705"/>
      <c r="K274" s="705"/>
      <c r="L274" s="709"/>
      <c r="M274" s="705"/>
      <c r="N274" s="705"/>
      <c r="O274" s="709"/>
      <c r="P274" s="705"/>
      <c r="Q274" s="705"/>
      <c r="R274" s="710"/>
      <c r="S274" s="285"/>
      <c r="T274" s="705"/>
      <c r="U274" s="705"/>
      <c r="V274" s="705"/>
      <c r="W274" s="705"/>
      <c r="X274" s="711"/>
      <c r="Y274" s="711"/>
      <c r="Z274" s="340"/>
      <c r="AA274" s="340"/>
      <c r="AB274" s="340"/>
      <c r="AC274" s="340"/>
      <c r="AD274" s="340"/>
      <c r="AE274" s="340"/>
      <c r="AF274" s="609"/>
      <c r="AG274" s="609"/>
      <c r="AH274" s="609"/>
      <c r="AI274" s="609"/>
      <c r="AJ274" s="609"/>
      <c r="AK274" s="609"/>
      <c r="AL274" s="609"/>
      <c r="AM274" s="609"/>
      <c r="AN274" s="609"/>
      <c r="AO274" s="609"/>
      <c r="AP274" s="609"/>
      <c r="AQ274" s="609"/>
      <c r="AR274" s="609"/>
      <c r="AS274" s="609"/>
      <c r="AT274" s="609"/>
      <c r="AU274" s="609"/>
      <c r="AV274" s="609"/>
      <c r="AW274" s="609"/>
      <c r="AX274" s="609"/>
      <c r="AY274" s="609"/>
    </row>
    <row r="275" ht="14.25" customHeight="1">
      <c r="A275" s="705"/>
      <c r="B275" s="705"/>
      <c r="C275" s="706"/>
      <c r="D275" s="706"/>
      <c r="E275" s="705"/>
      <c r="F275" s="705"/>
      <c r="G275" s="706"/>
      <c r="H275" s="707"/>
      <c r="I275" s="708"/>
      <c r="J275" s="705"/>
      <c r="K275" s="705"/>
      <c r="L275" s="709"/>
      <c r="M275" s="705"/>
      <c r="N275" s="705"/>
      <c r="O275" s="709"/>
      <c r="P275" s="705"/>
      <c r="Q275" s="705"/>
      <c r="R275" s="710"/>
      <c r="S275" s="285"/>
      <c r="T275" s="705"/>
      <c r="U275" s="705"/>
      <c r="V275" s="705"/>
      <c r="W275" s="705"/>
      <c r="X275" s="711"/>
      <c r="Y275" s="711"/>
      <c r="Z275" s="340"/>
      <c r="AA275" s="340"/>
      <c r="AB275" s="340"/>
      <c r="AC275" s="340"/>
      <c r="AD275" s="340"/>
      <c r="AE275" s="340"/>
      <c r="AF275" s="609"/>
      <c r="AG275" s="609"/>
      <c r="AH275" s="609"/>
      <c r="AI275" s="609"/>
      <c r="AJ275" s="609"/>
      <c r="AK275" s="609"/>
      <c r="AL275" s="609"/>
      <c r="AM275" s="609"/>
      <c r="AN275" s="609"/>
      <c r="AO275" s="609"/>
      <c r="AP275" s="609"/>
      <c r="AQ275" s="609"/>
      <c r="AR275" s="609"/>
      <c r="AS275" s="609"/>
      <c r="AT275" s="609"/>
      <c r="AU275" s="609"/>
      <c r="AV275" s="609"/>
      <c r="AW275" s="609"/>
      <c r="AX275" s="609"/>
      <c r="AY275" s="609"/>
    </row>
    <row r="276" ht="14.25" customHeight="1">
      <c r="A276" s="705"/>
      <c r="B276" s="705"/>
      <c r="C276" s="706"/>
      <c r="D276" s="706"/>
      <c r="E276" s="705"/>
      <c r="F276" s="705"/>
      <c r="G276" s="706"/>
      <c r="H276" s="707"/>
      <c r="I276" s="708"/>
      <c r="J276" s="705"/>
      <c r="K276" s="705"/>
      <c r="L276" s="709"/>
      <c r="M276" s="705"/>
      <c r="N276" s="705"/>
      <c r="O276" s="709"/>
      <c r="P276" s="705"/>
      <c r="Q276" s="705"/>
      <c r="R276" s="710"/>
      <c r="S276" s="285"/>
      <c r="T276" s="705"/>
      <c r="U276" s="705"/>
      <c r="V276" s="705"/>
      <c r="W276" s="705"/>
      <c r="X276" s="711"/>
      <c r="Y276" s="711"/>
      <c r="Z276" s="340"/>
      <c r="AA276" s="340"/>
      <c r="AB276" s="340"/>
      <c r="AC276" s="340"/>
      <c r="AD276" s="340"/>
      <c r="AE276" s="340"/>
      <c r="AF276" s="609"/>
      <c r="AG276" s="609"/>
      <c r="AH276" s="609"/>
      <c r="AI276" s="609"/>
      <c r="AJ276" s="609"/>
      <c r="AK276" s="609"/>
      <c r="AL276" s="609"/>
      <c r="AM276" s="609"/>
      <c r="AN276" s="609"/>
      <c r="AO276" s="609"/>
      <c r="AP276" s="609"/>
      <c r="AQ276" s="609"/>
      <c r="AR276" s="609"/>
      <c r="AS276" s="609"/>
      <c r="AT276" s="609"/>
      <c r="AU276" s="609"/>
      <c r="AV276" s="609"/>
      <c r="AW276" s="609"/>
      <c r="AX276" s="609"/>
      <c r="AY276" s="609"/>
    </row>
    <row r="277" ht="14.25" customHeight="1">
      <c r="A277" s="705"/>
      <c r="B277" s="705"/>
      <c r="C277" s="706"/>
      <c r="D277" s="706"/>
      <c r="E277" s="705"/>
      <c r="F277" s="705"/>
      <c r="G277" s="706"/>
      <c r="H277" s="707"/>
      <c r="I277" s="708"/>
      <c r="J277" s="705"/>
      <c r="K277" s="705"/>
      <c r="L277" s="709"/>
      <c r="M277" s="705"/>
      <c r="N277" s="705"/>
      <c r="O277" s="709"/>
      <c r="P277" s="705"/>
      <c r="Q277" s="705"/>
      <c r="R277" s="710"/>
      <c r="S277" s="285"/>
      <c r="T277" s="705"/>
      <c r="U277" s="705"/>
      <c r="V277" s="705"/>
      <c r="W277" s="705"/>
      <c r="X277" s="711"/>
      <c r="Y277" s="711"/>
      <c r="Z277" s="340"/>
      <c r="AA277" s="340"/>
      <c r="AB277" s="340"/>
      <c r="AC277" s="340"/>
      <c r="AD277" s="340"/>
      <c r="AE277" s="340"/>
      <c r="AF277" s="609"/>
      <c r="AG277" s="609"/>
      <c r="AH277" s="609"/>
      <c r="AI277" s="609"/>
      <c r="AJ277" s="609"/>
      <c r="AK277" s="609"/>
      <c r="AL277" s="609"/>
      <c r="AM277" s="609"/>
      <c r="AN277" s="609"/>
      <c r="AO277" s="609"/>
      <c r="AP277" s="609"/>
      <c r="AQ277" s="609"/>
      <c r="AR277" s="609"/>
      <c r="AS277" s="609"/>
      <c r="AT277" s="609"/>
      <c r="AU277" s="609"/>
      <c r="AV277" s="609"/>
      <c r="AW277" s="609"/>
      <c r="AX277" s="609"/>
      <c r="AY277" s="609"/>
    </row>
    <row r="278" ht="14.25" customHeight="1">
      <c r="A278" s="705"/>
      <c r="B278" s="705"/>
      <c r="C278" s="706"/>
      <c r="D278" s="706"/>
      <c r="E278" s="705"/>
      <c r="F278" s="705"/>
      <c r="G278" s="706"/>
      <c r="H278" s="707"/>
      <c r="I278" s="708"/>
      <c r="J278" s="705"/>
      <c r="K278" s="705"/>
      <c r="L278" s="709"/>
      <c r="M278" s="705"/>
      <c r="N278" s="705"/>
      <c r="O278" s="709"/>
      <c r="P278" s="705"/>
      <c r="Q278" s="705"/>
      <c r="R278" s="710"/>
      <c r="S278" s="285"/>
      <c r="T278" s="705"/>
      <c r="U278" s="705"/>
      <c r="V278" s="705"/>
      <c r="W278" s="705"/>
      <c r="X278" s="711"/>
      <c r="Y278" s="711"/>
      <c r="Z278" s="340"/>
      <c r="AA278" s="340"/>
      <c r="AB278" s="340"/>
      <c r="AC278" s="340"/>
      <c r="AD278" s="340"/>
      <c r="AE278" s="340"/>
      <c r="AF278" s="609"/>
      <c r="AG278" s="609"/>
      <c r="AH278" s="609"/>
      <c r="AI278" s="609"/>
      <c r="AJ278" s="609"/>
      <c r="AK278" s="609"/>
      <c r="AL278" s="609"/>
      <c r="AM278" s="609"/>
      <c r="AN278" s="609"/>
      <c r="AO278" s="609"/>
      <c r="AP278" s="609"/>
      <c r="AQ278" s="609"/>
      <c r="AR278" s="609"/>
      <c r="AS278" s="609"/>
      <c r="AT278" s="609"/>
      <c r="AU278" s="609"/>
      <c r="AV278" s="609"/>
      <c r="AW278" s="609"/>
      <c r="AX278" s="609"/>
      <c r="AY278" s="609"/>
    </row>
    <row r="279" ht="14.25" customHeight="1">
      <c r="A279" s="705"/>
      <c r="B279" s="705"/>
      <c r="C279" s="706"/>
      <c r="D279" s="706"/>
      <c r="E279" s="705"/>
      <c r="F279" s="705"/>
      <c r="G279" s="706"/>
      <c r="H279" s="707"/>
      <c r="I279" s="708"/>
      <c r="J279" s="705"/>
      <c r="K279" s="705"/>
      <c r="L279" s="709"/>
      <c r="M279" s="705"/>
      <c r="N279" s="705"/>
      <c r="O279" s="709"/>
      <c r="P279" s="705"/>
      <c r="Q279" s="705"/>
      <c r="R279" s="710"/>
      <c r="S279" s="285"/>
      <c r="T279" s="705"/>
      <c r="U279" s="705"/>
      <c r="V279" s="705"/>
      <c r="W279" s="705"/>
      <c r="X279" s="711"/>
      <c r="Y279" s="711"/>
      <c r="Z279" s="340"/>
      <c r="AA279" s="340"/>
      <c r="AB279" s="340"/>
      <c r="AC279" s="340"/>
      <c r="AD279" s="340"/>
      <c r="AE279" s="340"/>
      <c r="AF279" s="609"/>
      <c r="AG279" s="609"/>
      <c r="AH279" s="609"/>
      <c r="AI279" s="609"/>
      <c r="AJ279" s="609"/>
      <c r="AK279" s="609"/>
      <c r="AL279" s="609"/>
      <c r="AM279" s="609"/>
      <c r="AN279" s="609"/>
      <c r="AO279" s="609"/>
      <c r="AP279" s="609"/>
      <c r="AQ279" s="609"/>
      <c r="AR279" s="609"/>
      <c r="AS279" s="609"/>
      <c r="AT279" s="609"/>
      <c r="AU279" s="609"/>
      <c r="AV279" s="609"/>
      <c r="AW279" s="609"/>
      <c r="AX279" s="609"/>
      <c r="AY279" s="609"/>
    </row>
    <row r="280" ht="14.25" customHeight="1">
      <c r="A280" s="705"/>
      <c r="B280" s="705"/>
      <c r="C280" s="706"/>
      <c r="D280" s="706"/>
      <c r="E280" s="705"/>
      <c r="F280" s="705"/>
      <c r="G280" s="706"/>
      <c r="H280" s="707"/>
      <c r="I280" s="708"/>
      <c r="J280" s="705"/>
      <c r="K280" s="705"/>
      <c r="L280" s="709"/>
      <c r="M280" s="705"/>
      <c r="N280" s="705"/>
      <c r="O280" s="709"/>
      <c r="P280" s="705"/>
      <c r="Q280" s="705"/>
      <c r="R280" s="710"/>
      <c r="S280" s="285"/>
      <c r="T280" s="705"/>
      <c r="U280" s="705"/>
      <c r="V280" s="705"/>
      <c r="W280" s="705"/>
      <c r="X280" s="711"/>
      <c r="Y280" s="711"/>
      <c r="Z280" s="340"/>
      <c r="AA280" s="340"/>
      <c r="AB280" s="340"/>
      <c r="AC280" s="340"/>
      <c r="AD280" s="340"/>
      <c r="AE280" s="340"/>
      <c r="AF280" s="609"/>
      <c r="AG280" s="609"/>
      <c r="AH280" s="609"/>
      <c r="AI280" s="609"/>
      <c r="AJ280" s="609"/>
      <c r="AK280" s="609"/>
      <c r="AL280" s="609"/>
      <c r="AM280" s="609"/>
      <c r="AN280" s="609"/>
      <c r="AO280" s="609"/>
      <c r="AP280" s="609"/>
      <c r="AQ280" s="609"/>
      <c r="AR280" s="609"/>
      <c r="AS280" s="609"/>
      <c r="AT280" s="609"/>
      <c r="AU280" s="609"/>
      <c r="AV280" s="609"/>
      <c r="AW280" s="609"/>
      <c r="AX280" s="609"/>
      <c r="AY280" s="609"/>
    </row>
    <row r="281" ht="14.25" customHeight="1">
      <c r="A281" s="705"/>
      <c r="B281" s="705"/>
      <c r="C281" s="706"/>
      <c r="D281" s="706"/>
      <c r="E281" s="705"/>
      <c r="F281" s="705"/>
      <c r="G281" s="706"/>
      <c r="H281" s="707"/>
      <c r="I281" s="708"/>
      <c r="J281" s="705"/>
      <c r="K281" s="705"/>
      <c r="L281" s="709"/>
      <c r="M281" s="705"/>
      <c r="N281" s="705"/>
      <c r="O281" s="709"/>
      <c r="P281" s="705"/>
      <c r="Q281" s="705"/>
      <c r="R281" s="710"/>
      <c r="S281" s="285"/>
      <c r="T281" s="705"/>
      <c r="U281" s="705"/>
      <c r="V281" s="705"/>
      <c r="W281" s="705"/>
      <c r="X281" s="711"/>
      <c r="Y281" s="711"/>
      <c r="Z281" s="340"/>
      <c r="AA281" s="340"/>
      <c r="AB281" s="340"/>
      <c r="AC281" s="340"/>
      <c r="AD281" s="340"/>
      <c r="AE281" s="340"/>
      <c r="AF281" s="609"/>
      <c r="AG281" s="609"/>
      <c r="AH281" s="609"/>
      <c r="AI281" s="609"/>
      <c r="AJ281" s="609"/>
      <c r="AK281" s="609"/>
      <c r="AL281" s="609"/>
      <c r="AM281" s="609"/>
      <c r="AN281" s="609"/>
      <c r="AO281" s="609"/>
      <c r="AP281" s="609"/>
      <c r="AQ281" s="609"/>
      <c r="AR281" s="609"/>
      <c r="AS281" s="609"/>
      <c r="AT281" s="609"/>
      <c r="AU281" s="609"/>
      <c r="AV281" s="609"/>
      <c r="AW281" s="609"/>
      <c r="AX281" s="609"/>
      <c r="AY281" s="609"/>
    </row>
    <row r="282" ht="14.25" customHeight="1">
      <c r="A282" s="705"/>
      <c r="B282" s="705"/>
      <c r="C282" s="706"/>
      <c r="D282" s="706"/>
      <c r="E282" s="705"/>
      <c r="F282" s="705"/>
      <c r="G282" s="706"/>
      <c r="H282" s="707"/>
      <c r="I282" s="708"/>
      <c r="J282" s="705"/>
      <c r="K282" s="705"/>
      <c r="L282" s="709"/>
      <c r="M282" s="705"/>
      <c r="N282" s="705"/>
      <c r="O282" s="709"/>
      <c r="P282" s="705"/>
      <c r="Q282" s="705"/>
      <c r="R282" s="710"/>
      <c r="S282" s="285"/>
      <c r="T282" s="705"/>
      <c r="U282" s="705"/>
      <c r="V282" s="705"/>
      <c r="W282" s="705"/>
      <c r="X282" s="711"/>
      <c r="Y282" s="711"/>
      <c r="Z282" s="340"/>
      <c r="AA282" s="340"/>
      <c r="AB282" s="340"/>
      <c r="AC282" s="340"/>
      <c r="AD282" s="340"/>
      <c r="AE282" s="340"/>
      <c r="AF282" s="609"/>
      <c r="AG282" s="609"/>
      <c r="AH282" s="609"/>
      <c r="AI282" s="609"/>
      <c r="AJ282" s="609"/>
      <c r="AK282" s="609"/>
      <c r="AL282" s="609"/>
      <c r="AM282" s="609"/>
      <c r="AN282" s="609"/>
      <c r="AO282" s="609"/>
      <c r="AP282" s="609"/>
      <c r="AQ282" s="609"/>
      <c r="AR282" s="609"/>
      <c r="AS282" s="609"/>
      <c r="AT282" s="609"/>
      <c r="AU282" s="609"/>
      <c r="AV282" s="609"/>
      <c r="AW282" s="609"/>
      <c r="AX282" s="609"/>
      <c r="AY282" s="609"/>
    </row>
    <row r="283" ht="14.25" customHeight="1">
      <c r="A283" s="705"/>
      <c r="B283" s="705"/>
      <c r="C283" s="706"/>
      <c r="D283" s="706"/>
      <c r="E283" s="705"/>
      <c r="F283" s="705"/>
      <c r="G283" s="706"/>
      <c r="H283" s="707"/>
      <c r="I283" s="708"/>
      <c r="J283" s="705"/>
      <c r="K283" s="705"/>
      <c r="L283" s="709"/>
      <c r="M283" s="705"/>
      <c r="N283" s="705"/>
      <c r="O283" s="709"/>
      <c r="P283" s="705"/>
      <c r="Q283" s="705"/>
      <c r="R283" s="710"/>
      <c r="S283" s="285"/>
      <c r="T283" s="705"/>
      <c r="U283" s="705"/>
      <c r="V283" s="705"/>
      <c r="W283" s="705"/>
      <c r="X283" s="711"/>
      <c r="Y283" s="711"/>
      <c r="Z283" s="340"/>
      <c r="AA283" s="340"/>
      <c r="AB283" s="340"/>
      <c r="AC283" s="340"/>
      <c r="AD283" s="340"/>
      <c r="AE283" s="340"/>
      <c r="AF283" s="609"/>
      <c r="AG283" s="609"/>
      <c r="AH283" s="609"/>
      <c r="AI283" s="609"/>
      <c r="AJ283" s="609"/>
      <c r="AK283" s="609"/>
      <c r="AL283" s="609"/>
      <c r="AM283" s="609"/>
      <c r="AN283" s="609"/>
      <c r="AO283" s="609"/>
      <c r="AP283" s="609"/>
      <c r="AQ283" s="609"/>
      <c r="AR283" s="609"/>
      <c r="AS283" s="609"/>
      <c r="AT283" s="609"/>
      <c r="AU283" s="609"/>
      <c r="AV283" s="609"/>
      <c r="AW283" s="609"/>
      <c r="AX283" s="609"/>
      <c r="AY283" s="609"/>
    </row>
    <row r="284" ht="14.25" customHeight="1">
      <c r="A284" s="705"/>
      <c r="B284" s="705"/>
      <c r="C284" s="706"/>
      <c r="D284" s="706"/>
      <c r="E284" s="705"/>
      <c r="F284" s="705"/>
      <c r="G284" s="706"/>
      <c r="H284" s="707"/>
      <c r="I284" s="708"/>
      <c r="J284" s="705"/>
      <c r="K284" s="705"/>
      <c r="L284" s="709"/>
      <c r="M284" s="705"/>
      <c r="N284" s="705"/>
      <c r="O284" s="709"/>
      <c r="P284" s="705"/>
      <c r="Q284" s="705"/>
      <c r="R284" s="710"/>
      <c r="S284" s="285"/>
      <c r="T284" s="705"/>
      <c r="U284" s="705"/>
      <c r="V284" s="705"/>
      <c r="W284" s="705"/>
      <c r="X284" s="711"/>
      <c r="Y284" s="711"/>
      <c r="Z284" s="340"/>
      <c r="AA284" s="340"/>
      <c r="AB284" s="340"/>
      <c r="AC284" s="340"/>
      <c r="AD284" s="340"/>
      <c r="AE284" s="340"/>
      <c r="AF284" s="609"/>
      <c r="AG284" s="609"/>
      <c r="AH284" s="609"/>
      <c r="AI284" s="609"/>
      <c r="AJ284" s="609"/>
      <c r="AK284" s="609"/>
      <c r="AL284" s="609"/>
      <c r="AM284" s="609"/>
      <c r="AN284" s="609"/>
      <c r="AO284" s="609"/>
      <c r="AP284" s="609"/>
      <c r="AQ284" s="609"/>
      <c r="AR284" s="609"/>
      <c r="AS284" s="609"/>
      <c r="AT284" s="609"/>
      <c r="AU284" s="609"/>
      <c r="AV284" s="609"/>
      <c r="AW284" s="609"/>
      <c r="AX284" s="609"/>
      <c r="AY284" s="609"/>
    </row>
    <row r="285" ht="14.25" customHeight="1">
      <c r="A285" s="705"/>
      <c r="B285" s="705"/>
      <c r="C285" s="706"/>
      <c r="D285" s="706"/>
      <c r="E285" s="705"/>
      <c r="F285" s="705"/>
      <c r="G285" s="706"/>
      <c r="H285" s="707"/>
      <c r="I285" s="708"/>
      <c r="J285" s="705"/>
      <c r="K285" s="705"/>
      <c r="L285" s="709"/>
      <c r="M285" s="705"/>
      <c r="N285" s="705"/>
      <c r="O285" s="709"/>
      <c r="P285" s="705"/>
      <c r="Q285" s="705"/>
      <c r="R285" s="710"/>
      <c r="S285" s="285"/>
      <c r="T285" s="705"/>
      <c r="U285" s="705"/>
      <c r="V285" s="705"/>
      <c r="W285" s="705"/>
      <c r="X285" s="711"/>
      <c r="Y285" s="711"/>
      <c r="Z285" s="340"/>
      <c r="AA285" s="340"/>
      <c r="AB285" s="340"/>
      <c r="AC285" s="340"/>
      <c r="AD285" s="340"/>
      <c r="AE285" s="340"/>
      <c r="AF285" s="609"/>
      <c r="AG285" s="609"/>
      <c r="AH285" s="609"/>
      <c r="AI285" s="609"/>
      <c r="AJ285" s="609"/>
      <c r="AK285" s="609"/>
      <c r="AL285" s="609"/>
      <c r="AM285" s="609"/>
      <c r="AN285" s="609"/>
      <c r="AO285" s="609"/>
      <c r="AP285" s="609"/>
      <c r="AQ285" s="609"/>
      <c r="AR285" s="609"/>
      <c r="AS285" s="609"/>
      <c r="AT285" s="609"/>
      <c r="AU285" s="609"/>
      <c r="AV285" s="609"/>
      <c r="AW285" s="609"/>
      <c r="AX285" s="609"/>
      <c r="AY285" s="609"/>
    </row>
    <row r="286" ht="14.25" customHeight="1">
      <c r="A286" s="705"/>
      <c r="B286" s="705"/>
      <c r="C286" s="706"/>
      <c r="D286" s="706"/>
      <c r="E286" s="705"/>
      <c r="F286" s="705"/>
      <c r="G286" s="706"/>
      <c r="H286" s="707"/>
      <c r="I286" s="708"/>
      <c r="J286" s="705"/>
      <c r="K286" s="705"/>
      <c r="L286" s="709"/>
      <c r="M286" s="705"/>
      <c r="N286" s="705"/>
      <c r="O286" s="709"/>
      <c r="P286" s="705"/>
      <c r="Q286" s="705"/>
      <c r="R286" s="710"/>
      <c r="S286" s="285"/>
      <c r="T286" s="705"/>
      <c r="U286" s="705"/>
      <c r="V286" s="705"/>
      <c r="W286" s="705"/>
      <c r="X286" s="711"/>
      <c r="Y286" s="711"/>
      <c r="Z286" s="340"/>
      <c r="AA286" s="340"/>
      <c r="AB286" s="340"/>
      <c r="AC286" s="340"/>
      <c r="AD286" s="340"/>
      <c r="AE286" s="340"/>
      <c r="AF286" s="609"/>
      <c r="AG286" s="609"/>
      <c r="AH286" s="609"/>
      <c r="AI286" s="609"/>
      <c r="AJ286" s="609"/>
      <c r="AK286" s="609"/>
      <c r="AL286" s="609"/>
      <c r="AM286" s="609"/>
      <c r="AN286" s="609"/>
      <c r="AO286" s="609"/>
      <c r="AP286" s="609"/>
      <c r="AQ286" s="609"/>
      <c r="AR286" s="609"/>
      <c r="AS286" s="609"/>
      <c r="AT286" s="609"/>
      <c r="AU286" s="609"/>
      <c r="AV286" s="609"/>
      <c r="AW286" s="609"/>
      <c r="AX286" s="609"/>
      <c r="AY286" s="609"/>
    </row>
    <row r="287" ht="14.25" customHeight="1">
      <c r="A287" s="705"/>
      <c r="B287" s="705"/>
      <c r="C287" s="706"/>
      <c r="D287" s="706"/>
      <c r="E287" s="705"/>
      <c r="F287" s="705"/>
      <c r="G287" s="706"/>
      <c r="H287" s="707"/>
      <c r="I287" s="708"/>
      <c r="J287" s="705"/>
      <c r="K287" s="705"/>
      <c r="L287" s="709"/>
      <c r="M287" s="705"/>
      <c r="N287" s="705"/>
      <c r="O287" s="709"/>
      <c r="P287" s="705"/>
      <c r="Q287" s="705"/>
      <c r="R287" s="710"/>
      <c r="S287" s="285"/>
      <c r="T287" s="705"/>
      <c r="U287" s="705"/>
      <c r="V287" s="705"/>
      <c r="W287" s="705"/>
      <c r="X287" s="711"/>
      <c r="Y287" s="711"/>
      <c r="Z287" s="340"/>
      <c r="AA287" s="340"/>
      <c r="AB287" s="340"/>
      <c r="AC287" s="340"/>
      <c r="AD287" s="340"/>
      <c r="AE287" s="340"/>
      <c r="AF287" s="609"/>
      <c r="AG287" s="609"/>
      <c r="AH287" s="609"/>
      <c r="AI287" s="609"/>
      <c r="AJ287" s="609"/>
      <c r="AK287" s="609"/>
      <c r="AL287" s="609"/>
      <c r="AM287" s="609"/>
      <c r="AN287" s="609"/>
      <c r="AO287" s="609"/>
      <c r="AP287" s="609"/>
      <c r="AQ287" s="609"/>
      <c r="AR287" s="609"/>
      <c r="AS287" s="609"/>
      <c r="AT287" s="609"/>
      <c r="AU287" s="609"/>
      <c r="AV287" s="609"/>
      <c r="AW287" s="609"/>
      <c r="AX287" s="609"/>
      <c r="AY287" s="609"/>
    </row>
    <row r="288" ht="14.25" customHeight="1">
      <c r="A288" s="705"/>
      <c r="B288" s="705"/>
      <c r="C288" s="706"/>
      <c r="D288" s="706"/>
      <c r="E288" s="705"/>
      <c r="F288" s="705"/>
      <c r="G288" s="706"/>
      <c r="H288" s="707"/>
      <c r="I288" s="708"/>
      <c r="J288" s="705"/>
      <c r="K288" s="705"/>
      <c r="L288" s="709"/>
      <c r="M288" s="705"/>
      <c r="N288" s="705"/>
      <c r="O288" s="709"/>
      <c r="P288" s="705"/>
      <c r="Q288" s="705"/>
      <c r="R288" s="710"/>
      <c r="S288" s="285"/>
      <c r="T288" s="705"/>
      <c r="U288" s="705"/>
      <c r="V288" s="705"/>
      <c r="W288" s="705"/>
      <c r="X288" s="711"/>
      <c r="Y288" s="711"/>
      <c r="Z288" s="340"/>
      <c r="AA288" s="340"/>
      <c r="AB288" s="340"/>
      <c r="AC288" s="340"/>
      <c r="AD288" s="340"/>
      <c r="AE288" s="340"/>
      <c r="AF288" s="609"/>
      <c r="AG288" s="609"/>
      <c r="AH288" s="609"/>
      <c r="AI288" s="609"/>
      <c r="AJ288" s="609"/>
      <c r="AK288" s="609"/>
      <c r="AL288" s="609"/>
      <c r="AM288" s="609"/>
      <c r="AN288" s="609"/>
      <c r="AO288" s="609"/>
      <c r="AP288" s="609"/>
      <c r="AQ288" s="609"/>
      <c r="AR288" s="609"/>
      <c r="AS288" s="609"/>
      <c r="AT288" s="609"/>
      <c r="AU288" s="609"/>
      <c r="AV288" s="609"/>
      <c r="AW288" s="609"/>
      <c r="AX288" s="609"/>
      <c r="AY288" s="609"/>
    </row>
    <row r="289" ht="14.25" customHeight="1">
      <c r="A289" s="705"/>
      <c r="B289" s="705"/>
      <c r="C289" s="706"/>
      <c r="D289" s="706"/>
      <c r="E289" s="705"/>
      <c r="F289" s="705"/>
      <c r="G289" s="706"/>
      <c r="H289" s="707"/>
      <c r="I289" s="708"/>
      <c r="J289" s="705"/>
      <c r="K289" s="705"/>
      <c r="L289" s="709"/>
      <c r="M289" s="705"/>
      <c r="N289" s="705"/>
      <c r="O289" s="709"/>
      <c r="P289" s="705"/>
      <c r="Q289" s="705"/>
      <c r="R289" s="710"/>
      <c r="S289" s="285"/>
      <c r="T289" s="705"/>
      <c r="U289" s="705"/>
      <c r="V289" s="705"/>
      <c r="W289" s="705"/>
      <c r="X289" s="711"/>
      <c r="Y289" s="711"/>
      <c r="Z289" s="340"/>
      <c r="AA289" s="340"/>
      <c r="AB289" s="340"/>
      <c r="AC289" s="340"/>
      <c r="AD289" s="340"/>
      <c r="AE289" s="340"/>
      <c r="AF289" s="609"/>
      <c r="AG289" s="609"/>
      <c r="AH289" s="609"/>
      <c r="AI289" s="609"/>
      <c r="AJ289" s="609"/>
      <c r="AK289" s="609"/>
      <c r="AL289" s="609"/>
      <c r="AM289" s="609"/>
      <c r="AN289" s="609"/>
      <c r="AO289" s="609"/>
      <c r="AP289" s="609"/>
      <c r="AQ289" s="609"/>
      <c r="AR289" s="609"/>
      <c r="AS289" s="609"/>
      <c r="AT289" s="609"/>
      <c r="AU289" s="609"/>
      <c r="AV289" s="609"/>
      <c r="AW289" s="609"/>
      <c r="AX289" s="609"/>
      <c r="AY289" s="609"/>
    </row>
    <row r="290" ht="14.25" customHeight="1">
      <c r="A290" s="705"/>
      <c r="B290" s="705"/>
      <c r="C290" s="706"/>
      <c r="D290" s="706"/>
      <c r="E290" s="705"/>
      <c r="F290" s="705"/>
      <c r="G290" s="706"/>
      <c r="H290" s="707"/>
      <c r="I290" s="708"/>
      <c r="J290" s="705"/>
      <c r="K290" s="705"/>
      <c r="L290" s="709"/>
      <c r="M290" s="705"/>
      <c r="N290" s="705"/>
      <c r="O290" s="709"/>
      <c r="P290" s="705"/>
      <c r="Q290" s="705"/>
      <c r="R290" s="710"/>
      <c r="S290" s="285"/>
      <c r="T290" s="705"/>
      <c r="U290" s="705"/>
      <c r="V290" s="705"/>
      <c r="W290" s="705"/>
      <c r="X290" s="711"/>
      <c r="Y290" s="711"/>
      <c r="Z290" s="340"/>
      <c r="AA290" s="340"/>
      <c r="AB290" s="340"/>
      <c r="AC290" s="340"/>
      <c r="AD290" s="340"/>
      <c r="AE290" s="340"/>
      <c r="AF290" s="609"/>
      <c r="AG290" s="609"/>
      <c r="AH290" s="609"/>
      <c r="AI290" s="609"/>
      <c r="AJ290" s="609"/>
      <c r="AK290" s="609"/>
      <c r="AL290" s="609"/>
      <c r="AM290" s="609"/>
      <c r="AN290" s="609"/>
      <c r="AO290" s="609"/>
      <c r="AP290" s="609"/>
      <c r="AQ290" s="609"/>
      <c r="AR290" s="609"/>
      <c r="AS290" s="609"/>
      <c r="AT290" s="609"/>
      <c r="AU290" s="609"/>
      <c r="AV290" s="609"/>
      <c r="AW290" s="609"/>
      <c r="AX290" s="609"/>
      <c r="AY290" s="609"/>
    </row>
    <row r="291" ht="14.25" customHeight="1">
      <c r="A291" s="705"/>
      <c r="B291" s="705"/>
      <c r="C291" s="706"/>
      <c r="D291" s="706"/>
      <c r="E291" s="705"/>
      <c r="F291" s="705"/>
      <c r="G291" s="706"/>
      <c r="H291" s="707"/>
      <c r="I291" s="708"/>
      <c r="J291" s="705"/>
      <c r="K291" s="705"/>
      <c r="L291" s="709"/>
      <c r="M291" s="705"/>
      <c r="N291" s="705"/>
      <c r="O291" s="709"/>
      <c r="P291" s="705"/>
      <c r="Q291" s="705"/>
      <c r="R291" s="710"/>
      <c r="S291" s="285"/>
      <c r="T291" s="705"/>
      <c r="U291" s="705"/>
      <c r="V291" s="705"/>
      <c r="W291" s="705"/>
      <c r="X291" s="711"/>
      <c r="Y291" s="711"/>
      <c r="Z291" s="340"/>
      <c r="AA291" s="340"/>
      <c r="AB291" s="340"/>
      <c r="AC291" s="340"/>
      <c r="AD291" s="340"/>
      <c r="AE291" s="340"/>
      <c r="AF291" s="609"/>
      <c r="AG291" s="609"/>
      <c r="AH291" s="609"/>
      <c r="AI291" s="609"/>
      <c r="AJ291" s="609"/>
      <c r="AK291" s="609"/>
      <c r="AL291" s="609"/>
      <c r="AM291" s="609"/>
      <c r="AN291" s="609"/>
      <c r="AO291" s="609"/>
      <c r="AP291" s="609"/>
      <c r="AQ291" s="609"/>
      <c r="AR291" s="609"/>
      <c r="AS291" s="609"/>
      <c r="AT291" s="609"/>
      <c r="AU291" s="609"/>
      <c r="AV291" s="609"/>
      <c r="AW291" s="609"/>
      <c r="AX291" s="609"/>
      <c r="AY291" s="609"/>
    </row>
    <row r="292" ht="14.25" customHeight="1">
      <c r="A292" s="705"/>
      <c r="B292" s="705"/>
      <c r="C292" s="706"/>
      <c r="D292" s="706"/>
      <c r="E292" s="705"/>
      <c r="F292" s="705"/>
      <c r="G292" s="706"/>
      <c r="H292" s="707"/>
      <c r="I292" s="708"/>
      <c r="J292" s="705"/>
      <c r="K292" s="705"/>
      <c r="L292" s="709"/>
      <c r="M292" s="705"/>
      <c r="N292" s="705"/>
      <c r="O292" s="709"/>
      <c r="P292" s="705"/>
      <c r="Q292" s="705"/>
      <c r="R292" s="710"/>
      <c r="S292" s="285"/>
      <c r="T292" s="705"/>
      <c r="U292" s="705"/>
      <c r="V292" s="705"/>
      <c r="W292" s="705"/>
      <c r="X292" s="711"/>
      <c r="Y292" s="711"/>
      <c r="Z292" s="340"/>
      <c r="AA292" s="340"/>
      <c r="AB292" s="340"/>
      <c r="AC292" s="340"/>
      <c r="AD292" s="340"/>
      <c r="AE292" s="340"/>
      <c r="AF292" s="609"/>
      <c r="AG292" s="609"/>
      <c r="AH292" s="609"/>
      <c r="AI292" s="609"/>
      <c r="AJ292" s="609"/>
      <c r="AK292" s="609"/>
      <c r="AL292" s="609"/>
      <c r="AM292" s="609"/>
      <c r="AN292" s="609"/>
      <c r="AO292" s="609"/>
      <c r="AP292" s="609"/>
      <c r="AQ292" s="609"/>
      <c r="AR292" s="609"/>
      <c r="AS292" s="609"/>
      <c r="AT292" s="609"/>
      <c r="AU292" s="609"/>
      <c r="AV292" s="609"/>
      <c r="AW292" s="609"/>
      <c r="AX292" s="609"/>
      <c r="AY292" s="609"/>
    </row>
    <row r="293" ht="14.25" customHeight="1">
      <c r="A293" s="705"/>
      <c r="B293" s="705"/>
      <c r="C293" s="706"/>
      <c r="D293" s="706"/>
      <c r="E293" s="705"/>
      <c r="F293" s="705"/>
      <c r="G293" s="706"/>
      <c r="H293" s="707"/>
      <c r="I293" s="708"/>
      <c r="J293" s="705"/>
      <c r="K293" s="705"/>
      <c r="L293" s="709"/>
      <c r="M293" s="705"/>
      <c r="N293" s="705"/>
      <c r="O293" s="709"/>
      <c r="P293" s="705"/>
      <c r="Q293" s="705"/>
      <c r="R293" s="710"/>
      <c r="S293" s="285"/>
      <c r="T293" s="705"/>
      <c r="U293" s="705"/>
      <c r="V293" s="705"/>
      <c r="W293" s="705"/>
      <c r="X293" s="711"/>
      <c r="Y293" s="711"/>
      <c r="Z293" s="340"/>
      <c r="AA293" s="340"/>
      <c r="AB293" s="340"/>
      <c r="AC293" s="340"/>
      <c r="AD293" s="340"/>
      <c r="AE293" s="340"/>
      <c r="AF293" s="609"/>
      <c r="AG293" s="609"/>
      <c r="AH293" s="609"/>
      <c r="AI293" s="609"/>
      <c r="AJ293" s="609"/>
      <c r="AK293" s="609"/>
      <c r="AL293" s="609"/>
      <c r="AM293" s="609"/>
      <c r="AN293" s="609"/>
      <c r="AO293" s="609"/>
      <c r="AP293" s="609"/>
      <c r="AQ293" s="609"/>
      <c r="AR293" s="609"/>
      <c r="AS293" s="609"/>
      <c r="AT293" s="609"/>
      <c r="AU293" s="609"/>
      <c r="AV293" s="609"/>
      <c r="AW293" s="609"/>
      <c r="AX293" s="609"/>
      <c r="AY293" s="609"/>
    </row>
    <row r="294" ht="14.25" customHeight="1">
      <c r="A294" s="705"/>
      <c r="B294" s="705"/>
      <c r="C294" s="706"/>
      <c r="D294" s="706"/>
      <c r="E294" s="705"/>
      <c r="F294" s="705"/>
      <c r="G294" s="706"/>
      <c r="H294" s="707"/>
      <c r="I294" s="708"/>
      <c r="J294" s="705"/>
      <c r="K294" s="705"/>
      <c r="L294" s="709"/>
      <c r="M294" s="705"/>
      <c r="N294" s="705"/>
      <c r="O294" s="709"/>
      <c r="P294" s="705"/>
      <c r="Q294" s="705"/>
      <c r="R294" s="710"/>
      <c r="S294" s="285"/>
      <c r="T294" s="705"/>
      <c r="U294" s="705"/>
      <c r="V294" s="705"/>
      <c r="W294" s="705"/>
      <c r="X294" s="711"/>
      <c r="Y294" s="711"/>
      <c r="Z294" s="340"/>
      <c r="AA294" s="340"/>
      <c r="AB294" s="340"/>
      <c r="AC294" s="340"/>
      <c r="AD294" s="340"/>
      <c r="AE294" s="340"/>
      <c r="AF294" s="609"/>
      <c r="AG294" s="609"/>
      <c r="AH294" s="609"/>
      <c r="AI294" s="609"/>
      <c r="AJ294" s="609"/>
      <c r="AK294" s="609"/>
      <c r="AL294" s="609"/>
      <c r="AM294" s="609"/>
      <c r="AN294" s="609"/>
      <c r="AO294" s="609"/>
      <c r="AP294" s="609"/>
      <c r="AQ294" s="609"/>
      <c r="AR294" s="609"/>
      <c r="AS294" s="609"/>
      <c r="AT294" s="609"/>
      <c r="AU294" s="609"/>
      <c r="AV294" s="609"/>
      <c r="AW294" s="609"/>
      <c r="AX294" s="609"/>
      <c r="AY294" s="609"/>
    </row>
    <row r="295" ht="14.25" customHeight="1">
      <c r="A295" s="705"/>
      <c r="B295" s="705"/>
      <c r="C295" s="706"/>
      <c r="D295" s="706"/>
      <c r="E295" s="705"/>
      <c r="F295" s="705"/>
      <c r="G295" s="706"/>
      <c r="H295" s="707"/>
      <c r="I295" s="708"/>
      <c r="J295" s="705"/>
      <c r="K295" s="705"/>
      <c r="L295" s="709"/>
      <c r="M295" s="705"/>
      <c r="N295" s="705"/>
      <c r="O295" s="709"/>
      <c r="P295" s="705"/>
      <c r="Q295" s="705"/>
      <c r="R295" s="710"/>
      <c r="S295" s="285"/>
      <c r="T295" s="705"/>
      <c r="U295" s="705"/>
      <c r="V295" s="705"/>
      <c r="W295" s="705"/>
      <c r="X295" s="711"/>
      <c r="Y295" s="711"/>
      <c r="Z295" s="340"/>
      <c r="AA295" s="340"/>
      <c r="AB295" s="340"/>
      <c r="AC295" s="340"/>
      <c r="AD295" s="340"/>
      <c r="AE295" s="340"/>
      <c r="AF295" s="609"/>
      <c r="AG295" s="609"/>
      <c r="AH295" s="609"/>
      <c r="AI295" s="609"/>
      <c r="AJ295" s="609"/>
      <c r="AK295" s="609"/>
      <c r="AL295" s="609"/>
      <c r="AM295" s="609"/>
      <c r="AN295" s="609"/>
      <c r="AO295" s="609"/>
      <c r="AP295" s="609"/>
      <c r="AQ295" s="609"/>
      <c r="AR295" s="609"/>
      <c r="AS295" s="609"/>
      <c r="AT295" s="609"/>
      <c r="AU295" s="609"/>
      <c r="AV295" s="609"/>
      <c r="AW295" s="609"/>
      <c r="AX295" s="609"/>
      <c r="AY295" s="609"/>
    </row>
    <row r="296" ht="14.25" customHeight="1">
      <c r="A296" s="705"/>
      <c r="B296" s="705"/>
      <c r="C296" s="706"/>
      <c r="D296" s="706"/>
      <c r="E296" s="705"/>
      <c r="F296" s="705"/>
      <c r="G296" s="706"/>
      <c r="H296" s="707"/>
      <c r="I296" s="708"/>
      <c r="J296" s="705"/>
      <c r="K296" s="705"/>
      <c r="L296" s="709"/>
      <c r="M296" s="705"/>
      <c r="N296" s="705"/>
      <c r="O296" s="709"/>
      <c r="P296" s="705"/>
      <c r="Q296" s="705"/>
      <c r="R296" s="710"/>
      <c r="S296" s="285"/>
      <c r="T296" s="705"/>
      <c r="U296" s="705"/>
      <c r="V296" s="705"/>
      <c r="W296" s="705"/>
      <c r="X296" s="711"/>
      <c r="Y296" s="711"/>
      <c r="Z296" s="340"/>
      <c r="AA296" s="340"/>
      <c r="AB296" s="340"/>
      <c r="AC296" s="340"/>
      <c r="AD296" s="340"/>
      <c r="AE296" s="340"/>
      <c r="AF296" s="609"/>
      <c r="AG296" s="609"/>
      <c r="AH296" s="609"/>
      <c r="AI296" s="609"/>
      <c r="AJ296" s="609"/>
      <c r="AK296" s="609"/>
      <c r="AL296" s="609"/>
      <c r="AM296" s="609"/>
      <c r="AN296" s="609"/>
      <c r="AO296" s="609"/>
      <c r="AP296" s="609"/>
      <c r="AQ296" s="609"/>
      <c r="AR296" s="609"/>
      <c r="AS296" s="609"/>
      <c r="AT296" s="609"/>
      <c r="AU296" s="609"/>
      <c r="AV296" s="609"/>
      <c r="AW296" s="609"/>
      <c r="AX296" s="609"/>
      <c r="AY296" s="609"/>
    </row>
    <row r="297" ht="14.25" customHeight="1">
      <c r="A297" s="705"/>
      <c r="B297" s="705"/>
      <c r="C297" s="706"/>
      <c r="D297" s="706"/>
      <c r="E297" s="705"/>
      <c r="F297" s="705"/>
      <c r="G297" s="706"/>
      <c r="H297" s="707"/>
      <c r="I297" s="708"/>
      <c r="J297" s="705"/>
      <c r="K297" s="705"/>
      <c r="L297" s="709"/>
      <c r="M297" s="705"/>
      <c r="N297" s="705"/>
      <c r="O297" s="709"/>
      <c r="P297" s="705"/>
      <c r="Q297" s="705"/>
      <c r="R297" s="710"/>
      <c r="S297" s="285"/>
      <c r="T297" s="705"/>
      <c r="U297" s="705"/>
      <c r="V297" s="705"/>
      <c r="W297" s="705"/>
      <c r="X297" s="711"/>
      <c r="Y297" s="711"/>
      <c r="Z297" s="340"/>
      <c r="AA297" s="340"/>
      <c r="AB297" s="340"/>
      <c r="AC297" s="340"/>
      <c r="AD297" s="340"/>
      <c r="AE297" s="340"/>
      <c r="AF297" s="609"/>
      <c r="AG297" s="609"/>
      <c r="AH297" s="609"/>
      <c r="AI297" s="609"/>
      <c r="AJ297" s="609"/>
      <c r="AK297" s="609"/>
      <c r="AL297" s="609"/>
      <c r="AM297" s="609"/>
      <c r="AN297" s="609"/>
      <c r="AO297" s="609"/>
      <c r="AP297" s="609"/>
      <c r="AQ297" s="609"/>
      <c r="AR297" s="609"/>
      <c r="AS297" s="609"/>
      <c r="AT297" s="609"/>
      <c r="AU297" s="609"/>
      <c r="AV297" s="609"/>
      <c r="AW297" s="609"/>
      <c r="AX297" s="609"/>
      <c r="AY297" s="609"/>
    </row>
    <row r="298" ht="14.25" customHeight="1">
      <c r="A298" s="705"/>
      <c r="B298" s="705"/>
      <c r="C298" s="706"/>
      <c r="D298" s="706"/>
      <c r="E298" s="705"/>
      <c r="F298" s="705"/>
      <c r="G298" s="706"/>
      <c r="H298" s="707"/>
      <c r="I298" s="708"/>
      <c r="J298" s="705"/>
      <c r="K298" s="705"/>
      <c r="L298" s="709"/>
      <c r="M298" s="705"/>
      <c r="N298" s="705"/>
      <c r="O298" s="709"/>
      <c r="P298" s="705"/>
      <c r="Q298" s="705"/>
      <c r="R298" s="710"/>
      <c r="S298" s="285"/>
      <c r="T298" s="705"/>
      <c r="U298" s="705"/>
      <c r="V298" s="705"/>
      <c r="W298" s="705"/>
      <c r="X298" s="711"/>
      <c r="Y298" s="711"/>
      <c r="Z298" s="340"/>
      <c r="AA298" s="340"/>
      <c r="AB298" s="340"/>
      <c r="AC298" s="340"/>
      <c r="AD298" s="340"/>
      <c r="AE298" s="340"/>
      <c r="AF298" s="609"/>
      <c r="AG298" s="609"/>
      <c r="AH298" s="609"/>
      <c r="AI298" s="609"/>
      <c r="AJ298" s="609"/>
      <c r="AK298" s="609"/>
      <c r="AL298" s="609"/>
      <c r="AM298" s="609"/>
      <c r="AN298" s="609"/>
      <c r="AO298" s="609"/>
      <c r="AP298" s="609"/>
      <c r="AQ298" s="609"/>
      <c r="AR298" s="609"/>
      <c r="AS298" s="609"/>
      <c r="AT298" s="609"/>
      <c r="AU298" s="609"/>
      <c r="AV298" s="609"/>
      <c r="AW298" s="609"/>
      <c r="AX298" s="609"/>
      <c r="AY298" s="609"/>
    </row>
    <row r="299" ht="14.25" customHeight="1">
      <c r="A299" s="705"/>
      <c r="B299" s="705"/>
      <c r="C299" s="706"/>
      <c r="D299" s="706"/>
      <c r="E299" s="705"/>
      <c r="F299" s="705"/>
      <c r="G299" s="706"/>
      <c r="H299" s="707"/>
      <c r="I299" s="708"/>
      <c r="J299" s="705"/>
      <c r="K299" s="705"/>
      <c r="L299" s="709"/>
      <c r="M299" s="705"/>
      <c r="N299" s="705"/>
      <c r="O299" s="709"/>
      <c r="P299" s="705"/>
      <c r="Q299" s="705"/>
      <c r="R299" s="710"/>
      <c r="S299" s="285"/>
      <c r="T299" s="705"/>
      <c r="U299" s="705"/>
      <c r="V299" s="705"/>
      <c r="W299" s="705"/>
      <c r="X299" s="711"/>
      <c r="Y299" s="711"/>
      <c r="Z299" s="340"/>
      <c r="AA299" s="340"/>
      <c r="AB299" s="340"/>
      <c r="AC299" s="340"/>
      <c r="AD299" s="340"/>
      <c r="AE299" s="340"/>
      <c r="AF299" s="609"/>
      <c r="AG299" s="609"/>
      <c r="AH299" s="609"/>
      <c r="AI299" s="609"/>
      <c r="AJ299" s="609"/>
      <c r="AK299" s="609"/>
      <c r="AL299" s="609"/>
      <c r="AM299" s="609"/>
      <c r="AN299" s="609"/>
      <c r="AO299" s="609"/>
      <c r="AP299" s="609"/>
      <c r="AQ299" s="609"/>
      <c r="AR299" s="609"/>
      <c r="AS299" s="609"/>
      <c r="AT299" s="609"/>
      <c r="AU299" s="609"/>
      <c r="AV299" s="609"/>
      <c r="AW299" s="609"/>
      <c r="AX299" s="609"/>
      <c r="AY299" s="609"/>
    </row>
    <row r="300" ht="14.25" customHeight="1">
      <c r="A300" s="705"/>
      <c r="B300" s="705"/>
      <c r="C300" s="706"/>
      <c r="D300" s="706"/>
      <c r="E300" s="705"/>
      <c r="F300" s="705"/>
      <c r="G300" s="706"/>
      <c r="H300" s="707"/>
      <c r="I300" s="708"/>
      <c r="J300" s="705"/>
      <c r="K300" s="705"/>
      <c r="L300" s="709"/>
      <c r="M300" s="705"/>
      <c r="N300" s="705"/>
      <c r="O300" s="709"/>
      <c r="P300" s="705"/>
      <c r="Q300" s="705"/>
      <c r="R300" s="710"/>
      <c r="S300" s="285"/>
      <c r="T300" s="705"/>
      <c r="U300" s="705"/>
      <c r="V300" s="705"/>
      <c r="W300" s="705"/>
      <c r="X300" s="711"/>
      <c r="Y300" s="711"/>
      <c r="Z300" s="340"/>
      <c r="AA300" s="340"/>
      <c r="AB300" s="340"/>
      <c r="AC300" s="340"/>
      <c r="AD300" s="340"/>
      <c r="AE300" s="340"/>
      <c r="AF300" s="609"/>
      <c r="AG300" s="609"/>
      <c r="AH300" s="609"/>
      <c r="AI300" s="609"/>
      <c r="AJ300" s="609"/>
      <c r="AK300" s="609"/>
      <c r="AL300" s="609"/>
      <c r="AM300" s="609"/>
      <c r="AN300" s="609"/>
      <c r="AO300" s="609"/>
      <c r="AP300" s="609"/>
      <c r="AQ300" s="609"/>
      <c r="AR300" s="609"/>
      <c r="AS300" s="609"/>
      <c r="AT300" s="609"/>
      <c r="AU300" s="609"/>
      <c r="AV300" s="609"/>
      <c r="AW300" s="609"/>
      <c r="AX300" s="609"/>
      <c r="AY300" s="609"/>
    </row>
    <row r="301" ht="14.25" customHeight="1">
      <c r="A301" s="705"/>
      <c r="B301" s="705"/>
      <c r="C301" s="706"/>
      <c r="D301" s="706"/>
      <c r="E301" s="705"/>
      <c r="F301" s="705"/>
      <c r="G301" s="706"/>
      <c r="H301" s="707"/>
      <c r="I301" s="708"/>
      <c r="J301" s="705"/>
      <c r="K301" s="705"/>
      <c r="L301" s="709"/>
      <c r="M301" s="705"/>
      <c r="N301" s="705"/>
      <c r="O301" s="709"/>
      <c r="P301" s="705"/>
      <c r="Q301" s="705"/>
      <c r="R301" s="710"/>
      <c r="S301" s="285"/>
      <c r="T301" s="705"/>
      <c r="U301" s="705"/>
      <c r="V301" s="705"/>
      <c r="W301" s="705"/>
      <c r="X301" s="711"/>
      <c r="Y301" s="711"/>
      <c r="Z301" s="340"/>
      <c r="AA301" s="340"/>
      <c r="AB301" s="340"/>
      <c r="AC301" s="340"/>
      <c r="AD301" s="340"/>
      <c r="AE301" s="340"/>
      <c r="AF301" s="609"/>
      <c r="AG301" s="609"/>
      <c r="AH301" s="609"/>
      <c r="AI301" s="609"/>
      <c r="AJ301" s="609"/>
      <c r="AK301" s="609"/>
      <c r="AL301" s="609"/>
      <c r="AM301" s="609"/>
      <c r="AN301" s="609"/>
      <c r="AO301" s="609"/>
      <c r="AP301" s="609"/>
      <c r="AQ301" s="609"/>
      <c r="AR301" s="609"/>
      <c r="AS301" s="609"/>
      <c r="AT301" s="609"/>
      <c r="AU301" s="609"/>
      <c r="AV301" s="609"/>
      <c r="AW301" s="609"/>
      <c r="AX301" s="609"/>
      <c r="AY301" s="609"/>
    </row>
    <row r="302" ht="14.25" customHeight="1">
      <c r="A302" s="705"/>
      <c r="B302" s="705"/>
      <c r="C302" s="706"/>
      <c r="D302" s="706"/>
      <c r="E302" s="705"/>
      <c r="F302" s="705"/>
      <c r="G302" s="706"/>
      <c r="H302" s="707"/>
      <c r="I302" s="708"/>
      <c r="J302" s="705"/>
      <c r="K302" s="705"/>
      <c r="L302" s="709"/>
      <c r="M302" s="705"/>
      <c r="N302" s="705"/>
      <c r="O302" s="709"/>
      <c r="P302" s="705"/>
      <c r="Q302" s="705"/>
      <c r="R302" s="710"/>
      <c r="S302" s="285"/>
      <c r="T302" s="705"/>
      <c r="U302" s="705"/>
      <c r="V302" s="705"/>
      <c r="W302" s="705"/>
      <c r="X302" s="711"/>
      <c r="Y302" s="711"/>
      <c r="Z302" s="340"/>
      <c r="AA302" s="340"/>
      <c r="AB302" s="340"/>
      <c r="AC302" s="340"/>
      <c r="AD302" s="340"/>
      <c r="AE302" s="340"/>
      <c r="AF302" s="609"/>
      <c r="AG302" s="609"/>
      <c r="AH302" s="609"/>
      <c r="AI302" s="609"/>
      <c r="AJ302" s="609"/>
      <c r="AK302" s="609"/>
      <c r="AL302" s="609"/>
      <c r="AM302" s="609"/>
      <c r="AN302" s="609"/>
      <c r="AO302" s="609"/>
      <c r="AP302" s="609"/>
      <c r="AQ302" s="609"/>
      <c r="AR302" s="609"/>
      <c r="AS302" s="609"/>
      <c r="AT302" s="609"/>
      <c r="AU302" s="609"/>
      <c r="AV302" s="609"/>
      <c r="AW302" s="609"/>
      <c r="AX302" s="609"/>
      <c r="AY302" s="609"/>
    </row>
    <row r="303" ht="14.25" customHeight="1">
      <c r="A303" s="705"/>
      <c r="B303" s="705"/>
      <c r="C303" s="706"/>
      <c r="D303" s="706"/>
      <c r="E303" s="705"/>
      <c r="F303" s="705"/>
      <c r="G303" s="706"/>
      <c r="H303" s="707"/>
      <c r="I303" s="708"/>
      <c r="J303" s="705"/>
      <c r="K303" s="705"/>
      <c r="L303" s="709"/>
      <c r="M303" s="705"/>
      <c r="N303" s="705"/>
      <c r="O303" s="709"/>
      <c r="P303" s="705"/>
      <c r="Q303" s="705"/>
      <c r="R303" s="710"/>
      <c r="S303" s="285"/>
      <c r="T303" s="705"/>
      <c r="U303" s="705"/>
      <c r="V303" s="705"/>
      <c r="W303" s="705"/>
      <c r="X303" s="711"/>
      <c r="Y303" s="711"/>
      <c r="Z303" s="340"/>
      <c r="AA303" s="340"/>
      <c r="AB303" s="340"/>
      <c r="AC303" s="340"/>
      <c r="AD303" s="340"/>
      <c r="AE303" s="340"/>
      <c r="AF303" s="609"/>
      <c r="AG303" s="609"/>
      <c r="AH303" s="609"/>
      <c r="AI303" s="609"/>
      <c r="AJ303" s="609"/>
      <c r="AK303" s="609"/>
      <c r="AL303" s="609"/>
      <c r="AM303" s="609"/>
      <c r="AN303" s="609"/>
      <c r="AO303" s="609"/>
      <c r="AP303" s="609"/>
      <c r="AQ303" s="609"/>
      <c r="AR303" s="609"/>
      <c r="AS303" s="609"/>
      <c r="AT303" s="609"/>
      <c r="AU303" s="609"/>
      <c r="AV303" s="609"/>
      <c r="AW303" s="609"/>
      <c r="AX303" s="609"/>
      <c r="AY303" s="609"/>
    </row>
    <row r="304" ht="14.25" customHeight="1">
      <c r="A304" s="705"/>
      <c r="B304" s="705"/>
      <c r="C304" s="706"/>
      <c r="D304" s="706"/>
      <c r="E304" s="705"/>
      <c r="F304" s="705"/>
      <c r="G304" s="706"/>
      <c r="H304" s="707"/>
      <c r="I304" s="708"/>
      <c r="J304" s="705"/>
      <c r="K304" s="705"/>
      <c r="L304" s="709"/>
      <c r="M304" s="705"/>
      <c r="N304" s="705"/>
      <c r="O304" s="709"/>
      <c r="P304" s="705"/>
      <c r="Q304" s="705"/>
      <c r="R304" s="710"/>
      <c r="S304" s="285"/>
      <c r="T304" s="705"/>
      <c r="U304" s="705"/>
      <c r="V304" s="705"/>
      <c r="W304" s="705"/>
      <c r="X304" s="711"/>
      <c r="Y304" s="711"/>
      <c r="Z304" s="340"/>
      <c r="AA304" s="340"/>
      <c r="AB304" s="340"/>
      <c r="AC304" s="340"/>
      <c r="AD304" s="340"/>
      <c r="AE304" s="340"/>
      <c r="AF304" s="609"/>
      <c r="AG304" s="609"/>
      <c r="AH304" s="609"/>
      <c r="AI304" s="609"/>
      <c r="AJ304" s="609"/>
      <c r="AK304" s="609"/>
      <c r="AL304" s="609"/>
      <c r="AM304" s="609"/>
      <c r="AN304" s="609"/>
      <c r="AO304" s="609"/>
      <c r="AP304" s="609"/>
      <c r="AQ304" s="609"/>
      <c r="AR304" s="609"/>
      <c r="AS304" s="609"/>
      <c r="AT304" s="609"/>
      <c r="AU304" s="609"/>
      <c r="AV304" s="609"/>
      <c r="AW304" s="609"/>
      <c r="AX304" s="609"/>
      <c r="AY304" s="609"/>
    </row>
    <row r="305" ht="14.25" customHeight="1">
      <c r="A305" s="705"/>
      <c r="B305" s="705"/>
      <c r="C305" s="706"/>
      <c r="D305" s="706"/>
      <c r="E305" s="705"/>
      <c r="F305" s="705"/>
      <c r="G305" s="706"/>
      <c r="H305" s="707"/>
      <c r="I305" s="708"/>
      <c r="J305" s="705"/>
      <c r="K305" s="705"/>
      <c r="L305" s="709"/>
      <c r="M305" s="705"/>
      <c r="N305" s="705"/>
      <c r="O305" s="709"/>
      <c r="P305" s="705"/>
      <c r="Q305" s="705"/>
      <c r="R305" s="710"/>
      <c r="S305" s="285"/>
      <c r="T305" s="705"/>
      <c r="U305" s="705"/>
      <c r="V305" s="705"/>
      <c r="W305" s="705"/>
      <c r="X305" s="711"/>
      <c r="Y305" s="711"/>
      <c r="Z305" s="340"/>
      <c r="AA305" s="340"/>
      <c r="AB305" s="340"/>
      <c r="AC305" s="340"/>
      <c r="AD305" s="340"/>
      <c r="AE305" s="340"/>
      <c r="AF305" s="609"/>
      <c r="AG305" s="609"/>
      <c r="AH305" s="609"/>
      <c r="AI305" s="609"/>
      <c r="AJ305" s="609"/>
      <c r="AK305" s="609"/>
      <c r="AL305" s="609"/>
      <c r="AM305" s="609"/>
      <c r="AN305" s="609"/>
      <c r="AO305" s="609"/>
      <c r="AP305" s="609"/>
      <c r="AQ305" s="609"/>
      <c r="AR305" s="609"/>
      <c r="AS305" s="609"/>
      <c r="AT305" s="609"/>
      <c r="AU305" s="609"/>
      <c r="AV305" s="609"/>
      <c r="AW305" s="609"/>
      <c r="AX305" s="609"/>
      <c r="AY305" s="609"/>
    </row>
    <row r="306" ht="14.25" customHeight="1">
      <c r="A306" s="705"/>
      <c r="B306" s="705"/>
      <c r="C306" s="706"/>
      <c r="D306" s="706"/>
      <c r="E306" s="705"/>
      <c r="F306" s="705"/>
      <c r="G306" s="706"/>
      <c r="H306" s="707"/>
      <c r="I306" s="708"/>
      <c r="J306" s="705"/>
      <c r="K306" s="705"/>
      <c r="L306" s="709"/>
      <c r="M306" s="705"/>
      <c r="N306" s="705"/>
      <c r="O306" s="709"/>
      <c r="P306" s="705"/>
      <c r="Q306" s="705"/>
      <c r="R306" s="710"/>
      <c r="S306" s="285"/>
      <c r="T306" s="705"/>
      <c r="U306" s="705"/>
      <c r="V306" s="705"/>
      <c r="W306" s="705"/>
      <c r="X306" s="711"/>
      <c r="Y306" s="711"/>
      <c r="Z306" s="340"/>
      <c r="AA306" s="340"/>
      <c r="AB306" s="340"/>
      <c r="AC306" s="340"/>
      <c r="AD306" s="340"/>
      <c r="AE306" s="340"/>
      <c r="AF306" s="609"/>
      <c r="AG306" s="609"/>
      <c r="AH306" s="609"/>
      <c r="AI306" s="609"/>
      <c r="AJ306" s="609"/>
      <c r="AK306" s="609"/>
      <c r="AL306" s="609"/>
      <c r="AM306" s="609"/>
      <c r="AN306" s="609"/>
      <c r="AO306" s="609"/>
      <c r="AP306" s="609"/>
      <c r="AQ306" s="609"/>
      <c r="AR306" s="609"/>
      <c r="AS306" s="609"/>
      <c r="AT306" s="609"/>
      <c r="AU306" s="609"/>
      <c r="AV306" s="609"/>
      <c r="AW306" s="609"/>
      <c r="AX306" s="609"/>
      <c r="AY306" s="609"/>
    </row>
    <row r="307" ht="14.25" customHeight="1">
      <c r="A307" s="705"/>
      <c r="B307" s="705"/>
      <c r="C307" s="706"/>
      <c r="D307" s="706"/>
      <c r="E307" s="705"/>
      <c r="F307" s="705"/>
      <c r="G307" s="706"/>
      <c r="H307" s="707"/>
      <c r="I307" s="708"/>
      <c r="J307" s="705"/>
      <c r="K307" s="705"/>
      <c r="L307" s="709"/>
      <c r="M307" s="705"/>
      <c r="N307" s="705"/>
      <c r="O307" s="709"/>
      <c r="P307" s="705"/>
      <c r="Q307" s="705"/>
      <c r="R307" s="710"/>
      <c r="S307" s="285"/>
      <c r="T307" s="705"/>
      <c r="U307" s="705"/>
      <c r="V307" s="705"/>
      <c r="W307" s="705"/>
      <c r="X307" s="711"/>
      <c r="Y307" s="711"/>
      <c r="Z307" s="340"/>
      <c r="AA307" s="340"/>
      <c r="AB307" s="340"/>
      <c r="AC307" s="340"/>
      <c r="AD307" s="340"/>
      <c r="AE307" s="340"/>
      <c r="AF307" s="609"/>
      <c r="AG307" s="609"/>
      <c r="AH307" s="609"/>
      <c r="AI307" s="609"/>
      <c r="AJ307" s="609"/>
      <c r="AK307" s="609"/>
      <c r="AL307" s="609"/>
      <c r="AM307" s="609"/>
      <c r="AN307" s="609"/>
      <c r="AO307" s="609"/>
      <c r="AP307" s="609"/>
      <c r="AQ307" s="609"/>
      <c r="AR307" s="609"/>
      <c r="AS307" s="609"/>
      <c r="AT307" s="609"/>
      <c r="AU307" s="609"/>
      <c r="AV307" s="609"/>
      <c r="AW307" s="609"/>
      <c r="AX307" s="609"/>
      <c r="AY307" s="609"/>
    </row>
    <row r="308" ht="14.25" customHeight="1">
      <c r="A308" s="705"/>
      <c r="B308" s="705"/>
      <c r="C308" s="706"/>
      <c r="D308" s="706"/>
      <c r="E308" s="705"/>
      <c r="F308" s="705"/>
      <c r="G308" s="706"/>
      <c r="H308" s="707"/>
      <c r="I308" s="708"/>
      <c r="J308" s="705"/>
      <c r="K308" s="705"/>
      <c r="L308" s="709"/>
      <c r="M308" s="705"/>
      <c r="N308" s="705"/>
      <c r="O308" s="709"/>
      <c r="P308" s="705"/>
      <c r="Q308" s="705"/>
      <c r="R308" s="710"/>
      <c r="S308" s="285"/>
      <c r="T308" s="705"/>
      <c r="U308" s="705"/>
      <c r="V308" s="705"/>
      <c r="W308" s="705"/>
      <c r="X308" s="711"/>
      <c r="Y308" s="711"/>
      <c r="Z308" s="340"/>
      <c r="AA308" s="340"/>
      <c r="AB308" s="340"/>
      <c r="AC308" s="340"/>
      <c r="AD308" s="340"/>
      <c r="AE308" s="340"/>
      <c r="AF308" s="609"/>
      <c r="AG308" s="609"/>
      <c r="AH308" s="609"/>
      <c r="AI308" s="609"/>
      <c r="AJ308" s="609"/>
      <c r="AK308" s="609"/>
      <c r="AL308" s="609"/>
      <c r="AM308" s="609"/>
      <c r="AN308" s="609"/>
      <c r="AO308" s="609"/>
      <c r="AP308" s="609"/>
      <c r="AQ308" s="609"/>
      <c r="AR308" s="609"/>
      <c r="AS308" s="609"/>
      <c r="AT308" s="609"/>
      <c r="AU308" s="609"/>
      <c r="AV308" s="609"/>
      <c r="AW308" s="609"/>
      <c r="AX308" s="609"/>
      <c r="AY308" s="609"/>
    </row>
    <row r="309" ht="14.25" customHeight="1">
      <c r="A309" s="705"/>
      <c r="B309" s="705"/>
      <c r="C309" s="706"/>
      <c r="D309" s="706"/>
      <c r="E309" s="705"/>
      <c r="F309" s="705"/>
      <c r="G309" s="706"/>
      <c r="H309" s="707"/>
      <c r="I309" s="708"/>
      <c r="J309" s="705"/>
      <c r="K309" s="705"/>
      <c r="L309" s="709"/>
      <c r="M309" s="705"/>
      <c r="N309" s="705"/>
      <c r="O309" s="709"/>
      <c r="P309" s="705"/>
      <c r="Q309" s="705"/>
      <c r="R309" s="710"/>
      <c r="S309" s="285"/>
      <c r="T309" s="705"/>
      <c r="U309" s="705"/>
      <c r="V309" s="705"/>
      <c r="W309" s="705"/>
      <c r="X309" s="711"/>
      <c r="Y309" s="711"/>
      <c r="Z309" s="340"/>
      <c r="AA309" s="340"/>
      <c r="AB309" s="340"/>
      <c r="AC309" s="340"/>
      <c r="AD309" s="340"/>
      <c r="AE309" s="340"/>
      <c r="AF309" s="609"/>
      <c r="AG309" s="609"/>
      <c r="AH309" s="609"/>
      <c r="AI309" s="609"/>
      <c r="AJ309" s="609"/>
      <c r="AK309" s="609"/>
      <c r="AL309" s="609"/>
      <c r="AM309" s="609"/>
      <c r="AN309" s="609"/>
      <c r="AO309" s="609"/>
      <c r="AP309" s="609"/>
      <c r="AQ309" s="609"/>
      <c r="AR309" s="609"/>
      <c r="AS309" s="609"/>
      <c r="AT309" s="609"/>
      <c r="AU309" s="609"/>
      <c r="AV309" s="609"/>
      <c r="AW309" s="609"/>
      <c r="AX309" s="609"/>
      <c r="AY309" s="609"/>
    </row>
    <row r="310" ht="14.25" customHeight="1">
      <c r="A310" s="705"/>
      <c r="B310" s="705"/>
      <c r="C310" s="706"/>
      <c r="D310" s="706"/>
      <c r="E310" s="705"/>
      <c r="F310" s="705"/>
      <c r="G310" s="706"/>
      <c r="H310" s="707"/>
      <c r="I310" s="708"/>
      <c r="J310" s="705"/>
      <c r="K310" s="705"/>
      <c r="L310" s="709"/>
      <c r="M310" s="705"/>
      <c r="N310" s="705"/>
      <c r="O310" s="709"/>
      <c r="P310" s="705"/>
      <c r="Q310" s="705"/>
      <c r="R310" s="710"/>
      <c r="S310" s="285"/>
      <c r="T310" s="705"/>
      <c r="U310" s="705"/>
      <c r="V310" s="705"/>
      <c r="W310" s="705"/>
      <c r="X310" s="711"/>
      <c r="Y310" s="711"/>
      <c r="Z310" s="340"/>
      <c r="AA310" s="340"/>
      <c r="AB310" s="340"/>
      <c r="AC310" s="340"/>
      <c r="AD310" s="340"/>
      <c r="AE310" s="340"/>
      <c r="AF310" s="609"/>
      <c r="AG310" s="609"/>
      <c r="AH310" s="609"/>
      <c r="AI310" s="609"/>
      <c r="AJ310" s="609"/>
      <c r="AK310" s="609"/>
      <c r="AL310" s="609"/>
      <c r="AM310" s="609"/>
      <c r="AN310" s="609"/>
      <c r="AO310" s="609"/>
      <c r="AP310" s="609"/>
      <c r="AQ310" s="609"/>
      <c r="AR310" s="609"/>
      <c r="AS310" s="609"/>
      <c r="AT310" s="609"/>
      <c r="AU310" s="609"/>
      <c r="AV310" s="609"/>
      <c r="AW310" s="609"/>
      <c r="AX310" s="609"/>
      <c r="AY310" s="609"/>
    </row>
    <row r="311" ht="14.25" customHeight="1">
      <c r="A311" s="705"/>
      <c r="B311" s="705"/>
      <c r="C311" s="706"/>
      <c r="D311" s="706"/>
      <c r="E311" s="705"/>
      <c r="F311" s="705"/>
      <c r="G311" s="706"/>
      <c r="H311" s="707"/>
      <c r="I311" s="708"/>
      <c r="J311" s="705"/>
      <c r="K311" s="705"/>
      <c r="L311" s="709"/>
      <c r="M311" s="705"/>
      <c r="N311" s="705"/>
      <c r="O311" s="709"/>
      <c r="P311" s="705"/>
      <c r="Q311" s="705"/>
      <c r="R311" s="710"/>
      <c r="S311" s="285"/>
      <c r="T311" s="705"/>
      <c r="U311" s="705"/>
      <c r="V311" s="705"/>
      <c r="W311" s="705"/>
      <c r="X311" s="711"/>
      <c r="Y311" s="711"/>
      <c r="Z311" s="340"/>
      <c r="AA311" s="340"/>
      <c r="AB311" s="340"/>
      <c r="AC311" s="340"/>
      <c r="AD311" s="340"/>
      <c r="AE311" s="340"/>
      <c r="AF311" s="609"/>
      <c r="AG311" s="609"/>
      <c r="AH311" s="609"/>
      <c r="AI311" s="609"/>
      <c r="AJ311" s="609"/>
      <c r="AK311" s="609"/>
      <c r="AL311" s="609"/>
      <c r="AM311" s="609"/>
      <c r="AN311" s="609"/>
      <c r="AO311" s="609"/>
      <c r="AP311" s="609"/>
      <c r="AQ311" s="609"/>
      <c r="AR311" s="609"/>
      <c r="AS311" s="609"/>
      <c r="AT311" s="609"/>
      <c r="AU311" s="609"/>
      <c r="AV311" s="609"/>
      <c r="AW311" s="609"/>
      <c r="AX311" s="609"/>
      <c r="AY311" s="609"/>
    </row>
    <row r="312" ht="14.25" customHeight="1">
      <c r="A312" s="705"/>
      <c r="B312" s="705"/>
      <c r="C312" s="706"/>
      <c r="D312" s="706"/>
      <c r="E312" s="705"/>
      <c r="F312" s="705"/>
      <c r="G312" s="706"/>
      <c r="H312" s="707"/>
      <c r="I312" s="708"/>
      <c r="J312" s="705"/>
      <c r="K312" s="705"/>
      <c r="L312" s="709"/>
      <c r="M312" s="705"/>
      <c r="N312" s="705"/>
      <c r="O312" s="709"/>
      <c r="P312" s="705"/>
      <c r="Q312" s="705"/>
      <c r="R312" s="710"/>
      <c r="S312" s="285"/>
      <c r="T312" s="705"/>
      <c r="U312" s="705"/>
      <c r="V312" s="705"/>
      <c r="W312" s="705"/>
      <c r="X312" s="711"/>
      <c r="Y312" s="711"/>
      <c r="Z312" s="340"/>
      <c r="AA312" s="340"/>
      <c r="AB312" s="340"/>
      <c r="AC312" s="340"/>
      <c r="AD312" s="340"/>
      <c r="AE312" s="340"/>
      <c r="AF312" s="609"/>
      <c r="AG312" s="609"/>
      <c r="AH312" s="609"/>
      <c r="AI312" s="609"/>
      <c r="AJ312" s="609"/>
      <c r="AK312" s="609"/>
      <c r="AL312" s="609"/>
      <c r="AM312" s="609"/>
      <c r="AN312" s="609"/>
      <c r="AO312" s="609"/>
      <c r="AP312" s="609"/>
      <c r="AQ312" s="609"/>
      <c r="AR312" s="609"/>
      <c r="AS312" s="609"/>
      <c r="AT312" s="609"/>
      <c r="AU312" s="609"/>
      <c r="AV312" s="609"/>
      <c r="AW312" s="609"/>
      <c r="AX312" s="609"/>
      <c r="AY312" s="609"/>
    </row>
    <row r="313" ht="14.25" customHeight="1">
      <c r="A313" s="705"/>
      <c r="B313" s="705"/>
      <c r="C313" s="706"/>
      <c r="D313" s="706"/>
      <c r="E313" s="705"/>
      <c r="F313" s="705"/>
      <c r="G313" s="706"/>
      <c r="H313" s="707"/>
      <c r="I313" s="708"/>
      <c r="J313" s="705"/>
      <c r="K313" s="705"/>
      <c r="L313" s="709"/>
      <c r="M313" s="705"/>
      <c r="N313" s="705"/>
      <c r="O313" s="709"/>
      <c r="P313" s="705"/>
      <c r="Q313" s="705"/>
      <c r="R313" s="710"/>
      <c r="S313" s="285"/>
      <c r="T313" s="705"/>
      <c r="U313" s="705"/>
      <c r="V313" s="705"/>
      <c r="W313" s="705"/>
      <c r="X313" s="711"/>
      <c r="Y313" s="711"/>
      <c r="Z313" s="340"/>
      <c r="AA313" s="340"/>
      <c r="AB313" s="340"/>
      <c r="AC313" s="340"/>
      <c r="AD313" s="340"/>
      <c r="AE313" s="340"/>
      <c r="AF313" s="609"/>
      <c r="AG313" s="609"/>
      <c r="AH313" s="609"/>
      <c r="AI313" s="609"/>
      <c r="AJ313" s="609"/>
      <c r="AK313" s="609"/>
      <c r="AL313" s="609"/>
      <c r="AM313" s="609"/>
      <c r="AN313" s="609"/>
      <c r="AO313" s="609"/>
      <c r="AP313" s="609"/>
      <c r="AQ313" s="609"/>
      <c r="AR313" s="609"/>
      <c r="AS313" s="609"/>
      <c r="AT313" s="609"/>
      <c r="AU313" s="609"/>
      <c r="AV313" s="609"/>
      <c r="AW313" s="609"/>
      <c r="AX313" s="609"/>
      <c r="AY313" s="609"/>
    </row>
    <row r="314" ht="14.25" customHeight="1">
      <c r="A314" s="705"/>
      <c r="B314" s="705"/>
      <c r="C314" s="706"/>
      <c r="D314" s="706"/>
      <c r="E314" s="705"/>
      <c r="F314" s="705"/>
      <c r="G314" s="706"/>
      <c r="H314" s="707"/>
      <c r="I314" s="708"/>
      <c r="J314" s="705"/>
      <c r="K314" s="705"/>
      <c r="L314" s="709"/>
      <c r="M314" s="705"/>
      <c r="N314" s="705"/>
      <c r="O314" s="709"/>
      <c r="P314" s="705"/>
      <c r="Q314" s="705"/>
      <c r="R314" s="710"/>
      <c r="S314" s="285"/>
      <c r="T314" s="705"/>
      <c r="U314" s="705"/>
      <c r="V314" s="705"/>
      <c r="W314" s="705"/>
      <c r="X314" s="711"/>
      <c r="Y314" s="711"/>
      <c r="Z314" s="340"/>
      <c r="AA314" s="340"/>
      <c r="AB314" s="340"/>
      <c r="AC314" s="340"/>
      <c r="AD314" s="340"/>
      <c r="AE314" s="340"/>
      <c r="AF314" s="609"/>
      <c r="AG314" s="609"/>
      <c r="AH314" s="609"/>
      <c r="AI314" s="609"/>
      <c r="AJ314" s="609"/>
      <c r="AK314" s="609"/>
      <c r="AL314" s="609"/>
      <c r="AM314" s="609"/>
      <c r="AN314" s="609"/>
      <c r="AO314" s="609"/>
      <c r="AP314" s="609"/>
      <c r="AQ314" s="609"/>
      <c r="AR314" s="609"/>
      <c r="AS314" s="609"/>
      <c r="AT314" s="609"/>
      <c r="AU314" s="609"/>
      <c r="AV314" s="609"/>
      <c r="AW314" s="609"/>
      <c r="AX314" s="609"/>
      <c r="AY314" s="609"/>
    </row>
    <row r="315" ht="14.25" customHeight="1">
      <c r="A315" s="705"/>
      <c r="B315" s="705"/>
      <c r="C315" s="706"/>
      <c r="D315" s="706"/>
      <c r="E315" s="705"/>
      <c r="F315" s="705"/>
      <c r="G315" s="706"/>
      <c r="H315" s="707"/>
      <c r="I315" s="708"/>
      <c r="J315" s="705"/>
      <c r="K315" s="705"/>
      <c r="L315" s="709"/>
      <c r="M315" s="705"/>
      <c r="N315" s="705"/>
      <c r="O315" s="709"/>
      <c r="P315" s="705"/>
      <c r="Q315" s="705"/>
      <c r="R315" s="710"/>
      <c r="S315" s="285"/>
      <c r="T315" s="705"/>
      <c r="U315" s="705"/>
      <c r="V315" s="705"/>
      <c r="W315" s="705"/>
      <c r="X315" s="711"/>
      <c r="Y315" s="711"/>
      <c r="Z315" s="340"/>
      <c r="AA315" s="340"/>
      <c r="AB315" s="340"/>
      <c r="AC315" s="340"/>
      <c r="AD315" s="340"/>
      <c r="AE315" s="340"/>
      <c r="AF315" s="609"/>
      <c r="AG315" s="609"/>
      <c r="AH315" s="609"/>
      <c r="AI315" s="609"/>
      <c r="AJ315" s="609"/>
      <c r="AK315" s="609"/>
      <c r="AL315" s="609"/>
      <c r="AM315" s="609"/>
      <c r="AN315" s="609"/>
      <c r="AO315" s="609"/>
      <c r="AP315" s="609"/>
      <c r="AQ315" s="609"/>
      <c r="AR315" s="609"/>
      <c r="AS315" s="609"/>
      <c r="AT315" s="609"/>
      <c r="AU315" s="609"/>
      <c r="AV315" s="609"/>
      <c r="AW315" s="609"/>
      <c r="AX315" s="609"/>
      <c r="AY315" s="609"/>
    </row>
    <row r="316" ht="14.25" customHeight="1">
      <c r="A316" s="705"/>
      <c r="B316" s="705"/>
      <c r="C316" s="706"/>
      <c r="D316" s="706"/>
      <c r="E316" s="705"/>
      <c r="F316" s="705"/>
      <c r="G316" s="706"/>
      <c r="H316" s="707"/>
      <c r="I316" s="708"/>
      <c r="J316" s="705"/>
      <c r="K316" s="705"/>
      <c r="L316" s="709"/>
      <c r="M316" s="705"/>
      <c r="N316" s="705"/>
      <c r="O316" s="709"/>
      <c r="P316" s="705"/>
      <c r="Q316" s="705"/>
      <c r="R316" s="710"/>
      <c r="S316" s="285"/>
      <c r="T316" s="705"/>
      <c r="U316" s="705"/>
      <c r="V316" s="705"/>
      <c r="W316" s="705"/>
      <c r="X316" s="711"/>
      <c r="Y316" s="711"/>
      <c r="Z316" s="340"/>
      <c r="AA316" s="340"/>
      <c r="AB316" s="340"/>
      <c r="AC316" s="340"/>
      <c r="AD316" s="340"/>
      <c r="AE316" s="340"/>
      <c r="AF316" s="609"/>
      <c r="AG316" s="609"/>
      <c r="AH316" s="609"/>
      <c r="AI316" s="609"/>
      <c r="AJ316" s="609"/>
      <c r="AK316" s="609"/>
      <c r="AL316" s="609"/>
      <c r="AM316" s="609"/>
      <c r="AN316" s="609"/>
      <c r="AO316" s="609"/>
      <c r="AP316" s="609"/>
      <c r="AQ316" s="609"/>
      <c r="AR316" s="609"/>
      <c r="AS316" s="609"/>
      <c r="AT316" s="609"/>
      <c r="AU316" s="609"/>
      <c r="AV316" s="609"/>
      <c r="AW316" s="609"/>
      <c r="AX316" s="609"/>
      <c r="AY316" s="609"/>
    </row>
    <row r="317" ht="14.25" customHeight="1">
      <c r="A317" s="705"/>
      <c r="B317" s="705"/>
      <c r="C317" s="706"/>
      <c r="D317" s="706"/>
      <c r="E317" s="705"/>
      <c r="F317" s="705"/>
      <c r="G317" s="706"/>
      <c r="H317" s="707"/>
      <c r="I317" s="708"/>
      <c r="J317" s="705"/>
      <c r="K317" s="705"/>
      <c r="L317" s="709"/>
      <c r="M317" s="705"/>
      <c r="N317" s="705"/>
      <c r="O317" s="709"/>
      <c r="P317" s="705"/>
      <c r="Q317" s="705"/>
      <c r="R317" s="710"/>
      <c r="S317" s="285"/>
      <c r="T317" s="705"/>
      <c r="U317" s="705"/>
      <c r="V317" s="705"/>
      <c r="W317" s="705"/>
      <c r="X317" s="711"/>
      <c r="Y317" s="711"/>
      <c r="Z317" s="340"/>
      <c r="AA317" s="340"/>
      <c r="AB317" s="340"/>
      <c r="AC317" s="340"/>
      <c r="AD317" s="340"/>
      <c r="AE317" s="340"/>
      <c r="AF317" s="609"/>
      <c r="AG317" s="609"/>
      <c r="AH317" s="609"/>
      <c r="AI317" s="609"/>
      <c r="AJ317" s="609"/>
      <c r="AK317" s="609"/>
      <c r="AL317" s="609"/>
      <c r="AM317" s="609"/>
      <c r="AN317" s="609"/>
      <c r="AO317" s="609"/>
      <c r="AP317" s="609"/>
      <c r="AQ317" s="609"/>
      <c r="AR317" s="609"/>
      <c r="AS317" s="609"/>
      <c r="AT317" s="609"/>
      <c r="AU317" s="609"/>
      <c r="AV317" s="609"/>
      <c r="AW317" s="609"/>
      <c r="AX317" s="609"/>
      <c r="AY317" s="609"/>
    </row>
    <row r="318" ht="14.25" customHeight="1">
      <c r="A318" s="705"/>
      <c r="B318" s="705"/>
      <c r="C318" s="706"/>
      <c r="D318" s="706"/>
      <c r="E318" s="705"/>
      <c r="F318" s="705"/>
      <c r="G318" s="706"/>
      <c r="H318" s="707"/>
      <c r="I318" s="708"/>
      <c r="J318" s="705"/>
      <c r="K318" s="705"/>
      <c r="L318" s="709"/>
      <c r="M318" s="705"/>
      <c r="N318" s="705"/>
      <c r="O318" s="709"/>
      <c r="P318" s="705"/>
      <c r="Q318" s="705"/>
      <c r="R318" s="710"/>
      <c r="S318" s="285"/>
      <c r="T318" s="705"/>
      <c r="U318" s="705"/>
      <c r="V318" s="705"/>
      <c r="W318" s="705"/>
      <c r="X318" s="711"/>
      <c r="Y318" s="711"/>
      <c r="Z318" s="340"/>
      <c r="AA318" s="340"/>
      <c r="AB318" s="340"/>
      <c r="AC318" s="340"/>
      <c r="AD318" s="340"/>
      <c r="AE318" s="340"/>
      <c r="AF318" s="609"/>
      <c r="AG318" s="609"/>
      <c r="AH318" s="609"/>
      <c r="AI318" s="609"/>
      <c r="AJ318" s="609"/>
      <c r="AK318" s="609"/>
      <c r="AL318" s="609"/>
      <c r="AM318" s="609"/>
      <c r="AN318" s="609"/>
      <c r="AO318" s="609"/>
      <c r="AP318" s="609"/>
      <c r="AQ318" s="609"/>
      <c r="AR318" s="609"/>
      <c r="AS318" s="609"/>
      <c r="AT318" s="609"/>
      <c r="AU318" s="609"/>
      <c r="AV318" s="609"/>
      <c r="AW318" s="609"/>
      <c r="AX318" s="609"/>
      <c r="AY318" s="609"/>
    </row>
    <row r="319" ht="14.25" customHeight="1">
      <c r="A319" s="705"/>
      <c r="B319" s="705"/>
      <c r="C319" s="706"/>
      <c r="D319" s="706"/>
      <c r="E319" s="705"/>
      <c r="F319" s="705"/>
      <c r="G319" s="706"/>
      <c r="H319" s="707"/>
      <c r="I319" s="708"/>
      <c r="J319" s="705"/>
      <c r="K319" s="705"/>
      <c r="L319" s="709"/>
      <c r="M319" s="705"/>
      <c r="N319" s="705"/>
      <c r="O319" s="709"/>
      <c r="P319" s="705"/>
      <c r="Q319" s="705"/>
      <c r="R319" s="710"/>
      <c r="S319" s="285"/>
      <c r="T319" s="705"/>
      <c r="U319" s="705"/>
      <c r="V319" s="705"/>
      <c r="W319" s="705"/>
      <c r="X319" s="711"/>
      <c r="Y319" s="711"/>
      <c r="Z319" s="340"/>
      <c r="AA319" s="340"/>
      <c r="AB319" s="340"/>
      <c r="AC319" s="340"/>
      <c r="AD319" s="340"/>
      <c r="AE319" s="340"/>
      <c r="AF319" s="609"/>
      <c r="AG319" s="609"/>
      <c r="AH319" s="609"/>
      <c r="AI319" s="609"/>
      <c r="AJ319" s="609"/>
      <c r="AK319" s="609"/>
      <c r="AL319" s="609"/>
      <c r="AM319" s="609"/>
      <c r="AN319" s="609"/>
      <c r="AO319" s="609"/>
      <c r="AP319" s="609"/>
      <c r="AQ319" s="609"/>
      <c r="AR319" s="609"/>
      <c r="AS319" s="609"/>
      <c r="AT319" s="609"/>
      <c r="AU319" s="609"/>
      <c r="AV319" s="609"/>
      <c r="AW319" s="609"/>
      <c r="AX319" s="609"/>
      <c r="AY319" s="609"/>
    </row>
    <row r="320" ht="14.25" customHeight="1">
      <c r="A320" s="705"/>
      <c r="B320" s="705"/>
      <c r="C320" s="706"/>
      <c r="D320" s="706"/>
      <c r="E320" s="705"/>
      <c r="F320" s="705"/>
      <c r="G320" s="706"/>
      <c r="H320" s="707"/>
      <c r="I320" s="708"/>
      <c r="J320" s="705"/>
      <c r="K320" s="705"/>
      <c r="L320" s="709"/>
      <c r="M320" s="705"/>
      <c r="N320" s="705"/>
      <c r="O320" s="709"/>
      <c r="P320" s="705"/>
      <c r="Q320" s="705"/>
      <c r="R320" s="710"/>
      <c r="S320" s="285"/>
      <c r="T320" s="705"/>
      <c r="U320" s="705"/>
      <c r="V320" s="705"/>
      <c r="W320" s="705"/>
      <c r="X320" s="711"/>
      <c r="Y320" s="711"/>
      <c r="Z320" s="340"/>
      <c r="AA320" s="340"/>
      <c r="AB320" s="340"/>
      <c r="AC320" s="340"/>
      <c r="AD320" s="340"/>
      <c r="AE320" s="340"/>
      <c r="AF320" s="609"/>
      <c r="AG320" s="609"/>
      <c r="AH320" s="609"/>
      <c r="AI320" s="609"/>
      <c r="AJ320" s="609"/>
      <c r="AK320" s="609"/>
      <c r="AL320" s="609"/>
      <c r="AM320" s="609"/>
      <c r="AN320" s="609"/>
      <c r="AO320" s="609"/>
      <c r="AP320" s="609"/>
      <c r="AQ320" s="609"/>
      <c r="AR320" s="609"/>
      <c r="AS320" s="609"/>
      <c r="AT320" s="609"/>
      <c r="AU320" s="609"/>
      <c r="AV320" s="609"/>
      <c r="AW320" s="609"/>
      <c r="AX320" s="609"/>
      <c r="AY320" s="609"/>
    </row>
    <row r="321" ht="14.25" customHeight="1">
      <c r="A321" s="705"/>
      <c r="B321" s="705"/>
      <c r="C321" s="706"/>
      <c r="D321" s="706"/>
      <c r="E321" s="705"/>
      <c r="F321" s="705"/>
      <c r="G321" s="706"/>
      <c r="H321" s="707"/>
      <c r="I321" s="708"/>
      <c r="J321" s="705"/>
      <c r="K321" s="705"/>
      <c r="L321" s="709"/>
      <c r="M321" s="705"/>
      <c r="N321" s="705"/>
      <c r="O321" s="709"/>
      <c r="P321" s="705"/>
      <c r="Q321" s="705"/>
      <c r="R321" s="710"/>
      <c r="S321" s="285"/>
      <c r="T321" s="705"/>
      <c r="U321" s="705"/>
      <c r="V321" s="705"/>
      <c r="W321" s="705"/>
      <c r="X321" s="711"/>
      <c r="Y321" s="711"/>
      <c r="Z321" s="340"/>
      <c r="AA321" s="340"/>
      <c r="AB321" s="340"/>
      <c r="AC321" s="340"/>
      <c r="AD321" s="340"/>
      <c r="AE321" s="340"/>
      <c r="AF321" s="609"/>
      <c r="AG321" s="609"/>
      <c r="AH321" s="609"/>
      <c r="AI321" s="609"/>
      <c r="AJ321" s="609"/>
      <c r="AK321" s="609"/>
      <c r="AL321" s="609"/>
      <c r="AM321" s="609"/>
      <c r="AN321" s="609"/>
      <c r="AO321" s="609"/>
      <c r="AP321" s="609"/>
      <c r="AQ321" s="609"/>
      <c r="AR321" s="609"/>
      <c r="AS321" s="609"/>
      <c r="AT321" s="609"/>
      <c r="AU321" s="609"/>
      <c r="AV321" s="609"/>
      <c r="AW321" s="609"/>
      <c r="AX321" s="609"/>
      <c r="AY321" s="609"/>
    </row>
    <row r="322" ht="14.25" customHeight="1">
      <c r="A322" s="705"/>
      <c r="B322" s="705"/>
      <c r="C322" s="706"/>
      <c r="D322" s="706"/>
      <c r="E322" s="705"/>
      <c r="F322" s="705"/>
      <c r="G322" s="706"/>
      <c r="H322" s="707"/>
      <c r="I322" s="708"/>
      <c r="J322" s="705"/>
      <c r="K322" s="705"/>
      <c r="L322" s="709"/>
      <c r="M322" s="705"/>
      <c r="N322" s="705"/>
      <c r="O322" s="709"/>
      <c r="P322" s="705"/>
      <c r="Q322" s="705"/>
      <c r="R322" s="710"/>
      <c r="S322" s="285"/>
      <c r="T322" s="705"/>
      <c r="U322" s="705"/>
      <c r="V322" s="705"/>
      <c r="W322" s="705"/>
      <c r="X322" s="711"/>
      <c r="Y322" s="711"/>
      <c r="Z322" s="340"/>
      <c r="AA322" s="340"/>
      <c r="AB322" s="340"/>
      <c r="AC322" s="340"/>
      <c r="AD322" s="340"/>
      <c r="AE322" s="340"/>
      <c r="AF322" s="609"/>
      <c r="AG322" s="609"/>
      <c r="AH322" s="609"/>
      <c r="AI322" s="609"/>
      <c r="AJ322" s="609"/>
      <c r="AK322" s="609"/>
      <c r="AL322" s="609"/>
      <c r="AM322" s="609"/>
      <c r="AN322" s="609"/>
      <c r="AO322" s="609"/>
      <c r="AP322" s="609"/>
      <c r="AQ322" s="609"/>
      <c r="AR322" s="609"/>
      <c r="AS322" s="609"/>
      <c r="AT322" s="609"/>
      <c r="AU322" s="609"/>
      <c r="AV322" s="609"/>
      <c r="AW322" s="609"/>
      <c r="AX322" s="609"/>
      <c r="AY322" s="609"/>
    </row>
    <row r="323" ht="14.25" customHeight="1">
      <c r="A323" s="705"/>
      <c r="B323" s="705"/>
      <c r="C323" s="706"/>
      <c r="D323" s="706"/>
      <c r="E323" s="705"/>
      <c r="F323" s="705"/>
      <c r="G323" s="706"/>
      <c r="H323" s="707"/>
      <c r="I323" s="708"/>
      <c r="J323" s="705"/>
      <c r="K323" s="705"/>
      <c r="L323" s="709"/>
      <c r="M323" s="705"/>
      <c r="N323" s="705"/>
      <c r="O323" s="709"/>
      <c r="P323" s="705"/>
      <c r="Q323" s="705"/>
      <c r="R323" s="710"/>
      <c r="S323" s="285"/>
      <c r="T323" s="705"/>
      <c r="U323" s="705"/>
      <c r="V323" s="705"/>
      <c r="W323" s="705"/>
      <c r="X323" s="711"/>
      <c r="Y323" s="711"/>
      <c r="Z323" s="340"/>
      <c r="AA323" s="340"/>
      <c r="AB323" s="340"/>
      <c r="AC323" s="340"/>
      <c r="AD323" s="340"/>
      <c r="AE323" s="340"/>
      <c r="AF323" s="609"/>
      <c r="AG323" s="609"/>
      <c r="AH323" s="609"/>
      <c r="AI323" s="609"/>
      <c r="AJ323" s="609"/>
      <c r="AK323" s="609"/>
      <c r="AL323" s="609"/>
      <c r="AM323" s="609"/>
      <c r="AN323" s="609"/>
      <c r="AO323" s="609"/>
      <c r="AP323" s="609"/>
      <c r="AQ323" s="609"/>
      <c r="AR323" s="609"/>
      <c r="AS323" s="609"/>
      <c r="AT323" s="609"/>
      <c r="AU323" s="609"/>
      <c r="AV323" s="609"/>
      <c r="AW323" s="609"/>
      <c r="AX323" s="609"/>
      <c r="AY323" s="609"/>
    </row>
    <row r="324" ht="14.25" customHeight="1">
      <c r="A324" s="705"/>
      <c r="B324" s="705"/>
      <c r="C324" s="706"/>
      <c r="D324" s="706"/>
      <c r="E324" s="705"/>
      <c r="F324" s="705"/>
      <c r="G324" s="706"/>
      <c r="H324" s="707"/>
      <c r="I324" s="708"/>
      <c r="J324" s="705"/>
      <c r="K324" s="705"/>
      <c r="L324" s="709"/>
      <c r="M324" s="705"/>
      <c r="N324" s="705"/>
      <c r="O324" s="709"/>
      <c r="P324" s="705"/>
      <c r="Q324" s="705"/>
      <c r="R324" s="710"/>
      <c r="S324" s="285"/>
      <c r="T324" s="705"/>
      <c r="U324" s="705"/>
      <c r="V324" s="705"/>
      <c r="W324" s="705"/>
      <c r="X324" s="711"/>
      <c r="Y324" s="711"/>
      <c r="Z324" s="340"/>
      <c r="AA324" s="340"/>
      <c r="AB324" s="340"/>
      <c r="AC324" s="340"/>
      <c r="AD324" s="340"/>
      <c r="AE324" s="340"/>
      <c r="AF324" s="609"/>
      <c r="AG324" s="609"/>
      <c r="AH324" s="609"/>
      <c r="AI324" s="609"/>
      <c r="AJ324" s="609"/>
      <c r="AK324" s="609"/>
      <c r="AL324" s="609"/>
      <c r="AM324" s="609"/>
      <c r="AN324" s="609"/>
      <c r="AO324" s="609"/>
      <c r="AP324" s="609"/>
      <c r="AQ324" s="609"/>
      <c r="AR324" s="609"/>
      <c r="AS324" s="609"/>
      <c r="AT324" s="609"/>
      <c r="AU324" s="609"/>
      <c r="AV324" s="609"/>
      <c r="AW324" s="609"/>
      <c r="AX324" s="609"/>
      <c r="AY324" s="609"/>
    </row>
    <row r="325" ht="14.25" customHeight="1">
      <c r="A325" s="705"/>
      <c r="B325" s="705"/>
      <c r="C325" s="706"/>
      <c r="D325" s="706"/>
      <c r="E325" s="705"/>
      <c r="F325" s="705"/>
      <c r="G325" s="706"/>
      <c r="H325" s="707"/>
      <c r="I325" s="708"/>
      <c r="J325" s="705"/>
      <c r="K325" s="705"/>
      <c r="L325" s="709"/>
      <c r="M325" s="705"/>
      <c r="N325" s="705"/>
      <c r="O325" s="709"/>
      <c r="P325" s="705"/>
      <c r="Q325" s="705"/>
      <c r="R325" s="710"/>
      <c r="S325" s="285"/>
      <c r="T325" s="705"/>
      <c r="U325" s="705"/>
      <c r="V325" s="705"/>
      <c r="W325" s="705"/>
      <c r="X325" s="711"/>
      <c r="Y325" s="711"/>
      <c r="Z325" s="340"/>
      <c r="AA325" s="340"/>
      <c r="AB325" s="340"/>
      <c r="AC325" s="340"/>
      <c r="AD325" s="340"/>
      <c r="AE325" s="340"/>
      <c r="AF325" s="609"/>
      <c r="AG325" s="609"/>
      <c r="AH325" s="609"/>
      <c r="AI325" s="609"/>
      <c r="AJ325" s="609"/>
      <c r="AK325" s="609"/>
      <c r="AL325" s="609"/>
      <c r="AM325" s="609"/>
      <c r="AN325" s="609"/>
      <c r="AO325" s="609"/>
      <c r="AP325" s="609"/>
      <c r="AQ325" s="609"/>
      <c r="AR325" s="609"/>
      <c r="AS325" s="609"/>
      <c r="AT325" s="609"/>
      <c r="AU325" s="609"/>
      <c r="AV325" s="609"/>
      <c r="AW325" s="609"/>
      <c r="AX325" s="609"/>
      <c r="AY325" s="609"/>
    </row>
    <row r="326" ht="14.25" customHeight="1">
      <c r="A326" s="705"/>
      <c r="B326" s="705"/>
      <c r="C326" s="706"/>
      <c r="D326" s="706"/>
      <c r="E326" s="705"/>
      <c r="F326" s="705"/>
      <c r="G326" s="706"/>
      <c r="H326" s="707"/>
      <c r="I326" s="708"/>
      <c r="J326" s="705"/>
      <c r="K326" s="705"/>
      <c r="L326" s="709"/>
      <c r="M326" s="705"/>
      <c r="N326" s="705"/>
      <c r="O326" s="709"/>
      <c r="P326" s="705"/>
      <c r="Q326" s="705"/>
      <c r="R326" s="710"/>
      <c r="S326" s="285"/>
      <c r="T326" s="705"/>
      <c r="U326" s="705"/>
      <c r="V326" s="705"/>
      <c r="W326" s="705"/>
      <c r="X326" s="711"/>
      <c r="Y326" s="711"/>
      <c r="Z326" s="340"/>
      <c r="AA326" s="340"/>
      <c r="AB326" s="340"/>
      <c r="AC326" s="340"/>
      <c r="AD326" s="340"/>
      <c r="AE326" s="340"/>
      <c r="AF326" s="609"/>
      <c r="AG326" s="609"/>
      <c r="AH326" s="609"/>
      <c r="AI326" s="609"/>
      <c r="AJ326" s="609"/>
      <c r="AK326" s="609"/>
      <c r="AL326" s="609"/>
      <c r="AM326" s="609"/>
      <c r="AN326" s="609"/>
      <c r="AO326" s="609"/>
      <c r="AP326" s="609"/>
      <c r="AQ326" s="609"/>
      <c r="AR326" s="609"/>
      <c r="AS326" s="609"/>
      <c r="AT326" s="609"/>
      <c r="AU326" s="609"/>
      <c r="AV326" s="609"/>
      <c r="AW326" s="609"/>
      <c r="AX326" s="609"/>
      <c r="AY326" s="609"/>
    </row>
    <row r="327" ht="14.25" customHeight="1">
      <c r="A327" s="705"/>
      <c r="B327" s="705"/>
      <c r="C327" s="706"/>
      <c r="D327" s="706"/>
      <c r="E327" s="705"/>
      <c r="F327" s="705"/>
      <c r="G327" s="706"/>
      <c r="H327" s="707"/>
      <c r="I327" s="708"/>
      <c r="J327" s="705"/>
      <c r="K327" s="705"/>
      <c r="L327" s="709"/>
      <c r="M327" s="705"/>
      <c r="N327" s="705"/>
      <c r="O327" s="709"/>
      <c r="P327" s="705"/>
      <c r="Q327" s="705"/>
      <c r="R327" s="710"/>
      <c r="S327" s="285"/>
      <c r="T327" s="705"/>
      <c r="U327" s="705"/>
      <c r="V327" s="705"/>
      <c r="W327" s="705"/>
      <c r="X327" s="711"/>
      <c r="Y327" s="711"/>
      <c r="Z327" s="340"/>
      <c r="AA327" s="340"/>
      <c r="AB327" s="340"/>
      <c r="AC327" s="340"/>
      <c r="AD327" s="340"/>
      <c r="AE327" s="340"/>
      <c r="AF327" s="609"/>
      <c r="AG327" s="609"/>
      <c r="AH327" s="609"/>
      <c r="AI327" s="609"/>
      <c r="AJ327" s="609"/>
      <c r="AK327" s="609"/>
      <c r="AL327" s="609"/>
      <c r="AM327" s="609"/>
      <c r="AN327" s="609"/>
      <c r="AO327" s="609"/>
      <c r="AP327" s="609"/>
      <c r="AQ327" s="609"/>
      <c r="AR327" s="609"/>
      <c r="AS327" s="609"/>
      <c r="AT327" s="609"/>
      <c r="AU327" s="609"/>
      <c r="AV327" s="609"/>
      <c r="AW327" s="609"/>
      <c r="AX327" s="609"/>
      <c r="AY327" s="609"/>
    </row>
    <row r="328" ht="14.25" customHeight="1">
      <c r="A328" s="705"/>
      <c r="B328" s="705"/>
      <c r="C328" s="706"/>
      <c r="D328" s="706"/>
      <c r="E328" s="705"/>
      <c r="F328" s="705"/>
      <c r="G328" s="706"/>
      <c r="H328" s="707"/>
      <c r="I328" s="708"/>
      <c r="J328" s="705"/>
      <c r="K328" s="705"/>
      <c r="L328" s="709"/>
      <c r="M328" s="705"/>
      <c r="N328" s="705"/>
      <c r="O328" s="709"/>
      <c r="P328" s="705"/>
      <c r="Q328" s="705"/>
      <c r="R328" s="710"/>
      <c r="S328" s="285"/>
      <c r="T328" s="705"/>
      <c r="U328" s="705"/>
      <c r="V328" s="705"/>
      <c r="W328" s="705"/>
      <c r="X328" s="711"/>
      <c r="Y328" s="711"/>
      <c r="Z328" s="340"/>
      <c r="AA328" s="340"/>
      <c r="AB328" s="340"/>
      <c r="AC328" s="340"/>
      <c r="AD328" s="340"/>
      <c r="AE328" s="340"/>
      <c r="AF328" s="609"/>
      <c r="AG328" s="609"/>
      <c r="AH328" s="609"/>
      <c r="AI328" s="609"/>
      <c r="AJ328" s="609"/>
      <c r="AK328" s="609"/>
      <c r="AL328" s="609"/>
      <c r="AM328" s="609"/>
      <c r="AN328" s="609"/>
      <c r="AO328" s="609"/>
      <c r="AP328" s="609"/>
      <c r="AQ328" s="609"/>
      <c r="AR328" s="609"/>
      <c r="AS328" s="609"/>
      <c r="AT328" s="609"/>
      <c r="AU328" s="609"/>
      <c r="AV328" s="609"/>
      <c r="AW328" s="609"/>
      <c r="AX328" s="609"/>
      <c r="AY328" s="609"/>
    </row>
    <row r="329" ht="14.25" customHeight="1">
      <c r="A329" s="705"/>
      <c r="B329" s="705"/>
      <c r="C329" s="706"/>
      <c r="D329" s="706"/>
      <c r="E329" s="705"/>
      <c r="F329" s="705"/>
      <c r="G329" s="706"/>
      <c r="H329" s="707"/>
      <c r="I329" s="708"/>
      <c r="J329" s="705"/>
      <c r="K329" s="705"/>
      <c r="L329" s="709"/>
      <c r="M329" s="705"/>
      <c r="N329" s="705"/>
      <c r="O329" s="709"/>
      <c r="P329" s="705"/>
      <c r="Q329" s="705"/>
      <c r="R329" s="710"/>
      <c r="S329" s="285"/>
      <c r="T329" s="705"/>
      <c r="U329" s="705"/>
      <c r="V329" s="705"/>
      <c r="W329" s="705"/>
      <c r="X329" s="711"/>
      <c r="Y329" s="711"/>
      <c r="Z329" s="340"/>
      <c r="AA329" s="340"/>
      <c r="AB329" s="340"/>
      <c r="AC329" s="340"/>
      <c r="AD329" s="340"/>
      <c r="AE329" s="340"/>
      <c r="AF329" s="609"/>
      <c r="AG329" s="609"/>
      <c r="AH329" s="609"/>
      <c r="AI329" s="609"/>
      <c r="AJ329" s="609"/>
      <c r="AK329" s="609"/>
      <c r="AL329" s="609"/>
      <c r="AM329" s="609"/>
      <c r="AN329" s="609"/>
      <c r="AO329" s="609"/>
      <c r="AP329" s="609"/>
      <c r="AQ329" s="609"/>
      <c r="AR329" s="609"/>
      <c r="AS329" s="609"/>
      <c r="AT329" s="609"/>
      <c r="AU329" s="609"/>
      <c r="AV329" s="609"/>
      <c r="AW329" s="609"/>
      <c r="AX329" s="609"/>
      <c r="AY329" s="609"/>
    </row>
    <row r="330" ht="14.25" customHeight="1">
      <c r="A330" s="705"/>
      <c r="B330" s="705"/>
      <c r="C330" s="706"/>
      <c r="D330" s="706"/>
      <c r="E330" s="705"/>
      <c r="F330" s="705"/>
      <c r="G330" s="706"/>
      <c r="H330" s="707"/>
      <c r="I330" s="708"/>
      <c r="J330" s="705"/>
      <c r="K330" s="705"/>
      <c r="L330" s="709"/>
      <c r="M330" s="705"/>
      <c r="N330" s="705"/>
      <c r="O330" s="709"/>
      <c r="P330" s="705"/>
      <c r="Q330" s="705"/>
      <c r="R330" s="710"/>
      <c r="S330" s="285"/>
      <c r="T330" s="705"/>
      <c r="U330" s="705"/>
      <c r="V330" s="705"/>
      <c r="W330" s="705"/>
      <c r="X330" s="711"/>
      <c r="Y330" s="711"/>
      <c r="Z330" s="340"/>
      <c r="AA330" s="340"/>
      <c r="AB330" s="340"/>
      <c r="AC330" s="340"/>
      <c r="AD330" s="340"/>
      <c r="AE330" s="340"/>
      <c r="AF330" s="609"/>
      <c r="AG330" s="609"/>
      <c r="AH330" s="609"/>
      <c r="AI330" s="609"/>
      <c r="AJ330" s="609"/>
      <c r="AK330" s="609"/>
      <c r="AL330" s="609"/>
      <c r="AM330" s="609"/>
      <c r="AN330" s="609"/>
      <c r="AO330" s="609"/>
      <c r="AP330" s="609"/>
      <c r="AQ330" s="609"/>
      <c r="AR330" s="609"/>
      <c r="AS330" s="609"/>
      <c r="AT330" s="609"/>
      <c r="AU330" s="609"/>
      <c r="AV330" s="609"/>
      <c r="AW330" s="609"/>
      <c r="AX330" s="609"/>
      <c r="AY330" s="609"/>
    </row>
    <row r="331" ht="14.25" customHeight="1">
      <c r="A331" s="705"/>
      <c r="B331" s="705"/>
      <c r="C331" s="706"/>
      <c r="D331" s="706"/>
      <c r="E331" s="705"/>
      <c r="F331" s="705"/>
      <c r="G331" s="706"/>
      <c r="H331" s="707"/>
      <c r="I331" s="708"/>
      <c r="J331" s="705"/>
      <c r="K331" s="705"/>
      <c r="L331" s="709"/>
      <c r="M331" s="705"/>
      <c r="N331" s="705"/>
      <c r="O331" s="709"/>
      <c r="P331" s="705"/>
      <c r="Q331" s="705"/>
      <c r="R331" s="710"/>
      <c r="S331" s="285"/>
      <c r="T331" s="705"/>
      <c r="U331" s="705"/>
      <c r="V331" s="705"/>
      <c r="W331" s="705"/>
      <c r="X331" s="711"/>
      <c r="Y331" s="711"/>
      <c r="Z331" s="340"/>
      <c r="AA331" s="340"/>
      <c r="AB331" s="340"/>
      <c r="AC331" s="340"/>
      <c r="AD331" s="340"/>
      <c r="AE331" s="340"/>
      <c r="AF331" s="609"/>
      <c r="AG331" s="609"/>
      <c r="AH331" s="609"/>
      <c r="AI331" s="609"/>
      <c r="AJ331" s="609"/>
      <c r="AK331" s="609"/>
      <c r="AL331" s="609"/>
      <c r="AM331" s="609"/>
      <c r="AN331" s="609"/>
      <c r="AO331" s="609"/>
      <c r="AP331" s="609"/>
      <c r="AQ331" s="609"/>
      <c r="AR331" s="609"/>
      <c r="AS331" s="609"/>
      <c r="AT331" s="609"/>
      <c r="AU331" s="609"/>
      <c r="AV331" s="609"/>
      <c r="AW331" s="609"/>
      <c r="AX331" s="609"/>
      <c r="AY331" s="609"/>
    </row>
    <row r="332" ht="14.25" customHeight="1">
      <c r="A332" s="705"/>
      <c r="B332" s="705"/>
      <c r="C332" s="706"/>
      <c r="D332" s="706"/>
      <c r="E332" s="705"/>
      <c r="F332" s="705"/>
      <c r="G332" s="706"/>
      <c r="H332" s="707"/>
      <c r="I332" s="708"/>
      <c r="J332" s="705"/>
      <c r="K332" s="705"/>
      <c r="L332" s="709"/>
      <c r="M332" s="705"/>
      <c r="N332" s="705"/>
      <c r="O332" s="709"/>
      <c r="P332" s="705"/>
      <c r="Q332" s="705"/>
      <c r="R332" s="710"/>
      <c r="S332" s="285"/>
      <c r="T332" s="705"/>
      <c r="U332" s="705"/>
      <c r="V332" s="705"/>
      <c r="W332" s="705"/>
      <c r="X332" s="711"/>
      <c r="Y332" s="711"/>
      <c r="Z332" s="340"/>
      <c r="AA332" s="340"/>
      <c r="AB332" s="340"/>
      <c r="AC332" s="340"/>
      <c r="AD332" s="340"/>
      <c r="AE332" s="340"/>
      <c r="AF332" s="609"/>
      <c r="AG332" s="609"/>
      <c r="AH332" s="609"/>
      <c r="AI332" s="609"/>
      <c r="AJ332" s="609"/>
      <c r="AK332" s="609"/>
      <c r="AL332" s="609"/>
      <c r="AM332" s="609"/>
      <c r="AN332" s="609"/>
      <c r="AO332" s="609"/>
      <c r="AP332" s="609"/>
      <c r="AQ332" s="609"/>
      <c r="AR332" s="609"/>
      <c r="AS332" s="609"/>
      <c r="AT332" s="609"/>
      <c r="AU332" s="609"/>
      <c r="AV332" s="609"/>
      <c r="AW332" s="609"/>
      <c r="AX332" s="609"/>
      <c r="AY332" s="609"/>
    </row>
    <row r="333" ht="14.25" customHeight="1">
      <c r="A333" s="705"/>
      <c r="B333" s="705"/>
      <c r="C333" s="706"/>
      <c r="D333" s="706"/>
      <c r="E333" s="705"/>
      <c r="F333" s="705"/>
      <c r="G333" s="706"/>
      <c r="H333" s="707"/>
      <c r="I333" s="708"/>
      <c r="J333" s="705"/>
      <c r="K333" s="705"/>
      <c r="L333" s="709"/>
      <c r="M333" s="705"/>
      <c r="N333" s="705"/>
      <c r="O333" s="709"/>
      <c r="P333" s="705"/>
      <c r="Q333" s="705"/>
      <c r="R333" s="710"/>
      <c r="S333" s="285"/>
      <c r="T333" s="705"/>
      <c r="U333" s="705"/>
      <c r="V333" s="705"/>
      <c r="W333" s="705"/>
      <c r="X333" s="711"/>
      <c r="Y333" s="711"/>
      <c r="Z333" s="340"/>
      <c r="AA333" s="340"/>
      <c r="AB333" s="340"/>
      <c r="AC333" s="340"/>
      <c r="AD333" s="340"/>
      <c r="AE333" s="340"/>
      <c r="AF333" s="609"/>
      <c r="AG333" s="609"/>
      <c r="AH333" s="609"/>
      <c r="AI333" s="609"/>
      <c r="AJ333" s="609"/>
      <c r="AK333" s="609"/>
      <c r="AL333" s="609"/>
      <c r="AM333" s="609"/>
      <c r="AN333" s="609"/>
      <c r="AO333" s="609"/>
      <c r="AP333" s="609"/>
      <c r="AQ333" s="609"/>
      <c r="AR333" s="609"/>
      <c r="AS333" s="609"/>
      <c r="AT333" s="609"/>
      <c r="AU333" s="609"/>
      <c r="AV333" s="609"/>
      <c r="AW333" s="609"/>
      <c r="AX333" s="609"/>
      <c r="AY333" s="609"/>
    </row>
    <row r="334" ht="14.25" customHeight="1">
      <c r="A334" s="705"/>
      <c r="B334" s="705"/>
      <c r="C334" s="706"/>
      <c r="D334" s="706"/>
      <c r="E334" s="705"/>
      <c r="F334" s="705"/>
      <c r="G334" s="706"/>
      <c r="H334" s="707"/>
      <c r="I334" s="708"/>
      <c r="J334" s="705"/>
      <c r="K334" s="705"/>
      <c r="L334" s="709"/>
      <c r="M334" s="705"/>
      <c r="N334" s="705"/>
      <c r="O334" s="709"/>
      <c r="P334" s="705"/>
      <c r="Q334" s="705"/>
      <c r="R334" s="710"/>
      <c r="S334" s="285"/>
      <c r="T334" s="705"/>
      <c r="U334" s="705"/>
      <c r="V334" s="705"/>
      <c r="W334" s="705"/>
      <c r="X334" s="711"/>
      <c r="Y334" s="711"/>
      <c r="Z334" s="340"/>
      <c r="AA334" s="340"/>
      <c r="AB334" s="340"/>
      <c r="AC334" s="340"/>
      <c r="AD334" s="340"/>
      <c r="AE334" s="340"/>
      <c r="AF334" s="609"/>
      <c r="AG334" s="609"/>
      <c r="AH334" s="609"/>
      <c r="AI334" s="609"/>
      <c r="AJ334" s="609"/>
      <c r="AK334" s="609"/>
      <c r="AL334" s="609"/>
      <c r="AM334" s="609"/>
      <c r="AN334" s="609"/>
      <c r="AO334" s="609"/>
      <c r="AP334" s="609"/>
      <c r="AQ334" s="609"/>
      <c r="AR334" s="609"/>
      <c r="AS334" s="609"/>
      <c r="AT334" s="609"/>
      <c r="AU334" s="609"/>
      <c r="AV334" s="609"/>
      <c r="AW334" s="609"/>
      <c r="AX334" s="609"/>
      <c r="AY334" s="609"/>
    </row>
    <row r="335" ht="14.25" customHeight="1">
      <c r="A335" s="705"/>
      <c r="B335" s="705"/>
      <c r="C335" s="706"/>
      <c r="D335" s="706"/>
      <c r="E335" s="705"/>
      <c r="F335" s="705"/>
      <c r="G335" s="706"/>
      <c r="H335" s="707"/>
      <c r="I335" s="708"/>
      <c r="J335" s="705"/>
      <c r="K335" s="705"/>
      <c r="L335" s="709"/>
      <c r="M335" s="705"/>
      <c r="N335" s="705"/>
      <c r="O335" s="709"/>
      <c r="P335" s="705"/>
      <c r="Q335" s="705"/>
      <c r="R335" s="710"/>
      <c r="S335" s="285"/>
      <c r="T335" s="705"/>
      <c r="U335" s="705"/>
      <c r="V335" s="705"/>
      <c r="W335" s="705"/>
      <c r="X335" s="711"/>
      <c r="Y335" s="711"/>
      <c r="Z335" s="340"/>
      <c r="AA335" s="340"/>
      <c r="AB335" s="340"/>
      <c r="AC335" s="340"/>
      <c r="AD335" s="340"/>
      <c r="AE335" s="340"/>
      <c r="AF335" s="609"/>
      <c r="AG335" s="609"/>
      <c r="AH335" s="609"/>
      <c r="AI335" s="609"/>
      <c r="AJ335" s="609"/>
      <c r="AK335" s="609"/>
      <c r="AL335" s="609"/>
      <c r="AM335" s="609"/>
      <c r="AN335" s="609"/>
      <c r="AO335" s="609"/>
      <c r="AP335" s="609"/>
      <c r="AQ335" s="609"/>
      <c r="AR335" s="609"/>
      <c r="AS335" s="609"/>
      <c r="AT335" s="609"/>
      <c r="AU335" s="609"/>
      <c r="AV335" s="609"/>
      <c r="AW335" s="609"/>
      <c r="AX335" s="609"/>
      <c r="AY335" s="609"/>
    </row>
    <row r="336" ht="14.25" customHeight="1">
      <c r="A336" s="705"/>
      <c r="B336" s="705"/>
      <c r="C336" s="706"/>
      <c r="D336" s="706"/>
      <c r="E336" s="705"/>
      <c r="F336" s="705"/>
      <c r="G336" s="706"/>
      <c r="H336" s="707"/>
      <c r="I336" s="708"/>
      <c r="J336" s="705"/>
      <c r="K336" s="705"/>
      <c r="L336" s="709"/>
      <c r="M336" s="705"/>
      <c r="N336" s="705"/>
      <c r="O336" s="709"/>
      <c r="P336" s="705"/>
      <c r="Q336" s="705"/>
      <c r="R336" s="710"/>
      <c r="S336" s="285"/>
      <c r="T336" s="705"/>
      <c r="U336" s="705"/>
      <c r="V336" s="705"/>
      <c r="W336" s="705"/>
      <c r="X336" s="711"/>
      <c r="Y336" s="711"/>
      <c r="Z336" s="340"/>
      <c r="AA336" s="340"/>
      <c r="AB336" s="340"/>
      <c r="AC336" s="340"/>
      <c r="AD336" s="340"/>
      <c r="AE336" s="340"/>
      <c r="AF336" s="609"/>
      <c r="AG336" s="609"/>
      <c r="AH336" s="609"/>
      <c r="AI336" s="609"/>
      <c r="AJ336" s="609"/>
      <c r="AK336" s="609"/>
      <c r="AL336" s="609"/>
      <c r="AM336" s="609"/>
      <c r="AN336" s="609"/>
      <c r="AO336" s="609"/>
      <c r="AP336" s="609"/>
      <c r="AQ336" s="609"/>
      <c r="AR336" s="609"/>
      <c r="AS336" s="609"/>
      <c r="AT336" s="609"/>
      <c r="AU336" s="609"/>
      <c r="AV336" s="609"/>
      <c r="AW336" s="609"/>
      <c r="AX336" s="609"/>
      <c r="AY336" s="609"/>
    </row>
    <row r="337" ht="14.25" customHeight="1">
      <c r="A337" s="705"/>
      <c r="B337" s="705"/>
      <c r="C337" s="706"/>
      <c r="D337" s="706"/>
      <c r="E337" s="705"/>
      <c r="F337" s="705"/>
      <c r="G337" s="706"/>
      <c r="H337" s="707"/>
      <c r="I337" s="708"/>
      <c r="J337" s="705"/>
      <c r="K337" s="705"/>
      <c r="L337" s="709"/>
      <c r="M337" s="705"/>
      <c r="N337" s="705"/>
      <c r="O337" s="709"/>
      <c r="P337" s="705"/>
      <c r="Q337" s="705"/>
      <c r="R337" s="710"/>
      <c r="S337" s="285"/>
      <c r="T337" s="705"/>
      <c r="U337" s="705"/>
      <c r="V337" s="705"/>
      <c r="W337" s="705"/>
      <c r="X337" s="711"/>
      <c r="Y337" s="711"/>
      <c r="Z337" s="340"/>
      <c r="AA337" s="340"/>
      <c r="AB337" s="340"/>
      <c r="AC337" s="340"/>
      <c r="AD337" s="340"/>
      <c r="AE337" s="340"/>
      <c r="AF337" s="609"/>
      <c r="AG337" s="609"/>
      <c r="AH337" s="609"/>
      <c r="AI337" s="609"/>
      <c r="AJ337" s="609"/>
      <c r="AK337" s="609"/>
      <c r="AL337" s="609"/>
      <c r="AM337" s="609"/>
      <c r="AN337" s="609"/>
      <c r="AO337" s="609"/>
      <c r="AP337" s="609"/>
      <c r="AQ337" s="609"/>
      <c r="AR337" s="609"/>
      <c r="AS337" s="609"/>
      <c r="AT337" s="609"/>
      <c r="AU337" s="609"/>
      <c r="AV337" s="609"/>
      <c r="AW337" s="609"/>
      <c r="AX337" s="609"/>
      <c r="AY337" s="609"/>
    </row>
    <row r="338" ht="14.25" customHeight="1">
      <c r="A338" s="705"/>
      <c r="B338" s="705"/>
      <c r="C338" s="706"/>
      <c r="D338" s="706"/>
      <c r="E338" s="705"/>
      <c r="F338" s="705"/>
      <c r="G338" s="706"/>
      <c r="H338" s="707"/>
      <c r="I338" s="708"/>
      <c r="J338" s="705"/>
      <c r="K338" s="705"/>
      <c r="L338" s="709"/>
      <c r="M338" s="705"/>
      <c r="N338" s="705"/>
      <c r="O338" s="709"/>
      <c r="P338" s="705"/>
      <c r="Q338" s="705"/>
      <c r="R338" s="710"/>
      <c r="S338" s="285"/>
      <c r="T338" s="705"/>
      <c r="U338" s="705"/>
      <c r="V338" s="705"/>
      <c r="W338" s="705"/>
      <c r="X338" s="711"/>
      <c r="Y338" s="711"/>
      <c r="Z338" s="340"/>
      <c r="AA338" s="340"/>
      <c r="AB338" s="340"/>
      <c r="AC338" s="340"/>
      <c r="AD338" s="340"/>
      <c r="AE338" s="340"/>
      <c r="AF338" s="609"/>
      <c r="AG338" s="609"/>
      <c r="AH338" s="609"/>
      <c r="AI338" s="609"/>
      <c r="AJ338" s="609"/>
      <c r="AK338" s="609"/>
      <c r="AL338" s="609"/>
      <c r="AM338" s="609"/>
      <c r="AN338" s="609"/>
      <c r="AO338" s="609"/>
      <c r="AP338" s="609"/>
      <c r="AQ338" s="609"/>
      <c r="AR338" s="609"/>
      <c r="AS338" s="609"/>
      <c r="AT338" s="609"/>
      <c r="AU338" s="609"/>
      <c r="AV338" s="609"/>
      <c r="AW338" s="609"/>
      <c r="AX338" s="609"/>
      <c r="AY338" s="609"/>
    </row>
    <row r="339" ht="14.25" customHeight="1">
      <c r="A339" s="705"/>
      <c r="B339" s="705"/>
      <c r="C339" s="706"/>
      <c r="D339" s="706"/>
      <c r="E339" s="705"/>
      <c r="F339" s="705"/>
      <c r="G339" s="706"/>
      <c r="H339" s="707"/>
      <c r="I339" s="708"/>
      <c r="J339" s="705"/>
      <c r="K339" s="705"/>
      <c r="L339" s="709"/>
      <c r="M339" s="705"/>
      <c r="N339" s="705"/>
      <c r="O339" s="709"/>
      <c r="P339" s="705"/>
      <c r="Q339" s="705"/>
      <c r="R339" s="710"/>
      <c r="S339" s="285"/>
      <c r="T339" s="705"/>
      <c r="U339" s="705"/>
      <c r="V339" s="705"/>
      <c r="W339" s="705"/>
      <c r="X339" s="711"/>
      <c r="Y339" s="711"/>
      <c r="Z339" s="340"/>
      <c r="AA339" s="340"/>
      <c r="AB339" s="340"/>
      <c r="AC339" s="340"/>
      <c r="AD339" s="340"/>
      <c r="AE339" s="340"/>
      <c r="AF339" s="609"/>
      <c r="AG339" s="609"/>
      <c r="AH339" s="609"/>
      <c r="AI339" s="609"/>
      <c r="AJ339" s="609"/>
      <c r="AK339" s="609"/>
      <c r="AL339" s="609"/>
      <c r="AM339" s="609"/>
      <c r="AN339" s="609"/>
      <c r="AO339" s="609"/>
      <c r="AP339" s="609"/>
      <c r="AQ339" s="609"/>
      <c r="AR339" s="609"/>
      <c r="AS339" s="609"/>
      <c r="AT339" s="609"/>
      <c r="AU339" s="609"/>
      <c r="AV339" s="609"/>
      <c r="AW339" s="609"/>
      <c r="AX339" s="609"/>
      <c r="AY339" s="609"/>
    </row>
    <row r="340" ht="14.25" customHeight="1">
      <c r="A340" s="705"/>
      <c r="B340" s="705"/>
      <c r="C340" s="706"/>
      <c r="D340" s="706"/>
      <c r="E340" s="705"/>
      <c r="F340" s="705"/>
      <c r="G340" s="706"/>
      <c r="H340" s="707"/>
      <c r="I340" s="708"/>
      <c r="J340" s="705"/>
      <c r="K340" s="705"/>
      <c r="L340" s="709"/>
      <c r="M340" s="705"/>
      <c r="N340" s="705"/>
      <c r="O340" s="709"/>
      <c r="P340" s="705"/>
      <c r="Q340" s="705"/>
      <c r="R340" s="710"/>
      <c r="S340" s="285"/>
      <c r="T340" s="705"/>
      <c r="U340" s="705"/>
      <c r="V340" s="705"/>
      <c r="W340" s="705"/>
      <c r="X340" s="711"/>
      <c r="Y340" s="711"/>
      <c r="Z340" s="340"/>
      <c r="AA340" s="340"/>
      <c r="AB340" s="340"/>
      <c r="AC340" s="340"/>
      <c r="AD340" s="340"/>
      <c r="AE340" s="340"/>
      <c r="AF340" s="609"/>
      <c r="AG340" s="609"/>
      <c r="AH340" s="609"/>
      <c r="AI340" s="609"/>
      <c r="AJ340" s="609"/>
      <c r="AK340" s="609"/>
      <c r="AL340" s="609"/>
      <c r="AM340" s="609"/>
      <c r="AN340" s="609"/>
      <c r="AO340" s="609"/>
      <c r="AP340" s="609"/>
      <c r="AQ340" s="609"/>
      <c r="AR340" s="609"/>
      <c r="AS340" s="609"/>
      <c r="AT340" s="609"/>
      <c r="AU340" s="609"/>
      <c r="AV340" s="609"/>
      <c r="AW340" s="609"/>
      <c r="AX340" s="609"/>
      <c r="AY340" s="609"/>
    </row>
    <row r="341" ht="14.25" customHeight="1">
      <c r="A341" s="705"/>
      <c r="B341" s="705"/>
      <c r="C341" s="706"/>
      <c r="D341" s="706"/>
      <c r="E341" s="705"/>
      <c r="F341" s="705"/>
      <c r="G341" s="706"/>
      <c r="H341" s="707"/>
      <c r="I341" s="708"/>
      <c r="J341" s="705"/>
      <c r="K341" s="705"/>
      <c r="L341" s="709"/>
      <c r="M341" s="705"/>
      <c r="N341" s="705"/>
      <c r="O341" s="709"/>
      <c r="P341" s="705"/>
      <c r="Q341" s="705"/>
      <c r="R341" s="710"/>
      <c r="S341" s="285"/>
      <c r="T341" s="705"/>
      <c r="U341" s="705"/>
      <c r="V341" s="705"/>
      <c r="W341" s="705"/>
      <c r="X341" s="711"/>
      <c r="Y341" s="711"/>
      <c r="Z341" s="340"/>
      <c r="AA341" s="340"/>
      <c r="AB341" s="340"/>
      <c r="AC341" s="340"/>
      <c r="AD341" s="340"/>
      <c r="AE341" s="340"/>
      <c r="AF341" s="609"/>
      <c r="AG341" s="609"/>
      <c r="AH341" s="609"/>
      <c r="AI341" s="609"/>
      <c r="AJ341" s="609"/>
      <c r="AK341" s="609"/>
      <c r="AL341" s="609"/>
      <c r="AM341" s="609"/>
      <c r="AN341" s="609"/>
      <c r="AO341" s="609"/>
      <c r="AP341" s="609"/>
      <c r="AQ341" s="609"/>
      <c r="AR341" s="609"/>
      <c r="AS341" s="609"/>
      <c r="AT341" s="609"/>
      <c r="AU341" s="609"/>
      <c r="AV341" s="609"/>
      <c r="AW341" s="609"/>
      <c r="AX341" s="609"/>
      <c r="AY341" s="609"/>
    </row>
    <row r="342" ht="14.25" customHeight="1">
      <c r="A342" s="705"/>
      <c r="B342" s="705"/>
      <c r="C342" s="706"/>
      <c r="D342" s="706"/>
      <c r="E342" s="705"/>
      <c r="F342" s="705"/>
      <c r="G342" s="706"/>
      <c r="H342" s="707"/>
      <c r="I342" s="708"/>
      <c r="J342" s="705"/>
      <c r="K342" s="705"/>
      <c r="L342" s="709"/>
      <c r="M342" s="705"/>
      <c r="N342" s="705"/>
      <c r="O342" s="709"/>
      <c r="P342" s="705"/>
      <c r="Q342" s="705"/>
      <c r="R342" s="710"/>
      <c r="S342" s="285"/>
      <c r="T342" s="705"/>
      <c r="U342" s="705"/>
      <c r="V342" s="705"/>
      <c r="W342" s="705"/>
      <c r="X342" s="711"/>
      <c r="Y342" s="711"/>
      <c r="Z342" s="340"/>
      <c r="AA342" s="340"/>
      <c r="AB342" s="340"/>
      <c r="AC342" s="340"/>
      <c r="AD342" s="340"/>
      <c r="AE342" s="340"/>
      <c r="AF342" s="609"/>
      <c r="AG342" s="609"/>
      <c r="AH342" s="609"/>
      <c r="AI342" s="609"/>
      <c r="AJ342" s="609"/>
      <c r="AK342" s="609"/>
      <c r="AL342" s="609"/>
      <c r="AM342" s="609"/>
      <c r="AN342" s="609"/>
      <c r="AO342" s="609"/>
      <c r="AP342" s="609"/>
      <c r="AQ342" s="609"/>
      <c r="AR342" s="609"/>
      <c r="AS342" s="609"/>
      <c r="AT342" s="609"/>
      <c r="AU342" s="609"/>
      <c r="AV342" s="609"/>
      <c r="AW342" s="609"/>
      <c r="AX342" s="609"/>
      <c r="AY342" s="609"/>
    </row>
    <row r="343" ht="14.25" customHeight="1">
      <c r="A343" s="705"/>
      <c r="B343" s="705"/>
      <c r="C343" s="706"/>
      <c r="D343" s="706"/>
      <c r="E343" s="705"/>
      <c r="F343" s="705"/>
      <c r="G343" s="706"/>
      <c r="H343" s="707"/>
      <c r="I343" s="708"/>
      <c r="J343" s="705"/>
      <c r="K343" s="705"/>
      <c r="L343" s="709"/>
      <c r="M343" s="705"/>
      <c r="N343" s="705"/>
      <c r="O343" s="709"/>
      <c r="P343" s="705"/>
      <c r="Q343" s="705"/>
      <c r="R343" s="710"/>
      <c r="S343" s="285"/>
      <c r="T343" s="705"/>
      <c r="U343" s="705"/>
      <c r="V343" s="705"/>
      <c r="W343" s="705"/>
      <c r="X343" s="711"/>
      <c r="Y343" s="711"/>
      <c r="Z343" s="340"/>
      <c r="AA343" s="340"/>
      <c r="AB343" s="340"/>
      <c r="AC343" s="340"/>
      <c r="AD343" s="340"/>
      <c r="AE343" s="340"/>
      <c r="AF343" s="609"/>
      <c r="AG343" s="609"/>
      <c r="AH343" s="609"/>
      <c r="AI343" s="609"/>
      <c r="AJ343" s="609"/>
      <c r="AK343" s="609"/>
      <c r="AL343" s="609"/>
      <c r="AM343" s="609"/>
      <c r="AN343" s="609"/>
      <c r="AO343" s="609"/>
      <c r="AP343" s="609"/>
      <c r="AQ343" s="609"/>
      <c r="AR343" s="609"/>
      <c r="AS343" s="609"/>
      <c r="AT343" s="609"/>
      <c r="AU343" s="609"/>
      <c r="AV343" s="609"/>
      <c r="AW343" s="609"/>
      <c r="AX343" s="609"/>
      <c r="AY343" s="609"/>
    </row>
    <row r="344" ht="14.25" customHeight="1">
      <c r="A344" s="705"/>
      <c r="B344" s="705"/>
      <c r="C344" s="706"/>
      <c r="D344" s="706"/>
      <c r="E344" s="705"/>
      <c r="F344" s="705"/>
      <c r="G344" s="706"/>
      <c r="H344" s="707"/>
      <c r="I344" s="708"/>
      <c r="J344" s="705"/>
      <c r="K344" s="705"/>
      <c r="L344" s="709"/>
      <c r="M344" s="705"/>
      <c r="N344" s="705"/>
      <c r="O344" s="709"/>
      <c r="P344" s="705"/>
      <c r="Q344" s="705"/>
      <c r="R344" s="710"/>
      <c r="S344" s="285"/>
      <c r="T344" s="705"/>
      <c r="U344" s="705"/>
      <c r="V344" s="705"/>
      <c r="W344" s="705"/>
      <c r="X344" s="711"/>
      <c r="Y344" s="711"/>
      <c r="Z344" s="340"/>
      <c r="AA344" s="340"/>
      <c r="AB344" s="340"/>
      <c r="AC344" s="340"/>
      <c r="AD344" s="340"/>
      <c r="AE344" s="340"/>
      <c r="AF344" s="609"/>
      <c r="AG344" s="609"/>
      <c r="AH344" s="609"/>
      <c r="AI344" s="609"/>
      <c r="AJ344" s="609"/>
      <c r="AK344" s="609"/>
      <c r="AL344" s="609"/>
      <c r="AM344" s="609"/>
      <c r="AN344" s="609"/>
      <c r="AO344" s="609"/>
      <c r="AP344" s="609"/>
      <c r="AQ344" s="609"/>
      <c r="AR344" s="609"/>
      <c r="AS344" s="609"/>
      <c r="AT344" s="609"/>
      <c r="AU344" s="609"/>
      <c r="AV344" s="609"/>
      <c r="AW344" s="609"/>
      <c r="AX344" s="609"/>
      <c r="AY344" s="609"/>
    </row>
    <row r="345" ht="14.25" customHeight="1">
      <c r="A345" s="705"/>
      <c r="B345" s="705"/>
      <c r="C345" s="706"/>
      <c r="D345" s="706"/>
      <c r="E345" s="705"/>
      <c r="F345" s="705"/>
      <c r="G345" s="706"/>
      <c r="H345" s="707"/>
      <c r="I345" s="708"/>
      <c r="J345" s="705"/>
      <c r="K345" s="705"/>
      <c r="L345" s="709"/>
      <c r="M345" s="705"/>
      <c r="N345" s="705"/>
      <c r="O345" s="709"/>
      <c r="P345" s="705"/>
      <c r="Q345" s="705"/>
      <c r="R345" s="710"/>
      <c r="S345" s="285"/>
      <c r="T345" s="705"/>
      <c r="U345" s="705"/>
      <c r="V345" s="705"/>
      <c r="W345" s="705"/>
      <c r="X345" s="711"/>
      <c r="Y345" s="711"/>
      <c r="Z345" s="340"/>
      <c r="AA345" s="340"/>
      <c r="AB345" s="340"/>
      <c r="AC345" s="340"/>
      <c r="AD345" s="340"/>
      <c r="AE345" s="340"/>
      <c r="AF345" s="609"/>
      <c r="AG345" s="609"/>
      <c r="AH345" s="609"/>
      <c r="AI345" s="609"/>
      <c r="AJ345" s="609"/>
      <c r="AK345" s="609"/>
      <c r="AL345" s="609"/>
      <c r="AM345" s="609"/>
      <c r="AN345" s="609"/>
      <c r="AO345" s="609"/>
      <c r="AP345" s="609"/>
      <c r="AQ345" s="609"/>
      <c r="AR345" s="609"/>
      <c r="AS345" s="609"/>
      <c r="AT345" s="609"/>
      <c r="AU345" s="609"/>
      <c r="AV345" s="609"/>
      <c r="AW345" s="609"/>
      <c r="AX345" s="609"/>
      <c r="AY345" s="609"/>
    </row>
    <row r="346" ht="14.25" customHeight="1">
      <c r="A346" s="705"/>
      <c r="B346" s="705"/>
      <c r="C346" s="706"/>
      <c r="D346" s="706"/>
      <c r="E346" s="705"/>
      <c r="F346" s="705"/>
      <c r="G346" s="706"/>
      <c r="H346" s="707"/>
      <c r="I346" s="708"/>
      <c r="J346" s="705"/>
      <c r="K346" s="705"/>
      <c r="L346" s="709"/>
      <c r="M346" s="705"/>
      <c r="N346" s="705"/>
      <c r="O346" s="709"/>
      <c r="P346" s="705"/>
      <c r="Q346" s="705"/>
      <c r="R346" s="710"/>
      <c r="S346" s="285"/>
      <c r="T346" s="705"/>
      <c r="U346" s="705"/>
      <c r="V346" s="705"/>
      <c r="W346" s="705"/>
      <c r="X346" s="711"/>
      <c r="Y346" s="711"/>
      <c r="Z346" s="340"/>
      <c r="AA346" s="340"/>
      <c r="AB346" s="340"/>
      <c r="AC346" s="340"/>
      <c r="AD346" s="340"/>
      <c r="AE346" s="340"/>
      <c r="AF346" s="609"/>
      <c r="AG346" s="609"/>
      <c r="AH346" s="609"/>
      <c r="AI346" s="609"/>
      <c r="AJ346" s="609"/>
      <c r="AK346" s="609"/>
      <c r="AL346" s="609"/>
      <c r="AM346" s="609"/>
      <c r="AN346" s="609"/>
      <c r="AO346" s="609"/>
      <c r="AP346" s="609"/>
      <c r="AQ346" s="609"/>
      <c r="AR346" s="609"/>
      <c r="AS346" s="609"/>
      <c r="AT346" s="609"/>
      <c r="AU346" s="609"/>
      <c r="AV346" s="609"/>
      <c r="AW346" s="609"/>
      <c r="AX346" s="609"/>
      <c r="AY346" s="609"/>
    </row>
    <row r="347" ht="14.25" customHeight="1">
      <c r="A347" s="705"/>
      <c r="B347" s="705"/>
      <c r="C347" s="706"/>
      <c r="D347" s="706"/>
      <c r="E347" s="705"/>
      <c r="F347" s="705"/>
      <c r="G347" s="706"/>
      <c r="H347" s="707"/>
      <c r="I347" s="708"/>
      <c r="J347" s="705"/>
      <c r="K347" s="705"/>
      <c r="L347" s="709"/>
      <c r="M347" s="705"/>
      <c r="N347" s="705"/>
      <c r="O347" s="709"/>
      <c r="P347" s="705"/>
      <c r="Q347" s="705"/>
      <c r="R347" s="710"/>
      <c r="S347" s="285"/>
      <c r="T347" s="705"/>
      <c r="U347" s="705"/>
      <c r="V347" s="705"/>
      <c r="W347" s="705"/>
      <c r="X347" s="711"/>
      <c r="Y347" s="711"/>
      <c r="Z347" s="340"/>
      <c r="AA347" s="340"/>
      <c r="AB347" s="340"/>
      <c r="AC347" s="340"/>
      <c r="AD347" s="340"/>
      <c r="AE347" s="340"/>
      <c r="AF347" s="609"/>
      <c r="AG347" s="609"/>
      <c r="AH347" s="609"/>
      <c r="AI347" s="609"/>
      <c r="AJ347" s="609"/>
      <c r="AK347" s="609"/>
      <c r="AL347" s="609"/>
      <c r="AM347" s="609"/>
      <c r="AN347" s="609"/>
      <c r="AO347" s="609"/>
      <c r="AP347" s="609"/>
      <c r="AQ347" s="609"/>
      <c r="AR347" s="609"/>
      <c r="AS347" s="609"/>
      <c r="AT347" s="609"/>
      <c r="AU347" s="609"/>
      <c r="AV347" s="609"/>
      <c r="AW347" s="609"/>
      <c r="AX347" s="609"/>
      <c r="AY347" s="609"/>
    </row>
    <row r="348" ht="14.25" customHeight="1">
      <c r="A348" s="705"/>
      <c r="B348" s="705"/>
      <c r="C348" s="706"/>
      <c r="D348" s="706"/>
      <c r="E348" s="705"/>
      <c r="F348" s="705"/>
      <c r="G348" s="706"/>
      <c r="H348" s="707"/>
      <c r="I348" s="708"/>
      <c r="J348" s="705"/>
      <c r="K348" s="705"/>
      <c r="L348" s="709"/>
      <c r="M348" s="705"/>
      <c r="N348" s="705"/>
      <c r="O348" s="709"/>
      <c r="P348" s="705"/>
      <c r="Q348" s="705"/>
      <c r="R348" s="710"/>
      <c r="S348" s="285"/>
      <c r="T348" s="705"/>
      <c r="U348" s="705"/>
      <c r="V348" s="705"/>
      <c r="W348" s="705"/>
      <c r="X348" s="711"/>
      <c r="Y348" s="711"/>
      <c r="Z348" s="340"/>
      <c r="AA348" s="340"/>
      <c r="AB348" s="340"/>
      <c r="AC348" s="340"/>
      <c r="AD348" s="340"/>
      <c r="AE348" s="340"/>
      <c r="AF348" s="609"/>
      <c r="AG348" s="609"/>
      <c r="AH348" s="609"/>
      <c r="AI348" s="609"/>
      <c r="AJ348" s="609"/>
      <c r="AK348" s="609"/>
      <c r="AL348" s="609"/>
      <c r="AM348" s="609"/>
      <c r="AN348" s="609"/>
      <c r="AO348" s="609"/>
      <c r="AP348" s="609"/>
      <c r="AQ348" s="609"/>
      <c r="AR348" s="609"/>
      <c r="AS348" s="609"/>
      <c r="AT348" s="609"/>
      <c r="AU348" s="609"/>
      <c r="AV348" s="609"/>
      <c r="AW348" s="609"/>
      <c r="AX348" s="609"/>
      <c r="AY348" s="609"/>
    </row>
    <row r="349" ht="14.25" customHeight="1">
      <c r="A349" s="705"/>
      <c r="B349" s="705"/>
      <c r="C349" s="706"/>
      <c r="D349" s="706"/>
      <c r="E349" s="705"/>
      <c r="F349" s="705"/>
      <c r="G349" s="706"/>
      <c r="H349" s="707"/>
      <c r="I349" s="708"/>
      <c r="J349" s="705"/>
      <c r="K349" s="705"/>
      <c r="L349" s="709"/>
      <c r="M349" s="705"/>
      <c r="N349" s="705"/>
      <c r="O349" s="709"/>
      <c r="P349" s="705"/>
      <c r="Q349" s="705"/>
      <c r="R349" s="710"/>
      <c r="S349" s="285"/>
      <c r="T349" s="705"/>
      <c r="U349" s="705"/>
      <c r="V349" s="705"/>
      <c r="W349" s="705"/>
      <c r="X349" s="711"/>
      <c r="Y349" s="711"/>
      <c r="Z349" s="340"/>
      <c r="AA349" s="340"/>
      <c r="AB349" s="340"/>
      <c r="AC349" s="340"/>
      <c r="AD349" s="340"/>
      <c r="AE349" s="340"/>
      <c r="AF349" s="609"/>
      <c r="AG349" s="609"/>
      <c r="AH349" s="609"/>
      <c r="AI349" s="609"/>
      <c r="AJ349" s="609"/>
      <c r="AK349" s="609"/>
      <c r="AL349" s="609"/>
      <c r="AM349" s="609"/>
      <c r="AN349" s="609"/>
      <c r="AO349" s="609"/>
      <c r="AP349" s="609"/>
      <c r="AQ349" s="609"/>
      <c r="AR349" s="609"/>
      <c r="AS349" s="609"/>
      <c r="AT349" s="609"/>
      <c r="AU349" s="609"/>
      <c r="AV349" s="609"/>
      <c r="AW349" s="609"/>
      <c r="AX349" s="609"/>
      <c r="AY349" s="609"/>
    </row>
    <row r="350" ht="14.25" customHeight="1">
      <c r="A350" s="705"/>
      <c r="B350" s="705"/>
      <c r="C350" s="706"/>
      <c r="D350" s="706"/>
      <c r="E350" s="705"/>
      <c r="F350" s="705"/>
      <c r="G350" s="706"/>
      <c r="H350" s="707"/>
      <c r="I350" s="708"/>
      <c r="J350" s="705"/>
      <c r="K350" s="705"/>
      <c r="L350" s="709"/>
      <c r="M350" s="705"/>
      <c r="N350" s="705"/>
      <c r="O350" s="709"/>
      <c r="P350" s="705"/>
      <c r="Q350" s="705"/>
      <c r="R350" s="710"/>
      <c r="S350" s="285"/>
      <c r="T350" s="705"/>
      <c r="U350" s="705"/>
      <c r="V350" s="705"/>
      <c r="W350" s="705"/>
      <c r="X350" s="711"/>
      <c r="Y350" s="711"/>
      <c r="Z350" s="340"/>
      <c r="AA350" s="340"/>
      <c r="AB350" s="340"/>
      <c r="AC350" s="340"/>
      <c r="AD350" s="340"/>
      <c r="AE350" s="340"/>
      <c r="AF350" s="609"/>
      <c r="AG350" s="609"/>
      <c r="AH350" s="609"/>
      <c r="AI350" s="609"/>
      <c r="AJ350" s="609"/>
      <c r="AK350" s="609"/>
      <c r="AL350" s="609"/>
      <c r="AM350" s="609"/>
      <c r="AN350" s="609"/>
      <c r="AO350" s="609"/>
      <c r="AP350" s="609"/>
      <c r="AQ350" s="609"/>
      <c r="AR350" s="609"/>
      <c r="AS350" s="609"/>
      <c r="AT350" s="609"/>
      <c r="AU350" s="609"/>
      <c r="AV350" s="609"/>
      <c r="AW350" s="609"/>
      <c r="AX350" s="609"/>
      <c r="AY350" s="609"/>
    </row>
    <row r="351" ht="14.25" customHeight="1">
      <c r="A351" s="705"/>
      <c r="B351" s="705"/>
      <c r="C351" s="706"/>
      <c r="D351" s="706"/>
      <c r="E351" s="705"/>
      <c r="F351" s="705"/>
      <c r="G351" s="706"/>
      <c r="H351" s="707"/>
      <c r="I351" s="708"/>
      <c r="J351" s="705"/>
      <c r="K351" s="705"/>
      <c r="L351" s="709"/>
      <c r="M351" s="705"/>
      <c r="N351" s="705"/>
      <c r="O351" s="709"/>
      <c r="P351" s="705"/>
      <c r="Q351" s="705"/>
      <c r="R351" s="710"/>
      <c r="S351" s="285"/>
      <c r="T351" s="705"/>
      <c r="U351" s="705"/>
      <c r="V351" s="705"/>
      <c r="W351" s="705"/>
      <c r="X351" s="711"/>
      <c r="Y351" s="711"/>
      <c r="Z351" s="340"/>
      <c r="AA351" s="340"/>
      <c r="AB351" s="340"/>
      <c r="AC351" s="340"/>
      <c r="AD351" s="340"/>
      <c r="AE351" s="340"/>
      <c r="AF351" s="609"/>
      <c r="AG351" s="609"/>
      <c r="AH351" s="609"/>
      <c r="AI351" s="609"/>
      <c r="AJ351" s="609"/>
      <c r="AK351" s="609"/>
      <c r="AL351" s="609"/>
      <c r="AM351" s="609"/>
      <c r="AN351" s="609"/>
      <c r="AO351" s="609"/>
      <c r="AP351" s="609"/>
      <c r="AQ351" s="609"/>
      <c r="AR351" s="609"/>
      <c r="AS351" s="609"/>
      <c r="AT351" s="609"/>
      <c r="AU351" s="609"/>
      <c r="AV351" s="609"/>
      <c r="AW351" s="609"/>
      <c r="AX351" s="609"/>
      <c r="AY351" s="609"/>
    </row>
    <row r="352" ht="14.25" customHeight="1">
      <c r="A352" s="705"/>
      <c r="B352" s="705"/>
      <c r="C352" s="706"/>
      <c r="D352" s="706"/>
      <c r="E352" s="705"/>
      <c r="F352" s="705"/>
      <c r="G352" s="706"/>
      <c r="H352" s="707"/>
      <c r="I352" s="708"/>
      <c r="J352" s="705"/>
      <c r="K352" s="705"/>
      <c r="L352" s="709"/>
      <c r="M352" s="705"/>
      <c r="N352" s="705"/>
      <c r="O352" s="709"/>
      <c r="P352" s="705"/>
      <c r="Q352" s="705"/>
      <c r="R352" s="710"/>
      <c r="S352" s="285"/>
      <c r="T352" s="705"/>
      <c r="U352" s="705"/>
      <c r="V352" s="705"/>
      <c r="W352" s="705"/>
      <c r="X352" s="711"/>
      <c r="Y352" s="711"/>
      <c r="Z352" s="340"/>
      <c r="AA352" s="340"/>
      <c r="AB352" s="340"/>
      <c r="AC352" s="340"/>
      <c r="AD352" s="340"/>
      <c r="AE352" s="340"/>
      <c r="AF352" s="609"/>
      <c r="AG352" s="609"/>
      <c r="AH352" s="609"/>
      <c r="AI352" s="609"/>
      <c r="AJ352" s="609"/>
      <c r="AK352" s="609"/>
      <c r="AL352" s="609"/>
      <c r="AM352" s="609"/>
      <c r="AN352" s="609"/>
      <c r="AO352" s="609"/>
      <c r="AP352" s="609"/>
      <c r="AQ352" s="609"/>
      <c r="AR352" s="609"/>
      <c r="AS352" s="609"/>
      <c r="AT352" s="609"/>
      <c r="AU352" s="609"/>
      <c r="AV352" s="609"/>
      <c r="AW352" s="609"/>
      <c r="AX352" s="609"/>
      <c r="AY352" s="609"/>
    </row>
    <row r="353" ht="14.25" customHeight="1">
      <c r="A353" s="705"/>
      <c r="B353" s="705"/>
      <c r="C353" s="706"/>
      <c r="D353" s="706"/>
      <c r="E353" s="705"/>
      <c r="F353" s="705"/>
      <c r="G353" s="706"/>
      <c r="H353" s="707"/>
      <c r="I353" s="708"/>
      <c r="J353" s="705"/>
      <c r="K353" s="705"/>
      <c r="L353" s="709"/>
      <c r="M353" s="705"/>
      <c r="N353" s="705"/>
      <c r="O353" s="709"/>
      <c r="P353" s="705"/>
      <c r="Q353" s="705"/>
      <c r="R353" s="710"/>
      <c r="S353" s="285"/>
      <c r="T353" s="705"/>
      <c r="U353" s="705"/>
      <c r="V353" s="705"/>
      <c r="W353" s="705"/>
      <c r="X353" s="711"/>
      <c r="Y353" s="711"/>
      <c r="Z353" s="340"/>
      <c r="AA353" s="340"/>
      <c r="AB353" s="340"/>
      <c r="AC353" s="340"/>
      <c r="AD353" s="340"/>
      <c r="AE353" s="340"/>
      <c r="AF353" s="609"/>
      <c r="AG353" s="609"/>
      <c r="AH353" s="609"/>
      <c r="AI353" s="609"/>
      <c r="AJ353" s="609"/>
      <c r="AK353" s="609"/>
      <c r="AL353" s="609"/>
      <c r="AM353" s="609"/>
      <c r="AN353" s="609"/>
      <c r="AO353" s="609"/>
      <c r="AP353" s="609"/>
      <c r="AQ353" s="609"/>
      <c r="AR353" s="609"/>
      <c r="AS353" s="609"/>
      <c r="AT353" s="609"/>
      <c r="AU353" s="609"/>
      <c r="AV353" s="609"/>
      <c r="AW353" s="609"/>
      <c r="AX353" s="609"/>
      <c r="AY353" s="609"/>
    </row>
    <row r="354" ht="14.25" customHeight="1">
      <c r="A354" s="705"/>
      <c r="B354" s="705"/>
      <c r="C354" s="706"/>
      <c r="D354" s="706"/>
      <c r="E354" s="705"/>
      <c r="F354" s="705"/>
      <c r="G354" s="706"/>
      <c r="H354" s="707"/>
      <c r="I354" s="708"/>
      <c r="J354" s="705"/>
      <c r="K354" s="705"/>
      <c r="L354" s="709"/>
      <c r="M354" s="705"/>
      <c r="N354" s="705"/>
      <c r="O354" s="709"/>
      <c r="P354" s="705"/>
      <c r="Q354" s="705"/>
      <c r="R354" s="710"/>
      <c r="S354" s="285"/>
      <c r="T354" s="705"/>
      <c r="U354" s="705"/>
      <c r="V354" s="705"/>
      <c r="W354" s="705"/>
      <c r="X354" s="711"/>
      <c r="Y354" s="711"/>
      <c r="Z354" s="340"/>
      <c r="AA354" s="340"/>
      <c r="AB354" s="340"/>
      <c r="AC354" s="340"/>
      <c r="AD354" s="340"/>
      <c r="AE354" s="340"/>
      <c r="AF354" s="609"/>
      <c r="AG354" s="609"/>
      <c r="AH354" s="609"/>
      <c r="AI354" s="609"/>
      <c r="AJ354" s="609"/>
      <c r="AK354" s="609"/>
      <c r="AL354" s="609"/>
      <c r="AM354" s="609"/>
      <c r="AN354" s="609"/>
      <c r="AO354" s="609"/>
      <c r="AP354" s="609"/>
      <c r="AQ354" s="609"/>
      <c r="AR354" s="609"/>
      <c r="AS354" s="609"/>
      <c r="AT354" s="609"/>
      <c r="AU354" s="609"/>
      <c r="AV354" s="609"/>
      <c r="AW354" s="609"/>
      <c r="AX354" s="609"/>
      <c r="AY354" s="609"/>
    </row>
    <row r="355" ht="14.25" customHeight="1">
      <c r="A355" s="705"/>
      <c r="B355" s="705"/>
      <c r="C355" s="706"/>
      <c r="D355" s="706"/>
      <c r="E355" s="705"/>
      <c r="F355" s="705"/>
      <c r="G355" s="706"/>
      <c r="H355" s="707"/>
      <c r="I355" s="708"/>
      <c r="J355" s="705"/>
      <c r="K355" s="705"/>
      <c r="L355" s="709"/>
      <c r="M355" s="705"/>
      <c r="N355" s="705"/>
      <c r="O355" s="709"/>
      <c r="P355" s="705"/>
      <c r="Q355" s="705"/>
      <c r="R355" s="710"/>
      <c r="S355" s="285"/>
      <c r="T355" s="705"/>
      <c r="U355" s="705"/>
      <c r="V355" s="705"/>
      <c r="W355" s="705"/>
      <c r="X355" s="711"/>
      <c r="Y355" s="711"/>
      <c r="Z355" s="340"/>
      <c r="AA355" s="340"/>
      <c r="AB355" s="340"/>
      <c r="AC355" s="340"/>
      <c r="AD355" s="340"/>
      <c r="AE355" s="340"/>
      <c r="AF355" s="609"/>
      <c r="AG355" s="609"/>
      <c r="AH355" s="609"/>
      <c r="AI355" s="609"/>
      <c r="AJ355" s="609"/>
      <c r="AK355" s="609"/>
      <c r="AL355" s="609"/>
      <c r="AM355" s="609"/>
      <c r="AN355" s="609"/>
      <c r="AO355" s="609"/>
      <c r="AP355" s="609"/>
      <c r="AQ355" s="609"/>
      <c r="AR355" s="609"/>
      <c r="AS355" s="609"/>
      <c r="AT355" s="609"/>
      <c r="AU355" s="609"/>
      <c r="AV355" s="609"/>
      <c r="AW355" s="609"/>
      <c r="AX355" s="609"/>
      <c r="AY355" s="609"/>
    </row>
    <row r="356" ht="14.25" customHeight="1">
      <c r="A356" s="705"/>
      <c r="B356" s="705"/>
      <c r="C356" s="706"/>
      <c r="D356" s="706"/>
      <c r="E356" s="705"/>
      <c r="F356" s="705"/>
      <c r="G356" s="706"/>
      <c r="H356" s="707"/>
      <c r="I356" s="708"/>
      <c r="J356" s="705"/>
      <c r="K356" s="705"/>
      <c r="L356" s="709"/>
      <c r="M356" s="705"/>
      <c r="N356" s="705"/>
      <c r="O356" s="709"/>
      <c r="P356" s="705"/>
      <c r="Q356" s="705"/>
      <c r="R356" s="710"/>
      <c r="S356" s="285"/>
      <c r="T356" s="705"/>
      <c r="U356" s="705"/>
      <c r="V356" s="705"/>
      <c r="W356" s="705"/>
      <c r="X356" s="711"/>
      <c r="Y356" s="711"/>
      <c r="Z356" s="340"/>
      <c r="AA356" s="340"/>
      <c r="AB356" s="340"/>
      <c r="AC356" s="340"/>
      <c r="AD356" s="340"/>
      <c r="AE356" s="340"/>
      <c r="AF356" s="609"/>
      <c r="AG356" s="609"/>
      <c r="AH356" s="609"/>
      <c r="AI356" s="609"/>
      <c r="AJ356" s="609"/>
      <c r="AK356" s="609"/>
      <c r="AL356" s="609"/>
      <c r="AM356" s="609"/>
      <c r="AN356" s="609"/>
      <c r="AO356" s="609"/>
      <c r="AP356" s="609"/>
      <c r="AQ356" s="609"/>
      <c r="AR356" s="609"/>
      <c r="AS356" s="609"/>
      <c r="AT356" s="609"/>
      <c r="AU356" s="609"/>
      <c r="AV356" s="609"/>
      <c r="AW356" s="609"/>
      <c r="AX356" s="609"/>
      <c r="AY356" s="609"/>
    </row>
    <row r="357" ht="14.25" customHeight="1">
      <c r="A357" s="705"/>
      <c r="B357" s="705"/>
      <c r="C357" s="706"/>
      <c r="D357" s="706"/>
      <c r="E357" s="705"/>
      <c r="F357" s="705"/>
      <c r="G357" s="706"/>
      <c r="H357" s="707"/>
      <c r="I357" s="708"/>
      <c r="J357" s="705"/>
      <c r="K357" s="705"/>
      <c r="L357" s="709"/>
      <c r="M357" s="705"/>
      <c r="N357" s="705"/>
      <c r="O357" s="709"/>
      <c r="P357" s="705"/>
      <c r="Q357" s="705"/>
      <c r="R357" s="710"/>
      <c r="S357" s="285"/>
      <c r="T357" s="705"/>
      <c r="U357" s="705"/>
      <c r="V357" s="705"/>
      <c r="W357" s="705"/>
      <c r="X357" s="711"/>
      <c r="Y357" s="711"/>
      <c r="Z357" s="340"/>
      <c r="AA357" s="340"/>
      <c r="AB357" s="340"/>
      <c r="AC357" s="340"/>
      <c r="AD357" s="340"/>
      <c r="AE357" s="340"/>
      <c r="AF357" s="609"/>
      <c r="AG357" s="609"/>
      <c r="AH357" s="609"/>
      <c r="AI357" s="609"/>
      <c r="AJ357" s="609"/>
      <c r="AK357" s="609"/>
      <c r="AL357" s="609"/>
      <c r="AM357" s="609"/>
      <c r="AN357" s="609"/>
      <c r="AO357" s="609"/>
      <c r="AP357" s="609"/>
      <c r="AQ357" s="609"/>
      <c r="AR357" s="609"/>
      <c r="AS357" s="609"/>
      <c r="AT357" s="609"/>
      <c r="AU357" s="609"/>
      <c r="AV357" s="609"/>
      <c r="AW357" s="609"/>
      <c r="AX357" s="609"/>
      <c r="AY357" s="609"/>
    </row>
    <row r="358" ht="14.25" customHeight="1">
      <c r="A358" s="705"/>
      <c r="B358" s="705"/>
      <c r="C358" s="706"/>
      <c r="D358" s="706"/>
      <c r="E358" s="705"/>
      <c r="F358" s="705"/>
      <c r="G358" s="706"/>
      <c r="H358" s="707"/>
      <c r="I358" s="708"/>
      <c r="J358" s="705"/>
      <c r="K358" s="705"/>
      <c r="L358" s="709"/>
      <c r="M358" s="705"/>
      <c r="N358" s="705"/>
      <c r="O358" s="709"/>
      <c r="P358" s="705"/>
      <c r="Q358" s="705"/>
      <c r="R358" s="710"/>
      <c r="S358" s="285"/>
      <c r="T358" s="705"/>
      <c r="U358" s="705"/>
      <c r="V358" s="705"/>
      <c r="W358" s="705"/>
      <c r="X358" s="711"/>
      <c r="Y358" s="711"/>
      <c r="Z358" s="340"/>
      <c r="AA358" s="340"/>
      <c r="AB358" s="340"/>
      <c r="AC358" s="340"/>
      <c r="AD358" s="340"/>
      <c r="AE358" s="340"/>
      <c r="AF358" s="609"/>
      <c r="AG358" s="609"/>
      <c r="AH358" s="609"/>
      <c r="AI358" s="609"/>
      <c r="AJ358" s="609"/>
      <c r="AK358" s="609"/>
      <c r="AL358" s="609"/>
      <c r="AM358" s="609"/>
      <c r="AN358" s="609"/>
      <c r="AO358" s="609"/>
      <c r="AP358" s="609"/>
      <c r="AQ358" s="609"/>
      <c r="AR358" s="609"/>
      <c r="AS358" s="609"/>
      <c r="AT358" s="609"/>
      <c r="AU358" s="609"/>
      <c r="AV358" s="609"/>
      <c r="AW358" s="609"/>
      <c r="AX358" s="609"/>
      <c r="AY358" s="609"/>
    </row>
    <row r="359" ht="14.25" customHeight="1">
      <c r="A359" s="705"/>
      <c r="B359" s="705"/>
      <c r="C359" s="706"/>
      <c r="D359" s="706"/>
      <c r="E359" s="705"/>
      <c r="F359" s="705"/>
      <c r="G359" s="706"/>
      <c r="H359" s="707"/>
      <c r="I359" s="708"/>
      <c r="J359" s="705"/>
      <c r="K359" s="705"/>
      <c r="L359" s="709"/>
      <c r="M359" s="705"/>
      <c r="N359" s="705"/>
      <c r="O359" s="709"/>
      <c r="P359" s="705"/>
      <c r="Q359" s="705"/>
      <c r="R359" s="710"/>
      <c r="S359" s="285"/>
      <c r="T359" s="705"/>
      <c r="U359" s="705"/>
      <c r="V359" s="705"/>
      <c r="W359" s="705"/>
      <c r="X359" s="711"/>
      <c r="Y359" s="711"/>
      <c r="Z359" s="340"/>
      <c r="AA359" s="340"/>
      <c r="AB359" s="340"/>
      <c r="AC359" s="340"/>
      <c r="AD359" s="340"/>
      <c r="AE359" s="340"/>
      <c r="AF359" s="609"/>
      <c r="AG359" s="609"/>
      <c r="AH359" s="609"/>
      <c r="AI359" s="609"/>
      <c r="AJ359" s="609"/>
      <c r="AK359" s="609"/>
      <c r="AL359" s="609"/>
      <c r="AM359" s="609"/>
      <c r="AN359" s="609"/>
      <c r="AO359" s="609"/>
      <c r="AP359" s="609"/>
      <c r="AQ359" s="609"/>
      <c r="AR359" s="609"/>
      <c r="AS359" s="609"/>
      <c r="AT359" s="609"/>
      <c r="AU359" s="609"/>
      <c r="AV359" s="609"/>
      <c r="AW359" s="609"/>
      <c r="AX359" s="609"/>
      <c r="AY359" s="609"/>
    </row>
    <row r="360" ht="14.25" customHeight="1">
      <c r="A360" s="705"/>
      <c r="B360" s="705"/>
      <c r="C360" s="706"/>
      <c r="D360" s="706"/>
      <c r="E360" s="705"/>
      <c r="F360" s="705"/>
      <c r="G360" s="706"/>
      <c r="H360" s="707"/>
      <c r="I360" s="708"/>
      <c r="J360" s="705"/>
      <c r="K360" s="705"/>
      <c r="L360" s="709"/>
      <c r="M360" s="705"/>
      <c r="N360" s="705"/>
      <c r="O360" s="709"/>
      <c r="P360" s="705"/>
      <c r="Q360" s="705"/>
      <c r="R360" s="710"/>
      <c r="S360" s="285"/>
      <c r="T360" s="705"/>
      <c r="U360" s="705"/>
      <c r="V360" s="705"/>
      <c r="W360" s="705"/>
      <c r="X360" s="711"/>
      <c r="Y360" s="711"/>
      <c r="Z360" s="340"/>
      <c r="AA360" s="340"/>
      <c r="AB360" s="340"/>
      <c r="AC360" s="340"/>
      <c r="AD360" s="340"/>
      <c r="AE360" s="340"/>
      <c r="AF360" s="609"/>
      <c r="AG360" s="609"/>
      <c r="AH360" s="609"/>
      <c r="AI360" s="609"/>
      <c r="AJ360" s="609"/>
      <c r="AK360" s="609"/>
      <c r="AL360" s="609"/>
      <c r="AM360" s="609"/>
      <c r="AN360" s="609"/>
      <c r="AO360" s="609"/>
      <c r="AP360" s="609"/>
      <c r="AQ360" s="609"/>
      <c r="AR360" s="609"/>
      <c r="AS360" s="609"/>
      <c r="AT360" s="609"/>
      <c r="AU360" s="609"/>
      <c r="AV360" s="609"/>
      <c r="AW360" s="609"/>
      <c r="AX360" s="609"/>
      <c r="AY360" s="609"/>
    </row>
    <row r="361" ht="14.25" customHeight="1">
      <c r="A361" s="705"/>
      <c r="B361" s="705"/>
      <c r="C361" s="706"/>
      <c r="D361" s="706"/>
      <c r="E361" s="705"/>
      <c r="F361" s="705"/>
      <c r="G361" s="706"/>
      <c r="H361" s="707"/>
      <c r="I361" s="708"/>
      <c r="J361" s="705"/>
      <c r="K361" s="705"/>
      <c r="L361" s="709"/>
      <c r="M361" s="705"/>
      <c r="N361" s="705"/>
      <c r="O361" s="709"/>
      <c r="P361" s="705"/>
      <c r="Q361" s="705"/>
      <c r="R361" s="710"/>
      <c r="S361" s="285"/>
      <c r="T361" s="705"/>
      <c r="U361" s="705"/>
      <c r="V361" s="705"/>
      <c r="W361" s="705"/>
      <c r="X361" s="711"/>
      <c r="Y361" s="711"/>
      <c r="Z361" s="340"/>
      <c r="AA361" s="340"/>
      <c r="AB361" s="340"/>
      <c r="AC361" s="340"/>
      <c r="AD361" s="340"/>
      <c r="AE361" s="340"/>
      <c r="AF361" s="609"/>
      <c r="AG361" s="609"/>
      <c r="AH361" s="609"/>
      <c r="AI361" s="609"/>
      <c r="AJ361" s="609"/>
      <c r="AK361" s="609"/>
      <c r="AL361" s="609"/>
      <c r="AM361" s="609"/>
      <c r="AN361" s="609"/>
      <c r="AO361" s="609"/>
      <c r="AP361" s="609"/>
      <c r="AQ361" s="609"/>
      <c r="AR361" s="609"/>
      <c r="AS361" s="609"/>
      <c r="AT361" s="609"/>
      <c r="AU361" s="609"/>
      <c r="AV361" s="609"/>
      <c r="AW361" s="609"/>
      <c r="AX361" s="609"/>
      <c r="AY361" s="609"/>
    </row>
    <row r="362" ht="14.25" customHeight="1">
      <c r="A362" s="705"/>
      <c r="B362" s="705"/>
      <c r="C362" s="706"/>
      <c r="D362" s="706"/>
      <c r="E362" s="705"/>
      <c r="F362" s="705"/>
      <c r="G362" s="706"/>
      <c r="H362" s="707"/>
      <c r="I362" s="708"/>
      <c r="J362" s="705"/>
      <c r="K362" s="705"/>
      <c r="L362" s="709"/>
      <c r="M362" s="705"/>
      <c r="N362" s="705"/>
      <c r="O362" s="709"/>
      <c r="P362" s="705"/>
      <c r="Q362" s="705"/>
      <c r="R362" s="710"/>
      <c r="S362" s="285"/>
      <c r="T362" s="705"/>
      <c r="U362" s="705"/>
      <c r="V362" s="705"/>
      <c r="W362" s="705"/>
      <c r="X362" s="711"/>
      <c r="Y362" s="711"/>
      <c r="Z362" s="340"/>
      <c r="AA362" s="340"/>
      <c r="AB362" s="340"/>
      <c r="AC362" s="340"/>
      <c r="AD362" s="340"/>
      <c r="AE362" s="340"/>
      <c r="AF362" s="609"/>
      <c r="AG362" s="609"/>
      <c r="AH362" s="609"/>
      <c r="AI362" s="609"/>
      <c r="AJ362" s="609"/>
      <c r="AK362" s="609"/>
      <c r="AL362" s="609"/>
      <c r="AM362" s="609"/>
      <c r="AN362" s="609"/>
      <c r="AO362" s="609"/>
      <c r="AP362" s="609"/>
      <c r="AQ362" s="609"/>
      <c r="AR362" s="609"/>
      <c r="AS362" s="609"/>
      <c r="AT362" s="609"/>
      <c r="AU362" s="609"/>
      <c r="AV362" s="609"/>
      <c r="AW362" s="609"/>
      <c r="AX362" s="609"/>
      <c r="AY362" s="609"/>
    </row>
    <row r="363" ht="14.25" customHeight="1">
      <c r="A363" s="705"/>
      <c r="B363" s="705"/>
      <c r="C363" s="706"/>
      <c r="D363" s="706"/>
      <c r="E363" s="705"/>
      <c r="F363" s="705"/>
      <c r="G363" s="706"/>
      <c r="H363" s="707"/>
      <c r="I363" s="708"/>
      <c r="J363" s="705"/>
      <c r="K363" s="705"/>
      <c r="L363" s="709"/>
      <c r="M363" s="705"/>
      <c r="N363" s="705"/>
      <c r="O363" s="709"/>
      <c r="P363" s="705"/>
      <c r="Q363" s="705"/>
      <c r="R363" s="710"/>
      <c r="S363" s="285"/>
      <c r="T363" s="705"/>
      <c r="U363" s="705"/>
      <c r="V363" s="705"/>
      <c r="W363" s="705"/>
      <c r="X363" s="711"/>
      <c r="Y363" s="711"/>
      <c r="Z363" s="340"/>
      <c r="AA363" s="340"/>
      <c r="AB363" s="340"/>
      <c r="AC363" s="340"/>
      <c r="AD363" s="340"/>
      <c r="AE363" s="340"/>
      <c r="AF363" s="609"/>
      <c r="AG363" s="609"/>
      <c r="AH363" s="609"/>
      <c r="AI363" s="609"/>
      <c r="AJ363" s="609"/>
      <c r="AK363" s="609"/>
      <c r="AL363" s="609"/>
      <c r="AM363" s="609"/>
      <c r="AN363" s="609"/>
      <c r="AO363" s="609"/>
      <c r="AP363" s="609"/>
      <c r="AQ363" s="609"/>
      <c r="AR363" s="609"/>
      <c r="AS363" s="609"/>
      <c r="AT363" s="609"/>
      <c r="AU363" s="609"/>
      <c r="AV363" s="609"/>
      <c r="AW363" s="609"/>
      <c r="AX363" s="609"/>
      <c r="AY363" s="609"/>
    </row>
    <row r="364" ht="14.25" customHeight="1">
      <c r="A364" s="705"/>
      <c r="B364" s="705"/>
      <c r="C364" s="706"/>
      <c r="D364" s="706"/>
      <c r="E364" s="705"/>
      <c r="F364" s="705"/>
      <c r="G364" s="706"/>
      <c r="H364" s="707"/>
      <c r="I364" s="708"/>
      <c r="J364" s="705"/>
      <c r="K364" s="705"/>
      <c r="L364" s="709"/>
      <c r="M364" s="705"/>
      <c r="N364" s="705"/>
      <c r="O364" s="709"/>
      <c r="P364" s="705"/>
      <c r="Q364" s="705"/>
      <c r="R364" s="710"/>
      <c r="S364" s="285"/>
      <c r="T364" s="705"/>
      <c r="U364" s="705"/>
      <c r="V364" s="705"/>
      <c r="W364" s="705"/>
      <c r="X364" s="711"/>
      <c r="Y364" s="711"/>
      <c r="Z364" s="340"/>
      <c r="AA364" s="340"/>
      <c r="AB364" s="340"/>
      <c r="AC364" s="340"/>
      <c r="AD364" s="340"/>
      <c r="AE364" s="340"/>
      <c r="AF364" s="609"/>
      <c r="AG364" s="609"/>
      <c r="AH364" s="609"/>
      <c r="AI364" s="609"/>
      <c r="AJ364" s="609"/>
      <c r="AK364" s="609"/>
      <c r="AL364" s="609"/>
      <c r="AM364" s="609"/>
      <c r="AN364" s="609"/>
      <c r="AO364" s="609"/>
      <c r="AP364" s="609"/>
      <c r="AQ364" s="609"/>
      <c r="AR364" s="609"/>
      <c r="AS364" s="609"/>
      <c r="AT364" s="609"/>
      <c r="AU364" s="609"/>
      <c r="AV364" s="609"/>
      <c r="AW364" s="609"/>
      <c r="AX364" s="609"/>
      <c r="AY364" s="609"/>
    </row>
    <row r="365" ht="14.25" customHeight="1">
      <c r="A365" s="705"/>
      <c r="B365" s="705"/>
      <c r="C365" s="706"/>
      <c r="D365" s="706"/>
      <c r="E365" s="705"/>
      <c r="F365" s="705"/>
      <c r="G365" s="706"/>
      <c r="H365" s="707"/>
      <c r="I365" s="708"/>
      <c r="J365" s="705"/>
      <c r="K365" s="705"/>
      <c r="L365" s="709"/>
      <c r="M365" s="705"/>
      <c r="N365" s="705"/>
      <c r="O365" s="709"/>
      <c r="P365" s="705"/>
      <c r="Q365" s="705"/>
      <c r="R365" s="710"/>
      <c r="S365" s="285"/>
      <c r="T365" s="705"/>
      <c r="U365" s="705"/>
      <c r="V365" s="705"/>
      <c r="W365" s="705"/>
      <c r="X365" s="711"/>
      <c r="Y365" s="711"/>
      <c r="Z365" s="340"/>
      <c r="AA365" s="340"/>
      <c r="AB365" s="340"/>
      <c r="AC365" s="340"/>
      <c r="AD365" s="340"/>
      <c r="AE365" s="340"/>
      <c r="AF365" s="609"/>
      <c r="AG365" s="609"/>
      <c r="AH365" s="609"/>
      <c r="AI365" s="609"/>
      <c r="AJ365" s="609"/>
      <c r="AK365" s="609"/>
      <c r="AL365" s="609"/>
      <c r="AM365" s="609"/>
      <c r="AN365" s="609"/>
      <c r="AO365" s="609"/>
      <c r="AP365" s="609"/>
      <c r="AQ365" s="609"/>
      <c r="AR365" s="609"/>
      <c r="AS365" s="609"/>
      <c r="AT365" s="609"/>
      <c r="AU365" s="609"/>
      <c r="AV365" s="609"/>
      <c r="AW365" s="609"/>
      <c r="AX365" s="609"/>
      <c r="AY365" s="609"/>
    </row>
    <row r="366" ht="14.25" customHeight="1">
      <c r="A366" s="705"/>
      <c r="B366" s="705"/>
      <c r="C366" s="706"/>
      <c r="D366" s="706"/>
      <c r="E366" s="705"/>
      <c r="F366" s="705"/>
      <c r="G366" s="706"/>
      <c r="H366" s="707"/>
      <c r="I366" s="708"/>
      <c r="J366" s="705"/>
      <c r="K366" s="705"/>
      <c r="L366" s="709"/>
      <c r="M366" s="705"/>
      <c r="N366" s="705"/>
      <c r="O366" s="709"/>
      <c r="P366" s="705"/>
      <c r="Q366" s="705"/>
      <c r="R366" s="710"/>
      <c r="S366" s="285"/>
      <c r="T366" s="705"/>
      <c r="U366" s="705"/>
      <c r="V366" s="705"/>
      <c r="W366" s="705"/>
      <c r="X366" s="711"/>
      <c r="Y366" s="711"/>
      <c r="Z366" s="340"/>
      <c r="AA366" s="340"/>
      <c r="AB366" s="340"/>
      <c r="AC366" s="340"/>
      <c r="AD366" s="340"/>
      <c r="AE366" s="340"/>
      <c r="AF366" s="609"/>
      <c r="AG366" s="609"/>
      <c r="AH366" s="609"/>
      <c r="AI366" s="609"/>
      <c r="AJ366" s="609"/>
      <c r="AK366" s="609"/>
      <c r="AL366" s="609"/>
      <c r="AM366" s="609"/>
      <c r="AN366" s="609"/>
      <c r="AO366" s="609"/>
      <c r="AP366" s="609"/>
      <c r="AQ366" s="609"/>
      <c r="AR366" s="609"/>
      <c r="AS366" s="609"/>
      <c r="AT366" s="609"/>
      <c r="AU366" s="609"/>
      <c r="AV366" s="609"/>
      <c r="AW366" s="609"/>
      <c r="AX366" s="609"/>
      <c r="AY366" s="609"/>
    </row>
    <row r="367" ht="14.25" customHeight="1">
      <c r="A367" s="705"/>
      <c r="B367" s="705"/>
      <c r="C367" s="706"/>
      <c r="D367" s="706"/>
      <c r="E367" s="705"/>
      <c r="F367" s="705"/>
      <c r="G367" s="706"/>
      <c r="H367" s="707"/>
      <c r="I367" s="708"/>
      <c r="J367" s="705"/>
      <c r="K367" s="705"/>
      <c r="L367" s="709"/>
      <c r="M367" s="705"/>
      <c r="N367" s="705"/>
      <c r="O367" s="709"/>
      <c r="P367" s="705"/>
      <c r="Q367" s="705"/>
      <c r="R367" s="710"/>
      <c r="S367" s="285"/>
      <c r="T367" s="705"/>
      <c r="U367" s="705"/>
      <c r="V367" s="705"/>
      <c r="W367" s="705"/>
      <c r="X367" s="711"/>
      <c r="Y367" s="711"/>
      <c r="Z367" s="340"/>
      <c r="AA367" s="340"/>
      <c r="AB367" s="340"/>
      <c r="AC367" s="340"/>
      <c r="AD367" s="340"/>
      <c r="AE367" s="340"/>
      <c r="AF367" s="609"/>
      <c r="AG367" s="609"/>
      <c r="AH367" s="609"/>
      <c r="AI367" s="609"/>
      <c r="AJ367" s="609"/>
      <c r="AK367" s="609"/>
      <c r="AL367" s="609"/>
      <c r="AM367" s="609"/>
      <c r="AN367" s="609"/>
      <c r="AO367" s="609"/>
      <c r="AP367" s="609"/>
      <c r="AQ367" s="609"/>
      <c r="AR367" s="609"/>
      <c r="AS367" s="609"/>
      <c r="AT367" s="609"/>
      <c r="AU367" s="609"/>
      <c r="AV367" s="609"/>
      <c r="AW367" s="609"/>
      <c r="AX367" s="609"/>
      <c r="AY367" s="609"/>
    </row>
    <row r="368" ht="14.25" customHeight="1">
      <c r="A368" s="705"/>
      <c r="B368" s="705"/>
      <c r="C368" s="706"/>
      <c r="D368" s="706"/>
      <c r="E368" s="705"/>
      <c r="F368" s="705"/>
      <c r="G368" s="706"/>
      <c r="H368" s="707"/>
      <c r="I368" s="708"/>
      <c r="J368" s="705"/>
      <c r="K368" s="705"/>
      <c r="L368" s="709"/>
      <c r="M368" s="705"/>
      <c r="N368" s="705"/>
      <c r="O368" s="709"/>
      <c r="P368" s="705"/>
      <c r="Q368" s="705"/>
      <c r="R368" s="710"/>
      <c r="S368" s="285"/>
      <c r="T368" s="705"/>
      <c r="U368" s="705"/>
      <c r="V368" s="705"/>
      <c r="W368" s="705"/>
      <c r="X368" s="711"/>
      <c r="Y368" s="711"/>
      <c r="Z368" s="340"/>
      <c r="AA368" s="340"/>
      <c r="AB368" s="340"/>
      <c r="AC368" s="340"/>
      <c r="AD368" s="340"/>
      <c r="AE368" s="340"/>
      <c r="AF368" s="609"/>
      <c r="AG368" s="609"/>
      <c r="AH368" s="609"/>
      <c r="AI368" s="609"/>
      <c r="AJ368" s="609"/>
      <c r="AK368" s="609"/>
      <c r="AL368" s="609"/>
      <c r="AM368" s="609"/>
      <c r="AN368" s="609"/>
      <c r="AO368" s="609"/>
      <c r="AP368" s="609"/>
      <c r="AQ368" s="609"/>
      <c r="AR368" s="609"/>
      <c r="AS368" s="609"/>
      <c r="AT368" s="609"/>
      <c r="AU368" s="609"/>
      <c r="AV368" s="609"/>
      <c r="AW368" s="609"/>
      <c r="AX368" s="609"/>
      <c r="AY368" s="609"/>
    </row>
    <row r="369" ht="14.25" customHeight="1">
      <c r="A369" s="705"/>
      <c r="B369" s="705"/>
      <c r="C369" s="706"/>
      <c r="D369" s="706"/>
      <c r="E369" s="705"/>
      <c r="F369" s="705"/>
      <c r="G369" s="706"/>
      <c r="H369" s="707"/>
      <c r="I369" s="708"/>
      <c r="J369" s="705"/>
      <c r="K369" s="705"/>
      <c r="L369" s="709"/>
      <c r="M369" s="705"/>
      <c r="N369" s="705"/>
      <c r="O369" s="709"/>
      <c r="P369" s="705"/>
      <c r="Q369" s="705"/>
      <c r="R369" s="710"/>
      <c r="S369" s="285"/>
      <c r="T369" s="705"/>
      <c r="U369" s="705"/>
      <c r="V369" s="705"/>
      <c r="W369" s="705"/>
      <c r="X369" s="711"/>
      <c r="Y369" s="711"/>
      <c r="Z369" s="340"/>
      <c r="AA369" s="340"/>
      <c r="AB369" s="340"/>
      <c r="AC369" s="340"/>
      <c r="AD369" s="340"/>
      <c r="AE369" s="340"/>
      <c r="AF369" s="609"/>
      <c r="AG369" s="609"/>
      <c r="AH369" s="609"/>
      <c r="AI369" s="609"/>
      <c r="AJ369" s="609"/>
      <c r="AK369" s="609"/>
      <c r="AL369" s="609"/>
      <c r="AM369" s="609"/>
      <c r="AN369" s="609"/>
      <c r="AO369" s="609"/>
      <c r="AP369" s="609"/>
      <c r="AQ369" s="609"/>
      <c r="AR369" s="609"/>
      <c r="AS369" s="609"/>
      <c r="AT369" s="609"/>
      <c r="AU369" s="609"/>
      <c r="AV369" s="609"/>
      <c r="AW369" s="609"/>
      <c r="AX369" s="609"/>
      <c r="AY369" s="609"/>
    </row>
    <row r="370" ht="14.25" customHeight="1">
      <c r="A370" s="705"/>
      <c r="B370" s="705"/>
      <c r="C370" s="706"/>
      <c r="D370" s="706"/>
      <c r="E370" s="705"/>
      <c r="F370" s="705"/>
      <c r="G370" s="706"/>
      <c r="H370" s="707"/>
      <c r="I370" s="708"/>
      <c r="J370" s="705"/>
      <c r="K370" s="705"/>
      <c r="L370" s="709"/>
      <c r="M370" s="705"/>
      <c r="N370" s="705"/>
      <c r="O370" s="709"/>
      <c r="P370" s="705"/>
      <c r="Q370" s="705"/>
      <c r="R370" s="710"/>
      <c r="S370" s="285"/>
      <c r="T370" s="705"/>
      <c r="U370" s="705"/>
      <c r="V370" s="705"/>
      <c r="W370" s="705"/>
      <c r="X370" s="711"/>
      <c r="Y370" s="711"/>
      <c r="Z370" s="340"/>
      <c r="AA370" s="340"/>
      <c r="AB370" s="340"/>
      <c r="AC370" s="340"/>
      <c r="AD370" s="340"/>
      <c r="AE370" s="340"/>
      <c r="AF370" s="609"/>
      <c r="AG370" s="609"/>
      <c r="AH370" s="609"/>
      <c r="AI370" s="609"/>
      <c r="AJ370" s="609"/>
      <c r="AK370" s="609"/>
      <c r="AL370" s="609"/>
      <c r="AM370" s="609"/>
      <c r="AN370" s="609"/>
      <c r="AO370" s="609"/>
      <c r="AP370" s="609"/>
      <c r="AQ370" s="609"/>
      <c r="AR370" s="609"/>
      <c r="AS370" s="609"/>
      <c r="AT370" s="609"/>
      <c r="AU370" s="609"/>
      <c r="AV370" s="609"/>
      <c r="AW370" s="609"/>
      <c r="AX370" s="609"/>
      <c r="AY370" s="609"/>
    </row>
    <row r="371" ht="14.25" customHeight="1">
      <c r="A371" s="705"/>
      <c r="B371" s="705"/>
      <c r="C371" s="706"/>
      <c r="D371" s="706"/>
      <c r="E371" s="705"/>
      <c r="F371" s="705"/>
      <c r="G371" s="706"/>
      <c r="H371" s="707"/>
      <c r="I371" s="708"/>
      <c r="J371" s="705"/>
      <c r="K371" s="705"/>
      <c r="L371" s="709"/>
      <c r="M371" s="705"/>
      <c r="N371" s="705"/>
      <c r="O371" s="709"/>
      <c r="P371" s="705"/>
      <c r="Q371" s="705"/>
      <c r="R371" s="710"/>
      <c r="S371" s="285"/>
      <c r="T371" s="705"/>
      <c r="U371" s="705"/>
      <c r="V371" s="705"/>
      <c r="W371" s="705"/>
      <c r="X371" s="711"/>
      <c r="Y371" s="711"/>
      <c r="Z371" s="340"/>
      <c r="AA371" s="340"/>
      <c r="AB371" s="340"/>
      <c r="AC371" s="340"/>
      <c r="AD371" s="340"/>
      <c r="AE371" s="340"/>
      <c r="AF371" s="609"/>
      <c r="AG371" s="609"/>
      <c r="AH371" s="609"/>
      <c r="AI371" s="609"/>
      <c r="AJ371" s="609"/>
      <c r="AK371" s="609"/>
      <c r="AL371" s="609"/>
      <c r="AM371" s="609"/>
      <c r="AN371" s="609"/>
      <c r="AO371" s="609"/>
      <c r="AP371" s="609"/>
      <c r="AQ371" s="609"/>
      <c r="AR371" s="609"/>
      <c r="AS371" s="609"/>
      <c r="AT371" s="609"/>
      <c r="AU371" s="609"/>
      <c r="AV371" s="609"/>
      <c r="AW371" s="609"/>
      <c r="AX371" s="609"/>
      <c r="AY371" s="609"/>
    </row>
    <row r="372" ht="14.25" customHeight="1">
      <c r="A372" s="705"/>
      <c r="B372" s="705"/>
      <c r="C372" s="706"/>
      <c r="D372" s="706"/>
      <c r="E372" s="705"/>
      <c r="F372" s="705"/>
      <c r="G372" s="706"/>
      <c r="H372" s="707"/>
      <c r="I372" s="708"/>
      <c r="J372" s="705"/>
      <c r="K372" s="705"/>
      <c r="L372" s="709"/>
      <c r="M372" s="705"/>
      <c r="N372" s="705"/>
      <c r="O372" s="709"/>
      <c r="P372" s="705"/>
      <c r="Q372" s="705"/>
      <c r="R372" s="710"/>
      <c r="S372" s="285"/>
      <c r="T372" s="705"/>
      <c r="U372" s="705"/>
      <c r="V372" s="705"/>
      <c r="W372" s="705"/>
      <c r="X372" s="711"/>
      <c r="Y372" s="711"/>
      <c r="Z372" s="340"/>
      <c r="AA372" s="340"/>
      <c r="AB372" s="340"/>
      <c r="AC372" s="340"/>
      <c r="AD372" s="340"/>
      <c r="AE372" s="340"/>
      <c r="AF372" s="609"/>
      <c r="AG372" s="609"/>
      <c r="AH372" s="609"/>
      <c r="AI372" s="609"/>
      <c r="AJ372" s="609"/>
      <c r="AK372" s="609"/>
      <c r="AL372" s="609"/>
      <c r="AM372" s="609"/>
      <c r="AN372" s="609"/>
      <c r="AO372" s="609"/>
      <c r="AP372" s="609"/>
      <c r="AQ372" s="609"/>
      <c r="AR372" s="609"/>
      <c r="AS372" s="609"/>
      <c r="AT372" s="609"/>
      <c r="AU372" s="609"/>
      <c r="AV372" s="609"/>
      <c r="AW372" s="609"/>
      <c r="AX372" s="609"/>
      <c r="AY372" s="609"/>
    </row>
    <row r="373" ht="14.25" customHeight="1">
      <c r="A373" s="705"/>
      <c r="B373" s="705"/>
      <c r="C373" s="706"/>
      <c r="D373" s="706"/>
      <c r="E373" s="705"/>
      <c r="F373" s="705"/>
      <c r="G373" s="706"/>
      <c r="H373" s="707"/>
      <c r="I373" s="708"/>
      <c r="J373" s="705"/>
      <c r="K373" s="705"/>
      <c r="L373" s="709"/>
      <c r="M373" s="705"/>
      <c r="N373" s="705"/>
      <c r="O373" s="709"/>
      <c r="P373" s="705"/>
      <c r="Q373" s="705"/>
      <c r="R373" s="710"/>
      <c r="S373" s="285"/>
      <c r="T373" s="705"/>
      <c r="U373" s="705"/>
      <c r="V373" s="705"/>
      <c r="W373" s="705"/>
      <c r="X373" s="711"/>
      <c r="Y373" s="711"/>
      <c r="Z373" s="340"/>
      <c r="AA373" s="340"/>
      <c r="AB373" s="340"/>
      <c r="AC373" s="340"/>
      <c r="AD373" s="340"/>
      <c r="AE373" s="340"/>
      <c r="AF373" s="609"/>
      <c r="AG373" s="609"/>
      <c r="AH373" s="609"/>
      <c r="AI373" s="609"/>
      <c r="AJ373" s="609"/>
      <c r="AK373" s="609"/>
      <c r="AL373" s="609"/>
      <c r="AM373" s="609"/>
      <c r="AN373" s="609"/>
      <c r="AO373" s="609"/>
      <c r="AP373" s="609"/>
      <c r="AQ373" s="609"/>
      <c r="AR373" s="609"/>
      <c r="AS373" s="609"/>
      <c r="AT373" s="609"/>
      <c r="AU373" s="609"/>
      <c r="AV373" s="609"/>
      <c r="AW373" s="609"/>
      <c r="AX373" s="609"/>
      <c r="AY373" s="609"/>
    </row>
    <row r="374" ht="14.25" customHeight="1">
      <c r="A374" s="705"/>
      <c r="B374" s="705"/>
      <c r="C374" s="706"/>
      <c r="D374" s="706"/>
      <c r="E374" s="705"/>
      <c r="F374" s="705"/>
      <c r="G374" s="706"/>
      <c r="H374" s="707"/>
      <c r="I374" s="708"/>
      <c r="J374" s="705"/>
      <c r="K374" s="705"/>
      <c r="L374" s="709"/>
      <c r="M374" s="705"/>
      <c r="N374" s="705"/>
      <c r="O374" s="709"/>
      <c r="P374" s="705"/>
      <c r="Q374" s="705"/>
      <c r="R374" s="710"/>
      <c r="S374" s="285"/>
      <c r="T374" s="705"/>
      <c r="U374" s="705"/>
      <c r="V374" s="705"/>
      <c r="W374" s="705"/>
      <c r="X374" s="711"/>
      <c r="Y374" s="711"/>
      <c r="Z374" s="340"/>
      <c r="AA374" s="340"/>
      <c r="AB374" s="340"/>
      <c r="AC374" s="340"/>
      <c r="AD374" s="340"/>
      <c r="AE374" s="340"/>
      <c r="AF374" s="609"/>
      <c r="AG374" s="609"/>
      <c r="AH374" s="609"/>
      <c r="AI374" s="609"/>
      <c r="AJ374" s="609"/>
      <c r="AK374" s="609"/>
      <c r="AL374" s="609"/>
      <c r="AM374" s="609"/>
      <c r="AN374" s="609"/>
      <c r="AO374" s="609"/>
      <c r="AP374" s="609"/>
      <c r="AQ374" s="609"/>
      <c r="AR374" s="609"/>
      <c r="AS374" s="609"/>
      <c r="AT374" s="609"/>
      <c r="AU374" s="609"/>
      <c r="AV374" s="609"/>
      <c r="AW374" s="609"/>
      <c r="AX374" s="609"/>
      <c r="AY374" s="609"/>
    </row>
    <row r="375" ht="14.25" customHeight="1">
      <c r="A375" s="705"/>
      <c r="B375" s="705"/>
      <c r="C375" s="706"/>
      <c r="D375" s="706"/>
      <c r="E375" s="705"/>
      <c r="F375" s="705"/>
      <c r="G375" s="706"/>
      <c r="H375" s="707"/>
      <c r="I375" s="708"/>
      <c r="J375" s="705"/>
      <c r="K375" s="705"/>
      <c r="L375" s="709"/>
      <c r="M375" s="705"/>
      <c r="N375" s="705"/>
      <c r="O375" s="709"/>
      <c r="P375" s="705"/>
      <c r="Q375" s="705"/>
      <c r="R375" s="710"/>
      <c r="S375" s="285"/>
      <c r="T375" s="705"/>
      <c r="U375" s="705"/>
      <c r="V375" s="705"/>
      <c r="W375" s="705"/>
      <c r="X375" s="711"/>
      <c r="Y375" s="711"/>
      <c r="Z375" s="340"/>
      <c r="AA375" s="340"/>
      <c r="AB375" s="340"/>
      <c r="AC375" s="340"/>
      <c r="AD375" s="340"/>
      <c r="AE375" s="340"/>
      <c r="AF375" s="609"/>
      <c r="AG375" s="609"/>
      <c r="AH375" s="609"/>
      <c r="AI375" s="609"/>
      <c r="AJ375" s="609"/>
      <c r="AK375" s="609"/>
      <c r="AL375" s="609"/>
      <c r="AM375" s="609"/>
      <c r="AN375" s="609"/>
      <c r="AO375" s="609"/>
      <c r="AP375" s="609"/>
      <c r="AQ375" s="609"/>
      <c r="AR375" s="609"/>
      <c r="AS375" s="609"/>
      <c r="AT375" s="609"/>
      <c r="AU375" s="609"/>
      <c r="AV375" s="609"/>
      <c r="AW375" s="609"/>
      <c r="AX375" s="609"/>
      <c r="AY375" s="609"/>
    </row>
    <row r="376" ht="14.25" customHeight="1">
      <c r="A376" s="705"/>
      <c r="B376" s="705"/>
      <c r="C376" s="706"/>
      <c r="D376" s="706"/>
      <c r="E376" s="705"/>
      <c r="F376" s="705"/>
      <c r="G376" s="706"/>
      <c r="H376" s="707"/>
      <c r="I376" s="708"/>
      <c r="J376" s="705"/>
      <c r="K376" s="705"/>
      <c r="L376" s="709"/>
      <c r="M376" s="705"/>
      <c r="N376" s="705"/>
      <c r="O376" s="709"/>
      <c r="P376" s="705"/>
      <c r="Q376" s="705"/>
      <c r="R376" s="710"/>
      <c r="S376" s="285"/>
      <c r="T376" s="705"/>
      <c r="U376" s="705"/>
      <c r="V376" s="705"/>
      <c r="W376" s="705"/>
      <c r="X376" s="711"/>
      <c r="Y376" s="711"/>
      <c r="Z376" s="340"/>
      <c r="AA376" s="340"/>
      <c r="AB376" s="340"/>
      <c r="AC376" s="340"/>
      <c r="AD376" s="340"/>
      <c r="AE376" s="340"/>
      <c r="AF376" s="609"/>
      <c r="AG376" s="609"/>
      <c r="AH376" s="609"/>
      <c r="AI376" s="609"/>
      <c r="AJ376" s="609"/>
      <c r="AK376" s="609"/>
      <c r="AL376" s="609"/>
      <c r="AM376" s="609"/>
      <c r="AN376" s="609"/>
      <c r="AO376" s="609"/>
      <c r="AP376" s="609"/>
      <c r="AQ376" s="609"/>
      <c r="AR376" s="609"/>
      <c r="AS376" s="609"/>
      <c r="AT376" s="609"/>
      <c r="AU376" s="609"/>
      <c r="AV376" s="609"/>
      <c r="AW376" s="609"/>
      <c r="AX376" s="609"/>
      <c r="AY376" s="609"/>
    </row>
    <row r="377" ht="14.25" customHeight="1">
      <c r="A377" s="705"/>
      <c r="B377" s="705"/>
      <c r="C377" s="706"/>
      <c r="D377" s="706"/>
      <c r="E377" s="705"/>
      <c r="F377" s="705"/>
      <c r="G377" s="706"/>
      <c r="H377" s="707"/>
      <c r="I377" s="708"/>
      <c r="J377" s="705"/>
      <c r="K377" s="705"/>
      <c r="L377" s="709"/>
      <c r="M377" s="705"/>
      <c r="N377" s="705"/>
      <c r="O377" s="709"/>
      <c r="P377" s="705"/>
      <c r="Q377" s="705"/>
      <c r="R377" s="710"/>
      <c r="S377" s="285"/>
      <c r="T377" s="705"/>
      <c r="U377" s="705"/>
      <c r="V377" s="705"/>
      <c r="W377" s="705"/>
      <c r="X377" s="711"/>
      <c r="Y377" s="711"/>
      <c r="Z377" s="340"/>
      <c r="AA377" s="340"/>
      <c r="AB377" s="340"/>
      <c r="AC377" s="340"/>
      <c r="AD377" s="340"/>
      <c r="AE377" s="340"/>
      <c r="AF377" s="609"/>
      <c r="AG377" s="609"/>
      <c r="AH377" s="609"/>
      <c r="AI377" s="609"/>
      <c r="AJ377" s="609"/>
      <c r="AK377" s="609"/>
      <c r="AL377" s="609"/>
      <c r="AM377" s="609"/>
      <c r="AN377" s="609"/>
      <c r="AO377" s="609"/>
      <c r="AP377" s="609"/>
      <c r="AQ377" s="609"/>
      <c r="AR377" s="609"/>
      <c r="AS377" s="609"/>
      <c r="AT377" s="609"/>
      <c r="AU377" s="609"/>
      <c r="AV377" s="609"/>
      <c r="AW377" s="609"/>
      <c r="AX377" s="609"/>
      <c r="AY377" s="609"/>
    </row>
    <row r="378" ht="14.25" customHeight="1">
      <c r="A378" s="705"/>
      <c r="B378" s="705"/>
      <c r="C378" s="706"/>
      <c r="D378" s="706"/>
      <c r="E378" s="705"/>
      <c r="F378" s="705"/>
      <c r="G378" s="706"/>
      <c r="H378" s="707"/>
      <c r="I378" s="708"/>
      <c r="J378" s="705"/>
      <c r="K378" s="705"/>
      <c r="L378" s="709"/>
      <c r="M378" s="705"/>
      <c r="N378" s="705"/>
      <c r="O378" s="709"/>
      <c r="P378" s="705"/>
      <c r="Q378" s="705"/>
      <c r="R378" s="710"/>
      <c r="S378" s="285"/>
      <c r="T378" s="705"/>
      <c r="U378" s="705"/>
      <c r="V378" s="705"/>
      <c r="W378" s="705"/>
      <c r="X378" s="711"/>
      <c r="Y378" s="711"/>
      <c r="Z378" s="340"/>
      <c r="AA378" s="340"/>
      <c r="AB378" s="340"/>
      <c r="AC378" s="340"/>
      <c r="AD378" s="340"/>
      <c r="AE378" s="340"/>
      <c r="AF378" s="609"/>
      <c r="AG378" s="609"/>
      <c r="AH378" s="609"/>
      <c r="AI378" s="609"/>
      <c r="AJ378" s="609"/>
      <c r="AK378" s="609"/>
      <c r="AL378" s="609"/>
      <c r="AM378" s="609"/>
      <c r="AN378" s="609"/>
      <c r="AO378" s="609"/>
      <c r="AP378" s="609"/>
      <c r="AQ378" s="609"/>
      <c r="AR378" s="609"/>
      <c r="AS378" s="609"/>
      <c r="AT378" s="609"/>
      <c r="AU378" s="609"/>
      <c r="AV378" s="609"/>
      <c r="AW378" s="609"/>
      <c r="AX378" s="609"/>
      <c r="AY378" s="609"/>
    </row>
    <row r="379" ht="14.25" customHeight="1">
      <c r="A379" s="705"/>
      <c r="B379" s="705"/>
      <c r="C379" s="706"/>
      <c r="D379" s="706"/>
      <c r="E379" s="705"/>
      <c r="F379" s="705"/>
      <c r="G379" s="706"/>
      <c r="H379" s="707"/>
      <c r="I379" s="708"/>
      <c r="J379" s="705"/>
      <c r="K379" s="705"/>
      <c r="L379" s="709"/>
      <c r="M379" s="705"/>
      <c r="N379" s="705"/>
      <c r="O379" s="709"/>
      <c r="P379" s="705"/>
      <c r="Q379" s="705"/>
      <c r="R379" s="710"/>
      <c r="S379" s="285"/>
      <c r="T379" s="705"/>
      <c r="U379" s="705"/>
      <c r="V379" s="705"/>
      <c r="W379" s="705"/>
      <c r="X379" s="711"/>
      <c r="Y379" s="711"/>
      <c r="Z379" s="340"/>
      <c r="AA379" s="340"/>
      <c r="AB379" s="340"/>
      <c r="AC379" s="340"/>
      <c r="AD379" s="340"/>
      <c r="AE379" s="340"/>
      <c r="AF379" s="609"/>
      <c r="AG379" s="609"/>
      <c r="AH379" s="609"/>
      <c r="AI379" s="609"/>
      <c r="AJ379" s="609"/>
      <c r="AK379" s="609"/>
      <c r="AL379" s="609"/>
      <c r="AM379" s="609"/>
      <c r="AN379" s="609"/>
      <c r="AO379" s="609"/>
      <c r="AP379" s="609"/>
      <c r="AQ379" s="609"/>
      <c r="AR379" s="609"/>
      <c r="AS379" s="609"/>
      <c r="AT379" s="609"/>
      <c r="AU379" s="609"/>
      <c r="AV379" s="609"/>
      <c r="AW379" s="609"/>
      <c r="AX379" s="609"/>
      <c r="AY379" s="609"/>
    </row>
    <row r="380" ht="14.25" customHeight="1">
      <c r="A380" s="705"/>
      <c r="B380" s="705"/>
      <c r="C380" s="706"/>
      <c r="D380" s="706"/>
      <c r="E380" s="705"/>
      <c r="F380" s="705"/>
      <c r="G380" s="706"/>
      <c r="H380" s="707"/>
      <c r="I380" s="708"/>
      <c r="J380" s="705"/>
      <c r="K380" s="705"/>
      <c r="L380" s="709"/>
      <c r="M380" s="705"/>
      <c r="N380" s="705"/>
      <c r="O380" s="709"/>
      <c r="P380" s="705"/>
      <c r="Q380" s="705"/>
      <c r="R380" s="710"/>
      <c r="S380" s="285"/>
      <c r="T380" s="705"/>
      <c r="U380" s="705"/>
      <c r="V380" s="705"/>
      <c r="W380" s="705"/>
      <c r="X380" s="711"/>
      <c r="Y380" s="711"/>
      <c r="Z380" s="340"/>
      <c r="AA380" s="340"/>
      <c r="AB380" s="340"/>
      <c r="AC380" s="340"/>
      <c r="AD380" s="340"/>
      <c r="AE380" s="340"/>
      <c r="AF380" s="609"/>
      <c r="AG380" s="609"/>
      <c r="AH380" s="609"/>
      <c r="AI380" s="609"/>
      <c r="AJ380" s="609"/>
      <c r="AK380" s="609"/>
      <c r="AL380" s="609"/>
      <c r="AM380" s="609"/>
      <c r="AN380" s="609"/>
      <c r="AO380" s="609"/>
      <c r="AP380" s="609"/>
      <c r="AQ380" s="609"/>
      <c r="AR380" s="609"/>
      <c r="AS380" s="609"/>
      <c r="AT380" s="609"/>
      <c r="AU380" s="609"/>
      <c r="AV380" s="609"/>
      <c r="AW380" s="609"/>
      <c r="AX380" s="609"/>
      <c r="AY380" s="609"/>
    </row>
    <row r="381" ht="14.25" customHeight="1">
      <c r="A381" s="705"/>
      <c r="B381" s="705"/>
      <c r="C381" s="706"/>
      <c r="D381" s="706"/>
      <c r="E381" s="705"/>
      <c r="F381" s="705"/>
      <c r="G381" s="706"/>
      <c r="H381" s="707"/>
      <c r="I381" s="708"/>
      <c r="J381" s="705"/>
      <c r="K381" s="705"/>
      <c r="L381" s="709"/>
      <c r="M381" s="705"/>
      <c r="N381" s="705"/>
      <c r="O381" s="709"/>
      <c r="P381" s="705"/>
      <c r="Q381" s="705"/>
      <c r="R381" s="710"/>
      <c r="S381" s="285"/>
      <c r="T381" s="705"/>
      <c r="U381" s="705"/>
      <c r="V381" s="705"/>
      <c r="W381" s="705"/>
      <c r="X381" s="711"/>
      <c r="Y381" s="711"/>
      <c r="Z381" s="340"/>
      <c r="AA381" s="340"/>
      <c r="AB381" s="340"/>
      <c r="AC381" s="340"/>
      <c r="AD381" s="340"/>
      <c r="AE381" s="340"/>
      <c r="AF381" s="609"/>
      <c r="AG381" s="609"/>
      <c r="AH381" s="609"/>
      <c r="AI381" s="609"/>
      <c r="AJ381" s="609"/>
      <c r="AK381" s="609"/>
      <c r="AL381" s="609"/>
      <c r="AM381" s="609"/>
      <c r="AN381" s="609"/>
      <c r="AO381" s="609"/>
      <c r="AP381" s="609"/>
      <c r="AQ381" s="609"/>
      <c r="AR381" s="609"/>
      <c r="AS381" s="609"/>
      <c r="AT381" s="609"/>
      <c r="AU381" s="609"/>
      <c r="AV381" s="609"/>
      <c r="AW381" s="609"/>
      <c r="AX381" s="609"/>
      <c r="AY381" s="609"/>
    </row>
    <row r="382" ht="14.25" customHeight="1">
      <c r="A382" s="705"/>
      <c r="B382" s="705"/>
      <c r="C382" s="706"/>
      <c r="D382" s="706"/>
      <c r="E382" s="705"/>
      <c r="F382" s="705"/>
      <c r="G382" s="706"/>
      <c r="H382" s="707"/>
      <c r="I382" s="708"/>
      <c r="J382" s="705"/>
      <c r="K382" s="705"/>
      <c r="L382" s="709"/>
      <c r="M382" s="705"/>
      <c r="N382" s="705"/>
      <c r="O382" s="709"/>
      <c r="P382" s="705"/>
      <c r="Q382" s="705"/>
      <c r="R382" s="710"/>
      <c r="S382" s="285"/>
      <c r="T382" s="705"/>
      <c r="U382" s="705"/>
      <c r="V382" s="705"/>
      <c r="W382" s="705"/>
      <c r="X382" s="711"/>
      <c r="Y382" s="711"/>
      <c r="Z382" s="340"/>
      <c r="AA382" s="340"/>
      <c r="AB382" s="340"/>
      <c r="AC382" s="340"/>
      <c r="AD382" s="340"/>
      <c r="AE382" s="340"/>
      <c r="AF382" s="609"/>
      <c r="AG382" s="609"/>
      <c r="AH382" s="609"/>
      <c r="AI382" s="609"/>
      <c r="AJ382" s="609"/>
      <c r="AK382" s="609"/>
      <c r="AL382" s="609"/>
      <c r="AM382" s="609"/>
      <c r="AN382" s="609"/>
      <c r="AO382" s="609"/>
      <c r="AP382" s="609"/>
      <c r="AQ382" s="609"/>
      <c r="AR382" s="609"/>
      <c r="AS382" s="609"/>
      <c r="AT382" s="609"/>
      <c r="AU382" s="609"/>
      <c r="AV382" s="609"/>
      <c r="AW382" s="609"/>
      <c r="AX382" s="609"/>
      <c r="AY382" s="609"/>
    </row>
    <row r="383" ht="14.25" customHeight="1">
      <c r="A383" s="705"/>
      <c r="B383" s="705"/>
      <c r="C383" s="706"/>
      <c r="D383" s="706"/>
      <c r="E383" s="705"/>
      <c r="F383" s="705"/>
      <c r="G383" s="706"/>
      <c r="H383" s="707"/>
      <c r="I383" s="708"/>
      <c r="J383" s="705"/>
      <c r="K383" s="705"/>
      <c r="L383" s="709"/>
      <c r="M383" s="705"/>
      <c r="N383" s="705"/>
      <c r="O383" s="709"/>
      <c r="P383" s="705"/>
      <c r="Q383" s="705"/>
      <c r="R383" s="710"/>
      <c r="S383" s="285"/>
      <c r="T383" s="705"/>
      <c r="U383" s="705"/>
      <c r="V383" s="705"/>
      <c r="W383" s="705"/>
      <c r="X383" s="711"/>
      <c r="Y383" s="711"/>
      <c r="Z383" s="340"/>
      <c r="AA383" s="340"/>
      <c r="AB383" s="340"/>
      <c r="AC383" s="340"/>
      <c r="AD383" s="340"/>
      <c r="AE383" s="340"/>
      <c r="AF383" s="609"/>
      <c r="AG383" s="609"/>
      <c r="AH383" s="609"/>
      <c r="AI383" s="609"/>
      <c r="AJ383" s="609"/>
      <c r="AK383" s="609"/>
      <c r="AL383" s="609"/>
      <c r="AM383" s="609"/>
      <c r="AN383" s="609"/>
      <c r="AO383" s="609"/>
      <c r="AP383" s="609"/>
      <c r="AQ383" s="609"/>
      <c r="AR383" s="609"/>
      <c r="AS383" s="609"/>
      <c r="AT383" s="609"/>
      <c r="AU383" s="609"/>
      <c r="AV383" s="609"/>
      <c r="AW383" s="609"/>
      <c r="AX383" s="609"/>
      <c r="AY383" s="609"/>
    </row>
    <row r="384" ht="14.25" customHeight="1">
      <c r="A384" s="705"/>
      <c r="B384" s="705"/>
      <c r="C384" s="706"/>
      <c r="D384" s="706"/>
      <c r="E384" s="705"/>
      <c r="F384" s="705"/>
      <c r="G384" s="706"/>
      <c r="H384" s="707"/>
      <c r="I384" s="708"/>
      <c r="J384" s="705"/>
      <c r="K384" s="705"/>
      <c r="L384" s="709"/>
      <c r="M384" s="705"/>
      <c r="N384" s="705"/>
      <c r="O384" s="709"/>
      <c r="P384" s="705"/>
      <c r="Q384" s="705"/>
      <c r="R384" s="710"/>
      <c r="S384" s="285"/>
      <c r="T384" s="705"/>
      <c r="U384" s="705"/>
      <c r="V384" s="705"/>
      <c r="W384" s="705"/>
      <c r="X384" s="711"/>
      <c r="Y384" s="711"/>
      <c r="Z384" s="340"/>
      <c r="AA384" s="340"/>
      <c r="AB384" s="340"/>
      <c r="AC384" s="340"/>
      <c r="AD384" s="340"/>
      <c r="AE384" s="340"/>
      <c r="AF384" s="609"/>
      <c r="AG384" s="609"/>
      <c r="AH384" s="609"/>
      <c r="AI384" s="609"/>
      <c r="AJ384" s="609"/>
      <c r="AK384" s="609"/>
      <c r="AL384" s="609"/>
      <c r="AM384" s="609"/>
      <c r="AN384" s="609"/>
      <c r="AO384" s="609"/>
      <c r="AP384" s="609"/>
      <c r="AQ384" s="609"/>
      <c r="AR384" s="609"/>
      <c r="AS384" s="609"/>
      <c r="AT384" s="609"/>
      <c r="AU384" s="609"/>
      <c r="AV384" s="609"/>
      <c r="AW384" s="609"/>
      <c r="AX384" s="609"/>
      <c r="AY384" s="609"/>
    </row>
    <row r="385" ht="14.25" customHeight="1">
      <c r="A385" s="705"/>
      <c r="B385" s="705"/>
      <c r="C385" s="706"/>
      <c r="D385" s="706"/>
      <c r="E385" s="705"/>
      <c r="F385" s="705"/>
      <c r="G385" s="706"/>
      <c r="H385" s="707"/>
      <c r="I385" s="708"/>
      <c r="J385" s="705"/>
      <c r="K385" s="705"/>
      <c r="L385" s="709"/>
      <c r="M385" s="705"/>
      <c r="N385" s="705"/>
      <c r="O385" s="709"/>
      <c r="P385" s="705"/>
      <c r="Q385" s="705"/>
      <c r="R385" s="710"/>
      <c r="S385" s="285"/>
      <c r="T385" s="705"/>
      <c r="U385" s="705"/>
      <c r="V385" s="705"/>
      <c r="W385" s="705"/>
      <c r="X385" s="711"/>
      <c r="Y385" s="711"/>
      <c r="Z385" s="340"/>
      <c r="AA385" s="340"/>
      <c r="AB385" s="340"/>
      <c r="AC385" s="340"/>
      <c r="AD385" s="340"/>
      <c r="AE385" s="340"/>
      <c r="AF385" s="609"/>
      <c r="AG385" s="609"/>
      <c r="AH385" s="609"/>
      <c r="AI385" s="609"/>
      <c r="AJ385" s="609"/>
      <c r="AK385" s="609"/>
      <c r="AL385" s="609"/>
      <c r="AM385" s="609"/>
      <c r="AN385" s="609"/>
      <c r="AO385" s="609"/>
      <c r="AP385" s="609"/>
      <c r="AQ385" s="609"/>
      <c r="AR385" s="609"/>
      <c r="AS385" s="609"/>
      <c r="AT385" s="609"/>
      <c r="AU385" s="609"/>
      <c r="AV385" s="609"/>
      <c r="AW385" s="609"/>
      <c r="AX385" s="609"/>
      <c r="AY385" s="609"/>
    </row>
    <row r="386" ht="14.25" customHeight="1">
      <c r="A386" s="705"/>
      <c r="B386" s="705"/>
      <c r="C386" s="706"/>
      <c r="D386" s="706"/>
      <c r="E386" s="705"/>
      <c r="F386" s="705"/>
      <c r="G386" s="706"/>
      <c r="H386" s="707"/>
      <c r="I386" s="708"/>
      <c r="J386" s="705"/>
      <c r="K386" s="705"/>
      <c r="L386" s="709"/>
      <c r="M386" s="705"/>
      <c r="N386" s="705"/>
      <c r="O386" s="709"/>
      <c r="P386" s="705"/>
      <c r="Q386" s="705"/>
      <c r="R386" s="710"/>
      <c r="S386" s="285"/>
      <c r="T386" s="705"/>
      <c r="U386" s="705"/>
      <c r="V386" s="705"/>
      <c r="W386" s="705"/>
      <c r="X386" s="711"/>
      <c r="Y386" s="711"/>
      <c r="Z386" s="340"/>
      <c r="AA386" s="340"/>
      <c r="AB386" s="340"/>
      <c r="AC386" s="340"/>
      <c r="AD386" s="340"/>
      <c r="AE386" s="340"/>
      <c r="AF386" s="609"/>
      <c r="AG386" s="609"/>
      <c r="AH386" s="609"/>
      <c r="AI386" s="609"/>
      <c r="AJ386" s="609"/>
      <c r="AK386" s="609"/>
      <c r="AL386" s="609"/>
      <c r="AM386" s="609"/>
      <c r="AN386" s="609"/>
      <c r="AO386" s="609"/>
      <c r="AP386" s="609"/>
      <c r="AQ386" s="609"/>
      <c r="AR386" s="609"/>
      <c r="AS386" s="609"/>
      <c r="AT386" s="609"/>
      <c r="AU386" s="609"/>
      <c r="AV386" s="609"/>
      <c r="AW386" s="609"/>
      <c r="AX386" s="609"/>
      <c r="AY386" s="609"/>
    </row>
    <row r="387" ht="14.25" customHeight="1">
      <c r="A387" s="705"/>
      <c r="B387" s="705"/>
      <c r="C387" s="706"/>
      <c r="D387" s="706"/>
      <c r="E387" s="705"/>
      <c r="F387" s="705"/>
      <c r="G387" s="706"/>
      <c r="H387" s="707"/>
      <c r="I387" s="708"/>
      <c r="J387" s="705"/>
      <c r="K387" s="705"/>
      <c r="L387" s="709"/>
      <c r="M387" s="705"/>
      <c r="N387" s="705"/>
      <c r="O387" s="709"/>
      <c r="P387" s="705"/>
      <c r="Q387" s="705"/>
      <c r="R387" s="710"/>
      <c r="S387" s="285"/>
      <c r="T387" s="705"/>
      <c r="U387" s="705"/>
      <c r="V387" s="705"/>
      <c r="W387" s="705"/>
      <c r="X387" s="711"/>
      <c r="Y387" s="711"/>
      <c r="Z387" s="340"/>
      <c r="AA387" s="340"/>
      <c r="AB387" s="340"/>
      <c r="AC387" s="340"/>
      <c r="AD387" s="340"/>
      <c r="AE387" s="340"/>
      <c r="AF387" s="609"/>
      <c r="AG387" s="609"/>
      <c r="AH387" s="609"/>
      <c r="AI387" s="609"/>
      <c r="AJ387" s="609"/>
      <c r="AK387" s="609"/>
      <c r="AL387" s="609"/>
      <c r="AM387" s="609"/>
      <c r="AN387" s="609"/>
      <c r="AO387" s="609"/>
      <c r="AP387" s="609"/>
      <c r="AQ387" s="609"/>
      <c r="AR387" s="609"/>
      <c r="AS387" s="609"/>
      <c r="AT387" s="609"/>
      <c r="AU387" s="609"/>
      <c r="AV387" s="609"/>
      <c r="AW387" s="609"/>
      <c r="AX387" s="609"/>
      <c r="AY387" s="609"/>
    </row>
    <row r="388" ht="14.25" customHeight="1">
      <c r="A388" s="705"/>
      <c r="B388" s="705"/>
      <c r="C388" s="706"/>
      <c r="D388" s="706"/>
      <c r="E388" s="705"/>
      <c r="F388" s="705"/>
      <c r="G388" s="706"/>
      <c r="H388" s="707"/>
      <c r="I388" s="708"/>
      <c r="J388" s="705"/>
      <c r="K388" s="705"/>
      <c r="L388" s="709"/>
      <c r="M388" s="705"/>
      <c r="N388" s="705"/>
      <c r="O388" s="709"/>
      <c r="P388" s="705"/>
      <c r="Q388" s="705"/>
      <c r="R388" s="710"/>
      <c r="S388" s="285"/>
      <c r="T388" s="705"/>
      <c r="U388" s="705"/>
      <c r="V388" s="705"/>
      <c r="W388" s="705"/>
      <c r="X388" s="711"/>
      <c r="Y388" s="711"/>
      <c r="Z388" s="340"/>
      <c r="AA388" s="340"/>
      <c r="AB388" s="340"/>
      <c r="AC388" s="340"/>
      <c r="AD388" s="340"/>
      <c r="AE388" s="340"/>
      <c r="AF388" s="609"/>
      <c r="AG388" s="609"/>
      <c r="AH388" s="609"/>
      <c r="AI388" s="609"/>
      <c r="AJ388" s="609"/>
      <c r="AK388" s="609"/>
      <c r="AL388" s="609"/>
      <c r="AM388" s="609"/>
      <c r="AN388" s="609"/>
      <c r="AO388" s="609"/>
      <c r="AP388" s="609"/>
      <c r="AQ388" s="609"/>
      <c r="AR388" s="609"/>
      <c r="AS388" s="609"/>
      <c r="AT388" s="609"/>
      <c r="AU388" s="609"/>
      <c r="AV388" s="609"/>
      <c r="AW388" s="609"/>
      <c r="AX388" s="609"/>
      <c r="AY388" s="609"/>
    </row>
    <row r="389" ht="14.25" customHeight="1">
      <c r="A389" s="705"/>
      <c r="B389" s="705"/>
      <c r="C389" s="706"/>
      <c r="D389" s="706"/>
      <c r="E389" s="705"/>
      <c r="F389" s="705"/>
      <c r="G389" s="706"/>
      <c r="H389" s="707"/>
      <c r="I389" s="708"/>
      <c r="J389" s="705"/>
      <c r="K389" s="705"/>
      <c r="L389" s="709"/>
      <c r="M389" s="705"/>
      <c r="N389" s="705"/>
      <c r="O389" s="709"/>
      <c r="P389" s="705"/>
      <c r="Q389" s="705"/>
      <c r="R389" s="710"/>
      <c r="S389" s="285"/>
      <c r="T389" s="705"/>
      <c r="U389" s="705"/>
      <c r="V389" s="705"/>
      <c r="W389" s="705"/>
      <c r="X389" s="711"/>
      <c r="Y389" s="711"/>
      <c r="Z389" s="340"/>
      <c r="AA389" s="340"/>
      <c r="AB389" s="340"/>
      <c r="AC389" s="340"/>
      <c r="AD389" s="340"/>
      <c r="AE389" s="340"/>
      <c r="AF389" s="609"/>
      <c r="AG389" s="609"/>
      <c r="AH389" s="609"/>
      <c r="AI389" s="609"/>
      <c r="AJ389" s="609"/>
      <c r="AK389" s="609"/>
      <c r="AL389" s="609"/>
      <c r="AM389" s="609"/>
      <c r="AN389" s="609"/>
      <c r="AO389" s="609"/>
      <c r="AP389" s="609"/>
      <c r="AQ389" s="609"/>
      <c r="AR389" s="609"/>
      <c r="AS389" s="609"/>
      <c r="AT389" s="609"/>
      <c r="AU389" s="609"/>
      <c r="AV389" s="609"/>
      <c r="AW389" s="609"/>
      <c r="AX389" s="609"/>
      <c r="AY389" s="609"/>
    </row>
    <row r="390" ht="14.25" customHeight="1">
      <c r="A390" s="705"/>
      <c r="B390" s="705"/>
      <c r="C390" s="706"/>
      <c r="D390" s="706"/>
      <c r="E390" s="705"/>
      <c r="F390" s="705"/>
      <c r="G390" s="706"/>
      <c r="H390" s="707"/>
      <c r="I390" s="708"/>
      <c r="J390" s="705"/>
      <c r="K390" s="705"/>
      <c r="L390" s="709"/>
      <c r="M390" s="705"/>
      <c r="N390" s="705"/>
      <c r="O390" s="709"/>
      <c r="P390" s="705"/>
      <c r="Q390" s="705"/>
      <c r="R390" s="710"/>
      <c r="S390" s="285"/>
      <c r="T390" s="705"/>
      <c r="U390" s="705"/>
      <c r="V390" s="705"/>
      <c r="W390" s="705"/>
      <c r="X390" s="711"/>
      <c r="Y390" s="711"/>
      <c r="Z390" s="340"/>
      <c r="AA390" s="340"/>
      <c r="AB390" s="340"/>
      <c r="AC390" s="340"/>
      <c r="AD390" s="340"/>
      <c r="AE390" s="340"/>
      <c r="AF390" s="609"/>
      <c r="AG390" s="609"/>
      <c r="AH390" s="609"/>
      <c r="AI390" s="609"/>
      <c r="AJ390" s="609"/>
      <c r="AK390" s="609"/>
      <c r="AL390" s="609"/>
      <c r="AM390" s="609"/>
      <c r="AN390" s="609"/>
      <c r="AO390" s="609"/>
      <c r="AP390" s="609"/>
      <c r="AQ390" s="609"/>
      <c r="AR390" s="609"/>
      <c r="AS390" s="609"/>
      <c r="AT390" s="609"/>
      <c r="AU390" s="609"/>
      <c r="AV390" s="609"/>
      <c r="AW390" s="609"/>
      <c r="AX390" s="609"/>
      <c r="AY390" s="609"/>
    </row>
    <row r="391" ht="14.25" customHeight="1">
      <c r="A391" s="705"/>
      <c r="B391" s="705"/>
      <c r="C391" s="706"/>
      <c r="D391" s="706"/>
      <c r="E391" s="705"/>
      <c r="F391" s="705"/>
      <c r="G391" s="706"/>
      <c r="H391" s="707"/>
      <c r="I391" s="708"/>
      <c r="J391" s="705"/>
      <c r="K391" s="705"/>
      <c r="L391" s="709"/>
      <c r="M391" s="705"/>
      <c r="N391" s="705"/>
      <c r="O391" s="709"/>
      <c r="P391" s="705"/>
      <c r="Q391" s="705"/>
      <c r="R391" s="710"/>
      <c r="S391" s="285"/>
      <c r="T391" s="705"/>
      <c r="U391" s="705"/>
      <c r="V391" s="705"/>
      <c r="W391" s="705"/>
      <c r="X391" s="711"/>
      <c r="Y391" s="711"/>
      <c r="Z391" s="340"/>
      <c r="AA391" s="340"/>
      <c r="AB391" s="340"/>
      <c r="AC391" s="340"/>
      <c r="AD391" s="340"/>
      <c r="AE391" s="340"/>
      <c r="AF391" s="609"/>
      <c r="AG391" s="609"/>
      <c r="AH391" s="609"/>
      <c r="AI391" s="609"/>
      <c r="AJ391" s="609"/>
      <c r="AK391" s="609"/>
      <c r="AL391" s="609"/>
      <c r="AM391" s="609"/>
      <c r="AN391" s="609"/>
      <c r="AO391" s="609"/>
      <c r="AP391" s="609"/>
      <c r="AQ391" s="609"/>
      <c r="AR391" s="609"/>
      <c r="AS391" s="609"/>
      <c r="AT391" s="609"/>
      <c r="AU391" s="609"/>
      <c r="AV391" s="609"/>
      <c r="AW391" s="609"/>
      <c r="AX391" s="609"/>
      <c r="AY391" s="609"/>
    </row>
    <row r="392" ht="14.25" customHeight="1">
      <c r="A392" s="705"/>
      <c r="B392" s="705"/>
      <c r="C392" s="706"/>
      <c r="D392" s="706"/>
      <c r="E392" s="705"/>
      <c r="F392" s="705"/>
      <c r="G392" s="706"/>
      <c r="H392" s="707"/>
      <c r="I392" s="708"/>
      <c r="J392" s="705"/>
      <c r="K392" s="705"/>
      <c r="L392" s="709"/>
      <c r="M392" s="705"/>
      <c r="N392" s="705"/>
      <c r="O392" s="709"/>
      <c r="P392" s="705"/>
      <c r="Q392" s="705"/>
      <c r="R392" s="710"/>
      <c r="S392" s="285"/>
      <c r="T392" s="705"/>
      <c r="U392" s="705"/>
      <c r="V392" s="705"/>
      <c r="W392" s="705"/>
      <c r="X392" s="711"/>
      <c r="Y392" s="711"/>
      <c r="Z392" s="340"/>
      <c r="AA392" s="340"/>
      <c r="AB392" s="340"/>
      <c r="AC392" s="340"/>
      <c r="AD392" s="340"/>
      <c r="AE392" s="340"/>
      <c r="AF392" s="609"/>
      <c r="AG392" s="609"/>
      <c r="AH392" s="609"/>
      <c r="AI392" s="609"/>
      <c r="AJ392" s="609"/>
      <c r="AK392" s="609"/>
      <c r="AL392" s="609"/>
      <c r="AM392" s="609"/>
      <c r="AN392" s="609"/>
      <c r="AO392" s="609"/>
      <c r="AP392" s="609"/>
      <c r="AQ392" s="609"/>
      <c r="AR392" s="609"/>
      <c r="AS392" s="609"/>
      <c r="AT392" s="609"/>
      <c r="AU392" s="609"/>
      <c r="AV392" s="609"/>
      <c r="AW392" s="609"/>
      <c r="AX392" s="609"/>
      <c r="AY392" s="609"/>
    </row>
    <row r="393" ht="14.25" customHeight="1">
      <c r="A393" s="705"/>
      <c r="B393" s="705"/>
      <c r="C393" s="706"/>
      <c r="D393" s="706"/>
      <c r="E393" s="705"/>
      <c r="F393" s="705"/>
      <c r="G393" s="706"/>
      <c r="H393" s="707"/>
      <c r="I393" s="708"/>
      <c r="J393" s="705"/>
      <c r="K393" s="705"/>
      <c r="L393" s="709"/>
      <c r="M393" s="705"/>
      <c r="N393" s="705"/>
      <c r="O393" s="709"/>
      <c r="P393" s="705"/>
      <c r="Q393" s="705"/>
      <c r="R393" s="710"/>
      <c r="S393" s="285"/>
      <c r="T393" s="705"/>
      <c r="U393" s="705"/>
      <c r="V393" s="705"/>
      <c r="W393" s="705"/>
      <c r="X393" s="711"/>
      <c r="Y393" s="711"/>
      <c r="Z393" s="340"/>
      <c r="AA393" s="340"/>
      <c r="AB393" s="340"/>
      <c r="AC393" s="340"/>
      <c r="AD393" s="340"/>
      <c r="AE393" s="340"/>
      <c r="AF393" s="609"/>
      <c r="AG393" s="609"/>
      <c r="AH393" s="609"/>
      <c r="AI393" s="609"/>
      <c r="AJ393" s="609"/>
      <c r="AK393" s="609"/>
      <c r="AL393" s="609"/>
      <c r="AM393" s="609"/>
      <c r="AN393" s="609"/>
      <c r="AO393" s="609"/>
      <c r="AP393" s="609"/>
      <c r="AQ393" s="609"/>
      <c r="AR393" s="609"/>
      <c r="AS393" s="609"/>
      <c r="AT393" s="609"/>
      <c r="AU393" s="609"/>
      <c r="AV393" s="609"/>
      <c r="AW393" s="609"/>
      <c r="AX393" s="609"/>
      <c r="AY393" s="609"/>
    </row>
    <row r="394" ht="14.25" customHeight="1">
      <c r="A394" s="705"/>
      <c r="B394" s="705"/>
      <c r="C394" s="706"/>
      <c r="D394" s="706"/>
      <c r="E394" s="705"/>
      <c r="F394" s="705"/>
      <c r="G394" s="706"/>
      <c r="H394" s="707"/>
      <c r="I394" s="708"/>
      <c r="J394" s="705"/>
      <c r="K394" s="705"/>
      <c r="L394" s="709"/>
      <c r="M394" s="705"/>
      <c r="N394" s="705"/>
      <c r="O394" s="709"/>
      <c r="P394" s="705"/>
      <c r="Q394" s="705"/>
      <c r="R394" s="710"/>
      <c r="S394" s="285"/>
      <c r="T394" s="705"/>
      <c r="U394" s="705"/>
      <c r="V394" s="705"/>
      <c r="W394" s="705"/>
      <c r="X394" s="711"/>
      <c r="Y394" s="711"/>
      <c r="Z394" s="340"/>
      <c r="AA394" s="340"/>
      <c r="AB394" s="340"/>
      <c r="AC394" s="340"/>
      <c r="AD394" s="340"/>
      <c r="AE394" s="340"/>
      <c r="AF394" s="609"/>
      <c r="AG394" s="609"/>
      <c r="AH394" s="609"/>
      <c r="AI394" s="609"/>
      <c r="AJ394" s="609"/>
      <c r="AK394" s="609"/>
      <c r="AL394" s="609"/>
      <c r="AM394" s="609"/>
      <c r="AN394" s="609"/>
      <c r="AO394" s="609"/>
      <c r="AP394" s="609"/>
      <c r="AQ394" s="609"/>
      <c r="AR394" s="609"/>
      <c r="AS394" s="609"/>
      <c r="AT394" s="609"/>
      <c r="AU394" s="609"/>
      <c r="AV394" s="609"/>
      <c r="AW394" s="609"/>
      <c r="AX394" s="609"/>
      <c r="AY394" s="609"/>
    </row>
    <row r="395" ht="14.25" customHeight="1">
      <c r="A395" s="705"/>
      <c r="B395" s="705"/>
      <c r="C395" s="706"/>
      <c r="D395" s="706"/>
      <c r="E395" s="705"/>
      <c r="F395" s="705"/>
      <c r="G395" s="706"/>
      <c r="H395" s="707"/>
      <c r="I395" s="708"/>
      <c r="J395" s="705"/>
      <c r="K395" s="705"/>
      <c r="L395" s="709"/>
      <c r="M395" s="705"/>
      <c r="N395" s="705"/>
      <c r="O395" s="709"/>
      <c r="P395" s="705"/>
      <c r="Q395" s="705"/>
      <c r="R395" s="710"/>
      <c r="S395" s="285"/>
      <c r="T395" s="705"/>
      <c r="U395" s="705"/>
      <c r="V395" s="705"/>
      <c r="W395" s="705"/>
      <c r="X395" s="711"/>
      <c r="Y395" s="711"/>
      <c r="Z395" s="340"/>
      <c r="AA395" s="340"/>
      <c r="AB395" s="340"/>
      <c r="AC395" s="340"/>
      <c r="AD395" s="340"/>
      <c r="AE395" s="340"/>
      <c r="AF395" s="609"/>
      <c r="AG395" s="609"/>
      <c r="AH395" s="609"/>
      <c r="AI395" s="609"/>
      <c r="AJ395" s="609"/>
      <c r="AK395" s="609"/>
      <c r="AL395" s="609"/>
      <c r="AM395" s="609"/>
      <c r="AN395" s="609"/>
      <c r="AO395" s="609"/>
      <c r="AP395" s="609"/>
      <c r="AQ395" s="609"/>
      <c r="AR395" s="609"/>
      <c r="AS395" s="609"/>
      <c r="AT395" s="609"/>
      <c r="AU395" s="609"/>
      <c r="AV395" s="609"/>
      <c r="AW395" s="609"/>
      <c r="AX395" s="609"/>
      <c r="AY395" s="609"/>
    </row>
    <row r="396" ht="14.25" customHeight="1">
      <c r="A396" s="705"/>
      <c r="B396" s="705"/>
      <c r="C396" s="706"/>
      <c r="D396" s="706"/>
      <c r="E396" s="705"/>
      <c r="F396" s="705"/>
      <c r="G396" s="706"/>
      <c r="H396" s="707"/>
      <c r="I396" s="708"/>
      <c r="J396" s="705"/>
      <c r="K396" s="705"/>
      <c r="L396" s="709"/>
      <c r="M396" s="705"/>
      <c r="N396" s="705"/>
      <c r="O396" s="709"/>
      <c r="P396" s="705"/>
      <c r="Q396" s="705"/>
      <c r="R396" s="710"/>
      <c r="S396" s="285"/>
      <c r="T396" s="705"/>
      <c r="U396" s="705"/>
      <c r="V396" s="705"/>
      <c r="W396" s="705"/>
      <c r="X396" s="711"/>
      <c r="Y396" s="711"/>
      <c r="Z396" s="340"/>
      <c r="AA396" s="340"/>
      <c r="AB396" s="340"/>
      <c r="AC396" s="340"/>
      <c r="AD396" s="340"/>
      <c r="AE396" s="340"/>
      <c r="AF396" s="609"/>
      <c r="AG396" s="609"/>
      <c r="AH396" s="609"/>
      <c r="AI396" s="609"/>
      <c r="AJ396" s="609"/>
      <c r="AK396" s="609"/>
      <c r="AL396" s="609"/>
      <c r="AM396" s="609"/>
      <c r="AN396" s="609"/>
      <c r="AO396" s="609"/>
      <c r="AP396" s="609"/>
      <c r="AQ396" s="609"/>
      <c r="AR396" s="609"/>
      <c r="AS396" s="609"/>
      <c r="AT396" s="609"/>
      <c r="AU396" s="609"/>
      <c r="AV396" s="609"/>
      <c r="AW396" s="609"/>
      <c r="AX396" s="609"/>
      <c r="AY396" s="609"/>
    </row>
    <row r="397" ht="14.25" customHeight="1">
      <c r="A397" s="705"/>
      <c r="B397" s="705"/>
      <c r="C397" s="706"/>
      <c r="D397" s="706"/>
      <c r="E397" s="705"/>
      <c r="F397" s="705"/>
      <c r="G397" s="706"/>
      <c r="H397" s="707"/>
      <c r="I397" s="708"/>
      <c r="J397" s="705"/>
      <c r="K397" s="705"/>
      <c r="L397" s="709"/>
      <c r="M397" s="705"/>
      <c r="N397" s="705"/>
      <c r="O397" s="709"/>
      <c r="P397" s="705"/>
      <c r="Q397" s="705"/>
      <c r="R397" s="710"/>
      <c r="S397" s="285"/>
      <c r="T397" s="705"/>
      <c r="U397" s="705"/>
      <c r="V397" s="705"/>
      <c r="W397" s="705"/>
      <c r="X397" s="711"/>
      <c r="Y397" s="711"/>
      <c r="Z397" s="340"/>
      <c r="AA397" s="340"/>
      <c r="AB397" s="340"/>
      <c r="AC397" s="340"/>
      <c r="AD397" s="340"/>
      <c r="AE397" s="340"/>
      <c r="AF397" s="609"/>
      <c r="AG397" s="609"/>
      <c r="AH397" s="609"/>
      <c r="AI397" s="609"/>
      <c r="AJ397" s="609"/>
      <c r="AK397" s="609"/>
      <c r="AL397" s="609"/>
      <c r="AM397" s="609"/>
      <c r="AN397" s="609"/>
      <c r="AO397" s="609"/>
      <c r="AP397" s="609"/>
      <c r="AQ397" s="609"/>
      <c r="AR397" s="609"/>
      <c r="AS397" s="609"/>
      <c r="AT397" s="609"/>
      <c r="AU397" s="609"/>
      <c r="AV397" s="609"/>
      <c r="AW397" s="609"/>
      <c r="AX397" s="609"/>
      <c r="AY397" s="609"/>
    </row>
    <row r="398" ht="14.25" customHeight="1">
      <c r="A398" s="705"/>
      <c r="B398" s="705"/>
      <c r="C398" s="706"/>
      <c r="D398" s="706"/>
      <c r="E398" s="705"/>
      <c r="F398" s="705"/>
      <c r="G398" s="706"/>
      <c r="H398" s="707"/>
      <c r="I398" s="708"/>
      <c r="J398" s="705"/>
      <c r="K398" s="705"/>
      <c r="L398" s="709"/>
      <c r="M398" s="705"/>
      <c r="N398" s="705"/>
      <c r="O398" s="709"/>
      <c r="P398" s="705"/>
      <c r="Q398" s="705"/>
      <c r="R398" s="710"/>
      <c r="S398" s="285"/>
      <c r="T398" s="705"/>
      <c r="U398" s="705"/>
      <c r="V398" s="705"/>
      <c r="W398" s="705"/>
      <c r="X398" s="711"/>
      <c r="Y398" s="711"/>
      <c r="Z398" s="340"/>
      <c r="AA398" s="340"/>
      <c r="AB398" s="340"/>
      <c r="AC398" s="340"/>
      <c r="AD398" s="340"/>
      <c r="AE398" s="340"/>
      <c r="AF398" s="609"/>
      <c r="AG398" s="609"/>
      <c r="AH398" s="609"/>
      <c r="AI398" s="609"/>
      <c r="AJ398" s="609"/>
      <c r="AK398" s="609"/>
      <c r="AL398" s="609"/>
      <c r="AM398" s="609"/>
      <c r="AN398" s="609"/>
      <c r="AO398" s="609"/>
      <c r="AP398" s="609"/>
      <c r="AQ398" s="609"/>
      <c r="AR398" s="609"/>
      <c r="AS398" s="609"/>
      <c r="AT398" s="609"/>
      <c r="AU398" s="609"/>
      <c r="AV398" s="609"/>
      <c r="AW398" s="609"/>
      <c r="AX398" s="609"/>
      <c r="AY398" s="609"/>
    </row>
    <row r="399" ht="14.25" customHeight="1">
      <c r="A399" s="705"/>
      <c r="B399" s="705"/>
      <c r="C399" s="706"/>
      <c r="D399" s="706"/>
      <c r="E399" s="705"/>
      <c r="F399" s="705"/>
      <c r="G399" s="706"/>
      <c r="H399" s="707"/>
      <c r="I399" s="708"/>
      <c r="J399" s="705"/>
      <c r="K399" s="705"/>
      <c r="L399" s="709"/>
      <c r="M399" s="705"/>
      <c r="N399" s="705"/>
      <c r="O399" s="709"/>
      <c r="P399" s="705"/>
      <c r="Q399" s="705"/>
      <c r="R399" s="710"/>
      <c r="S399" s="285"/>
      <c r="T399" s="705"/>
      <c r="U399" s="705"/>
      <c r="V399" s="705"/>
      <c r="W399" s="705"/>
      <c r="X399" s="711"/>
      <c r="Y399" s="711"/>
      <c r="Z399" s="340"/>
      <c r="AA399" s="340"/>
      <c r="AB399" s="340"/>
      <c r="AC399" s="340"/>
      <c r="AD399" s="340"/>
      <c r="AE399" s="340"/>
      <c r="AF399" s="609"/>
      <c r="AG399" s="609"/>
      <c r="AH399" s="609"/>
      <c r="AI399" s="609"/>
      <c r="AJ399" s="609"/>
      <c r="AK399" s="609"/>
      <c r="AL399" s="609"/>
      <c r="AM399" s="609"/>
      <c r="AN399" s="609"/>
      <c r="AO399" s="609"/>
      <c r="AP399" s="609"/>
      <c r="AQ399" s="609"/>
      <c r="AR399" s="609"/>
      <c r="AS399" s="609"/>
      <c r="AT399" s="609"/>
      <c r="AU399" s="609"/>
      <c r="AV399" s="609"/>
      <c r="AW399" s="609"/>
      <c r="AX399" s="609"/>
      <c r="AY399" s="609"/>
    </row>
    <row r="400" ht="14.25" customHeight="1">
      <c r="A400" s="705"/>
      <c r="B400" s="705"/>
      <c r="C400" s="706"/>
      <c r="D400" s="706"/>
      <c r="E400" s="705"/>
      <c r="F400" s="705"/>
      <c r="G400" s="706"/>
      <c r="H400" s="707"/>
      <c r="I400" s="708"/>
      <c r="J400" s="705"/>
      <c r="K400" s="705"/>
      <c r="L400" s="709"/>
      <c r="M400" s="705"/>
      <c r="N400" s="705"/>
      <c r="O400" s="709"/>
      <c r="P400" s="705"/>
      <c r="Q400" s="705"/>
      <c r="R400" s="710"/>
      <c r="S400" s="285"/>
      <c r="T400" s="705"/>
      <c r="U400" s="705"/>
      <c r="V400" s="705"/>
      <c r="W400" s="705"/>
      <c r="X400" s="711"/>
      <c r="Y400" s="711"/>
      <c r="Z400" s="340"/>
      <c r="AA400" s="340"/>
      <c r="AB400" s="340"/>
      <c r="AC400" s="340"/>
      <c r="AD400" s="340"/>
      <c r="AE400" s="340"/>
      <c r="AF400" s="609"/>
      <c r="AG400" s="609"/>
      <c r="AH400" s="609"/>
      <c r="AI400" s="609"/>
      <c r="AJ400" s="609"/>
      <c r="AK400" s="609"/>
      <c r="AL400" s="609"/>
      <c r="AM400" s="609"/>
      <c r="AN400" s="609"/>
      <c r="AO400" s="609"/>
      <c r="AP400" s="609"/>
      <c r="AQ400" s="609"/>
      <c r="AR400" s="609"/>
      <c r="AS400" s="609"/>
      <c r="AT400" s="609"/>
      <c r="AU400" s="609"/>
      <c r="AV400" s="609"/>
      <c r="AW400" s="609"/>
      <c r="AX400" s="609"/>
      <c r="AY400" s="609"/>
    </row>
    <row r="401" ht="14.25" customHeight="1">
      <c r="A401" s="705"/>
      <c r="B401" s="705"/>
      <c r="C401" s="706"/>
      <c r="D401" s="706"/>
      <c r="E401" s="705"/>
      <c r="F401" s="705"/>
      <c r="G401" s="706"/>
      <c r="H401" s="707"/>
      <c r="I401" s="708"/>
      <c r="J401" s="705"/>
      <c r="K401" s="705"/>
      <c r="L401" s="709"/>
      <c r="M401" s="705"/>
      <c r="N401" s="705"/>
      <c r="O401" s="709"/>
      <c r="P401" s="705"/>
      <c r="Q401" s="705"/>
      <c r="R401" s="710"/>
      <c r="S401" s="285"/>
      <c r="T401" s="705"/>
      <c r="U401" s="705"/>
      <c r="V401" s="705"/>
      <c r="W401" s="705"/>
      <c r="X401" s="711"/>
      <c r="Y401" s="711"/>
      <c r="Z401" s="340"/>
      <c r="AA401" s="340"/>
      <c r="AB401" s="340"/>
      <c r="AC401" s="340"/>
      <c r="AD401" s="340"/>
      <c r="AE401" s="340"/>
      <c r="AF401" s="609"/>
      <c r="AG401" s="609"/>
      <c r="AH401" s="609"/>
      <c r="AI401" s="609"/>
      <c r="AJ401" s="609"/>
      <c r="AK401" s="609"/>
      <c r="AL401" s="609"/>
      <c r="AM401" s="609"/>
      <c r="AN401" s="609"/>
      <c r="AO401" s="609"/>
      <c r="AP401" s="609"/>
      <c r="AQ401" s="609"/>
      <c r="AR401" s="609"/>
      <c r="AS401" s="609"/>
      <c r="AT401" s="609"/>
      <c r="AU401" s="609"/>
      <c r="AV401" s="609"/>
      <c r="AW401" s="609"/>
      <c r="AX401" s="609"/>
      <c r="AY401" s="609"/>
    </row>
    <row r="402" ht="14.25" customHeight="1">
      <c r="A402" s="705"/>
      <c r="B402" s="705"/>
      <c r="C402" s="706"/>
      <c r="D402" s="706"/>
      <c r="E402" s="705"/>
      <c r="F402" s="705"/>
      <c r="G402" s="706"/>
      <c r="H402" s="707"/>
      <c r="I402" s="708"/>
      <c r="J402" s="705"/>
      <c r="K402" s="705"/>
      <c r="L402" s="709"/>
      <c r="M402" s="705"/>
      <c r="N402" s="705"/>
      <c r="O402" s="709"/>
      <c r="P402" s="705"/>
      <c r="Q402" s="705"/>
      <c r="R402" s="710"/>
      <c r="S402" s="285"/>
      <c r="T402" s="705"/>
      <c r="U402" s="705"/>
      <c r="V402" s="705"/>
      <c r="W402" s="705"/>
      <c r="X402" s="711"/>
      <c r="Y402" s="711"/>
      <c r="Z402" s="340"/>
      <c r="AA402" s="340"/>
      <c r="AB402" s="340"/>
      <c r="AC402" s="340"/>
      <c r="AD402" s="340"/>
      <c r="AE402" s="340"/>
      <c r="AF402" s="609"/>
      <c r="AG402" s="609"/>
      <c r="AH402" s="609"/>
      <c r="AI402" s="609"/>
      <c r="AJ402" s="609"/>
      <c r="AK402" s="609"/>
      <c r="AL402" s="609"/>
      <c r="AM402" s="609"/>
      <c r="AN402" s="609"/>
      <c r="AO402" s="609"/>
      <c r="AP402" s="609"/>
      <c r="AQ402" s="609"/>
      <c r="AR402" s="609"/>
      <c r="AS402" s="609"/>
      <c r="AT402" s="609"/>
      <c r="AU402" s="609"/>
      <c r="AV402" s="609"/>
      <c r="AW402" s="609"/>
      <c r="AX402" s="609"/>
      <c r="AY402" s="609"/>
    </row>
    <row r="403" ht="14.25" customHeight="1">
      <c r="A403" s="705"/>
      <c r="B403" s="705"/>
      <c r="C403" s="706"/>
      <c r="D403" s="706"/>
      <c r="E403" s="705"/>
      <c r="F403" s="705"/>
      <c r="G403" s="706"/>
      <c r="H403" s="707"/>
      <c r="I403" s="708"/>
      <c r="J403" s="705"/>
      <c r="K403" s="705"/>
      <c r="L403" s="709"/>
      <c r="M403" s="705"/>
      <c r="N403" s="705"/>
      <c r="O403" s="709"/>
      <c r="P403" s="705"/>
      <c r="Q403" s="705"/>
      <c r="R403" s="710"/>
      <c r="S403" s="285"/>
      <c r="T403" s="705"/>
      <c r="U403" s="705"/>
      <c r="V403" s="705"/>
      <c r="W403" s="705"/>
      <c r="X403" s="711"/>
      <c r="Y403" s="711"/>
      <c r="Z403" s="340"/>
      <c r="AA403" s="340"/>
      <c r="AB403" s="340"/>
      <c r="AC403" s="340"/>
      <c r="AD403" s="340"/>
      <c r="AE403" s="340"/>
      <c r="AF403" s="609"/>
      <c r="AG403" s="609"/>
      <c r="AH403" s="609"/>
      <c r="AI403" s="609"/>
      <c r="AJ403" s="609"/>
      <c r="AK403" s="609"/>
      <c r="AL403" s="609"/>
      <c r="AM403" s="609"/>
      <c r="AN403" s="609"/>
      <c r="AO403" s="609"/>
      <c r="AP403" s="609"/>
      <c r="AQ403" s="609"/>
      <c r="AR403" s="609"/>
      <c r="AS403" s="609"/>
      <c r="AT403" s="609"/>
      <c r="AU403" s="609"/>
      <c r="AV403" s="609"/>
      <c r="AW403" s="609"/>
      <c r="AX403" s="609"/>
      <c r="AY403" s="609"/>
    </row>
    <row r="404" ht="14.25" customHeight="1">
      <c r="A404" s="705"/>
      <c r="B404" s="705"/>
      <c r="C404" s="706"/>
      <c r="D404" s="706"/>
      <c r="E404" s="705"/>
      <c r="F404" s="705"/>
      <c r="G404" s="706"/>
      <c r="H404" s="707"/>
      <c r="I404" s="708"/>
      <c r="J404" s="705"/>
      <c r="K404" s="705"/>
      <c r="L404" s="709"/>
      <c r="M404" s="705"/>
      <c r="N404" s="705"/>
      <c r="O404" s="709"/>
      <c r="P404" s="705"/>
      <c r="Q404" s="705"/>
      <c r="R404" s="710"/>
      <c r="S404" s="285"/>
      <c r="T404" s="705"/>
      <c r="U404" s="705"/>
      <c r="V404" s="705"/>
      <c r="W404" s="705"/>
      <c r="X404" s="711"/>
      <c r="Y404" s="711"/>
      <c r="Z404" s="340"/>
      <c r="AA404" s="340"/>
      <c r="AB404" s="340"/>
      <c r="AC404" s="340"/>
      <c r="AD404" s="340"/>
      <c r="AE404" s="340"/>
      <c r="AF404" s="609"/>
      <c r="AG404" s="609"/>
      <c r="AH404" s="609"/>
      <c r="AI404" s="609"/>
      <c r="AJ404" s="609"/>
      <c r="AK404" s="609"/>
      <c r="AL404" s="609"/>
      <c r="AM404" s="609"/>
      <c r="AN404" s="609"/>
      <c r="AO404" s="609"/>
      <c r="AP404" s="609"/>
      <c r="AQ404" s="609"/>
      <c r="AR404" s="609"/>
      <c r="AS404" s="609"/>
      <c r="AT404" s="609"/>
      <c r="AU404" s="609"/>
      <c r="AV404" s="609"/>
      <c r="AW404" s="609"/>
      <c r="AX404" s="609"/>
      <c r="AY404" s="609"/>
    </row>
    <row r="405" ht="14.25" customHeight="1">
      <c r="A405" s="705"/>
      <c r="B405" s="705"/>
      <c r="C405" s="706"/>
      <c r="D405" s="706"/>
      <c r="E405" s="705"/>
      <c r="F405" s="705"/>
      <c r="G405" s="706"/>
      <c r="H405" s="707"/>
      <c r="I405" s="708"/>
      <c r="J405" s="705"/>
      <c r="K405" s="705"/>
      <c r="L405" s="709"/>
      <c r="M405" s="705"/>
      <c r="N405" s="705"/>
      <c r="O405" s="709"/>
      <c r="P405" s="705"/>
      <c r="Q405" s="705"/>
      <c r="R405" s="710"/>
      <c r="S405" s="285"/>
      <c r="T405" s="705"/>
      <c r="U405" s="705"/>
      <c r="V405" s="705"/>
      <c r="W405" s="705"/>
      <c r="X405" s="711"/>
      <c r="Y405" s="711"/>
      <c r="Z405" s="340"/>
      <c r="AA405" s="340"/>
      <c r="AB405" s="340"/>
      <c r="AC405" s="340"/>
      <c r="AD405" s="340"/>
      <c r="AE405" s="340"/>
      <c r="AF405" s="609"/>
      <c r="AG405" s="609"/>
      <c r="AH405" s="609"/>
      <c r="AI405" s="609"/>
      <c r="AJ405" s="609"/>
      <c r="AK405" s="609"/>
      <c r="AL405" s="609"/>
      <c r="AM405" s="609"/>
      <c r="AN405" s="609"/>
      <c r="AO405" s="609"/>
      <c r="AP405" s="609"/>
      <c r="AQ405" s="609"/>
      <c r="AR405" s="609"/>
      <c r="AS405" s="609"/>
      <c r="AT405" s="609"/>
      <c r="AU405" s="609"/>
      <c r="AV405" s="609"/>
      <c r="AW405" s="609"/>
      <c r="AX405" s="609"/>
      <c r="AY405" s="609"/>
    </row>
    <row r="406" ht="14.25" customHeight="1">
      <c r="A406" s="705"/>
      <c r="B406" s="705"/>
      <c r="C406" s="706"/>
      <c r="D406" s="706"/>
      <c r="E406" s="705"/>
      <c r="F406" s="705"/>
      <c r="G406" s="706"/>
      <c r="H406" s="707"/>
      <c r="I406" s="708"/>
      <c r="J406" s="705"/>
      <c r="K406" s="705"/>
      <c r="L406" s="709"/>
      <c r="M406" s="705"/>
      <c r="N406" s="705"/>
      <c r="O406" s="709"/>
      <c r="P406" s="705"/>
      <c r="Q406" s="705"/>
      <c r="R406" s="710"/>
      <c r="S406" s="285"/>
      <c r="T406" s="705"/>
      <c r="U406" s="705"/>
      <c r="V406" s="705"/>
      <c r="W406" s="705"/>
      <c r="X406" s="711"/>
      <c r="Y406" s="711"/>
      <c r="Z406" s="340"/>
      <c r="AA406" s="340"/>
      <c r="AB406" s="340"/>
      <c r="AC406" s="340"/>
      <c r="AD406" s="340"/>
      <c r="AE406" s="340"/>
      <c r="AF406" s="609"/>
      <c r="AG406" s="609"/>
      <c r="AH406" s="609"/>
      <c r="AI406" s="609"/>
      <c r="AJ406" s="609"/>
      <c r="AK406" s="609"/>
      <c r="AL406" s="609"/>
      <c r="AM406" s="609"/>
      <c r="AN406" s="609"/>
      <c r="AO406" s="609"/>
      <c r="AP406" s="609"/>
      <c r="AQ406" s="609"/>
      <c r="AR406" s="609"/>
      <c r="AS406" s="609"/>
      <c r="AT406" s="609"/>
      <c r="AU406" s="609"/>
      <c r="AV406" s="609"/>
      <c r="AW406" s="609"/>
      <c r="AX406" s="609"/>
      <c r="AY406" s="609"/>
    </row>
    <row r="407" ht="14.25" customHeight="1">
      <c r="A407" s="705"/>
      <c r="B407" s="705"/>
      <c r="C407" s="706"/>
      <c r="D407" s="706"/>
      <c r="E407" s="705"/>
      <c r="F407" s="705"/>
      <c r="G407" s="706"/>
      <c r="H407" s="707"/>
      <c r="I407" s="708"/>
      <c r="J407" s="705"/>
      <c r="K407" s="705"/>
      <c r="L407" s="709"/>
      <c r="M407" s="705"/>
      <c r="N407" s="705"/>
      <c r="O407" s="709"/>
      <c r="P407" s="705"/>
      <c r="Q407" s="705"/>
      <c r="R407" s="710"/>
      <c r="S407" s="285"/>
      <c r="T407" s="705"/>
      <c r="U407" s="705"/>
      <c r="V407" s="705"/>
      <c r="W407" s="705"/>
      <c r="X407" s="711"/>
      <c r="Y407" s="711"/>
      <c r="Z407" s="340"/>
      <c r="AA407" s="340"/>
      <c r="AB407" s="340"/>
      <c r="AC407" s="340"/>
      <c r="AD407" s="340"/>
      <c r="AE407" s="340"/>
      <c r="AF407" s="609"/>
      <c r="AG407" s="609"/>
      <c r="AH407" s="609"/>
      <c r="AI407" s="609"/>
      <c r="AJ407" s="609"/>
      <c r="AK407" s="609"/>
      <c r="AL407" s="609"/>
      <c r="AM407" s="609"/>
      <c r="AN407" s="609"/>
      <c r="AO407" s="609"/>
      <c r="AP407" s="609"/>
      <c r="AQ407" s="609"/>
      <c r="AR407" s="609"/>
      <c r="AS407" s="609"/>
      <c r="AT407" s="609"/>
      <c r="AU407" s="609"/>
      <c r="AV407" s="609"/>
      <c r="AW407" s="609"/>
      <c r="AX407" s="609"/>
      <c r="AY407" s="609"/>
    </row>
    <row r="408" ht="14.25" customHeight="1">
      <c r="A408" s="705"/>
      <c r="B408" s="705"/>
      <c r="C408" s="706"/>
      <c r="D408" s="706"/>
      <c r="E408" s="705"/>
      <c r="F408" s="705"/>
      <c r="G408" s="706"/>
      <c r="H408" s="707"/>
      <c r="I408" s="708"/>
      <c r="J408" s="705"/>
      <c r="K408" s="705"/>
      <c r="L408" s="709"/>
      <c r="M408" s="705"/>
      <c r="N408" s="705"/>
      <c r="O408" s="709"/>
      <c r="P408" s="705"/>
      <c r="Q408" s="705"/>
      <c r="R408" s="710"/>
      <c r="S408" s="285"/>
      <c r="T408" s="705"/>
      <c r="U408" s="705"/>
      <c r="V408" s="705"/>
      <c r="W408" s="705"/>
      <c r="X408" s="711"/>
      <c r="Y408" s="711"/>
      <c r="Z408" s="340"/>
      <c r="AA408" s="340"/>
      <c r="AB408" s="340"/>
      <c r="AC408" s="340"/>
      <c r="AD408" s="340"/>
      <c r="AE408" s="340"/>
      <c r="AF408" s="609"/>
      <c r="AG408" s="609"/>
      <c r="AH408" s="609"/>
      <c r="AI408" s="609"/>
      <c r="AJ408" s="609"/>
      <c r="AK408" s="609"/>
      <c r="AL408" s="609"/>
      <c r="AM408" s="609"/>
      <c r="AN408" s="609"/>
      <c r="AO408" s="609"/>
      <c r="AP408" s="609"/>
      <c r="AQ408" s="609"/>
      <c r="AR408" s="609"/>
      <c r="AS408" s="609"/>
      <c r="AT408" s="609"/>
      <c r="AU408" s="609"/>
      <c r="AV408" s="609"/>
      <c r="AW408" s="609"/>
      <c r="AX408" s="609"/>
      <c r="AY408" s="609"/>
    </row>
    <row r="409" ht="14.25" customHeight="1">
      <c r="A409" s="705"/>
      <c r="B409" s="705"/>
      <c r="C409" s="706"/>
      <c r="D409" s="706"/>
      <c r="E409" s="705"/>
      <c r="F409" s="705"/>
      <c r="G409" s="706"/>
      <c r="H409" s="707"/>
      <c r="I409" s="708"/>
      <c r="J409" s="705"/>
      <c r="K409" s="705"/>
      <c r="L409" s="709"/>
      <c r="M409" s="705"/>
      <c r="N409" s="705"/>
      <c r="O409" s="709"/>
      <c r="P409" s="705"/>
      <c r="Q409" s="705"/>
      <c r="R409" s="710"/>
      <c r="S409" s="285"/>
      <c r="T409" s="705"/>
      <c r="U409" s="705"/>
      <c r="V409" s="705"/>
      <c r="W409" s="705"/>
      <c r="X409" s="711"/>
      <c r="Y409" s="711"/>
      <c r="Z409" s="340"/>
      <c r="AA409" s="340"/>
      <c r="AB409" s="340"/>
      <c r="AC409" s="340"/>
      <c r="AD409" s="340"/>
      <c r="AE409" s="340"/>
      <c r="AF409" s="609"/>
      <c r="AG409" s="609"/>
      <c r="AH409" s="609"/>
      <c r="AI409" s="609"/>
      <c r="AJ409" s="609"/>
      <c r="AK409" s="609"/>
      <c r="AL409" s="609"/>
      <c r="AM409" s="609"/>
      <c r="AN409" s="609"/>
      <c r="AO409" s="609"/>
      <c r="AP409" s="609"/>
      <c r="AQ409" s="609"/>
      <c r="AR409" s="609"/>
      <c r="AS409" s="609"/>
      <c r="AT409" s="609"/>
      <c r="AU409" s="609"/>
      <c r="AV409" s="609"/>
      <c r="AW409" s="609"/>
      <c r="AX409" s="609"/>
      <c r="AY409" s="609"/>
    </row>
    <row r="410" ht="14.25" customHeight="1">
      <c r="A410" s="705"/>
      <c r="B410" s="705"/>
      <c r="C410" s="706"/>
      <c r="D410" s="706"/>
      <c r="E410" s="705"/>
      <c r="F410" s="705"/>
      <c r="G410" s="706"/>
      <c r="H410" s="707"/>
      <c r="I410" s="708"/>
      <c r="J410" s="705"/>
      <c r="K410" s="705"/>
      <c r="L410" s="709"/>
      <c r="M410" s="705"/>
      <c r="N410" s="705"/>
      <c r="O410" s="709"/>
      <c r="P410" s="705"/>
      <c r="Q410" s="705"/>
      <c r="R410" s="710"/>
      <c r="S410" s="285"/>
      <c r="T410" s="705"/>
      <c r="U410" s="705"/>
      <c r="V410" s="705"/>
      <c r="W410" s="705"/>
      <c r="X410" s="711"/>
      <c r="Y410" s="711"/>
      <c r="Z410" s="340"/>
      <c r="AA410" s="340"/>
      <c r="AB410" s="340"/>
      <c r="AC410" s="340"/>
      <c r="AD410" s="340"/>
      <c r="AE410" s="340"/>
      <c r="AF410" s="609"/>
      <c r="AG410" s="609"/>
      <c r="AH410" s="609"/>
      <c r="AI410" s="609"/>
      <c r="AJ410" s="609"/>
      <c r="AK410" s="609"/>
      <c r="AL410" s="609"/>
      <c r="AM410" s="609"/>
      <c r="AN410" s="609"/>
      <c r="AO410" s="609"/>
      <c r="AP410" s="609"/>
      <c r="AQ410" s="609"/>
      <c r="AR410" s="609"/>
      <c r="AS410" s="609"/>
      <c r="AT410" s="609"/>
      <c r="AU410" s="609"/>
      <c r="AV410" s="609"/>
      <c r="AW410" s="609"/>
      <c r="AX410" s="609"/>
      <c r="AY410" s="609"/>
    </row>
    <row r="411" ht="14.25" customHeight="1">
      <c r="A411" s="705"/>
      <c r="B411" s="705"/>
      <c r="C411" s="706"/>
      <c r="D411" s="706"/>
      <c r="E411" s="705"/>
      <c r="F411" s="705"/>
      <c r="G411" s="706"/>
      <c r="H411" s="707"/>
      <c r="I411" s="708"/>
      <c r="J411" s="705"/>
      <c r="K411" s="705"/>
      <c r="L411" s="709"/>
      <c r="M411" s="705"/>
      <c r="N411" s="705"/>
      <c r="O411" s="709"/>
      <c r="P411" s="705"/>
      <c r="Q411" s="705"/>
      <c r="R411" s="710"/>
      <c r="S411" s="285"/>
      <c r="T411" s="705"/>
      <c r="U411" s="705"/>
      <c r="V411" s="705"/>
      <c r="W411" s="705"/>
      <c r="X411" s="711"/>
      <c r="Y411" s="711"/>
      <c r="Z411" s="340"/>
      <c r="AA411" s="340"/>
      <c r="AB411" s="340"/>
      <c r="AC411" s="340"/>
      <c r="AD411" s="340"/>
      <c r="AE411" s="340"/>
      <c r="AF411" s="609"/>
      <c r="AG411" s="609"/>
      <c r="AH411" s="609"/>
      <c r="AI411" s="609"/>
      <c r="AJ411" s="609"/>
      <c r="AK411" s="609"/>
      <c r="AL411" s="609"/>
      <c r="AM411" s="609"/>
      <c r="AN411" s="609"/>
      <c r="AO411" s="609"/>
      <c r="AP411" s="609"/>
      <c r="AQ411" s="609"/>
      <c r="AR411" s="609"/>
      <c r="AS411" s="609"/>
      <c r="AT411" s="609"/>
      <c r="AU411" s="609"/>
      <c r="AV411" s="609"/>
      <c r="AW411" s="609"/>
      <c r="AX411" s="609"/>
      <c r="AY411" s="609"/>
    </row>
    <row r="412" ht="15.75" customHeight="1">
      <c r="D412" s="258"/>
      <c r="Q412" s="258"/>
      <c r="U412" s="258"/>
    </row>
    <row r="413" ht="15.75" customHeight="1">
      <c r="D413" s="258"/>
      <c r="Q413" s="258"/>
      <c r="U413" s="258"/>
    </row>
    <row r="414" ht="15.75" customHeight="1">
      <c r="D414" s="258"/>
      <c r="Q414" s="258"/>
      <c r="U414" s="258"/>
    </row>
    <row r="415" ht="15.75" customHeight="1">
      <c r="D415" s="258"/>
      <c r="Q415" s="258"/>
      <c r="U415" s="258"/>
    </row>
    <row r="416" ht="15.75" customHeight="1">
      <c r="D416" s="258"/>
      <c r="Q416" s="258"/>
      <c r="U416" s="258"/>
    </row>
    <row r="417" ht="15.75" customHeight="1">
      <c r="D417" s="258"/>
      <c r="Q417" s="258"/>
      <c r="U417" s="258"/>
    </row>
    <row r="418" ht="15.75" customHeight="1">
      <c r="D418" s="258"/>
      <c r="Q418" s="258"/>
      <c r="U418" s="258"/>
    </row>
    <row r="419" ht="15.75" customHeight="1">
      <c r="D419" s="258"/>
      <c r="Q419" s="258"/>
      <c r="U419" s="258"/>
    </row>
    <row r="420" ht="15.75" customHeight="1">
      <c r="D420" s="258"/>
      <c r="Q420" s="258"/>
      <c r="U420" s="258"/>
    </row>
    <row r="421" ht="15.75" customHeight="1">
      <c r="D421" s="258"/>
      <c r="Q421" s="258"/>
      <c r="U421" s="258"/>
    </row>
    <row r="422" ht="15.75" customHeight="1">
      <c r="D422" s="258"/>
      <c r="Q422" s="258"/>
      <c r="U422" s="258"/>
    </row>
    <row r="423" ht="15.75" customHeight="1">
      <c r="D423" s="258"/>
      <c r="Q423" s="258"/>
      <c r="U423" s="258"/>
    </row>
    <row r="424" ht="15.75" customHeight="1">
      <c r="D424" s="258"/>
      <c r="Q424" s="258"/>
      <c r="U424" s="258"/>
    </row>
    <row r="425" ht="15.75" customHeight="1">
      <c r="D425" s="258"/>
      <c r="Q425" s="258"/>
      <c r="U425" s="258"/>
    </row>
    <row r="426" ht="15.75" customHeight="1">
      <c r="D426" s="258"/>
      <c r="Q426" s="258"/>
      <c r="U426" s="258"/>
    </row>
    <row r="427" ht="15.75" customHeight="1">
      <c r="D427" s="258"/>
      <c r="Q427" s="258"/>
      <c r="U427" s="258"/>
    </row>
    <row r="428" ht="15.75" customHeight="1">
      <c r="D428" s="258"/>
      <c r="Q428" s="258"/>
      <c r="U428" s="258"/>
    </row>
    <row r="429" ht="15.75" customHeight="1">
      <c r="D429" s="258"/>
      <c r="Q429" s="258"/>
      <c r="U429" s="258"/>
    </row>
    <row r="430" ht="15.75" customHeight="1">
      <c r="D430" s="258"/>
      <c r="Q430" s="258"/>
      <c r="U430" s="258"/>
    </row>
    <row r="431" ht="15.75" customHeight="1">
      <c r="D431" s="258"/>
      <c r="Q431" s="258"/>
      <c r="U431" s="258"/>
    </row>
    <row r="432" ht="15.75" customHeight="1">
      <c r="D432" s="258"/>
      <c r="Q432" s="258"/>
      <c r="U432" s="258"/>
    </row>
    <row r="433" ht="15.75" customHeight="1">
      <c r="D433" s="258"/>
      <c r="Q433" s="258"/>
      <c r="U433" s="258"/>
    </row>
    <row r="434" ht="15.75" customHeight="1">
      <c r="D434" s="258"/>
      <c r="Q434" s="258"/>
      <c r="U434" s="258"/>
    </row>
    <row r="435" ht="15.75" customHeight="1">
      <c r="D435" s="258"/>
      <c r="Q435" s="258"/>
      <c r="U435" s="258"/>
    </row>
    <row r="436" ht="15.75" customHeight="1">
      <c r="D436" s="258"/>
      <c r="Q436" s="258"/>
      <c r="U436" s="258"/>
    </row>
    <row r="437" ht="15.75" customHeight="1">
      <c r="D437" s="258"/>
      <c r="Q437" s="258"/>
      <c r="U437" s="258"/>
    </row>
    <row r="438" ht="15.75" customHeight="1">
      <c r="D438" s="258"/>
      <c r="Q438" s="258"/>
      <c r="U438" s="258"/>
    </row>
    <row r="439" ht="15.75" customHeight="1">
      <c r="D439" s="258"/>
      <c r="Q439" s="258"/>
      <c r="U439" s="258"/>
    </row>
    <row r="440" ht="15.75" customHeight="1">
      <c r="D440" s="258"/>
      <c r="Q440" s="258"/>
      <c r="U440" s="258"/>
    </row>
    <row r="441" ht="15.75" customHeight="1">
      <c r="D441" s="258"/>
      <c r="Q441" s="258"/>
      <c r="U441" s="258"/>
    </row>
    <row r="442" ht="15.75" customHeight="1">
      <c r="D442" s="258"/>
      <c r="Q442" s="258"/>
      <c r="U442" s="258"/>
    </row>
    <row r="443" ht="15.75" customHeight="1">
      <c r="D443" s="258"/>
      <c r="Q443" s="258"/>
      <c r="U443" s="258"/>
    </row>
    <row r="444" ht="15.75" customHeight="1">
      <c r="D444" s="258"/>
      <c r="Q444" s="258"/>
      <c r="U444" s="258"/>
    </row>
    <row r="445" ht="15.75" customHeight="1">
      <c r="D445" s="258"/>
      <c r="Q445" s="258"/>
      <c r="U445" s="258"/>
    </row>
    <row r="446" ht="15.75" customHeight="1">
      <c r="D446" s="258"/>
      <c r="Q446" s="258"/>
      <c r="U446" s="258"/>
    </row>
    <row r="447" ht="15.75" customHeight="1">
      <c r="D447" s="258"/>
      <c r="Q447" s="258"/>
      <c r="U447" s="258"/>
    </row>
    <row r="448" ht="15.75" customHeight="1">
      <c r="D448" s="258"/>
      <c r="Q448" s="258"/>
      <c r="U448" s="258"/>
    </row>
    <row r="449" ht="15.75" customHeight="1">
      <c r="D449" s="258"/>
      <c r="Q449" s="258"/>
      <c r="U449" s="258"/>
    </row>
    <row r="450" ht="15.75" customHeight="1">
      <c r="D450" s="258"/>
      <c r="Q450" s="258"/>
      <c r="U450" s="258"/>
    </row>
    <row r="451" ht="15.75" customHeight="1">
      <c r="D451" s="258"/>
      <c r="Q451" s="258"/>
      <c r="U451" s="258"/>
    </row>
    <row r="452" ht="15.75" customHeight="1">
      <c r="D452" s="258"/>
      <c r="Q452" s="258"/>
      <c r="U452" s="258"/>
    </row>
    <row r="453" ht="15.75" customHeight="1">
      <c r="D453" s="258"/>
      <c r="Q453" s="258"/>
      <c r="U453" s="258"/>
    </row>
    <row r="454" ht="15.75" customHeight="1">
      <c r="D454" s="258"/>
      <c r="Q454" s="258"/>
      <c r="U454" s="258"/>
    </row>
    <row r="455" ht="15.75" customHeight="1">
      <c r="D455" s="258"/>
      <c r="Q455" s="258"/>
      <c r="U455" s="258"/>
    </row>
    <row r="456" ht="15.75" customHeight="1">
      <c r="D456" s="258"/>
      <c r="Q456" s="258"/>
      <c r="U456" s="258"/>
    </row>
    <row r="457" ht="15.75" customHeight="1">
      <c r="D457" s="258"/>
      <c r="Q457" s="258"/>
      <c r="U457" s="258"/>
    </row>
    <row r="458" ht="15.75" customHeight="1">
      <c r="D458" s="258"/>
      <c r="Q458" s="258"/>
      <c r="U458" s="258"/>
    </row>
    <row r="459" ht="15.75" customHeight="1">
      <c r="D459" s="258"/>
      <c r="Q459" s="258"/>
      <c r="U459" s="258"/>
    </row>
    <row r="460" ht="15.75" customHeight="1">
      <c r="D460" s="258"/>
      <c r="Q460" s="258"/>
      <c r="U460" s="258"/>
    </row>
    <row r="461" ht="15.75" customHeight="1">
      <c r="D461" s="258"/>
      <c r="Q461" s="258"/>
      <c r="U461" s="258"/>
    </row>
    <row r="462" ht="15.75" customHeight="1">
      <c r="D462" s="258"/>
      <c r="Q462" s="258"/>
      <c r="U462" s="258"/>
    </row>
    <row r="463" ht="15.75" customHeight="1">
      <c r="D463" s="258"/>
      <c r="Q463" s="258"/>
      <c r="U463" s="258"/>
    </row>
    <row r="464" ht="15.75" customHeight="1">
      <c r="D464" s="258"/>
      <c r="Q464" s="258"/>
      <c r="U464" s="258"/>
    </row>
    <row r="465" ht="15.75" customHeight="1">
      <c r="D465" s="258"/>
      <c r="Q465" s="258"/>
      <c r="U465" s="258"/>
    </row>
    <row r="466" ht="15.75" customHeight="1">
      <c r="D466" s="258"/>
      <c r="Q466" s="258"/>
      <c r="U466" s="258"/>
    </row>
    <row r="467" ht="15.75" customHeight="1">
      <c r="D467" s="258"/>
      <c r="Q467" s="258"/>
      <c r="U467" s="258"/>
    </row>
    <row r="468" ht="15.75" customHeight="1">
      <c r="D468" s="258"/>
      <c r="Q468" s="258"/>
      <c r="U468" s="258"/>
    </row>
    <row r="469" ht="15.75" customHeight="1">
      <c r="D469" s="258"/>
      <c r="Q469" s="258"/>
      <c r="U469" s="258"/>
    </row>
    <row r="470" ht="15.75" customHeight="1">
      <c r="D470" s="258"/>
      <c r="Q470" s="258"/>
      <c r="U470" s="258"/>
    </row>
    <row r="471" ht="15.75" customHeight="1">
      <c r="D471" s="258"/>
      <c r="Q471" s="258"/>
      <c r="U471" s="258"/>
    </row>
    <row r="472" ht="15.75" customHeight="1">
      <c r="D472" s="258"/>
      <c r="Q472" s="258"/>
      <c r="U472" s="258"/>
    </row>
    <row r="473" ht="15.75" customHeight="1">
      <c r="D473" s="258"/>
      <c r="Q473" s="258"/>
      <c r="U473" s="258"/>
    </row>
    <row r="474" ht="15.75" customHeight="1">
      <c r="D474" s="258"/>
      <c r="Q474" s="258"/>
      <c r="U474" s="258"/>
    </row>
    <row r="475" ht="15.75" customHeight="1">
      <c r="D475" s="258"/>
      <c r="Q475" s="258"/>
      <c r="U475" s="258"/>
    </row>
    <row r="476" ht="15.75" customHeight="1">
      <c r="D476" s="258"/>
      <c r="Q476" s="258"/>
      <c r="U476" s="258"/>
    </row>
    <row r="477" ht="15.75" customHeight="1">
      <c r="D477" s="258"/>
      <c r="Q477" s="258"/>
      <c r="U477" s="258"/>
    </row>
    <row r="478" ht="15.75" customHeight="1">
      <c r="D478" s="258"/>
      <c r="Q478" s="258"/>
      <c r="U478" s="258"/>
    </row>
    <row r="479" ht="15.75" customHeight="1">
      <c r="D479" s="258"/>
      <c r="Q479" s="258"/>
      <c r="U479" s="258"/>
    </row>
    <row r="480" ht="15.75" customHeight="1">
      <c r="D480" s="258"/>
      <c r="Q480" s="258"/>
      <c r="U480" s="258"/>
    </row>
    <row r="481" ht="15.75" customHeight="1">
      <c r="D481" s="258"/>
      <c r="Q481" s="258"/>
      <c r="U481" s="258"/>
    </row>
    <row r="482" ht="15.75" customHeight="1">
      <c r="D482" s="258"/>
      <c r="Q482" s="258"/>
      <c r="U482" s="258"/>
    </row>
    <row r="483" ht="15.75" customHeight="1">
      <c r="D483" s="258"/>
      <c r="Q483" s="258"/>
      <c r="U483" s="258"/>
    </row>
    <row r="484" ht="15.75" customHeight="1">
      <c r="D484" s="258"/>
      <c r="Q484" s="258"/>
      <c r="U484" s="258"/>
    </row>
    <row r="485" ht="15.75" customHeight="1">
      <c r="D485" s="258"/>
      <c r="Q485" s="258"/>
      <c r="U485" s="258"/>
    </row>
    <row r="486" ht="15.75" customHeight="1">
      <c r="D486" s="258"/>
      <c r="Q486" s="258"/>
      <c r="U486" s="258"/>
    </row>
    <row r="487" ht="15.75" customHeight="1">
      <c r="D487" s="258"/>
      <c r="Q487" s="258"/>
      <c r="U487" s="258"/>
    </row>
    <row r="488" ht="15.75" customHeight="1">
      <c r="D488" s="258"/>
      <c r="Q488" s="258"/>
      <c r="U488" s="258"/>
    </row>
    <row r="489" ht="15.75" customHeight="1">
      <c r="D489" s="258"/>
      <c r="Q489" s="258"/>
      <c r="U489" s="258"/>
    </row>
    <row r="490" ht="15.75" customHeight="1">
      <c r="D490" s="258"/>
      <c r="Q490" s="258"/>
      <c r="U490" s="258"/>
    </row>
    <row r="491" ht="15.75" customHeight="1">
      <c r="D491" s="258"/>
      <c r="Q491" s="258"/>
      <c r="U491" s="258"/>
    </row>
    <row r="492" ht="15.75" customHeight="1">
      <c r="D492" s="258"/>
      <c r="Q492" s="258"/>
      <c r="U492" s="258"/>
    </row>
    <row r="493" ht="15.75" customHeight="1">
      <c r="D493" s="258"/>
      <c r="Q493" s="258"/>
      <c r="U493" s="258"/>
    </row>
    <row r="494" ht="15.75" customHeight="1">
      <c r="D494" s="258"/>
      <c r="Q494" s="258"/>
      <c r="U494" s="258"/>
    </row>
    <row r="495" ht="15.75" customHeight="1">
      <c r="D495" s="258"/>
      <c r="Q495" s="258"/>
      <c r="U495" s="258"/>
    </row>
    <row r="496" ht="15.75" customHeight="1">
      <c r="D496" s="258"/>
      <c r="Q496" s="258"/>
      <c r="U496" s="258"/>
    </row>
    <row r="497" ht="15.75" customHeight="1">
      <c r="D497" s="258"/>
      <c r="Q497" s="258"/>
      <c r="U497" s="258"/>
    </row>
    <row r="498" ht="15.75" customHeight="1">
      <c r="D498" s="258"/>
      <c r="Q498" s="258"/>
      <c r="U498" s="258"/>
    </row>
    <row r="499" ht="15.75" customHeight="1">
      <c r="D499" s="258"/>
      <c r="Q499" s="258"/>
      <c r="U499" s="258"/>
    </row>
    <row r="500" ht="15.75" customHeight="1">
      <c r="D500" s="258"/>
      <c r="Q500" s="258"/>
      <c r="U500" s="258"/>
    </row>
    <row r="501" ht="15.75" customHeight="1">
      <c r="D501" s="258"/>
      <c r="Q501" s="258"/>
      <c r="U501" s="258"/>
    </row>
    <row r="502" ht="15.75" customHeight="1">
      <c r="D502" s="258"/>
      <c r="Q502" s="258"/>
      <c r="U502" s="258"/>
    </row>
    <row r="503" ht="15.75" customHeight="1">
      <c r="D503" s="258"/>
      <c r="Q503" s="258"/>
      <c r="U503" s="258"/>
    </row>
    <row r="504" ht="15.75" customHeight="1">
      <c r="D504" s="258"/>
      <c r="Q504" s="258"/>
      <c r="U504" s="258"/>
    </row>
    <row r="505" ht="15.75" customHeight="1">
      <c r="D505" s="258"/>
      <c r="Q505" s="258"/>
      <c r="U505" s="258"/>
    </row>
    <row r="506" ht="15.75" customHeight="1">
      <c r="D506" s="258"/>
      <c r="Q506" s="258"/>
      <c r="U506" s="258"/>
    </row>
    <row r="507" ht="15.75" customHeight="1">
      <c r="D507" s="258"/>
      <c r="Q507" s="258"/>
      <c r="U507" s="258"/>
    </row>
    <row r="508" ht="15.75" customHeight="1">
      <c r="D508" s="258"/>
      <c r="Q508" s="258"/>
      <c r="U508" s="258"/>
    </row>
    <row r="509" ht="15.75" customHeight="1">
      <c r="D509" s="258"/>
      <c r="Q509" s="258"/>
      <c r="U509" s="258"/>
    </row>
    <row r="510" ht="15.75" customHeight="1">
      <c r="D510" s="258"/>
      <c r="Q510" s="258"/>
      <c r="U510" s="258"/>
    </row>
    <row r="511" ht="15.75" customHeight="1">
      <c r="D511" s="258"/>
      <c r="Q511" s="258"/>
      <c r="U511" s="258"/>
    </row>
    <row r="512" ht="15.75" customHeight="1">
      <c r="D512" s="258"/>
      <c r="Q512" s="258"/>
      <c r="U512" s="258"/>
    </row>
    <row r="513" ht="15.75" customHeight="1">
      <c r="D513" s="258"/>
      <c r="Q513" s="258"/>
      <c r="U513" s="258"/>
    </row>
    <row r="514" ht="15.75" customHeight="1">
      <c r="D514" s="258"/>
      <c r="Q514" s="258"/>
      <c r="U514" s="258"/>
    </row>
    <row r="515" ht="15.75" customHeight="1">
      <c r="D515" s="258"/>
      <c r="Q515" s="258"/>
      <c r="U515" s="258"/>
    </row>
    <row r="516" ht="15.75" customHeight="1">
      <c r="D516" s="258"/>
      <c r="Q516" s="258"/>
      <c r="U516" s="258"/>
    </row>
    <row r="517" ht="15.75" customHeight="1">
      <c r="D517" s="258"/>
      <c r="Q517" s="258"/>
      <c r="U517" s="258"/>
    </row>
    <row r="518" ht="15.75" customHeight="1">
      <c r="D518" s="258"/>
      <c r="Q518" s="258"/>
      <c r="U518" s="258"/>
    </row>
    <row r="519" ht="15.75" customHeight="1">
      <c r="D519" s="258"/>
      <c r="Q519" s="258"/>
      <c r="U519" s="258"/>
    </row>
    <row r="520" ht="15.75" customHeight="1">
      <c r="D520" s="258"/>
      <c r="Q520" s="258"/>
      <c r="U520" s="258"/>
    </row>
    <row r="521" ht="15.75" customHeight="1">
      <c r="D521" s="258"/>
      <c r="Q521" s="258"/>
      <c r="U521" s="258"/>
    </row>
    <row r="522" ht="15.75" customHeight="1">
      <c r="D522" s="258"/>
      <c r="Q522" s="258"/>
      <c r="U522" s="258"/>
    </row>
    <row r="523" ht="15.75" customHeight="1">
      <c r="D523" s="258"/>
      <c r="Q523" s="258"/>
      <c r="U523" s="258"/>
    </row>
    <row r="524" ht="15.75" customHeight="1">
      <c r="D524" s="258"/>
      <c r="Q524" s="258"/>
      <c r="U524" s="258"/>
    </row>
    <row r="525" ht="15.75" customHeight="1">
      <c r="D525" s="258"/>
      <c r="Q525" s="258"/>
      <c r="U525" s="258"/>
    </row>
    <row r="526" ht="15.75" customHeight="1">
      <c r="D526" s="258"/>
      <c r="Q526" s="258"/>
      <c r="U526" s="258"/>
    </row>
    <row r="527" ht="15.75" customHeight="1">
      <c r="D527" s="258"/>
      <c r="Q527" s="258"/>
      <c r="U527" s="258"/>
    </row>
    <row r="528" ht="15.75" customHeight="1">
      <c r="D528" s="258"/>
      <c r="Q528" s="258"/>
      <c r="U528" s="258"/>
    </row>
    <row r="529" ht="15.75" customHeight="1">
      <c r="D529" s="258"/>
      <c r="Q529" s="258"/>
      <c r="U529" s="258"/>
    </row>
    <row r="530" ht="15.75" customHeight="1">
      <c r="D530" s="258"/>
      <c r="Q530" s="258"/>
      <c r="U530" s="258"/>
    </row>
    <row r="531" ht="15.75" customHeight="1">
      <c r="D531" s="258"/>
      <c r="Q531" s="258"/>
      <c r="U531" s="258"/>
    </row>
    <row r="532" ht="15.75" customHeight="1">
      <c r="D532" s="258"/>
      <c r="Q532" s="258"/>
      <c r="U532" s="258"/>
    </row>
    <row r="533" ht="15.75" customHeight="1">
      <c r="D533" s="258"/>
      <c r="Q533" s="258"/>
      <c r="U533" s="258"/>
    </row>
    <row r="534" ht="15.75" customHeight="1">
      <c r="D534" s="258"/>
      <c r="Q534" s="258"/>
      <c r="U534" s="258"/>
    </row>
    <row r="535" ht="15.75" customHeight="1">
      <c r="D535" s="258"/>
      <c r="Q535" s="258"/>
      <c r="U535" s="258"/>
    </row>
    <row r="536" ht="15.75" customHeight="1">
      <c r="D536" s="258"/>
      <c r="Q536" s="258"/>
      <c r="U536" s="258"/>
    </row>
    <row r="537" ht="15.75" customHeight="1">
      <c r="D537" s="258"/>
      <c r="Q537" s="258"/>
      <c r="U537" s="258"/>
    </row>
    <row r="538" ht="15.75" customHeight="1">
      <c r="D538" s="258"/>
      <c r="Q538" s="258"/>
      <c r="U538" s="258"/>
    </row>
    <row r="539" ht="15.75" customHeight="1">
      <c r="D539" s="258"/>
      <c r="Q539" s="258"/>
      <c r="U539" s="258"/>
    </row>
    <row r="540" ht="15.75" customHeight="1">
      <c r="D540" s="258"/>
      <c r="Q540" s="258"/>
      <c r="U540" s="258"/>
    </row>
    <row r="541" ht="15.75" customHeight="1">
      <c r="D541" s="258"/>
      <c r="Q541" s="258"/>
      <c r="U541" s="258"/>
    </row>
    <row r="542" ht="15.75" customHeight="1">
      <c r="D542" s="258"/>
      <c r="Q542" s="258"/>
      <c r="U542" s="258"/>
    </row>
    <row r="543" ht="15.75" customHeight="1">
      <c r="D543" s="258"/>
      <c r="Q543" s="258"/>
      <c r="U543" s="258"/>
    </row>
    <row r="544" ht="15.75" customHeight="1">
      <c r="D544" s="258"/>
      <c r="Q544" s="258"/>
      <c r="U544" s="258"/>
    </row>
    <row r="545" ht="15.75" customHeight="1">
      <c r="D545" s="258"/>
      <c r="Q545" s="258"/>
      <c r="U545" s="258"/>
    </row>
    <row r="546" ht="15.75" customHeight="1">
      <c r="D546" s="258"/>
      <c r="Q546" s="258"/>
      <c r="U546" s="258"/>
    </row>
    <row r="547" ht="15.75" customHeight="1">
      <c r="D547" s="258"/>
      <c r="Q547" s="258"/>
      <c r="U547" s="258"/>
    </row>
    <row r="548" ht="15.75" customHeight="1">
      <c r="D548" s="258"/>
      <c r="Q548" s="258"/>
      <c r="U548" s="258"/>
    </row>
    <row r="549" ht="15.75" customHeight="1">
      <c r="D549" s="258"/>
      <c r="Q549" s="258"/>
      <c r="U549" s="258"/>
    </row>
    <row r="550" ht="15.75" customHeight="1">
      <c r="D550" s="258"/>
      <c r="Q550" s="258"/>
      <c r="U550" s="258"/>
    </row>
    <row r="551" ht="15.75" customHeight="1">
      <c r="D551" s="258"/>
      <c r="Q551" s="258"/>
      <c r="U551" s="258"/>
    </row>
    <row r="552" ht="15.75" customHeight="1">
      <c r="D552" s="258"/>
      <c r="Q552" s="258"/>
      <c r="U552" s="258"/>
    </row>
    <row r="553" ht="15.75" customHeight="1">
      <c r="D553" s="258"/>
      <c r="Q553" s="258"/>
      <c r="U553" s="258"/>
    </row>
    <row r="554" ht="15.75" customHeight="1">
      <c r="D554" s="258"/>
      <c r="Q554" s="258"/>
      <c r="U554" s="258"/>
    </row>
    <row r="555" ht="15.75" customHeight="1">
      <c r="D555" s="258"/>
      <c r="Q555" s="258"/>
      <c r="U555" s="258"/>
    </row>
    <row r="556" ht="15.75" customHeight="1">
      <c r="D556" s="258"/>
      <c r="Q556" s="258"/>
      <c r="U556" s="258"/>
    </row>
    <row r="557" ht="15.75" customHeight="1">
      <c r="D557" s="258"/>
      <c r="Q557" s="258"/>
      <c r="U557" s="258"/>
    </row>
    <row r="558" ht="15.75" customHeight="1">
      <c r="D558" s="258"/>
      <c r="Q558" s="258"/>
      <c r="U558" s="258"/>
    </row>
    <row r="559" ht="15.75" customHeight="1">
      <c r="D559" s="258"/>
      <c r="Q559" s="258"/>
      <c r="U559" s="258"/>
    </row>
    <row r="560" ht="15.75" customHeight="1">
      <c r="D560" s="258"/>
      <c r="Q560" s="258"/>
      <c r="U560" s="258"/>
    </row>
    <row r="561" ht="15.75" customHeight="1">
      <c r="D561" s="258"/>
      <c r="Q561" s="258"/>
      <c r="U561" s="258"/>
    </row>
    <row r="562" ht="15.75" customHeight="1">
      <c r="D562" s="258"/>
      <c r="Q562" s="258"/>
      <c r="U562" s="258"/>
    </row>
    <row r="563" ht="15.75" customHeight="1">
      <c r="D563" s="258"/>
      <c r="Q563" s="258"/>
      <c r="U563" s="258"/>
    </row>
    <row r="564" ht="15.75" customHeight="1">
      <c r="D564" s="258"/>
      <c r="Q564" s="258"/>
      <c r="U564" s="258"/>
    </row>
    <row r="565" ht="15.75" customHeight="1">
      <c r="D565" s="258"/>
      <c r="Q565" s="258"/>
      <c r="U565" s="258"/>
    </row>
    <row r="566" ht="15.75" customHeight="1">
      <c r="D566" s="258"/>
      <c r="Q566" s="258"/>
      <c r="U566" s="258"/>
    </row>
    <row r="567" ht="15.75" customHeight="1">
      <c r="D567" s="258"/>
      <c r="Q567" s="258"/>
      <c r="U567" s="258"/>
    </row>
    <row r="568" ht="15.75" customHeight="1">
      <c r="D568" s="258"/>
      <c r="Q568" s="258"/>
      <c r="U568" s="258"/>
    </row>
    <row r="569" ht="15.75" customHeight="1">
      <c r="D569" s="258"/>
      <c r="Q569" s="258"/>
      <c r="U569" s="258"/>
    </row>
    <row r="570" ht="15.75" customHeight="1">
      <c r="D570" s="258"/>
      <c r="Q570" s="258"/>
      <c r="U570" s="258"/>
    </row>
    <row r="571" ht="15.75" customHeight="1">
      <c r="D571" s="258"/>
      <c r="Q571" s="258"/>
      <c r="U571" s="258"/>
    </row>
    <row r="572" ht="15.75" customHeight="1">
      <c r="D572" s="258"/>
      <c r="Q572" s="258"/>
      <c r="U572" s="258"/>
    </row>
    <row r="573" ht="15.75" customHeight="1">
      <c r="D573" s="258"/>
      <c r="Q573" s="258"/>
      <c r="U573" s="258"/>
    </row>
    <row r="574" ht="15.75" customHeight="1">
      <c r="D574" s="258"/>
      <c r="Q574" s="258"/>
      <c r="U574" s="258"/>
    </row>
    <row r="575" ht="15.75" customHeight="1">
      <c r="D575" s="258"/>
      <c r="Q575" s="258"/>
      <c r="U575" s="258"/>
    </row>
    <row r="576" ht="15.75" customHeight="1">
      <c r="D576" s="258"/>
      <c r="Q576" s="258"/>
      <c r="U576" s="258"/>
    </row>
    <row r="577" ht="15.75" customHeight="1">
      <c r="D577" s="258"/>
      <c r="Q577" s="258"/>
      <c r="U577" s="258"/>
    </row>
    <row r="578" ht="15.75" customHeight="1">
      <c r="D578" s="258"/>
      <c r="Q578" s="258"/>
      <c r="U578" s="258"/>
    </row>
    <row r="579" ht="15.75" customHeight="1">
      <c r="D579" s="258"/>
      <c r="Q579" s="258"/>
      <c r="U579" s="258"/>
    </row>
    <row r="580" ht="15.75" customHeight="1">
      <c r="D580" s="258"/>
      <c r="Q580" s="258"/>
      <c r="U580" s="258"/>
    </row>
    <row r="581" ht="15.75" customHeight="1">
      <c r="D581" s="258"/>
      <c r="Q581" s="258"/>
      <c r="U581" s="258"/>
    </row>
    <row r="582" ht="15.75" customHeight="1">
      <c r="D582" s="258"/>
      <c r="Q582" s="258"/>
      <c r="U582" s="258"/>
    </row>
    <row r="583" ht="15.75" customHeight="1">
      <c r="D583" s="258"/>
      <c r="Q583" s="258"/>
      <c r="U583" s="258"/>
    </row>
    <row r="584" ht="15.75" customHeight="1">
      <c r="D584" s="258"/>
      <c r="Q584" s="258"/>
      <c r="U584" s="258"/>
    </row>
    <row r="585" ht="15.75" customHeight="1">
      <c r="D585" s="258"/>
      <c r="Q585" s="258"/>
      <c r="U585" s="258"/>
    </row>
    <row r="586" ht="15.75" customHeight="1">
      <c r="D586" s="258"/>
      <c r="Q586" s="258"/>
      <c r="U586" s="258"/>
    </row>
    <row r="587" ht="15.75" customHeight="1">
      <c r="D587" s="258"/>
      <c r="Q587" s="258"/>
      <c r="U587" s="258"/>
    </row>
    <row r="588" ht="15.75" customHeight="1">
      <c r="D588" s="258"/>
      <c r="Q588" s="258"/>
      <c r="U588" s="258"/>
    </row>
    <row r="589" ht="15.75" customHeight="1">
      <c r="D589" s="258"/>
      <c r="Q589" s="258"/>
      <c r="U589" s="258"/>
    </row>
    <row r="590" ht="15.75" customHeight="1">
      <c r="D590" s="258"/>
      <c r="Q590" s="258"/>
      <c r="U590" s="258"/>
    </row>
    <row r="591" ht="15.75" customHeight="1">
      <c r="D591" s="258"/>
      <c r="Q591" s="258"/>
      <c r="U591" s="258"/>
    </row>
    <row r="592" ht="15.75" customHeight="1">
      <c r="D592" s="258"/>
      <c r="Q592" s="258"/>
      <c r="U592" s="258"/>
    </row>
    <row r="593" ht="15.75" customHeight="1">
      <c r="D593" s="258"/>
      <c r="Q593" s="258"/>
      <c r="U593" s="258"/>
    </row>
    <row r="594" ht="15.75" customHeight="1">
      <c r="D594" s="258"/>
      <c r="Q594" s="258"/>
      <c r="U594" s="258"/>
    </row>
    <row r="595" ht="15.75" customHeight="1">
      <c r="D595" s="258"/>
      <c r="Q595" s="258"/>
      <c r="U595" s="258"/>
    </row>
    <row r="596" ht="15.75" customHeight="1">
      <c r="D596" s="258"/>
      <c r="Q596" s="258"/>
      <c r="U596" s="258"/>
    </row>
    <row r="597" ht="15.75" customHeight="1">
      <c r="D597" s="258"/>
      <c r="Q597" s="258"/>
      <c r="U597" s="258"/>
    </row>
    <row r="598" ht="15.75" customHeight="1">
      <c r="D598" s="258"/>
      <c r="Q598" s="258"/>
      <c r="U598" s="258"/>
    </row>
    <row r="599" ht="15.75" customHeight="1">
      <c r="D599" s="258"/>
      <c r="Q599" s="258"/>
      <c r="U599" s="258"/>
    </row>
    <row r="600" ht="15.75" customHeight="1">
      <c r="D600" s="258"/>
      <c r="Q600" s="258"/>
      <c r="U600" s="258"/>
    </row>
    <row r="601" ht="15.75" customHeight="1">
      <c r="D601" s="258"/>
      <c r="Q601" s="258"/>
      <c r="U601" s="258"/>
    </row>
    <row r="602" ht="15.75" customHeight="1">
      <c r="D602" s="258"/>
      <c r="Q602" s="258"/>
      <c r="U602" s="258"/>
    </row>
    <row r="603" ht="15.75" customHeight="1">
      <c r="D603" s="258"/>
      <c r="Q603" s="258"/>
      <c r="U603" s="258"/>
    </row>
    <row r="604" ht="15.75" customHeight="1">
      <c r="D604" s="258"/>
      <c r="Q604" s="258"/>
      <c r="U604" s="258"/>
    </row>
    <row r="605" ht="15.75" customHeight="1">
      <c r="D605" s="258"/>
      <c r="Q605" s="258"/>
      <c r="U605" s="258"/>
    </row>
    <row r="606" ht="15.75" customHeight="1">
      <c r="D606" s="258"/>
      <c r="Q606" s="258"/>
      <c r="U606" s="258"/>
    </row>
    <row r="607" ht="15.75" customHeight="1">
      <c r="D607" s="258"/>
      <c r="Q607" s="258"/>
      <c r="U607" s="258"/>
    </row>
    <row r="608" ht="15.75" customHeight="1">
      <c r="D608" s="258"/>
      <c r="Q608" s="258"/>
      <c r="U608" s="258"/>
    </row>
    <row r="609" ht="15.75" customHeight="1">
      <c r="D609" s="258"/>
      <c r="Q609" s="258"/>
      <c r="U609" s="258"/>
    </row>
    <row r="610" ht="15.75" customHeight="1">
      <c r="D610" s="258"/>
      <c r="Q610" s="258"/>
      <c r="U610" s="258"/>
    </row>
    <row r="611" ht="15.75" customHeight="1">
      <c r="D611" s="258"/>
      <c r="Q611" s="258"/>
      <c r="U611" s="258"/>
    </row>
    <row r="612" ht="15.75" customHeight="1">
      <c r="D612" s="258"/>
      <c r="Q612" s="258"/>
      <c r="U612" s="258"/>
    </row>
    <row r="613" ht="15.75" customHeight="1">
      <c r="D613" s="258"/>
      <c r="Q613" s="258"/>
      <c r="U613" s="258"/>
    </row>
    <row r="614" ht="15.75" customHeight="1">
      <c r="D614" s="258"/>
      <c r="Q614" s="258"/>
      <c r="U614" s="258"/>
    </row>
    <row r="615" ht="15.75" customHeight="1">
      <c r="D615" s="258"/>
      <c r="Q615" s="258"/>
      <c r="U615" s="258"/>
    </row>
    <row r="616" ht="15.75" customHeight="1">
      <c r="D616" s="258"/>
      <c r="Q616" s="258"/>
      <c r="U616" s="258"/>
    </row>
    <row r="617" ht="15.75" customHeight="1">
      <c r="D617" s="258"/>
      <c r="Q617" s="258"/>
      <c r="U617" s="258"/>
    </row>
    <row r="618" ht="15.75" customHeight="1">
      <c r="D618" s="258"/>
      <c r="Q618" s="258"/>
      <c r="U618" s="258"/>
    </row>
    <row r="619" ht="15.75" customHeight="1">
      <c r="D619" s="258"/>
      <c r="Q619" s="258"/>
      <c r="U619" s="258"/>
    </row>
    <row r="620" ht="15.75" customHeight="1">
      <c r="D620" s="258"/>
      <c r="Q620" s="258"/>
      <c r="U620" s="258"/>
    </row>
    <row r="621" ht="15.75" customHeight="1">
      <c r="D621" s="258"/>
      <c r="Q621" s="258"/>
      <c r="U621" s="258"/>
    </row>
    <row r="622" ht="15.75" customHeight="1">
      <c r="D622" s="258"/>
      <c r="Q622" s="258"/>
      <c r="U622" s="258"/>
    </row>
    <row r="623" ht="15.75" customHeight="1">
      <c r="D623" s="258"/>
      <c r="Q623" s="258"/>
      <c r="U623" s="258"/>
    </row>
    <row r="624" ht="15.75" customHeight="1">
      <c r="D624" s="258"/>
      <c r="Q624" s="258"/>
      <c r="U624" s="258"/>
    </row>
    <row r="625" ht="15.75" customHeight="1">
      <c r="D625" s="258"/>
      <c r="Q625" s="258"/>
      <c r="U625" s="258"/>
    </row>
    <row r="626" ht="15.75" customHeight="1">
      <c r="D626" s="258"/>
      <c r="Q626" s="258"/>
      <c r="U626" s="258"/>
    </row>
    <row r="627" ht="15.75" customHeight="1">
      <c r="D627" s="258"/>
      <c r="Q627" s="258"/>
      <c r="U627" s="258"/>
    </row>
    <row r="628" ht="15.75" customHeight="1">
      <c r="D628" s="258"/>
      <c r="Q628" s="258"/>
      <c r="U628" s="258"/>
    </row>
    <row r="629" ht="15.75" customHeight="1">
      <c r="D629" s="258"/>
      <c r="Q629" s="258"/>
      <c r="U629" s="258"/>
    </row>
    <row r="630" ht="15.75" customHeight="1">
      <c r="D630" s="258"/>
      <c r="Q630" s="258"/>
      <c r="U630" s="258"/>
    </row>
    <row r="631" ht="15.75" customHeight="1">
      <c r="D631" s="258"/>
      <c r="Q631" s="258"/>
      <c r="U631" s="258"/>
    </row>
    <row r="632" ht="15.75" customHeight="1">
      <c r="D632" s="258"/>
      <c r="Q632" s="258"/>
      <c r="U632" s="258"/>
    </row>
    <row r="633" ht="15.75" customHeight="1">
      <c r="D633" s="258"/>
      <c r="Q633" s="258"/>
      <c r="U633" s="258"/>
    </row>
    <row r="634" ht="15.75" customHeight="1">
      <c r="D634" s="258"/>
      <c r="Q634" s="258"/>
      <c r="U634" s="258"/>
    </row>
    <row r="635" ht="15.75" customHeight="1">
      <c r="D635" s="258"/>
      <c r="Q635" s="258"/>
      <c r="U635" s="258"/>
    </row>
    <row r="636" ht="15.75" customHeight="1">
      <c r="D636" s="258"/>
      <c r="Q636" s="258"/>
      <c r="U636" s="258"/>
    </row>
    <row r="637" ht="15.75" customHeight="1">
      <c r="D637" s="258"/>
      <c r="Q637" s="258"/>
      <c r="U637" s="258"/>
    </row>
    <row r="638" ht="15.75" customHeight="1">
      <c r="D638" s="258"/>
      <c r="Q638" s="258"/>
      <c r="U638" s="258"/>
    </row>
    <row r="639" ht="15.75" customHeight="1">
      <c r="D639" s="258"/>
      <c r="Q639" s="258"/>
      <c r="U639" s="258"/>
    </row>
    <row r="640" ht="15.75" customHeight="1">
      <c r="D640" s="258"/>
      <c r="Q640" s="258"/>
      <c r="U640" s="258"/>
    </row>
    <row r="641" ht="15.75" customHeight="1">
      <c r="D641" s="258"/>
      <c r="Q641" s="258"/>
      <c r="U641" s="258"/>
    </row>
    <row r="642" ht="15.75" customHeight="1">
      <c r="D642" s="258"/>
      <c r="Q642" s="258"/>
      <c r="U642" s="258"/>
    </row>
    <row r="643" ht="15.75" customHeight="1">
      <c r="D643" s="258"/>
      <c r="Q643" s="258"/>
      <c r="U643" s="258"/>
    </row>
    <row r="644" ht="15.75" customHeight="1">
      <c r="D644" s="258"/>
      <c r="Q644" s="258"/>
      <c r="U644" s="258"/>
    </row>
    <row r="645" ht="15.75" customHeight="1">
      <c r="D645" s="258"/>
      <c r="Q645" s="258"/>
      <c r="U645" s="258"/>
    </row>
    <row r="646" ht="15.75" customHeight="1">
      <c r="D646" s="258"/>
      <c r="Q646" s="258"/>
      <c r="U646" s="258"/>
    </row>
    <row r="647" ht="15.75" customHeight="1">
      <c r="D647" s="258"/>
      <c r="Q647" s="258"/>
      <c r="U647" s="258"/>
    </row>
    <row r="648" ht="15.75" customHeight="1">
      <c r="D648" s="258"/>
      <c r="Q648" s="258"/>
      <c r="U648" s="258"/>
    </row>
    <row r="649" ht="15.75" customHeight="1">
      <c r="D649" s="258"/>
      <c r="Q649" s="258"/>
      <c r="U649" s="258"/>
    </row>
    <row r="650" ht="15.75" customHeight="1">
      <c r="D650" s="258"/>
      <c r="Q650" s="258"/>
      <c r="U650" s="258"/>
    </row>
    <row r="651" ht="15.75" customHeight="1">
      <c r="D651" s="258"/>
      <c r="Q651" s="258"/>
      <c r="U651" s="258"/>
    </row>
    <row r="652" ht="15.75" customHeight="1">
      <c r="D652" s="258"/>
      <c r="Q652" s="258"/>
      <c r="U652" s="258"/>
    </row>
    <row r="653" ht="15.75" customHeight="1">
      <c r="D653" s="258"/>
      <c r="Q653" s="258"/>
      <c r="U653" s="258"/>
    </row>
    <row r="654" ht="15.75" customHeight="1">
      <c r="D654" s="258"/>
      <c r="Q654" s="258"/>
      <c r="U654" s="258"/>
    </row>
    <row r="655" ht="15.75" customHeight="1">
      <c r="D655" s="258"/>
      <c r="Q655" s="258"/>
      <c r="U655" s="258"/>
    </row>
    <row r="656" ht="15.75" customHeight="1">
      <c r="D656" s="258"/>
      <c r="Q656" s="258"/>
      <c r="U656" s="258"/>
    </row>
    <row r="657" ht="15.75" customHeight="1">
      <c r="D657" s="258"/>
      <c r="Q657" s="258"/>
      <c r="U657" s="258"/>
    </row>
    <row r="658" ht="15.75" customHeight="1">
      <c r="D658" s="258"/>
      <c r="Q658" s="258"/>
      <c r="U658" s="258"/>
    </row>
    <row r="659" ht="15.75" customHeight="1">
      <c r="D659" s="258"/>
      <c r="Q659" s="258"/>
      <c r="U659" s="258"/>
    </row>
    <row r="660" ht="15.75" customHeight="1">
      <c r="D660" s="258"/>
      <c r="Q660" s="258"/>
      <c r="U660" s="258"/>
    </row>
    <row r="661" ht="15.75" customHeight="1">
      <c r="D661" s="258"/>
      <c r="Q661" s="258"/>
      <c r="U661" s="258"/>
    </row>
    <row r="662" ht="15.75" customHeight="1">
      <c r="D662" s="258"/>
      <c r="Q662" s="258"/>
      <c r="U662" s="258"/>
    </row>
    <row r="663" ht="15.75" customHeight="1">
      <c r="D663" s="258"/>
      <c r="Q663" s="258"/>
      <c r="U663" s="258"/>
    </row>
    <row r="664" ht="15.75" customHeight="1">
      <c r="D664" s="258"/>
      <c r="Q664" s="258"/>
      <c r="U664" s="258"/>
    </row>
    <row r="665" ht="15.75" customHeight="1">
      <c r="D665" s="258"/>
      <c r="Q665" s="258"/>
      <c r="U665" s="258"/>
    </row>
    <row r="666" ht="15.75" customHeight="1">
      <c r="D666" s="258"/>
      <c r="Q666" s="258"/>
      <c r="U666" s="258"/>
    </row>
    <row r="667" ht="15.75" customHeight="1">
      <c r="D667" s="258"/>
      <c r="Q667" s="258"/>
      <c r="U667" s="258"/>
    </row>
    <row r="668" ht="15.75" customHeight="1">
      <c r="D668" s="258"/>
      <c r="Q668" s="258"/>
      <c r="U668" s="258"/>
    </row>
    <row r="669" ht="15.75" customHeight="1">
      <c r="D669" s="258"/>
      <c r="Q669" s="258"/>
      <c r="U669" s="258"/>
    </row>
    <row r="670" ht="15.75" customHeight="1">
      <c r="D670" s="258"/>
      <c r="Q670" s="258"/>
      <c r="U670" s="258"/>
    </row>
    <row r="671" ht="15.75" customHeight="1">
      <c r="D671" s="258"/>
      <c r="Q671" s="258"/>
      <c r="U671" s="258"/>
    </row>
    <row r="672" ht="15.75" customHeight="1">
      <c r="D672" s="258"/>
      <c r="Q672" s="258"/>
      <c r="U672" s="258"/>
    </row>
    <row r="673" ht="15.75" customHeight="1">
      <c r="D673" s="258"/>
      <c r="Q673" s="258"/>
      <c r="U673" s="258"/>
    </row>
    <row r="674" ht="15.75" customHeight="1">
      <c r="D674" s="258"/>
      <c r="Q674" s="258"/>
      <c r="U674" s="258"/>
    </row>
    <row r="675" ht="15.75" customHeight="1">
      <c r="D675" s="258"/>
      <c r="Q675" s="258"/>
      <c r="U675" s="258"/>
    </row>
    <row r="676" ht="15.75" customHeight="1">
      <c r="D676" s="258"/>
      <c r="Q676" s="258"/>
      <c r="U676" s="258"/>
    </row>
    <row r="677" ht="15.75" customHeight="1">
      <c r="D677" s="258"/>
      <c r="Q677" s="258"/>
      <c r="U677" s="258"/>
    </row>
    <row r="678" ht="15.75" customHeight="1">
      <c r="D678" s="258"/>
      <c r="Q678" s="258"/>
      <c r="U678" s="258"/>
    </row>
    <row r="679" ht="15.75" customHeight="1">
      <c r="D679" s="258"/>
      <c r="Q679" s="258"/>
      <c r="U679" s="258"/>
    </row>
    <row r="680" ht="15.75" customHeight="1">
      <c r="D680" s="258"/>
      <c r="Q680" s="258"/>
      <c r="U680" s="258"/>
    </row>
    <row r="681" ht="15.75" customHeight="1">
      <c r="D681" s="258"/>
      <c r="Q681" s="258"/>
      <c r="U681" s="258"/>
    </row>
    <row r="682" ht="15.75" customHeight="1">
      <c r="D682" s="258"/>
      <c r="Q682" s="258"/>
      <c r="U682" s="258"/>
    </row>
    <row r="683" ht="15.75" customHeight="1">
      <c r="D683" s="258"/>
      <c r="Q683" s="258"/>
      <c r="U683" s="258"/>
    </row>
    <row r="684" ht="15.75" customHeight="1">
      <c r="D684" s="258"/>
      <c r="Q684" s="258"/>
      <c r="U684" s="258"/>
    </row>
    <row r="685" ht="15.75" customHeight="1">
      <c r="D685" s="258"/>
      <c r="Q685" s="258"/>
      <c r="U685" s="258"/>
    </row>
    <row r="686" ht="15.75" customHeight="1">
      <c r="D686" s="258"/>
      <c r="Q686" s="258"/>
      <c r="U686" s="258"/>
    </row>
    <row r="687" ht="15.75" customHeight="1">
      <c r="D687" s="258"/>
      <c r="Q687" s="258"/>
      <c r="U687" s="258"/>
    </row>
    <row r="688" ht="15.75" customHeight="1">
      <c r="D688" s="258"/>
      <c r="Q688" s="258"/>
      <c r="U688" s="258"/>
    </row>
    <row r="689" ht="15.75" customHeight="1">
      <c r="D689" s="258"/>
      <c r="Q689" s="258"/>
      <c r="U689" s="258"/>
    </row>
    <row r="690" ht="15.75" customHeight="1">
      <c r="D690" s="258"/>
      <c r="Q690" s="258"/>
      <c r="U690" s="258"/>
    </row>
    <row r="691" ht="15.75" customHeight="1">
      <c r="D691" s="258"/>
      <c r="Q691" s="258"/>
      <c r="U691" s="258"/>
    </row>
    <row r="692" ht="15.75" customHeight="1">
      <c r="D692" s="258"/>
      <c r="Q692" s="258"/>
      <c r="U692" s="258"/>
    </row>
    <row r="693" ht="15.75" customHeight="1">
      <c r="D693" s="258"/>
      <c r="Q693" s="258"/>
      <c r="U693" s="258"/>
    </row>
    <row r="694" ht="15.75" customHeight="1">
      <c r="D694" s="258"/>
      <c r="Q694" s="258"/>
      <c r="U694" s="258"/>
    </row>
    <row r="695" ht="15.75" customHeight="1">
      <c r="D695" s="258"/>
      <c r="Q695" s="258"/>
      <c r="U695" s="258"/>
    </row>
    <row r="696" ht="15.75" customHeight="1">
      <c r="D696" s="258"/>
      <c r="Q696" s="258"/>
      <c r="U696" s="258"/>
    </row>
    <row r="697" ht="15.75" customHeight="1">
      <c r="D697" s="258"/>
      <c r="Q697" s="258"/>
      <c r="U697" s="258"/>
    </row>
    <row r="698" ht="15.75" customHeight="1">
      <c r="D698" s="258"/>
      <c r="Q698" s="258"/>
      <c r="U698" s="258"/>
    </row>
    <row r="699" ht="15.75" customHeight="1">
      <c r="D699" s="258"/>
      <c r="Q699" s="258"/>
      <c r="U699" s="258"/>
    </row>
    <row r="700" ht="15.75" customHeight="1">
      <c r="D700" s="258"/>
      <c r="Q700" s="258"/>
      <c r="U700" s="258"/>
    </row>
    <row r="701" ht="15.75" customHeight="1">
      <c r="D701" s="258"/>
      <c r="Q701" s="258"/>
      <c r="U701" s="258"/>
    </row>
    <row r="702" ht="15.75" customHeight="1">
      <c r="D702" s="258"/>
      <c r="Q702" s="258"/>
      <c r="U702" s="258"/>
    </row>
    <row r="703" ht="15.75" customHeight="1">
      <c r="D703" s="258"/>
      <c r="Q703" s="258"/>
      <c r="U703" s="258"/>
    </row>
    <row r="704" ht="15.75" customHeight="1">
      <c r="D704" s="258"/>
      <c r="Q704" s="258"/>
      <c r="U704" s="258"/>
    </row>
    <row r="705" ht="15.75" customHeight="1">
      <c r="D705" s="258"/>
      <c r="Q705" s="258"/>
      <c r="U705" s="258"/>
    </row>
    <row r="706" ht="15.75" customHeight="1">
      <c r="D706" s="258"/>
      <c r="Q706" s="258"/>
      <c r="U706" s="258"/>
    </row>
    <row r="707" ht="15.75" customHeight="1">
      <c r="D707" s="258"/>
      <c r="Q707" s="258"/>
      <c r="U707" s="258"/>
    </row>
    <row r="708" ht="15.75" customHeight="1">
      <c r="D708" s="258"/>
      <c r="Q708" s="258"/>
      <c r="U708" s="258"/>
    </row>
    <row r="709" ht="15.75" customHeight="1">
      <c r="D709" s="258"/>
      <c r="Q709" s="258"/>
      <c r="U709" s="258"/>
    </row>
    <row r="710" ht="15.75" customHeight="1">
      <c r="D710" s="258"/>
      <c r="Q710" s="258"/>
      <c r="U710" s="258"/>
    </row>
    <row r="711" ht="15.75" customHeight="1">
      <c r="D711" s="258"/>
      <c r="Q711" s="258"/>
      <c r="U711" s="258"/>
    </row>
    <row r="712" ht="15.75" customHeight="1">
      <c r="D712" s="258"/>
      <c r="Q712" s="258"/>
      <c r="U712" s="258"/>
    </row>
    <row r="713" ht="15.75" customHeight="1">
      <c r="D713" s="258"/>
      <c r="Q713" s="258"/>
      <c r="U713" s="258"/>
    </row>
    <row r="714" ht="15.75" customHeight="1">
      <c r="D714" s="258"/>
      <c r="Q714" s="258"/>
      <c r="U714" s="258"/>
    </row>
    <row r="715" ht="15.75" customHeight="1">
      <c r="D715" s="258"/>
      <c r="Q715" s="258"/>
      <c r="U715" s="258"/>
    </row>
    <row r="716" ht="15.75" customHeight="1">
      <c r="D716" s="258"/>
      <c r="Q716" s="258"/>
      <c r="U716" s="258"/>
    </row>
    <row r="717" ht="15.75" customHeight="1">
      <c r="D717" s="258"/>
      <c r="Q717" s="258"/>
      <c r="U717" s="258"/>
    </row>
    <row r="718" ht="15.75" customHeight="1">
      <c r="D718" s="258"/>
      <c r="Q718" s="258"/>
      <c r="U718" s="258"/>
    </row>
    <row r="719" ht="15.75" customHeight="1">
      <c r="D719" s="258"/>
      <c r="Q719" s="258"/>
      <c r="U719" s="258"/>
    </row>
    <row r="720" ht="15.75" customHeight="1">
      <c r="D720" s="258"/>
      <c r="Q720" s="258"/>
      <c r="U720" s="258"/>
    </row>
    <row r="721" ht="15.75" customHeight="1">
      <c r="D721" s="258"/>
      <c r="Q721" s="258"/>
      <c r="U721" s="258"/>
    </row>
    <row r="722" ht="15.75" customHeight="1">
      <c r="D722" s="258"/>
      <c r="Q722" s="258"/>
      <c r="U722" s="258"/>
    </row>
    <row r="723" ht="15.75" customHeight="1">
      <c r="D723" s="258"/>
      <c r="Q723" s="258"/>
      <c r="U723" s="258"/>
    </row>
    <row r="724" ht="15.75" customHeight="1">
      <c r="D724" s="258"/>
      <c r="Q724" s="258"/>
      <c r="U724" s="258"/>
    </row>
    <row r="725" ht="15.75" customHeight="1">
      <c r="D725" s="258"/>
      <c r="Q725" s="258"/>
      <c r="U725" s="258"/>
    </row>
    <row r="726" ht="15.75" customHeight="1">
      <c r="D726" s="258"/>
      <c r="Q726" s="258"/>
      <c r="U726" s="258"/>
    </row>
    <row r="727" ht="15.75" customHeight="1">
      <c r="D727" s="258"/>
      <c r="Q727" s="258"/>
      <c r="U727" s="258"/>
    </row>
    <row r="728" ht="15.75" customHeight="1">
      <c r="D728" s="258"/>
      <c r="Q728" s="258"/>
      <c r="U728" s="258"/>
    </row>
    <row r="729" ht="15.75" customHeight="1">
      <c r="D729" s="258"/>
      <c r="Q729" s="258"/>
      <c r="U729" s="258"/>
    </row>
    <row r="730" ht="15.75" customHeight="1">
      <c r="D730" s="258"/>
      <c r="Q730" s="258"/>
      <c r="U730" s="258"/>
    </row>
    <row r="731" ht="15.75" customHeight="1">
      <c r="D731" s="258"/>
      <c r="Q731" s="258"/>
      <c r="U731" s="258"/>
    </row>
    <row r="732" ht="15.75" customHeight="1">
      <c r="D732" s="258"/>
      <c r="Q732" s="258"/>
      <c r="U732" s="258"/>
    </row>
    <row r="733" ht="15.75" customHeight="1">
      <c r="D733" s="258"/>
      <c r="Q733" s="258"/>
      <c r="U733" s="258"/>
    </row>
    <row r="734" ht="15.75" customHeight="1">
      <c r="D734" s="258"/>
      <c r="Q734" s="258"/>
      <c r="U734" s="258"/>
    </row>
    <row r="735" ht="15.75" customHeight="1">
      <c r="D735" s="258"/>
      <c r="Q735" s="258"/>
      <c r="U735" s="258"/>
    </row>
    <row r="736" ht="15.75" customHeight="1">
      <c r="D736" s="258"/>
      <c r="Q736" s="258"/>
      <c r="U736" s="258"/>
    </row>
    <row r="737" ht="15.75" customHeight="1">
      <c r="D737" s="258"/>
      <c r="Q737" s="258"/>
      <c r="U737" s="258"/>
    </row>
    <row r="738" ht="15.75" customHeight="1">
      <c r="D738" s="258"/>
      <c r="Q738" s="258"/>
      <c r="U738" s="258"/>
    </row>
    <row r="739" ht="15.75" customHeight="1">
      <c r="D739" s="258"/>
      <c r="Q739" s="258"/>
      <c r="U739" s="258"/>
    </row>
    <row r="740" ht="15.75" customHeight="1">
      <c r="D740" s="258"/>
      <c r="Q740" s="258"/>
      <c r="U740" s="258"/>
    </row>
    <row r="741" ht="15.75" customHeight="1">
      <c r="D741" s="258"/>
      <c r="Q741" s="258"/>
      <c r="U741" s="258"/>
    </row>
    <row r="742" ht="15.75" customHeight="1">
      <c r="D742" s="258"/>
      <c r="Q742" s="258"/>
      <c r="U742" s="258"/>
    </row>
    <row r="743" ht="15.75" customHeight="1">
      <c r="D743" s="258"/>
      <c r="Q743" s="258"/>
      <c r="U743" s="258"/>
    </row>
    <row r="744" ht="15.75" customHeight="1">
      <c r="D744" s="258"/>
      <c r="Q744" s="258"/>
      <c r="U744" s="258"/>
    </row>
    <row r="745" ht="15.75" customHeight="1">
      <c r="D745" s="258"/>
      <c r="Q745" s="258"/>
      <c r="U745" s="258"/>
    </row>
    <row r="746" ht="15.75" customHeight="1">
      <c r="D746" s="258"/>
      <c r="Q746" s="258"/>
      <c r="U746" s="258"/>
    </row>
    <row r="747" ht="15.75" customHeight="1">
      <c r="D747" s="258"/>
      <c r="Q747" s="258"/>
      <c r="U747" s="258"/>
    </row>
    <row r="748" ht="15.75" customHeight="1">
      <c r="D748" s="258"/>
      <c r="Q748" s="258"/>
      <c r="U748" s="258"/>
    </row>
    <row r="749" ht="15.75" customHeight="1">
      <c r="D749" s="258"/>
      <c r="Q749" s="258"/>
      <c r="U749" s="258"/>
    </row>
    <row r="750" ht="15.75" customHeight="1">
      <c r="D750" s="258"/>
      <c r="Q750" s="258"/>
      <c r="U750" s="258"/>
    </row>
    <row r="751" ht="15.75" customHeight="1">
      <c r="D751" s="258"/>
      <c r="Q751" s="258"/>
      <c r="U751" s="258"/>
    </row>
    <row r="752" ht="15.75" customHeight="1">
      <c r="D752" s="258"/>
      <c r="Q752" s="258"/>
      <c r="U752" s="258"/>
    </row>
    <row r="753" ht="15.75" customHeight="1">
      <c r="D753" s="258"/>
      <c r="Q753" s="258"/>
      <c r="U753" s="258"/>
    </row>
    <row r="754" ht="15.75" customHeight="1">
      <c r="D754" s="258"/>
      <c r="Q754" s="258"/>
      <c r="U754" s="258"/>
    </row>
    <row r="755" ht="15.75" customHeight="1">
      <c r="D755" s="258"/>
      <c r="Q755" s="258"/>
      <c r="U755" s="258"/>
    </row>
    <row r="756" ht="15.75" customHeight="1">
      <c r="D756" s="258"/>
      <c r="Q756" s="258"/>
      <c r="U756" s="258"/>
    </row>
    <row r="757" ht="15.75" customHeight="1">
      <c r="D757" s="258"/>
      <c r="Q757" s="258"/>
      <c r="U757" s="258"/>
    </row>
    <row r="758" ht="15.75" customHeight="1">
      <c r="D758" s="258"/>
      <c r="Q758" s="258"/>
      <c r="U758" s="258"/>
    </row>
    <row r="759" ht="15.75" customHeight="1">
      <c r="D759" s="258"/>
      <c r="Q759" s="258"/>
      <c r="U759" s="258"/>
    </row>
    <row r="760" ht="15.75" customHeight="1">
      <c r="D760" s="258"/>
      <c r="Q760" s="258"/>
      <c r="U760" s="258"/>
    </row>
    <row r="761" ht="15.75" customHeight="1">
      <c r="D761" s="258"/>
      <c r="Q761" s="258"/>
      <c r="U761" s="258"/>
    </row>
    <row r="762" ht="15.75" customHeight="1">
      <c r="D762" s="258"/>
      <c r="Q762" s="258"/>
      <c r="U762" s="258"/>
    </row>
    <row r="763" ht="15.75" customHeight="1">
      <c r="D763" s="258"/>
      <c r="Q763" s="258"/>
      <c r="U763" s="258"/>
    </row>
    <row r="764" ht="15.75" customHeight="1">
      <c r="D764" s="258"/>
      <c r="Q764" s="258"/>
      <c r="U764" s="258"/>
    </row>
    <row r="765" ht="15.75" customHeight="1">
      <c r="D765" s="258"/>
      <c r="Q765" s="258"/>
      <c r="U765" s="258"/>
    </row>
    <row r="766" ht="15.75" customHeight="1">
      <c r="D766" s="258"/>
      <c r="Q766" s="258"/>
      <c r="U766" s="258"/>
    </row>
    <row r="767" ht="15.75" customHeight="1">
      <c r="D767" s="258"/>
      <c r="Q767" s="258"/>
      <c r="U767" s="258"/>
    </row>
    <row r="768" ht="15.75" customHeight="1">
      <c r="D768" s="258"/>
      <c r="Q768" s="258"/>
      <c r="U768" s="258"/>
    </row>
    <row r="769" ht="15.75" customHeight="1">
      <c r="D769" s="258"/>
      <c r="Q769" s="258"/>
      <c r="U769" s="258"/>
    </row>
    <row r="770" ht="15.75" customHeight="1">
      <c r="D770" s="258"/>
      <c r="Q770" s="258"/>
      <c r="U770" s="258"/>
    </row>
    <row r="771" ht="15.75" customHeight="1">
      <c r="D771" s="258"/>
      <c r="Q771" s="258"/>
      <c r="U771" s="258"/>
    </row>
    <row r="772" ht="15.75" customHeight="1">
      <c r="D772" s="258"/>
      <c r="Q772" s="258"/>
      <c r="U772" s="258"/>
    </row>
    <row r="773" ht="15.75" customHeight="1">
      <c r="D773" s="258"/>
      <c r="Q773" s="258"/>
      <c r="U773" s="258"/>
    </row>
    <row r="774" ht="15.75" customHeight="1">
      <c r="D774" s="258"/>
      <c r="Q774" s="258"/>
      <c r="U774" s="258"/>
    </row>
    <row r="775" ht="15.75" customHeight="1">
      <c r="D775" s="258"/>
      <c r="Q775" s="258"/>
      <c r="U775" s="258"/>
    </row>
    <row r="776" ht="15.75" customHeight="1">
      <c r="D776" s="258"/>
      <c r="Q776" s="258"/>
      <c r="U776" s="258"/>
    </row>
    <row r="777" ht="15.75" customHeight="1">
      <c r="D777" s="258"/>
      <c r="Q777" s="258"/>
      <c r="U777" s="258"/>
    </row>
    <row r="778" ht="15.75" customHeight="1">
      <c r="D778" s="258"/>
      <c r="Q778" s="258"/>
      <c r="U778" s="258"/>
    </row>
    <row r="779" ht="15.75" customHeight="1">
      <c r="D779" s="258"/>
      <c r="Q779" s="258"/>
      <c r="U779" s="258"/>
    </row>
    <row r="780" ht="15.75" customHeight="1">
      <c r="D780" s="258"/>
      <c r="Q780" s="258"/>
      <c r="U780" s="258"/>
    </row>
    <row r="781" ht="15.75" customHeight="1">
      <c r="D781" s="258"/>
      <c r="Q781" s="258"/>
      <c r="U781" s="258"/>
    </row>
    <row r="782" ht="15.75" customHeight="1">
      <c r="D782" s="258"/>
      <c r="Q782" s="258"/>
      <c r="U782" s="258"/>
    </row>
    <row r="783" ht="15.75" customHeight="1">
      <c r="D783" s="258"/>
      <c r="Q783" s="258"/>
      <c r="U783" s="258"/>
    </row>
    <row r="784" ht="15.75" customHeight="1">
      <c r="D784" s="258"/>
      <c r="Q784" s="258"/>
      <c r="U784" s="258"/>
    </row>
    <row r="785" ht="15.75" customHeight="1">
      <c r="D785" s="258"/>
      <c r="Q785" s="258"/>
      <c r="U785" s="258"/>
    </row>
    <row r="786" ht="15.75" customHeight="1">
      <c r="D786" s="258"/>
      <c r="Q786" s="258"/>
      <c r="U786" s="258"/>
    </row>
    <row r="787" ht="15.75" customHeight="1">
      <c r="D787" s="258"/>
      <c r="Q787" s="258"/>
      <c r="U787" s="258"/>
    </row>
    <row r="788" ht="15.75" customHeight="1">
      <c r="D788" s="258"/>
      <c r="Q788" s="258"/>
      <c r="U788" s="258"/>
    </row>
    <row r="789" ht="15.75" customHeight="1">
      <c r="D789" s="258"/>
      <c r="Q789" s="258"/>
      <c r="U789" s="258"/>
    </row>
    <row r="790" ht="15.75" customHeight="1">
      <c r="D790" s="258"/>
      <c r="Q790" s="258"/>
      <c r="U790" s="258"/>
    </row>
    <row r="791" ht="15.75" customHeight="1">
      <c r="D791" s="258"/>
      <c r="Q791" s="258"/>
      <c r="U791" s="258"/>
    </row>
    <row r="792" ht="15.75" customHeight="1">
      <c r="D792" s="258"/>
      <c r="Q792" s="258"/>
      <c r="U792" s="258"/>
    </row>
    <row r="793" ht="15.75" customHeight="1">
      <c r="D793" s="258"/>
      <c r="Q793" s="258"/>
      <c r="U793" s="258"/>
    </row>
    <row r="794" ht="15.75" customHeight="1">
      <c r="D794" s="258"/>
      <c r="Q794" s="258"/>
      <c r="U794" s="258"/>
    </row>
    <row r="795" ht="15.75" customHeight="1">
      <c r="D795" s="258"/>
      <c r="Q795" s="258"/>
      <c r="U795" s="258"/>
    </row>
    <row r="796" ht="15.75" customHeight="1">
      <c r="D796" s="258"/>
      <c r="Q796" s="258"/>
      <c r="U796" s="258"/>
    </row>
    <row r="797" ht="15.75" customHeight="1">
      <c r="D797" s="258"/>
      <c r="Q797" s="258"/>
      <c r="U797" s="258"/>
    </row>
    <row r="798" ht="15.75" customHeight="1">
      <c r="D798" s="258"/>
      <c r="Q798" s="258"/>
      <c r="U798" s="258"/>
    </row>
    <row r="799" ht="15.75" customHeight="1">
      <c r="D799" s="258"/>
      <c r="Q799" s="258"/>
      <c r="U799" s="258"/>
    </row>
    <row r="800" ht="15.75" customHeight="1">
      <c r="D800" s="258"/>
      <c r="Q800" s="258"/>
      <c r="U800" s="258"/>
    </row>
    <row r="801" ht="15.75" customHeight="1">
      <c r="D801" s="258"/>
      <c r="Q801" s="258"/>
      <c r="U801" s="258"/>
    </row>
    <row r="802" ht="15.75" customHeight="1">
      <c r="D802" s="258"/>
      <c r="Q802" s="258"/>
      <c r="U802" s="258"/>
    </row>
    <row r="803" ht="15.75" customHeight="1">
      <c r="D803" s="258"/>
      <c r="Q803" s="258"/>
      <c r="U803" s="258"/>
    </row>
    <row r="804" ht="15.75" customHeight="1">
      <c r="D804" s="258"/>
      <c r="Q804" s="258"/>
      <c r="U804" s="258"/>
    </row>
    <row r="805" ht="15.75" customHeight="1">
      <c r="D805" s="258"/>
      <c r="Q805" s="258"/>
      <c r="U805" s="258"/>
    </row>
    <row r="806" ht="15.75" customHeight="1">
      <c r="D806" s="258"/>
      <c r="Q806" s="258"/>
      <c r="U806" s="258"/>
    </row>
    <row r="807" ht="15.75" customHeight="1">
      <c r="D807" s="258"/>
      <c r="Q807" s="258"/>
      <c r="U807" s="258"/>
    </row>
    <row r="808" ht="15.75" customHeight="1">
      <c r="D808" s="258"/>
      <c r="Q808" s="258"/>
      <c r="U808" s="258"/>
    </row>
    <row r="809" ht="15.75" customHeight="1">
      <c r="D809" s="258"/>
      <c r="Q809" s="258"/>
      <c r="U809" s="258"/>
    </row>
    <row r="810" ht="15.75" customHeight="1">
      <c r="D810" s="258"/>
      <c r="Q810" s="258"/>
      <c r="U810" s="258"/>
    </row>
    <row r="811" ht="15.75" customHeight="1">
      <c r="D811" s="258"/>
      <c r="Q811" s="258"/>
      <c r="U811" s="258"/>
    </row>
    <row r="812" ht="15.75" customHeight="1">
      <c r="D812" s="258"/>
      <c r="Q812" s="258"/>
      <c r="U812" s="258"/>
    </row>
    <row r="813" ht="15.75" customHeight="1">
      <c r="D813" s="258"/>
      <c r="Q813" s="258"/>
      <c r="U813" s="258"/>
    </row>
    <row r="814" ht="15.75" customHeight="1">
      <c r="D814" s="258"/>
      <c r="Q814" s="258"/>
      <c r="U814" s="258"/>
    </row>
    <row r="815" ht="15.75" customHeight="1">
      <c r="D815" s="258"/>
      <c r="Q815" s="258"/>
      <c r="U815" s="258"/>
    </row>
    <row r="816" ht="15.75" customHeight="1">
      <c r="D816" s="258"/>
      <c r="Q816" s="258"/>
      <c r="U816" s="258"/>
    </row>
    <row r="817" ht="15.75" customHeight="1">
      <c r="D817" s="258"/>
      <c r="Q817" s="258"/>
      <c r="U817" s="258"/>
    </row>
    <row r="818" ht="15.75" customHeight="1">
      <c r="D818" s="258"/>
      <c r="Q818" s="258"/>
      <c r="U818" s="258"/>
    </row>
    <row r="819" ht="15.75" customHeight="1">
      <c r="D819" s="258"/>
      <c r="Q819" s="258"/>
      <c r="U819" s="258"/>
    </row>
    <row r="820" ht="15.75" customHeight="1">
      <c r="D820" s="258"/>
      <c r="Q820" s="258"/>
      <c r="U820" s="258"/>
    </row>
    <row r="821" ht="15.75" customHeight="1">
      <c r="D821" s="258"/>
      <c r="Q821" s="258"/>
      <c r="U821" s="258"/>
    </row>
    <row r="822" ht="15.75" customHeight="1">
      <c r="D822" s="258"/>
      <c r="Q822" s="258"/>
      <c r="U822" s="258"/>
    </row>
    <row r="823" ht="15.75" customHeight="1">
      <c r="D823" s="258"/>
      <c r="Q823" s="258"/>
      <c r="U823" s="258"/>
    </row>
    <row r="824" ht="15.75" customHeight="1">
      <c r="D824" s="258"/>
      <c r="Q824" s="258"/>
      <c r="U824" s="258"/>
    </row>
    <row r="825" ht="15.75" customHeight="1">
      <c r="D825" s="258"/>
      <c r="Q825" s="258"/>
      <c r="U825" s="258"/>
    </row>
    <row r="826" ht="15.75" customHeight="1">
      <c r="D826" s="258"/>
      <c r="Q826" s="258"/>
      <c r="U826" s="258"/>
    </row>
    <row r="827" ht="15.75" customHeight="1">
      <c r="D827" s="258"/>
      <c r="Q827" s="258"/>
      <c r="U827" s="258"/>
    </row>
    <row r="828" ht="15.75" customHeight="1">
      <c r="D828" s="258"/>
      <c r="Q828" s="258"/>
      <c r="U828" s="258"/>
    </row>
    <row r="829" ht="15.75" customHeight="1">
      <c r="D829" s="258"/>
      <c r="Q829" s="258"/>
      <c r="U829" s="258"/>
    </row>
    <row r="830" ht="15.75" customHeight="1">
      <c r="D830" s="258"/>
      <c r="Q830" s="258"/>
      <c r="U830" s="258"/>
    </row>
    <row r="831" ht="15.75" customHeight="1">
      <c r="D831" s="258"/>
      <c r="Q831" s="258"/>
      <c r="U831" s="258"/>
    </row>
    <row r="832" ht="15.75" customHeight="1">
      <c r="D832" s="258"/>
      <c r="Q832" s="258"/>
      <c r="U832" s="258"/>
    </row>
    <row r="833" ht="15.75" customHeight="1">
      <c r="D833" s="258"/>
      <c r="Q833" s="258"/>
      <c r="U833" s="258"/>
    </row>
    <row r="834" ht="15.75" customHeight="1">
      <c r="D834" s="258"/>
      <c r="Q834" s="258"/>
      <c r="U834" s="258"/>
    </row>
    <row r="835" ht="15.75" customHeight="1">
      <c r="D835" s="258"/>
      <c r="Q835" s="258"/>
      <c r="U835" s="258"/>
    </row>
    <row r="836" ht="15.75" customHeight="1">
      <c r="D836" s="258"/>
      <c r="Q836" s="258"/>
      <c r="U836" s="258"/>
    </row>
    <row r="837" ht="15.75" customHeight="1">
      <c r="D837" s="258"/>
      <c r="Q837" s="258"/>
      <c r="U837" s="258"/>
    </row>
    <row r="838" ht="15.75" customHeight="1">
      <c r="D838" s="258"/>
      <c r="Q838" s="258"/>
      <c r="U838" s="258"/>
    </row>
    <row r="839" ht="15.75" customHeight="1">
      <c r="D839" s="258"/>
      <c r="Q839" s="258"/>
      <c r="U839" s="258"/>
    </row>
    <row r="840" ht="15.75" customHeight="1">
      <c r="D840" s="258"/>
      <c r="Q840" s="258"/>
      <c r="U840" s="258"/>
    </row>
    <row r="841" ht="15.75" customHeight="1">
      <c r="D841" s="258"/>
      <c r="Q841" s="258"/>
      <c r="U841" s="258"/>
    </row>
    <row r="842" ht="15.75" customHeight="1">
      <c r="D842" s="258"/>
      <c r="Q842" s="258"/>
      <c r="U842" s="258"/>
    </row>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435B10D3-DC8B-43BE-BF9F-250179297318}" filter="1" showAutoFilter="1">
      <autoFilter ref="$P$1:$P$411">
        <filterColumn colId="0">
          <filters>
            <filter val="Italian"/>
            <filter val="Bangladeshi"/>
            <filter val="Ukrainian"/>
            <filter val="Egyptian"/>
            <filter val="Chinese - Hong Kong"/>
            <filter val="British"/>
            <filter val="Belgian"/>
            <filter val="Dutch"/>
          </filters>
        </filterColumn>
      </autoFilter>
    </customSheetView>
    <customSheetView guid="{6A156545-42B4-4BB6-A18D-11998D52ADA2}" filter="1" showAutoFilter="1">
      <autoFilter ref="$P$1:$P$411"/>
    </customSheetView>
  </customSheetViews>
  <mergeCells count="10">
    <mergeCell ref="A177:K177"/>
    <mergeCell ref="A203:K203"/>
    <mergeCell ref="A209:K209"/>
    <mergeCell ref="A2:K2"/>
    <mergeCell ref="A27:K27"/>
    <mergeCell ref="A52:K52"/>
    <mergeCell ref="A77:K77"/>
    <mergeCell ref="A102:K102"/>
    <mergeCell ref="A127:K127"/>
    <mergeCell ref="A152:K152"/>
  </mergeCells>
  <conditionalFormatting sqref="C217:D221 D1">
    <cfRule type="containsText" dxfId="3" priority="1" operator="containsText" text="Admitted">
      <formula>NOT(ISERROR(SEARCH(("Admitted"),(C217))))</formula>
    </cfRule>
  </conditionalFormatting>
  <conditionalFormatting sqref="R219:R221">
    <cfRule type="containsText" dxfId="4" priority="2" operator="containsText" text="Ftots">
      <formula>NOT(ISERROR(SEARCH(("Ftots"),(R219))))</formula>
    </cfRule>
  </conditionalFormatting>
  <conditionalFormatting sqref="I219:I221 T50 T124 T146 T175 T203 T205">
    <cfRule type="notContainsBlanks" dxfId="4" priority="3">
      <formula>LEN(TRIM(I219))&gt;0</formula>
    </cfRule>
  </conditionalFormatting>
  <conditionalFormatting sqref="B29:F29 B104:D108 B110:D110 B167:C176 B183:C201 B216:F216 B222:D222 B225:D225 D167:D174 D183:D194 D201 E23:F24 E47:F50 E70:F74 E97:F99 E104:F105 E117:F120 E123:F125 E145:F148 E167:F176 E183:F186 E189:F189 E198:F200 E205:F208 E211:F211 E218:F219 H28:K28 H53:H54 H70:K70 H80:I81 H83:K83 H105:H107 H144:K146 H149:K151 H166:I169 H171:I172 H174:K174 H186:I186 H223:I223 I53 I105:I108 J32:K32 J105:K107 J166:K172 J185:K186 K211 M27:N28 M32:N32 M70:N70 M83:N83 M105:N107 M144:M146 M149:N151 M166:N172 M174:N174 M185:N186 N142:N146 P27:P28 P32:S32 P70 P83 P105:P107 P144:S146 P149:S151 P166:P172 P174:S174 P185:S186 Q20:Q22 Q25:Q28 Q64:Q67 Q79:Q81 Q93:Q97 Q168:Q172 Q181:Q182 Q205:Q207 Q211 Q213 Q221 Q223 R27:Z28 R70:S70 R83:S83 R105:S107 R166:S172 S205 S211 T186:U186 U32:AE32 U83:AB83 U106:U107 U166:Z172 U211 W20 X30:AE30 X70:AG70 X144:AE146 X149:AG151 X174:AG174 X185:AE186 AA166:AE169 AA171:AE172 AF29:AG30 AF104:AK106 AF145:AG146 AF167:AY172 AF183:AY186 AG45:AG46 AH29:AY29 AL104:AY105">
    <cfRule type="colorScale" priority="4">
      <colorScale>
        <cfvo type="min"/>
        <cfvo type="max"/>
        <color rgb="FFFFFFFF"/>
        <color rgb="FFE67C73"/>
      </colorScale>
    </cfRule>
  </conditionalFormatting>
  <conditionalFormatting sqref="B29:F29 B104:D108 B110:D110 B167:C176 B183:C201 B216:F216 B222:D222 B225:D225 D167:F172 D183:D194 D201 E104:F105 E183:F186 E189:F189 H28:K28 H53:H54 H70:K70 H80:I81 H83:K83 H105:H107 H144:K145 H149:K151 H166:I169 H171:I172 H174:K174 H186:I186 H223:I223 I53 I105:I108 J32:K32 J105:K107 J166:K172 J185:K186 K211 M27:N28 M32:N32 M70:N70 M83:N83 M105:N107 M144:M145 M149:N151 M166:N172 M174:N174 M185:N186 N142:N145 P27:P28 P32:S32 P70 P83 P105:P107 P144:S145 P149:S151 P166:P172 P174:S174 P185:S186 Q20:Q22 Q25:Q28 Q64:Q67 Q79:Q81 Q93:Q96 Q168:Q172 Q181:Q182 Q206:Q207 Q211 Q213 Q221 Q223 R27:Z28 R70:S70 R83:S83 R105:S107 R166:S172 S211 T186:U186 U32:AE32 U83:AB83 U106:U107 U166:Z172 U211 W20 X30:AE30 X70:AG70 X144:AE145 X149:AG151 X174:AG174 X185:AE186 AA166:AE169 AA171:AE172 AF29:AG30 AF104:AK106 AF145:AG145 AF167:AY172 AF183:AY186 AG45:AG46 AH29:AY29 AL104:AY105">
    <cfRule type="containsText" dxfId="1" priority="5" operator="containsText" text="Yes">
      <formula>NOT(ISERROR(SEARCH(("Yes"),(B29))))</formula>
    </cfRule>
  </conditionalFormatting>
  <conditionalFormatting sqref="B29:D29 B104:D110 B167:C176 B183:C201 B210:D210 B216:D216 B222:D222 B225:D225 D167:D174 D183:D194 D201 E1:F1 E3:F26 E28:F51 E53:F76 E78:F101 E103:F126 E128:F151 E153:F176 E178:F202 E204:F208 E210:F1000 H28:K28 H53:H54 H70:K70 H80:I81 H83:K83 H105:H107 H144:K151 H166:I169 H171:I172 H174:J174 H186:I186 H223:I223 I53 I105:I108 J32:K32 J105:J107 J166:J172 J185:K186 K68 K104:K107 K166:K174 K211 M27:N28 M32:N32 M70:N70 M83:N83 M105:N107 M144:M151 M166:N172 M174:N174 M185:N186 N142:N151 P27:P28 P32:S32 P70 P83 P104:P107 P144:S151 P166:P172 P174 P185:S186 Q20:Q28 Q64:Q68 Q79:Q81 Q93:Q97 Q168:Q174 Q181:Q182 Q205:Q207 Q211 Q213 Q221 Q223 R27:Z28 R70:S70 R83:S83 R105:S107 R166:R172 R174 S68 S166:S174 S205 S211 T186:U186 U32:AE32 U68 U83:AB83 U104:U107 U166:U173 U211 V166:Z172 W20 X30:AE30 X70:AG70 X144:AE151 X174:AG174 X185:AE186 AA166:AE169 AA171:AE172 AB104:AB105 AF29:AG30 AF104:AK106 AF145:AG151 AF167:AY172 AF183:AY186 AG45:AG46 AH29:AY29 AL104:AY105">
    <cfRule type="containsText" dxfId="1" priority="6" operator="containsText" text="yes">
      <formula>NOT(ISERROR(SEARCH(("yes"),(B29))))</formula>
    </cfRule>
  </conditionalFormatting>
  <conditionalFormatting sqref="C1:D1 C3:D26 C28:D51 C53:D76 C78:D101 C103:D126 C128:D151 C153:D176 C178:D202 C204:D208 C210:D1000 J104:J105 O104:O105 T104:T105 AA104:AA105 AG105 AL105 AQ105">
    <cfRule type="containsText" dxfId="2" priority="7" operator="containsText" text="offered">
      <formula>NOT(ISERROR(SEARCH(("offered"),(C1))))</formula>
    </cfRule>
  </conditionalFormatting>
  <conditionalFormatting sqref="D170 D172 S203">
    <cfRule type="notContainsBlanks" dxfId="5" priority="8">
      <formula>LEN(TRIM(D170))&gt;0</formula>
    </cfRule>
  </conditionalFormatting>
  <conditionalFormatting sqref="I3:I23 I25:I26 I28:I47 I51 I53:I69 I72 I75:I76 I78:I96 I99:I101 I103:I122 I125:I126 I128:I145 I148:I151 I153:I172 I174 I178:I198 I204 I206:I207 I210:I211 I213">
    <cfRule type="notContainsBlanks" dxfId="4" priority="9">
      <formula>LEN(TRIM(I3))&gt;0</formula>
    </cfRule>
  </conditionalFormatting>
  <conditionalFormatting sqref="I23 I25:I26 I72 I99 I174 I206:I207 I211">
    <cfRule type="notContainsBlanks" dxfId="4" priority="10">
      <formula>LEN(TRIM(I23))&gt;0</formula>
    </cfRule>
  </conditionalFormatting>
  <conditionalFormatting sqref="D3:D23 D25:D26 D72 D99 D174 D206:D207 D211 D219">
    <cfRule type="notContainsBlanks" dxfId="5" priority="11">
      <formula>LEN(TRIM(D3))&gt;0</formula>
    </cfRule>
  </conditionalFormatting>
  <conditionalFormatting sqref="D28:D46 D51">
    <cfRule type="notContainsBlanks" dxfId="5" priority="12">
      <formula>LEN(TRIM(D28))&gt;0</formula>
    </cfRule>
  </conditionalFormatting>
  <conditionalFormatting sqref="D53:D67 D75:D76 D96 D210 D213">
    <cfRule type="notContainsBlanks" dxfId="5" priority="13">
      <formula>LEN(TRIM(D53))&gt;0</formula>
    </cfRule>
  </conditionalFormatting>
  <conditionalFormatting sqref="D78:D96 D100:D101 D145 D223:D224">
    <cfRule type="notContainsBlanks" dxfId="5" priority="14">
      <formula>LEN(TRIM(D78))&gt;0</formula>
    </cfRule>
  </conditionalFormatting>
  <conditionalFormatting sqref="D23 D103:D122 D126 D192 D201 D218 D220 D225">
    <cfRule type="notContainsBlanks" dxfId="5" priority="15">
      <formula>LEN(TRIM(D23))&gt;0</formula>
    </cfRule>
  </conditionalFormatting>
  <conditionalFormatting sqref="D128:D144 D149:D151 D174">
    <cfRule type="notContainsBlanks" dxfId="5" priority="16">
      <formula>LEN(TRIM(D128))&gt;0</formula>
    </cfRule>
  </conditionalFormatting>
  <conditionalFormatting sqref="D171 D178:D198 D201 D221:D222">
    <cfRule type="notContainsBlanks" dxfId="5" priority="17">
      <formula>LEN(TRIM(D171))&gt;0</formula>
    </cfRule>
  </conditionalFormatting>
  <conditionalFormatting sqref="I93:I95">
    <cfRule type="notContainsBlanks" dxfId="4" priority="18">
      <formula>LEN(TRIM(I93))&gt;0</formula>
    </cfRule>
  </conditionalFormatting>
  <conditionalFormatting sqref="I169 I171:I172 I211">
    <cfRule type="notContainsBlanks" dxfId="4" priority="19">
      <formula>LEN(TRIM(I169))&gt;0</formula>
    </cfRule>
  </conditionalFormatting>
  <conditionalFormatting sqref="I3:I23 I72 I99 I174 I206:I207 I211">
    <cfRule type="notContainsBlanks" dxfId="4" priority="20">
      <formula>LEN(TRIM(I3))&gt;0</formula>
    </cfRule>
  </conditionalFormatting>
  <conditionalFormatting sqref="T1:T1000">
    <cfRule type="notContainsBlanks" dxfId="4" priority="21">
      <formula>LEN(TRIM(T1))&gt;0</formula>
    </cfRule>
  </conditionalFormatting>
  <conditionalFormatting sqref="U1:U1000">
    <cfRule type="notContainsBlanks" dxfId="6" priority="22">
      <formula>LEN(TRIM(U1))&gt;0</formula>
    </cfRule>
  </conditionalFormatting>
  <conditionalFormatting sqref="S1:S1000">
    <cfRule type="notContainsBlanks" dxfId="6" priority="23">
      <formula>LEN(TRIM(S1))&gt;0</formula>
    </cfRule>
  </conditionalFormatting>
  <dataValidations>
    <dataValidation type="list" allowBlank="1" sqref="Q23:Q24 Q47:Q50 Q70:Q74 Q97:Q99 Q123:Q125 Q146:Q148 Q173:Q176 Q199:Q201 Q203 Q205 Q208:Q209">
      <formula1>"F3B,F3I,F3S,F3V,F3N,F3H,F3C,F3M,Ftots,New,Returning"</formula1>
    </dataValidation>
    <dataValidation type="list" allowBlank="1" showErrorMessage="1" sqref="G206:G207">
      <formula1>"0.5,1"</formula1>
    </dataValidation>
    <dataValidation type="list" allowBlank="1" showErrorMessage="1" sqref="M2:M67 M69:M201 M205:M207 M210:M225">
      <formula1>"M,F"</formula1>
    </dataValidation>
    <dataValidation type="list" allowBlank="1" sqref="P2:P3 P5:P10 P12:P18 P23 P25:P43 P46:P48 P51:P67 P69 P72 P77:P92 P99:P115 P118:P119 P122:P123 P125:P130 P132:P144 P148:P161 P163:P169 P177:P182 P184:P190 P198 P206:P207 P210:P211 P213:P218 P220:P225">
      <formula1>'Drop down list'!$C$2:$C$104</formula1>
    </dataValidation>
    <dataValidation type="list" allowBlank="1" sqref="Q2:Q22 Q25:Q46 Q51:Q67 Q69 Q75:Q96 Q100:Q122 Q126:Q145 Q149:Q172 Q177:Q198 Q202 Q206:Q207 Q210:Q842">
      <formula1>"1B,1I,1S,1V,1N,1H,1C,1M,New,Returning"</formula1>
    </dataValidation>
    <dataValidation type="list" allowBlank="1" showErrorMessage="1" sqref="S2:S3 S5:S9 S12:S14 S16 S18 E3:F26 S25:S43 S46 E28:F51 S51:S56 E53:F67 S58:S67 S69 E69:F76 S75:S90 S92 E78:F101 S100:S101 S104:S105 S107:S119 S122 E103:F126 S126:S130 S133:S144 E128:F151 S149:S161 S163:S169 E153:F176 S177:S182 S184:S190 S192 S198 E178:F201 U203 E205:F207 S206:S207 S210 S213:S218 S220:S221 E210:F225 S223:S225">
      <formula1>"Yes"</formula1>
    </dataValidation>
    <dataValidation type="list" allowBlank="1" sqref="S4 S11 U2:U18 U23 U25:U43 U46:U48 U51:U67 U69 U72 U75:U92 U99:U115 U118:U119 U122:U123 S131 U125:U144 S162 U148:U169 U171 S183 S191 U177:U191 U198 U202 U206:U207 S212 S219 U210:U842">
      <formula1>"Yes"</formula1>
    </dataValidation>
    <dataValidation type="list" allowBlank="1" showErrorMessage="1" sqref="D3:D26 D28:D51 D53:D67 D69:D76 D78:D101 D103:D126 D128:D151 D153:D176 D178:D202 D205:D208 D210:D842">
      <formula1>"Yes,No"</formula1>
    </dataValidation>
    <dataValidation type="list" allowBlank="1" sqref="G3:G26 G28:G50 G53:G67 G69:G76 G78:G101 G103:G126 G128:G151 G153:G176 G178:G201 G205 G210:G216 G219:G223">
      <formula1>"1.0"</formula1>
    </dataValidation>
    <dataValidation type="list" allowBlank="1" showErrorMessage="1" sqref="N2:N67 N69:N173 N175:N201 N205:N207 N210:N225">
      <formula1>"Dalat,Hanoi,Hue,Saigon"</formula1>
    </dataValidation>
    <dataValidation type="list" allowBlank="1" sqref="T2:T67 T69:T201 T203 T205:T207 T210:T225">
      <formula1>'Drop down list'!$H$2:$H$22</formula1>
    </dataValidation>
    <dataValidation type="list" allowBlank="1" sqref="P4 P11 P19:P22 P24 P44:P45 P49:P50 P70:P71 P73:P76 P93:P98 P116:P117 P120:P121 P124 P131 P145:P147 P162 P170:P176 P183 P191:P197 P199:P201 P205 P212 P219">
      <formula1>'Drop down list'!$C$2:$C$100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5.71"/>
    <col customWidth="1" min="2" max="2" width="10.43"/>
    <col customWidth="1" min="3" max="3" width="9.43"/>
    <col customWidth="1" min="4" max="4" width="9.71"/>
    <col customWidth="1" min="5" max="5" width="11.14"/>
    <col customWidth="1" min="6" max="7" width="7.0"/>
    <col customWidth="1" min="8" max="8" width="15.14"/>
    <col customWidth="1" min="9" max="9" width="11.57"/>
    <col customWidth="1" min="10" max="10" width="23.43"/>
    <col customWidth="1" min="11" max="11" width="27.0"/>
    <col customWidth="1" min="12" max="12" width="13.0"/>
    <col customWidth="1" min="13" max="13" width="7.43"/>
    <col customWidth="1" min="14" max="14" width="9.0"/>
    <col customWidth="1" min="15" max="15" width="12.86"/>
    <col customWidth="1" min="16" max="16" width="17.29"/>
    <col customWidth="1" min="17" max="17" width="11.0"/>
    <col customWidth="1" min="18" max="18" width="30.0"/>
    <col customWidth="1" min="19" max="19" width="19.29"/>
    <col customWidth="1" min="20" max="20" width="11.43"/>
    <col customWidth="1" min="21" max="22" width="16.14"/>
    <col customWidth="1" min="23" max="24" width="11.86"/>
    <col customWidth="1" min="25" max="29" width="38.57"/>
    <col customWidth="1" min="30" max="30" width="35.71"/>
    <col customWidth="1" min="31" max="31" width="59.14"/>
    <col customWidth="1" min="33" max="51" width="8.71"/>
  </cols>
  <sheetData>
    <row r="1" ht="14.25" customHeight="1">
      <c r="A1" s="712" t="s">
        <v>3</v>
      </c>
      <c r="B1" s="143" t="s">
        <v>304</v>
      </c>
      <c r="C1" s="143" t="s">
        <v>141</v>
      </c>
      <c r="D1" s="144" t="s">
        <v>305</v>
      </c>
      <c r="E1" s="143" t="s">
        <v>306</v>
      </c>
      <c r="F1" s="143" t="s">
        <v>307</v>
      </c>
      <c r="G1" s="713" t="s">
        <v>308</v>
      </c>
      <c r="H1" s="325" t="s">
        <v>309</v>
      </c>
      <c r="I1" s="325" t="s">
        <v>310</v>
      </c>
      <c r="J1" s="143" t="s">
        <v>311</v>
      </c>
      <c r="K1" s="143" t="s">
        <v>312</v>
      </c>
      <c r="L1" s="326" t="s">
        <v>314</v>
      </c>
      <c r="M1" s="143" t="s">
        <v>315</v>
      </c>
      <c r="N1" s="143" t="s">
        <v>316</v>
      </c>
      <c r="O1" s="143" t="s">
        <v>317</v>
      </c>
      <c r="P1" s="143" t="s">
        <v>318</v>
      </c>
      <c r="Q1" s="143" t="s">
        <v>3339</v>
      </c>
      <c r="R1" s="143" t="s">
        <v>322</v>
      </c>
      <c r="S1" s="143" t="s">
        <v>524</v>
      </c>
      <c r="T1" s="143" t="s">
        <v>5</v>
      </c>
      <c r="U1" s="143" t="s">
        <v>4</v>
      </c>
      <c r="V1" s="143" t="s">
        <v>1514</v>
      </c>
      <c r="W1" s="143" t="s">
        <v>1515</v>
      </c>
      <c r="X1" s="143" t="s">
        <v>1516</v>
      </c>
      <c r="Y1" s="143" t="s">
        <v>324</v>
      </c>
      <c r="Z1" s="143" t="s">
        <v>325</v>
      </c>
      <c r="AA1" s="143" t="s">
        <v>525</v>
      </c>
      <c r="AB1" s="145" t="s">
        <v>1517</v>
      </c>
      <c r="AC1" s="145" t="s">
        <v>2184</v>
      </c>
      <c r="AD1" s="145" t="s">
        <v>2185</v>
      </c>
      <c r="AE1" s="714" t="s">
        <v>2186</v>
      </c>
      <c r="AF1" s="715"/>
      <c r="AG1" s="716"/>
      <c r="AH1" s="716"/>
      <c r="AI1" s="716"/>
      <c r="AJ1" s="716"/>
      <c r="AK1" s="716"/>
      <c r="AL1" s="716"/>
      <c r="AM1" s="716"/>
      <c r="AN1" s="716"/>
      <c r="AO1" s="716"/>
      <c r="AP1" s="716"/>
      <c r="AQ1" s="716"/>
      <c r="AR1" s="716"/>
      <c r="AS1" s="716"/>
      <c r="AT1" s="716"/>
      <c r="AU1" s="716"/>
      <c r="AV1" s="716"/>
      <c r="AW1" s="716"/>
      <c r="AX1" s="716"/>
      <c r="AY1" s="716"/>
    </row>
    <row r="2" ht="14.25" customHeight="1">
      <c r="A2" s="717" t="s">
        <v>3340</v>
      </c>
      <c r="B2" s="25"/>
      <c r="C2" s="25"/>
      <c r="D2" s="25"/>
      <c r="E2" s="25"/>
      <c r="F2" s="25"/>
      <c r="G2" s="25"/>
      <c r="H2" s="25"/>
      <c r="I2" s="25"/>
      <c r="J2" s="25"/>
      <c r="K2" s="26"/>
      <c r="L2" s="718"/>
      <c r="M2" s="719"/>
      <c r="N2" s="720"/>
      <c r="O2" s="718"/>
      <c r="P2" s="719"/>
      <c r="Q2" s="719"/>
      <c r="R2" s="719"/>
      <c r="S2" s="719"/>
      <c r="T2" s="719"/>
      <c r="U2" s="720"/>
      <c r="V2" s="720"/>
      <c r="W2" s="720"/>
      <c r="X2" s="720"/>
      <c r="Y2" s="721"/>
      <c r="Z2" s="721"/>
      <c r="AA2" s="721"/>
      <c r="AB2" s="719"/>
      <c r="AC2" s="719"/>
      <c r="AD2" s="719"/>
      <c r="AE2" s="719"/>
      <c r="AF2" s="722"/>
      <c r="AG2" s="722"/>
      <c r="AH2" s="722"/>
      <c r="AI2" s="722"/>
      <c r="AJ2" s="722"/>
      <c r="AK2" s="722"/>
      <c r="AL2" s="722"/>
      <c r="AM2" s="722"/>
      <c r="AN2" s="722"/>
      <c r="AO2" s="722"/>
      <c r="AP2" s="722"/>
      <c r="AQ2" s="722"/>
      <c r="AR2" s="722"/>
      <c r="AS2" s="722"/>
      <c r="AT2" s="722"/>
      <c r="AU2" s="722"/>
      <c r="AV2" s="722"/>
      <c r="AW2" s="722"/>
      <c r="AX2" s="722"/>
      <c r="AY2" s="722"/>
    </row>
    <row r="3" ht="22.5" customHeight="1">
      <c r="A3" s="268">
        <v>1.0</v>
      </c>
      <c r="B3" s="268">
        <v>5.0</v>
      </c>
      <c r="C3" s="268" t="s">
        <v>238</v>
      </c>
      <c r="D3" s="268"/>
      <c r="E3" s="268"/>
      <c r="F3" s="268"/>
      <c r="G3" s="723">
        <v>1.0</v>
      </c>
      <c r="H3" s="267" t="s">
        <v>3341</v>
      </c>
      <c r="I3" s="267" t="s">
        <v>3342</v>
      </c>
      <c r="J3" s="385" t="s">
        <v>336</v>
      </c>
      <c r="K3" s="268" t="s">
        <v>3343</v>
      </c>
      <c r="L3" s="269">
        <v>43112.0</v>
      </c>
      <c r="M3" s="268" t="s">
        <v>338</v>
      </c>
      <c r="N3" s="268" t="s">
        <v>154</v>
      </c>
      <c r="O3" s="269">
        <v>44606.0</v>
      </c>
      <c r="P3" s="268" t="s">
        <v>133</v>
      </c>
      <c r="Q3" s="268" t="s">
        <v>220</v>
      </c>
      <c r="R3" s="268"/>
      <c r="S3" s="268"/>
      <c r="T3" s="268" t="s">
        <v>11</v>
      </c>
      <c r="U3" s="268"/>
      <c r="V3" s="268"/>
      <c r="W3" s="268"/>
      <c r="X3" s="268"/>
      <c r="Y3" s="724" t="s">
        <v>3344</v>
      </c>
      <c r="Z3" s="724" t="s">
        <v>3345</v>
      </c>
      <c r="AA3" s="724" t="s">
        <v>3346</v>
      </c>
      <c r="AB3" s="173" t="s">
        <v>3347</v>
      </c>
      <c r="AC3" s="173" t="s">
        <v>3348</v>
      </c>
      <c r="AD3" s="173"/>
      <c r="AE3" s="268"/>
      <c r="AF3" s="467"/>
      <c r="AG3" s="467"/>
      <c r="AH3" s="467"/>
      <c r="AI3" s="467"/>
      <c r="AJ3" s="467"/>
      <c r="AK3" s="467"/>
      <c r="AL3" s="467"/>
      <c r="AM3" s="467"/>
      <c r="AN3" s="467"/>
      <c r="AO3" s="467"/>
      <c r="AP3" s="467"/>
      <c r="AQ3" s="467"/>
      <c r="AR3" s="467"/>
      <c r="AS3" s="467"/>
      <c r="AT3" s="467"/>
      <c r="AU3" s="467"/>
      <c r="AV3" s="467"/>
      <c r="AW3" s="467"/>
      <c r="AX3" s="467"/>
      <c r="AY3" s="467"/>
    </row>
    <row r="4" ht="22.5" customHeight="1">
      <c r="A4" s="268">
        <v>2.0</v>
      </c>
      <c r="B4" s="268">
        <v>5.0</v>
      </c>
      <c r="C4" s="268" t="s">
        <v>238</v>
      </c>
      <c r="D4" s="268"/>
      <c r="E4" s="268"/>
      <c r="F4" s="268"/>
      <c r="G4" s="723">
        <v>1.0</v>
      </c>
      <c r="H4" s="267" t="s">
        <v>3349</v>
      </c>
      <c r="I4" s="267" t="s">
        <v>3350</v>
      </c>
      <c r="J4" s="268" t="s">
        <v>343</v>
      </c>
      <c r="K4" s="268" t="s">
        <v>3351</v>
      </c>
      <c r="L4" s="269">
        <v>43111.0</v>
      </c>
      <c r="M4" s="268" t="s">
        <v>338</v>
      </c>
      <c r="N4" s="268" t="s">
        <v>153</v>
      </c>
      <c r="O4" s="269">
        <v>44062.0</v>
      </c>
      <c r="P4" s="268" t="s">
        <v>133</v>
      </c>
      <c r="Q4" s="268" t="s">
        <v>220</v>
      </c>
      <c r="R4" s="268" t="s">
        <v>3352</v>
      </c>
      <c r="S4" s="268"/>
      <c r="T4" s="466" t="s">
        <v>26</v>
      </c>
      <c r="U4" s="268"/>
      <c r="V4" s="268"/>
      <c r="W4" s="268"/>
      <c r="X4" s="268"/>
      <c r="Y4" s="724" t="s">
        <v>3353</v>
      </c>
      <c r="Z4" s="724" t="s">
        <v>3354</v>
      </c>
      <c r="AA4" s="724" t="s">
        <v>3355</v>
      </c>
      <c r="AB4" s="173" t="s">
        <v>3356</v>
      </c>
      <c r="AC4" s="173" t="s">
        <v>3357</v>
      </c>
      <c r="AD4" s="173"/>
      <c r="AE4" s="268"/>
      <c r="AF4" s="467"/>
      <c r="AG4" s="467"/>
      <c r="AH4" s="467"/>
      <c r="AI4" s="467"/>
      <c r="AJ4" s="467"/>
      <c r="AK4" s="467"/>
      <c r="AL4" s="467"/>
      <c r="AM4" s="467"/>
      <c r="AN4" s="467"/>
      <c r="AO4" s="467"/>
      <c r="AP4" s="467"/>
      <c r="AQ4" s="467"/>
      <c r="AR4" s="467"/>
      <c r="AS4" s="467"/>
      <c r="AT4" s="467"/>
      <c r="AU4" s="467"/>
      <c r="AV4" s="467"/>
      <c r="AW4" s="467"/>
      <c r="AX4" s="467"/>
      <c r="AY4" s="467"/>
    </row>
    <row r="5" ht="22.5" customHeight="1">
      <c r="A5" s="268">
        <v>3.0</v>
      </c>
      <c r="B5" s="268">
        <v>5.0</v>
      </c>
      <c r="C5" s="268" t="s">
        <v>238</v>
      </c>
      <c r="D5" s="268"/>
      <c r="E5" s="268"/>
      <c r="F5" s="268"/>
      <c r="G5" s="723">
        <v>1.0</v>
      </c>
      <c r="H5" s="267" t="s">
        <v>3358</v>
      </c>
      <c r="I5" s="267" t="s">
        <v>3359</v>
      </c>
      <c r="J5" s="268" t="s">
        <v>336</v>
      </c>
      <c r="K5" s="268" t="s">
        <v>3360</v>
      </c>
      <c r="L5" s="269">
        <v>43319.0</v>
      </c>
      <c r="M5" s="268" t="s">
        <v>338</v>
      </c>
      <c r="N5" s="268" t="s">
        <v>151</v>
      </c>
      <c r="O5" s="269">
        <v>44669.0</v>
      </c>
      <c r="P5" s="268" t="s">
        <v>133</v>
      </c>
      <c r="Q5" s="268" t="s">
        <v>220</v>
      </c>
      <c r="R5" s="268" t="s">
        <v>3361</v>
      </c>
      <c r="S5" s="268"/>
      <c r="T5" s="466" t="s">
        <v>26</v>
      </c>
      <c r="U5" s="468"/>
      <c r="V5" s="468"/>
      <c r="W5" s="468"/>
      <c r="X5" s="268"/>
      <c r="Y5" s="724" t="s">
        <v>3362</v>
      </c>
      <c r="Z5" s="724" t="s">
        <v>3363</v>
      </c>
      <c r="AA5" s="724" t="s">
        <v>3364</v>
      </c>
      <c r="AB5" s="173" t="s">
        <v>3365</v>
      </c>
      <c r="AC5" s="173"/>
      <c r="AD5" s="173"/>
      <c r="AE5" s="268"/>
      <c r="AF5" s="510"/>
      <c r="AG5" s="510"/>
      <c r="AH5" s="510"/>
      <c r="AI5" s="510"/>
      <c r="AJ5" s="510"/>
      <c r="AK5" s="510"/>
      <c r="AL5" s="510"/>
      <c r="AM5" s="510"/>
      <c r="AN5" s="510"/>
      <c r="AO5" s="510"/>
      <c r="AP5" s="510"/>
      <c r="AQ5" s="467"/>
      <c r="AR5" s="467"/>
      <c r="AS5" s="467"/>
      <c r="AT5" s="467"/>
      <c r="AU5" s="467"/>
      <c r="AV5" s="467"/>
      <c r="AW5" s="467"/>
      <c r="AX5" s="467"/>
      <c r="AY5" s="467"/>
    </row>
    <row r="6" ht="22.5" customHeight="1">
      <c r="A6" s="268">
        <v>4.0</v>
      </c>
      <c r="B6" s="268">
        <v>5.0</v>
      </c>
      <c r="C6" s="268" t="s">
        <v>238</v>
      </c>
      <c r="D6" s="268"/>
      <c r="E6" s="268"/>
      <c r="F6" s="268"/>
      <c r="G6" s="723">
        <v>1.0</v>
      </c>
      <c r="H6" s="267" t="s">
        <v>3366</v>
      </c>
      <c r="I6" s="267" t="s">
        <v>3367</v>
      </c>
      <c r="J6" s="268" t="s">
        <v>2865</v>
      </c>
      <c r="K6" s="268" t="s">
        <v>3368</v>
      </c>
      <c r="L6" s="269">
        <v>43100.0</v>
      </c>
      <c r="M6" s="268" t="s">
        <v>350</v>
      </c>
      <c r="N6" s="268" t="s">
        <v>153</v>
      </c>
      <c r="O6" s="269">
        <v>44790.0</v>
      </c>
      <c r="P6" s="268" t="s">
        <v>39</v>
      </c>
      <c r="Q6" s="268" t="s">
        <v>222</v>
      </c>
      <c r="R6" s="268" t="s">
        <v>3369</v>
      </c>
      <c r="S6" s="268"/>
      <c r="T6" s="268" t="s">
        <v>11</v>
      </c>
      <c r="U6" s="468"/>
      <c r="V6" s="468"/>
      <c r="W6" s="468"/>
      <c r="X6" s="268"/>
      <c r="Y6" s="724" t="s">
        <v>3370</v>
      </c>
      <c r="Z6" s="724" t="s">
        <v>3371</v>
      </c>
      <c r="AA6" s="724" t="s">
        <v>3372</v>
      </c>
      <c r="AB6" s="725"/>
      <c r="AC6" s="725"/>
      <c r="AD6" s="725"/>
      <c r="AE6" s="268"/>
      <c r="AF6" s="510"/>
      <c r="AG6" s="510"/>
      <c r="AH6" s="510"/>
      <c r="AI6" s="510"/>
      <c r="AJ6" s="510"/>
      <c r="AK6" s="510"/>
      <c r="AL6" s="510"/>
      <c r="AM6" s="510"/>
      <c r="AN6" s="510"/>
      <c r="AO6" s="510"/>
      <c r="AP6" s="510"/>
      <c r="AQ6" s="467"/>
      <c r="AR6" s="467"/>
      <c r="AS6" s="467"/>
      <c r="AT6" s="467"/>
      <c r="AU6" s="467"/>
      <c r="AV6" s="467"/>
      <c r="AW6" s="467"/>
      <c r="AX6" s="467"/>
      <c r="AY6" s="467"/>
    </row>
    <row r="7" ht="22.5" customHeight="1">
      <c r="A7" s="268">
        <v>5.0</v>
      </c>
      <c r="B7" s="268">
        <v>5.0</v>
      </c>
      <c r="C7" s="268" t="s">
        <v>238</v>
      </c>
      <c r="D7" s="268"/>
      <c r="E7" s="268"/>
      <c r="F7" s="268"/>
      <c r="G7" s="723">
        <v>1.0</v>
      </c>
      <c r="H7" s="267" t="s">
        <v>3373</v>
      </c>
      <c r="I7" s="267" t="s">
        <v>3374</v>
      </c>
      <c r="J7" s="268" t="s">
        <v>3375</v>
      </c>
      <c r="K7" s="268" t="s">
        <v>3376</v>
      </c>
      <c r="L7" s="269">
        <v>43103.0</v>
      </c>
      <c r="M7" s="268" t="s">
        <v>350</v>
      </c>
      <c r="N7" s="268" t="s">
        <v>153</v>
      </c>
      <c r="O7" s="269">
        <v>44202.0</v>
      </c>
      <c r="P7" s="268" t="s">
        <v>125</v>
      </c>
      <c r="Q7" s="268" t="s">
        <v>222</v>
      </c>
      <c r="R7" s="268" t="s">
        <v>3377</v>
      </c>
      <c r="S7" s="268"/>
      <c r="T7" s="268" t="s">
        <v>11</v>
      </c>
      <c r="U7" s="268"/>
      <c r="V7" s="268"/>
      <c r="W7" s="268"/>
      <c r="X7" s="268"/>
      <c r="Y7" s="724" t="s">
        <v>3378</v>
      </c>
      <c r="Z7" s="724" t="s">
        <v>3379</v>
      </c>
      <c r="AA7" s="724" t="s">
        <v>3380</v>
      </c>
      <c r="AB7" s="173" t="s">
        <v>3381</v>
      </c>
      <c r="AC7" s="173" t="s">
        <v>3382</v>
      </c>
      <c r="AD7" s="173"/>
      <c r="AE7" s="268"/>
      <c r="AF7" s="510"/>
      <c r="AG7" s="510"/>
      <c r="AH7" s="510"/>
      <c r="AI7" s="510"/>
      <c r="AJ7" s="510"/>
      <c r="AK7" s="510"/>
      <c r="AL7" s="510"/>
      <c r="AM7" s="510"/>
      <c r="AN7" s="510"/>
      <c r="AO7" s="510"/>
      <c r="AP7" s="510"/>
      <c r="AQ7" s="467"/>
      <c r="AR7" s="467"/>
      <c r="AS7" s="467"/>
      <c r="AT7" s="467"/>
      <c r="AU7" s="467"/>
      <c r="AV7" s="467"/>
      <c r="AW7" s="467"/>
      <c r="AX7" s="467"/>
      <c r="AY7" s="467"/>
    </row>
    <row r="8" ht="22.5" customHeight="1">
      <c r="A8" s="268">
        <v>6.0</v>
      </c>
      <c r="B8" s="268">
        <v>5.0</v>
      </c>
      <c r="C8" s="268" t="s">
        <v>238</v>
      </c>
      <c r="D8" s="268"/>
      <c r="E8" s="268"/>
      <c r="F8" s="268"/>
      <c r="G8" s="723">
        <v>1.0</v>
      </c>
      <c r="H8" s="267" t="s">
        <v>3383</v>
      </c>
      <c r="I8" s="267" t="s">
        <v>3384</v>
      </c>
      <c r="J8" s="268" t="s">
        <v>343</v>
      </c>
      <c r="K8" s="268" t="s">
        <v>3385</v>
      </c>
      <c r="L8" s="269">
        <v>43132.0</v>
      </c>
      <c r="M8" s="268" t="s">
        <v>350</v>
      </c>
      <c r="N8" s="268" t="s">
        <v>154</v>
      </c>
      <c r="O8" s="269">
        <v>44669.0</v>
      </c>
      <c r="P8" s="268" t="s">
        <v>133</v>
      </c>
      <c r="Q8" s="268" t="s">
        <v>222</v>
      </c>
      <c r="R8" s="268"/>
      <c r="S8" s="268"/>
      <c r="T8" s="268" t="s">
        <v>11</v>
      </c>
      <c r="U8" s="268"/>
      <c r="V8" s="268"/>
      <c r="W8" s="268"/>
      <c r="X8" s="268"/>
      <c r="Y8" s="724" t="s">
        <v>3386</v>
      </c>
      <c r="Z8" s="724" t="s">
        <v>3387</v>
      </c>
      <c r="AA8" s="724" t="s">
        <v>3388</v>
      </c>
      <c r="AB8" s="173" t="s">
        <v>3389</v>
      </c>
      <c r="AC8" s="173"/>
      <c r="AD8" s="173"/>
      <c r="AE8" s="268"/>
      <c r="AF8" s="510"/>
      <c r="AG8" s="510"/>
      <c r="AH8" s="510"/>
      <c r="AI8" s="510"/>
      <c r="AJ8" s="510"/>
      <c r="AK8" s="510"/>
      <c r="AL8" s="510"/>
      <c r="AM8" s="510"/>
      <c r="AN8" s="510"/>
      <c r="AO8" s="510"/>
      <c r="AP8" s="510"/>
      <c r="AQ8" s="467"/>
      <c r="AR8" s="467"/>
      <c r="AS8" s="467"/>
      <c r="AT8" s="467"/>
      <c r="AU8" s="467"/>
      <c r="AV8" s="467"/>
      <c r="AW8" s="467"/>
      <c r="AX8" s="467"/>
      <c r="AY8" s="467"/>
    </row>
    <row r="9" ht="22.5" customHeight="1">
      <c r="A9" s="268">
        <v>7.0</v>
      </c>
      <c r="B9" s="268">
        <v>5.0</v>
      </c>
      <c r="C9" s="268" t="s">
        <v>238</v>
      </c>
      <c r="D9" s="268"/>
      <c r="E9" s="268"/>
      <c r="F9" s="268"/>
      <c r="G9" s="723">
        <v>1.0</v>
      </c>
      <c r="H9" s="267" t="s">
        <v>3390</v>
      </c>
      <c r="I9" s="267" t="s">
        <v>3391</v>
      </c>
      <c r="J9" s="268" t="s">
        <v>336</v>
      </c>
      <c r="K9" s="268" t="s">
        <v>3392</v>
      </c>
      <c r="L9" s="269">
        <v>43140.0</v>
      </c>
      <c r="M9" s="268" t="s">
        <v>338</v>
      </c>
      <c r="N9" s="268" t="s">
        <v>151</v>
      </c>
      <c r="O9" s="269">
        <v>44062.0</v>
      </c>
      <c r="P9" s="268" t="s">
        <v>133</v>
      </c>
      <c r="Q9" s="268" t="s">
        <v>222</v>
      </c>
      <c r="R9" s="268"/>
      <c r="S9" s="268"/>
      <c r="T9" s="466" t="s">
        <v>26</v>
      </c>
      <c r="U9" s="468"/>
      <c r="V9" s="468"/>
      <c r="W9" s="268"/>
      <c r="X9" s="268"/>
      <c r="Y9" s="724" t="s">
        <v>3393</v>
      </c>
      <c r="Z9" s="724" t="s">
        <v>3394</v>
      </c>
      <c r="AA9" s="724" t="s">
        <v>3395</v>
      </c>
      <c r="AB9" s="173" t="s">
        <v>3396</v>
      </c>
      <c r="AC9" s="173" t="s">
        <v>3397</v>
      </c>
      <c r="AD9" s="173" t="s">
        <v>3398</v>
      </c>
      <c r="AE9" s="268"/>
      <c r="AF9" s="467"/>
      <c r="AG9" s="467"/>
      <c r="AH9" s="467"/>
      <c r="AI9" s="467"/>
      <c r="AJ9" s="467"/>
      <c r="AK9" s="467"/>
      <c r="AL9" s="467"/>
      <c r="AM9" s="467"/>
      <c r="AN9" s="467"/>
      <c r="AO9" s="467"/>
      <c r="AP9" s="467"/>
      <c r="AQ9" s="467"/>
      <c r="AR9" s="467"/>
      <c r="AS9" s="467"/>
      <c r="AT9" s="467"/>
      <c r="AU9" s="467"/>
      <c r="AV9" s="467"/>
      <c r="AW9" s="467"/>
      <c r="AX9" s="467"/>
      <c r="AY9" s="467"/>
    </row>
    <row r="10" ht="22.5" customHeight="1">
      <c r="A10" s="268">
        <v>8.0</v>
      </c>
      <c r="B10" s="268">
        <v>5.0</v>
      </c>
      <c r="C10" s="268" t="s">
        <v>238</v>
      </c>
      <c r="D10" s="268"/>
      <c r="E10" s="268"/>
      <c r="F10" s="268"/>
      <c r="G10" s="723">
        <v>1.0</v>
      </c>
      <c r="H10" s="267" t="s">
        <v>3399</v>
      </c>
      <c r="I10" s="267" t="s">
        <v>3400</v>
      </c>
      <c r="J10" s="268" t="s">
        <v>590</v>
      </c>
      <c r="K10" s="268" t="s">
        <v>3401</v>
      </c>
      <c r="L10" s="269">
        <v>43312.0</v>
      </c>
      <c r="M10" s="268" t="s">
        <v>338</v>
      </c>
      <c r="N10" s="268" t="s">
        <v>154</v>
      </c>
      <c r="O10" s="269">
        <v>45665.0</v>
      </c>
      <c r="P10" s="268" t="s">
        <v>115</v>
      </c>
      <c r="Q10" s="268" t="s">
        <v>222</v>
      </c>
      <c r="R10" s="268" t="s">
        <v>3402</v>
      </c>
      <c r="S10" s="268"/>
      <c r="T10" s="268" t="s">
        <v>11</v>
      </c>
      <c r="U10" s="268"/>
      <c r="V10" s="268"/>
      <c r="W10" s="268"/>
      <c r="X10" s="268"/>
      <c r="Y10" s="724" t="s">
        <v>3403</v>
      </c>
      <c r="Z10" s="724"/>
      <c r="AA10" s="724"/>
      <c r="AB10" s="173"/>
      <c r="AC10" s="173"/>
      <c r="AD10" s="173"/>
      <c r="AE10" s="268"/>
      <c r="AF10" s="467"/>
      <c r="AG10" s="467"/>
      <c r="AH10" s="467"/>
      <c r="AI10" s="467"/>
      <c r="AJ10" s="467"/>
      <c r="AK10" s="467"/>
      <c r="AL10" s="467"/>
      <c r="AM10" s="467"/>
      <c r="AN10" s="467"/>
      <c r="AO10" s="467"/>
      <c r="AP10" s="467"/>
      <c r="AQ10" s="467"/>
      <c r="AR10" s="467"/>
      <c r="AS10" s="467"/>
      <c r="AT10" s="467"/>
      <c r="AU10" s="467"/>
      <c r="AV10" s="467"/>
      <c r="AW10" s="467"/>
      <c r="AX10" s="467"/>
      <c r="AY10" s="467"/>
    </row>
    <row r="11" ht="22.5" customHeight="1">
      <c r="A11" s="268">
        <v>9.0</v>
      </c>
      <c r="B11" s="268">
        <v>5.0</v>
      </c>
      <c r="C11" s="268" t="s">
        <v>238</v>
      </c>
      <c r="D11" s="268"/>
      <c r="E11" s="268"/>
      <c r="F11" s="268"/>
      <c r="G11" s="723">
        <v>1.0</v>
      </c>
      <c r="H11" s="267" t="s">
        <v>3404</v>
      </c>
      <c r="I11" s="267" t="s">
        <v>3405</v>
      </c>
      <c r="J11" s="268" t="s">
        <v>418</v>
      </c>
      <c r="K11" s="268" t="s">
        <v>3406</v>
      </c>
      <c r="L11" s="269">
        <v>43010.0</v>
      </c>
      <c r="M11" s="268" t="s">
        <v>350</v>
      </c>
      <c r="N11" s="268" t="s">
        <v>152</v>
      </c>
      <c r="O11" s="269">
        <v>44062.0</v>
      </c>
      <c r="P11" s="268" t="s">
        <v>133</v>
      </c>
      <c r="Q11" s="268" t="s">
        <v>226</v>
      </c>
      <c r="R11" s="268" t="s">
        <v>3407</v>
      </c>
      <c r="S11" s="268"/>
      <c r="T11" s="268" t="s">
        <v>11</v>
      </c>
      <c r="U11" s="268"/>
      <c r="V11" s="268"/>
      <c r="W11" s="268"/>
      <c r="X11" s="268"/>
      <c r="Y11" s="724" t="s">
        <v>3408</v>
      </c>
      <c r="Z11" s="724" t="s">
        <v>3409</v>
      </c>
      <c r="AA11" s="724" t="s">
        <v>3410</v>
      </c>
      <c r="AB11" s="173" t="s">
        <v>3411</v>
      </c>
      <c r="AC11" s="173" t="s">
        <v>3412</v>
      </c>
      <c r="AD11" s="173"/>
      <c r="AE11" s="268"/>
      <c r="AF11" s="467"/>
      <c r="AG11" s="467"/>
      <c r="AH11" s="467"/>
      <c r="AI11" s="467"/>
      <c r="AJ11" s="467"/>
      <c r="AK11" s="467"/>
      <c r="AL11" s="467"/>
      <c r="AM11" s="467"/>
      <c r="AN11" s="467"/>
      <c r="AO11" s="467"/>
      <c r="AP11" s="467"/>
      <c r="AQ11" s="467"/>
      <c r="AR11" s="467"/>
      <c r="AS11" s="467"/>
      <c r="AT11" s="467"/>
      <c r="AU11" s="467"/>
      <c r="AV11" s="467"/>
      <c r="AW11" s="467"/>
      <c r="AX11" s="467"/>
      <c r="AY11" s="467"/>
    </row>
    <row r="12" ht="22.5" customHeight="1">
      <c r="A12" s="268">
        <v>10.0</v>
      </c>
      <c r="B12" s="268">
        <v>5.0</v>
      </c>
      <c r="C12" s="268" t="s">
        <v>238</v>
      </c>
      <c r="D12" s="268"/>
      <c r="E12" s="268"/>
      <c r="F12" s="268"/>
      <c r="G12" s="723">
        <v>1.0</v>
      </c>
      <c r="H12" s="267" t="s">
        <v>3413</v>
      </c>
      <c r="I12" s="267" t="s">
        <v>3414</v>
      </c>
      <c r="J12" s="268" t="s">
        <v>3415</v>
      </c>
      <c r="K12" s="268" t="s">
        <v>3416</v>
      </c>
      <c r="L12" s="269">
        <v>43218.0</v>
      </c>
      <c r="M12" s="268" t="s">
        <v>350</v>
      </c>
      <c r="N12" s="268" t="s">
        <v>154</v>
      </c>
      <c r="O12" s="269">
        <v>45519.0</v>
      </c>
      <c r="P12" s="268" t="s">
        <v>133</v>
      </c>
      <c r="Q12" s="268" t="s">
        <v>226</v>
      </c>
      <c r="R12" s="268" t="s">
        <v>3417</v>
      </c>
      <c r="S12" s="268"/>
      <c r="T12" s="466" t="s">
        <v>26</v>
      </c>
      <c r="U12" s="268"/>
      <c r="V12" s="268"/>
      <c r="W12" s="268"/>
      <c r="X12" s="268"/>
      <c r="Y12" s="724" t="s">
        <v>3418</v>
      </c>
      <c r="Z12" s="724"/>
      <c r="AA12" s="724"/>
      <c r="AB12" s="173"/>
      <c r="AC12" s="173"/>
      <c r="AD12" s="173"/>
      <c r="AE12" s="268"/>
      <c r="AF12" s="467"/>
      <c r="AG12" s="467"/>
      <c r="AH12" s="467"/>
      <c r="AI12" s="467"/>
      <c r="AJ12" s="467"/>
      <c r="AK12" s="467"/>
      <c r="AL12" s="467"/>
      <c r="AM12" s="467"/>
      <c r="AN12" s="467"/>
      <c r="AO12" s="467"/>
      <c r="AP12" s="467"/>
      <c r="AQ12" s="467"/>
      <c r="AR12" s="467"/>
      <c r="AS12" s="467"/>
      <c r="AT12" s="467"/>
      <c r="AU12" s="467"/>
      <c r="AV12" s="467"/>
      <c r="AW12" s="467"/>
      <c r="AX12" s="467"/>
      <c r="AY12" s="467"/>
    </row>
    <row r="13" ht="22.5" customHeight="1">
      <c r="A13" s="268">
        <v>11.0</v>
      </c>
      <c r="B13" s="268">
        <v>5.0</v>
      </c>
      <c r="C13" s="268" t="s">
        <v>238</v>
      </c>
      <c r="D13" s="268"/>
      <c r="E13" s="268"/>
      <c r="F13" s="268"/>
      <c r="G13" s="723">
        <v>1.0</v>
      </c>
      <c r="H13" s="267" t="s">
        <v>3419</v>
      </c>
      <c r="I13" s="267" t="s">
        <v>3420</v>
      </c>
      <c r="J13" s="268" t="s">
        <v>2099</v>
      </c>
      <c r="K13" s="268" t="s">
        <v>3421</v>
      </c>
      <c r="L13" s="269">
        <v>43064.0</v>
      </c>
      <c r="M13" s="268" t="s">
        <v>338</v>
      </c>
      <c r="N13" s="268" t="s">
        <v>153</v>
      </c>
      <c r="O13" s="269">
        <v>44930.0</v>
      </c>
      <c r="P13" s="268" t="s">
        <v>25</v>
      </c>
      <c r="Q13" s="268" t="s">
        <v>228</v>
      </c>
      <c r="R13" s="268" t="s">
        <v>3422</v>
      </c>
      <c r="S13" s="268"/>
      <c r="T13" s="268" t="s">
        <v>11</v>
      </c>
      <c r="U13" s="268"/>
      <c r="V13" s="268"/>
      <c r="W13" s="268"/>
      <c r="X13" s="268"/>
      <c r="Y13" s="724" t="s">
        <v>3423</v>
      </c>
      <c r="Z13" s="724" t="s">
        <v>3424</v>
      </c>
      <c r="AA13" s="724" t="s">
        <v>3425</v>
      </c>
      <c r="AB13" s="173"/>
      <c r="AC13" s="173"/>
      <c r="AD13" s="173"/>
      <c r="AE13" s="268"/>
      <c r="AF13" s="467"/>
      <c r="AG13" s="467"/>
      <c r="AH13" s="467"/>
      <c r="AI13" s="467"/>
      <c r="AJ13" s="467"/>
      <c r="AK13" s="467"/>
      <c r="AL13" s="467"/>
      <c r="AM13" s="467"/>
      <c r="AN13" s="467"/>
      <c r="AO13" s="467"/>
      <c r="AP13" s="467"/>
      <c r="AQ13" s="467"/>
      <c r="AR13" s="467"/>
      <c r="AS13" s="467"/>
      <c r="AT13" s="467"/>
      <c r="AU13" s="467"/>
      <c r="AV13" s="467"/>
      <c r="AW13" s="467"/>
      <c r="AX13" s="467"/>
      <c r="AY13" s="467"/>
    </row>
    <row r="14" ht="22.5" customHeight="1">
      <c r="A14" s="268">
        <v>12.0</v>
      </c>
      <c r="B14" s="268">
        <v>5.0</v>
      </c>
      <c r="C14" s="268" t="s">
        <v>238</v>
      </c>
      <c r="D14" s="268"/>
      <c r="E14" s="268"/>
      <c r="F14" s="268"/>
      <c r="G14" s="723">
        <v>1.0</v>
      </c>
      <c r="H14" s="267" t="s">
        <v>3426</v>
      </c>
      <c r="I14" s="267" t="s">
        <v>3427</v>
      </c>
      <c r="J14" s="268" t="s">
        <v>569</v>
      </c>
      <c r="K14" s="268" t="s">
        <v>3428</v>
      </c>
      <c r="L14" s="269">
        <v>43055.0</v>
      </c>
      <c r="M14" s="268" t="s">
        <v>350</v>
      </c>
      <c r="N14" s="268" t="s">
        <v>152</v>
      </c>
      <c r="O14" s="269">
        <v>44958.0</v>
      </c>
      <c r="P14" s="268" t="s">
        <v>115</v>
      </c>
      <c r="Q14" s="268" t="s">
        <v>228</v>
      </c>
      <c r="R14" s="268"/>
      <c r="S14" s="268"/>
      <c r="T14" s="268" t="s">
        <v>11</v>
      </c>
      <c r="U14" s="268"/>
      <c r="V14" s="268"/>
      <c r="W14" s="268"/>
      <c r="X14" s="268"/>
      <c r="Y14" s="724" t="s">
        <v>3429</v>
      </c>
      <c r="Z14" s="724" t="s">
        <v>3430</v>
      </c>
      <c r="AA14" s="724" t="s">
        <v>3431</v>
      </c>
      <c r="AB14" s="173"/>
      <c r="AC14" s="173"/>
      <c r="AD14" s="173"/>
      <c r="AE14" s="268"/>
      <c r="AF14" s="467"/>
      <c r="AG14" s="467"/>
      <c r="AH14" s="467"/>
      <c r="AI14" s="467"/>
      <c r="AJ14" s="467"/>
      <c r="AK14" s="467"/>
      <c r="AL14" s="467"/>
      <c r="AM14" s="467"/>
      <c r="AN14" s="467"/>
      <c r="AO14" s="467"/>
      <c r="AP14" s="467"/>
      <c r="AQ14" s="467"/>
      <c r="AR14" s="467"/>
      <c r="AS14" s="467"/>
      <c r="AT14" s="467"/>
      <c r="AU14" s="467"/>
      <c r="AV14" s="467"/>
      <c r="AW14" s="467"/>
      <c r="AX14" s="467"/>
      <c r="AY14" s="467"/>
    </row>
    <row r="15" ht="22.5" customHeight="1">
      <c r="A15" s="268">
        <v>13.0</v>
      </c>
      <c r="B15" s="268">
        <v>5.0</v>
      </c>
      <c r="C15" s="268" t="s">
        <v>238</v>
      </c>
      <c r="D15" s="268"/>
      <c r="E15" s="268"/>
      <c r="F15" s="268"/>
      <c r="G15" s="723">
        <v>1.0</v>
      </c>
      <c r="H15" s="267" t="s">
        <v>3432</v>
      </c>
      <c r="I15" s="267" t="s">
        <v>3433</v>
      </c>
      <c r="J15" s="268" t="s">
        <v>590</v>
      </c>
      <c r="K15" s="268" t="s">
        <v>3434</v>
      </c>
      <c r="L15" s="269">
        <v>43265.0</v>
      </c>
      <c r="M15" s="268" t="s">
        <v>350</v>
      </c>
      <c r="N15" s="268" t="s">
        <v>154</v>
      </c>
      <c r="O15" s="269">
        <v>45301.0</v>
      </c>
      <c r="P15" s="268" t="s">
        <v>39</v>
      </c>
      <c r="Q15" s="268" t="s">
        <v>228</v>
      </c>
      <c r="R15" s="268" t="s">
        <v>3435</v>
      </c>
      <c r="S15" s="268"/>
      <c r="T15" s="268" t="s">
        <v>11</v>
      </c>
      <c r="U15" s="268"/>
      <c r="V15" s="268"/>
      <c r="W15" s="268"/>
      <c r="X15" s="268"/>
      <c r="Y15" s="724" t="s">
        <v>3436</v>
      </c>
      <c r="Z15" s="724" t="s">
        <v>3437</v>
      </c>
      <c r="AA15" s="724"/>
      <c r="AB15" s="173"/>
      <c r="AC15" s="173"/>
      <c r="AD15" s="173"/>
      <c r="AE15" s="268"/>
      <c r="AF15" s="467"/>
      <c r="AG15" s="467"/>
      <c r="AH15" s="467"/>
      <c r="AI15" s="467"/>
      <c r="AJ15" s="467"/>
      <c r="AK15" s="467"/>
      <c r="AL15" s="467"/>
      <c r="AM15" s="467"/>
      <c r="AN15" s="467"/>
      <c r="AO15" s="467"/>
      <c r="AP15" s="467"/>
      <c r="AQ15" s="467"/>
      <c r="AR15" s="467"/>
      <c r="AS15" s="467"/>
      <c r="AT15" s="467"/>
      <c r="AU15" s="467"/>
      <c r="AV15" s="467"/>
      <c r="AW15" s="467"/>
      <c r="AX15" s="467"/>
      <c r="AY15" s="467"/>
    </row>
    <row r="16" ht="22.5" customHeight="1">
      <c r="A16" s="268">
        <v>14.0</v>
      </c>
      <c r="B16" s="268">
        <v>5.0</v>
      </c>
      <c r="C16" s="268" t="s">
        <v>238</v>
      </c>
      <c r="D16" s="268"/>
      <c r="E16" s="268"/>
      <c r="F16" s="268"/>
      <c r="G16" s="723">
        <v>1.0</v>
      </c>
      <c r="H16" s="267" t="s">
        <v>3438</v>
      </c>
      <c r="I16" s="267" t="s">
        <v>3439</v>
      </c>
      <c r="J16" s="268" t="s">
        <v>3440</v>
      </c>
      <c r="K16" s="268" t="s">
        <v>1695</v>
      </c>
      <c r="L16" s="269">
        <v>43046.0</v>
      </c>
      <c r="M16" s="268" t="s">
        <v>338</v>
      </c>
      <c r="N16" s="268" t="s">
        <v>151</v>
      </c>
      <c r="O16" s="269">
        <v>44062.0</v>
      </c>
      <c r="P16" s="268" t="s">
        <v>66</v>
      </c>
      <c r="Q16" s="268" t="s">
        <v>228</v>
      </c>
      <c r="R16" s="268" t="s">
        <v>3441</v>
      </c>
      <c r="S16" s="268"/>
      <c r="T16" s="268" t="s">
        <v>11</v>
      </c>
      <c r="U16" s="268"/>
      <c r="V16" s="268"/>
      <c r="W16" s="268"/>
      <c r="X16" s="726"/>
      <c r="Y16" s="727" t="s">
        <v>3442</v>
      </c>
      <c r="Z16" s="727" t="s">
        <v>3443</v>
      </c>
      <c r="AA16" s="724" t="s">
        <v>3444</v>
      </c>
      <c r="AB16" s="728" t="s">
        <v>3445</v>
      </c>
      <c r="AC16" s="173" t="s">
        <v>3446</v>
      </c>
      <c r="AD16" s="173"/>
      <c r="AE16" s="268"/>
      <c r="AF16" s="467"/>
      <c r="AG16" s="467"/>
      <c r="AH16" s="467"/>
      <c r="AI16" s="467"/>
      <c r="AJ16" s="467"/>
      <c r="AK16" s="467"/>
      <c r="AL16" s="467"/>
      <c r="AM16" s="467"/>
      <c r="AN16" s="467"/>
      <c r="AO16" s="467"/>
      <c r="AP16" s="467"/>
      <c r="AQ16" s="467"/>
      <c r="AR16" s="467"/>
      <c r="AS16" s="467"/>
      <c r="AT16" s="467"/>
      <c r="AU16" s="467"/>
      <c r="AV16" s="467"/>
      <c r="AW16" s="467"/>
      <c r="AX16" s="467"/>
      <c r="AY16" s="467"/>
    </row>
    <row r="17" ht="22.5" customHeight="1">
      <c r="A17" s="268">
        <v>15.0</v>
      </c>
      <c r="B17" s="268">
        <v>5.0</v>
      </c>
      <c r="C17" s="268" t="s">
        <v>238</v>
      </c>
      <c r="D17" s="268"/>
      <c r="E17" s="268"/>
      <c r="F17" s="268"/>
      <c r="G17" s="723">
        <v>1.0</v>
      </c>
      <c r="H17" s="267" t="s">
        <v>3447</v>
      </c>
      <c r="I17" s="267" t="s">
        <v>3448</v>
      </c>
      <c r="J17" s="268" t="s">
        <v>1023</v>
      </c>
      <c r="K17" s="268" t="s">
        <v>3449</v>
      </c>
      <c r="L17" s="269">
        <v>43294.0</v>
      </c>
      <c r="M17" s="268" t="s">
        <v>350</v>
      </c>
      <c r="N17" s="268" t="s">
        <v>151</v>
      </c>
      <c r="O17" s="269">
        <v>45155.0</v>
      </c>
      <c r="P17" s="268" t="s">
        <v>42</v>
      </c>
      <c r="Q17" s="268" t="s">
        <v>228</v>
      </c>
      <c r="R17" s="268" t="s">
        <v>3450</v>
      </c>
      <c r="S17" s="268"/>
      <c r="T17" s="268" t="s">
        <v>11</v>
      </c>
      <c r="U17" s="268"/>
      <c r="V17" s="268"/>
      <c r="W17" s="268"/>
      <c r="X17" s="726"/>
      <c r="Y17" s="727" t="s">
        <v>3451</v>
      </c>
      <c r="Z17" s="727" t="s">
        <v>3452</v>
      </c>
      <c r="AA17" s="724"/>
      <c r="AB17" s="728"/>
      <c r="AC17" s="173"/>
      <c r="AD17" s="173"/>
      <c r="AE17" s="268"/>
      <c r="AF17" s="467"/>
      <c r="AG17" s="467"/>
      <c r="AH17" s="467"/>
      <c r="AI17" s="467"/>
      <c r="AJ17" s="467"/>
      <c r="AK17" s="467"/>
      <c r="AL17" s="467"/>
      <c r="AM17" s="467"/>
      <c r="AN17" s="467"/>
      <c r="AO17" s="467"/>
      <c r="AP17" s="467"/>
      <c r="AQ17" s="467"/>
      <c r="AR17" s="467"/>
      <c r="AS17" s="467"/>
      <c r="AT17" s="467"/>
      <c r="AU17" s="467"/>
      <c r="AV17" s="467"/>
      <c r="AW17" s="467"/>
      <c r="AX17" s="467"/>
      <c r="AY17" s="467"/>
    </row>
    <row r="18" ht="22.5" customHeight="1">
      <c r="A18" s="268">
        <v>16.0</v>
      </c>
      <c r="B18" s="268">
        <v>5.0</v>
      </c>
      <c r="C18" s="268" t="s">
        <v>238</v>
      </c>
      <c r="D18" s="268"/>
      <c r="E18" s="268"/>
      <c r="F18" s="268"/>
      <c r="G18" s="723">
        <v>1.0</v>
      </c>
      <c r="H18" s="267" t="s">
        <v>3453</v>
      </c>
      <c r="I18" s="267" t="s">
        <v>3454</v>
      </c>
      <c r="J18" s="268" t="s">
        <v>3455</v>
      </c>
      <c r="K18" s="268" t="s">
        <v>3456</v>
      </c>
      <c r="L18" s="269">
        <v>43291.0</v>
      </c>
      <c r="M18" s="268" t="s">
        <v>338</v>
      </c>
      <c r="N18" s="268" t="s">
        <v>151</v>
      </c>
      <c r="O18" s="269">
        <v>45414.0</v>
      </c>
      <c r="P18" s="268" t="s">
        <v>42</v>
      </c>
      <c r="Q18" s="268" t="s">
        <v>230</v>
      </c>
      <c r="R18" s="268"/>
      <c r="S18" s="268"/>
      <c r="T18" s="466" t="s">
        <v>22</v>
      </c>
      <c r="U18" s="268"/>
      <c r="V18" s="268"/>
      <c r="W18" s="268"/>
      <c r="X18" s="268"/>
      <c r="Y18" s="724" t="s">
        <v>3457</v>
      </c>
      <c r="Z18" s="724" t="s">
        <v>3458</v>
      </c>
      <c r="AA18" s="724"/>
      <c r="AB18" s="173"/>
      <c r="AC18" s="173"/>
      <c r="AD18" s="173"/>
      <c r="AE18" s="268"/>
      <c r="AF18" s="467"/>
      <c r="AG18" s="467"/>
      <c r="AH18" s="467"/>
      <c r="AI18" s="467"/>
      <c r="AJ18" s="467"/>
      <c r="AK18" s="467"/>
      <c r="AL18" s="467"/>
      <c r="AM18" s="467"/>
      <c r="AN18" s="467"/>
      <c r="AO18" s="467"/>
      <c r="AP18" s="467"/>
      <c r="AQ18" s="467"/>
      <c r="AR18" s="467"/>
      <c r="AS18" s="467"/>
      <c r="AT18" s="467"/>
      <c r="AU18" s="467"/>
      <c r="AV18" s="467"/>
      <c r="AW18" s="467"/>
      <c r="AX18" s="467"/>
      <c r="AY18" s="467"/>
    </row>
    <row r="19" ht="22.5" customHeight="1">
      <c r="A19" s="268">
        <v>17.0</v>
      </c>
      <c r="B19" s="268">
        <v>5.0</v>
      </c>
      <c r="C19" s="268" t="s">
        <v>238</v>
      </c>
      <c r="D19" s="268"/>
      <c r="E19" s="268"/>
      <c r="F19" s="268"/>
      <c r="G19" s="723">
        <v>1.0</v>
      </c>
      <c r="H19" s="267" t="s">
        <v>3459</v>
      </c>
      <c r="I19" s="267" t="s">
        <v>3460</v>
      </c>
      <c r="J19" s="268" t="s">
        <v>3461</v>
      </c>
      <c r="K19" s="268" t="s">
        <v>3462</v>
      </c>
      <c r="L19" s="269">
        <v>43293.0</v>
      </c>
      <c r="M19" s="268" t="s">
        <v>338</v>
      </c>
      <c r="N19" s="268" t="s">
        <v>151</v>
      </c>
      <c r="O19" s="269">
        <v>44067.0</v>
      </c>
      <c r="P19" s="268" t="s">
        <v>66</v>
      </c>
      <c r="Q19" s="268" t="s">
        <v>230</v>
      </c>
      <c r="R19" s="268" t="s">
        <v>3463</v>
      </c>
      <c r="S19" s="268"/>
      <c r="T19" s="268" t="s">
        <v>11</v>
      </c>
      <c r="U19" s="268"/>
      <c r="V19" s="268"/>
      <c r="W19" s="268"/>
      <c r="X19" s="268"/>
      <c r="Y19" s="193" t="s">
        <v>3464</v>
      </c>
      <c r="Z19" s="193" t="s">
        <v>3465</v>
      </c>
      <c r="AA19" s="193" t="s">
        <v>3466</v>
      </c>
      <c r="AB19" s="173" t="s">
        <v>3467</v>
      </c>
      <c r="AC19" s="173" t="s">
        <v>3468</v>
      </c>
      <c r="AD19" s="173"/>
      <c r="AE19" s="268"/>
      <c r="AF19" s="467"/>
      <c r="AG19" s="467"/>
      <c r="AH19" s="467"/>
      <c r="AI19" s="467"/>
      <c r="AJ19" s="467"/>
      <c r="AK19" s="467"/>
      <c r="AL19" s="467"/>
      <c r="AM19" s="467"/>
      <c r="AN19" s="467"/>
      <c r="AO19" s="467"/>
      <c r="AP19" s="467"/>
      <c r="AQ19" s="467"/>
      <c r="AR19" s="467"/>
      <c r="AS19" s="467"/>
      <c r="AT19" s="467"/>
      <c r="AU19" s="467"/>
      <c r="AV19" s="467"/>
      <c r="AW19" s="467"/>
      <c r="AX19" s="467"/>
      <c r="AY19" s="467"/>
    </row>
    <row r="20" ht="22.5" customHeight="1">
      <c r="A20" s="268">
        <v>18.0</v>
      </c>
      <c r="B20" s="268">
        <v>5.0</v>
      </c>
      <c r="C20" s="268" t="s">
        <v>238</v>
      </c>
      <c r="D20" s="268"/>
      <c r="E20" s="268"/>
      <c r="F20" s="268"/>
      <c r="G20" s="723">
        <v>1.0</v>
      </c>
      <c r="H20" s="267" t="s">
        <v>3469</v>
      </c>
      <c r="I20" s="267" t="s">
        <v>3470</v>
      </c>
      <c r="J20" s="468" t="s">
        <v>2053</v>
      </c>
      <c r="K20" s="468" t="s">
        <v>3471</v>
      </c>
      <c r="L20" s="469">
        <v>43211.0</v>
      </c>
      <c r="M20" s="468" t="s">
        <v>338</v>
      </c>
      <c r="N20" s="468" t="s">
        <v>152</v>
      </c>
      <c r="O20" s="469">
        <v>45519.0</v>
      </c>
      <c r="P20" s="468" t="s">
        <v>9</v>
      </c>
      <c r="Q20" s="268" t="s">
        <v>230</v>
      </c>
      <c r="R20" s="268" t="s">
        <v>3472</v>
      </c>
      <c r="S20" s="268"/>
      <c r="T20" s="268" t="s">
        <v>11</v>
      </c>
      <c r="U20" s="268"/>
      <c r="V20" s="268"/>
      <c r="W20" s="268"/>
      <c r="X20" s="268"/>
      <c r="Y20" s="193" t="s">
        <v>3473</v>
      </c>
      <c r="Z20" s="193"/>
      <c r="AA20" s="193"/>
      <c r="AB20" s="173"/>
      <c r="AC20" s="173"/>
      <c r="AD20" s="173"/>
      <c r="AE20" s="268"/>
      <c r="AF20" s="467"/>
      <c r="AG20" s="467"/>
      <c r="AH20" s="467"/>
      <c r="AI20" s="467"/>
      <c r="AJ20" s="467"/>
      <c r="AK20" s="467"/>
      <c r="AL20" s="467"/>
      <c r="AM20" s="467"/>
      <c r="AN20" s="467"/>
      <c r="AO20" s="467"/>
      <c r="AP20" s="467"/>
      <c r="AQ20" s="467"/>
      <c r="AR20" s="467"/>
      <c r="AS20" s="467"/>
      <c r="AT20" s="467"/>
      <c r="AU20" s="467"/>
      <c r="AV20" s="467"/>
      <c r="AW20" s="467"/>
      <c r="AX20" s="467"/>
      <c r="AY20" s="467"/>
    </row>
    <row r="21" ht="22.5" customHeight="1">
      <c r="A21" s="268">
        <v>19.0</v>
      </c>
      <c r="B21" s="268">
        <v>5.0</v>
      </c>
      <c r="C21" s="268" t="s">
        <v>238</v>
      </c>
      <c r="D21" s="268"/>
      <c r="E21" s="268"/>
      <c r="F21" s="268"/>
      <c r="G21" s="723">
        <v>1.0</v>
      </c>
      <c r="H21" s="267" t="s">
        <v>3474</v>
      </c>
      <c r="I21" s="267" t="s">
        <v>3475</v>
      </c>
      <c r="J21" s="468" t="s">
        <v>3476</v>
      </c>
      <c r="K21" s="468" t="s">
        <v>3477</v>
      </c>
      <c r="L21" s="469">
        <v>43136.0</v>
      </c>
      <c r="M21" s="468" t="s">
        <v>338</v>
      </c>
      <c r="N21" s="468" t="s">
        <v>154</v>
      </c>
      <c r="O21" s="469">
        <v>45519.0</v>
      </c>
      <c r="P21" s="468" t="s">
        <v>121</v>
      </c>
      <c r="Q21" s="268" t="s">
        <v>230</v>
      </c>
      <c r="R21" s="268" t="s">
        <v>3478</v>
      </c>
      <c r="S21" s="268"/>
      <c r="T21" s="466" t="s">
        <v>26</v>
      </c>
      <c r="U21" s="268"/>
      <c r="V21" s="268"/>
      <c r="W21" s="268"/>
      <c r="X21" s="268"/>
      <c r="Y21" s="178" t="s">
        <v>3479</v>
      </c>
      <c r="Z21" s="178"/>
      <c r="AA21" s="178"/>
      <c r="AB21" s="178"/>
      <c r="AC21" s="178"/>
      <c r="AD21" s="173"/>
      <c r="AE21" s="268"/>
      <c r="AF21" s="510"/>
      <c r="AG21" s="510"/>
      <c r="AH21" s="510"/>
      <c r="AI21" s="510"/>
      <c r="AJ21" s="510"/>
      <c r="AK21" s="510"/>
      <c r="AL21" s="510"/>
      <c r="AM21" s="510"/>
      <c r="AN21" s="510"/>
      <c r="AO21" s="510"/>
      <c r="AP21" s="510"/>
      <c r="AQ21" s="510"/>
      <c r="AR21" s="510"/>
      <c r="AS21" s="510"/>
      <c r="AT21" s="510"/>
      <c r="AU21" s="510"/>
      <c r="AV21" s="510"/>
      <c r="AW21" s="510"/>
      <c r="AX21" s="467"/>
      <c r="AY21" s="467"/>
    </row>
    <row r="22" ht="14.25" customHeight="1">
      <c r="A22" s="352">
        <v>20.0</v>
      </c>
      <c r="B22" s="268">
        <v>5.0</v>
      </c>
      <c r="C22" s="268" t="s">
        <v>238</v>
      </c>
      <c r="D22" s="352"/>
      <c r="E22" s="352"/>
      <c r="F22" s="352"/>
      <c r="G22" s="729">
        <v>1.0</v>
      </c>
      <c r="H22" s="618" t="s">
        <v>3480</v>
      </c>
      <c r="I22" s="618" t="s">
        <v>3481</v>
      </c>
      <c r="J22" s="497" t="s">
        <v>1806</v>
      </c>
      <c r="K22" s="497" t="s">
        <v>3482</v>
      </c>
      <c r="L22" s="498">
        <v>43272.0</v>
      </c>
      <c r="M22" s="497" t="s">
        <v>350</v>
      </c>
      <c r="N22" s="497"/>
      <c r="O22" s="498">
        <v>45883.0</v>
      </c>
      <c r="P22" s="497" t="s">
        <v>115</v>
      </c>
      <c r="Q22" s="352" t="s">
        <v>345</v>
      </c>
      <c r="R22" s="352" t="s">
        <v>3483</v>
      </c>
      <c r="S22" s="352"/>
      <c r="T22" s="352" t="s">
        <v>22</v>
      </c>
      <c r="U22" s="352" t="s">
        <v>15</v>
      </c>
      <c r="V22" s="352"/>
      <c r="W22" s="352"/>
      <c r="X22" s="352"/>
      <c r="Y22" s="188"/>
      <c r="Z22" s="188"/>
      <c r="AA22" s="188"/>
      <c r="AB22" s="188"/>
      <c r="AC22" s="188"/>
      <c r="AD22" s="502"/>
      <c r="AE22" s="502"/>
      <c r="AF22" s="502"/>
      <c r="AG22" s="502"/>
      <c r="AH22" s="502"/>
      <c r="AI22" s="502"/>
      <c r="AJ22" s="502"/>
      <c r="AK22" s="502"/>
      <c r="AL22" s="502"/>
      <c r="AM22" s="502"/>
      <c r="AN22" s="502"/>
      <c r="AO22" s="502"/>
      <c r="AP22" s="502"/>
      <c r="AQ22" s="502"/>
      <c r="AR22" s="502"/>
      <c r="AS22" s="502"/>
      <c r="AT22" s="502"/>
      <c r="AU22" s="502"/>
      <c r="AV22" s="502"/>
      <c r="AW22" s="502"/>
      <c r="AX22" s="730"/>
      <c r="AY22" s="730"/>
    </row>
    <row r="23" ht="14.25" customHeight="1">
      <c r="A23" s="352">
        <v>21.0</v>
      </c>
      <c r="B23" s="268">
        <v>5.0</v>
      </c>
      <c r="C23" s="268" t="s">
        <v>238</v>
      </c>
      <c r="D23" s="352"/>
      <c r="E23" s="352"/>
      <c r="F23" s="352"/>
      <c r="G23" s="729">
        <v>1.0</v>
      </c>
      <c r="H23" s="618" t="s">
        <v>3484</v>
      </c>
      <c r="I23" s="618" t="s">
        <v>3485</v>
      </c>
      <c r="J23" s="497" t="s">
        <v>3486</v>
      </c>
      <c r="K23" s="497" t="s">
        <v>3487</v>
      </c>
      <c r="L23" s="498">
        <v>43157.0</v>
      </c>
      <c r="M23" s="497" t="s">
        <v>350</v>
      </c>
      <c r="N23" s="497"/>
      <c r="O23" s="498">
        <v>45883.0</v>
      </c>
      <c r="P23" s="497" t="s">
        <v>76</v>
      </c>
      <c r="Q23" s="352" t="s">
        <v>345</v>
      </c>
      <c r="R23" s="352" t="s">
        <v>3488</v>
      </c>
      <c r="S23" s="352"/>
      <c r="T23" s="352" t="s">
        <v>11</v>
      </c>
      <c r="U23" s="352" t="s">
        <v>15</v>
      </c>
      <c r="V23" s="352"/>
      <c r="W23" s="352"/>
      <c r="X23" s="352"/>
      <c r="Y23" s="188"/>
      <c r="Z23" s="188"/>
      <c r="AA23" s="188"/>
      <c r="AB23" s="188"/>
      <c r="AC23" s="188"/>
      <c r="AD23" s="502"/>
      <c r="AE23" s="502"/>
      <c r="AF23" s="502"/>
      <c r="AG23" s="502"/>
      <c r="AH23" s="502"/>
      <c r="AI23" s="502"/>
      <c r="AJ23" s="502"/>
      <c r="AK23" s="502"/>
      <c r="AL23" s="502"/>
      <c r="AM23" s="502"/>
      <c r="AN23" s="502"/>
      <c r="AO23" s="502"/>
      <c r="AP23" s="502"/>
      <c r="AQ23" s="502"/>
      <c r="AR23" s="502"/>
      <c r="AS23" s="502"/>
      <c r="AT23" s="502"/>
      <c r="AU23" s="502"/>
      <c r="AV23" s="502"/>
      <c r="AW23" s="502"/>
      <c r="AX23" s="730"/>
      <c r="AY23" s="730"/>
    </row>
    <row r="24" ht="22.5" customHeight="1">
      <c r="A24" s="352">
        <v>22.0</v>
      </c>
      <c r="B24" s="268">
        <v>5.0</v>
      </c>
      <c r="C24" s="268" t="s">
        <v>238</v>
      </c>
      <c r="D24" s="352"/>
      <c r="E24" s="352"/>
      <c r="F24" s="352"/>
      <c r="G24" s="729">
        <v>1.0</v>
      </c>
      <c r="H24" s="618" t="s">
        <v>3489</v>
      </c>
      <c r="I24" s="618" t="s">
        <v>3490</v>
      </c>
      <c r="J24" s="497" t="s">
        <v>3491</v>
      </c>
      <c r="K24" s="497" t="s">
        <v>3492</v>
      </c>
      <c r="L24" s="498">
        <v>43115.0</v>
      </c>
      <c r="M24" s="497" t="s">
        <v>338</v>
      </c>
      <c r="N24" s="497"/>
      <c r="O24" s="498">
        <v>45883.0</v>
      </c>
      <c r="P24" s="497" t="s">
        <v>76</v>
      </c>
      <c r="Q24" s="352" t="s">
        <v>345</v>
      </c>
      <c r="R24" s="352" t="s">
        <v>3493</v>
      </c>
      <c r="S24" s="352"/>
      <c r="T24" s="352" t="s">
        <v>16</v>
      </c>
      <c r="U24" s="352"/>
      <c r="V24" s="352"/>
      <c r="W24" s="352"/>
      <c r="X24" s="352"/>
      <c r="Y24" s="183"/>
      <c r="Z24" s="183"/>
      <c r="AA24" s="183"/>
      <c r="AB24" s="183"/>
      <c r="AC24" s="183"/>
      <c r="AD24" s="497"/>
      <c r="AE24" s="497"/>
      <c r="AF24" s="497"/>
      <c r="AG24" s="497"/>
      <c r="AH24" s="497"/>
      <c r="AI24" s="497"/>
      <c r="AJ24" s="497"/>
      <c r="AK24" s="497"/>
      <c r="AL24" s="497"/>
      <c r="AM24" s="497"/>
      <c r="AN24" s="497"/>
      <c r="AO24" s="497"/>
      <c r="AP24" s="497"/>
      <c r="AQ24" s="497"/>
      <c r="AR24" s="497"/>
      <c r="AS24" s="497"/>
      <c r="AT24" s="497"/>
      <c r="AU24" s="497"/>
      <c r="AV24" s="497"/>
      <c r="AW24" s="497"/>
      <c r="AX24" s="497"/>
      <c r="AY24" s="497"/>
    </row>
    <row r="25" ht="22.5" customHeight="1">
      <c r="A25" s="352">
        <v>23.0</v>
      </c>
      <c r="B25" s="268">
        <v>5.0</v>
      </c>
      <c r="C25" s="268" t="s">
        <v>238</v>
      </c>
      <c r="D25" s="352"/>
      <c r="E25" s="352"/>
      <c r="F25" s="352"/>
      <c r="G25" s="729">
        <v>1.0</v>
      </c>
      <c r="H25" s="618" t="s">
        <v>3494</v>
      </c>
      <c r="I25" s="618" t="s">
        <v>3495</v>
      </c>
      <c r="J25" s="497" t="s">
        <v>336</v>
      </c>
      <c r="K25" s="497" t="s">
        <v>3496</v>
      </c>
      <c r="L25" s="187">
        <v>43317.0</v>
      </c>
      <c r="M25" s="182" t="s">
        <v>338</v>
      </c>
      <c r="N25" s="497"/>
      <c r="O25" s="498">
        <v>45883.0</v>
      </c>
      <c r="P25" s="497" t="s">
        <v>133</v>
      </c>
      <c r="Q25" s="352" t="s">
        <v>345</v>
      </c>
      <c r="R25" s="183" t="s">
        <v>3497</v>
      </c>
      <c r="S25" s="352"/>
      <c r="T25" s="352" t="s">
        <v>11</v>
      </c>
      <c r="U25" s="352" t="s">
        <v>15</v>
      </c>
      <c r="V25" s="352" t="s">
        <v>334</v>
      </c>
      <c r="W25" s="352"/>
      <c r="X25" s="352"/>
      <c r="Y25" s="183"/>
      <c r="Z25" s="183"/>
      <c r="AA25" s="183"/>
      <c r="AB25" s="183"/>
      <c r="AC25" s="183"/>
      <c r="AD25" s="497"/>
      <c r="AE25" s="497"/>
      <c r="AF25" s="497"/>
      <c r="AG25" s="497"/>
      <c r="AH25" s="497"/>
      <c r="AI25" s="497"/>
      <c r="AJ25" s="497"/>
      <c r="AK25" s="497"/>
      <c r="AL25" s="497"/>
      <c r="AM25" s="497"/>
      <c r="AN25" s="497"/>
      <c r="AO25" s="497"/>
      <c r="AP25" s="497"/>
      <c r="AQ25" s="497"/>
      <c r="AR25" s="497"/>
      <c r="AS25" s="497"/>
      <c r="AT25" s="497"/>
      <c r="AU25" s="497"/>
      <c r="AV25" s="497"/>
      <c r="AW25" s="497"/>
      <c r="AX25" s="497"/>
      <c r="AY25" s="497"/>
    </row>
    <row r="26" ht="22.5" customHeight="1">
      <c r="A26" s="370"/>
      <c r="B26" s="370"/>
      <c r="C26" s="370"/>
      <c r="D26" s="370"/>
      <c r="E26" s="370"/>
      <c r="F26" s="370"/>
      <c r="G26" s="731"/>
      <c r="H26" s="371"/>
      <c r="I26" s="371"/>
      <c r="J26" s="732"/>
      <c r="K26" s="732"/>
      <c r="L26" s="733"/>
      <c r="M26" s="734"/>
      <c r="N26" s="735"/>
      <c r="O26" s="736"/>
      <c r="P26" s="735"/>
      <c r="Q26" s="737"/>
      <c r="R26" s="738"/>
      <c r="S26" s="737"/>
      <c r="T26" s="737"/>
      <c r="U26" s="737"/>
      <c r="V26" s="737"/>
      <c r="W26" s="737"/>
      <c r="X26" s="737"/>
      <c r="Y26" s="738"/>
      <c r="Z26" s="738"/>
      <c r="AA26" s="738"/>
      <c r="AB26" s="738"/>
      <c r="AC26" s="738"/>
      <c r="AD26" s="735"/>
      <c r="AE26" s="732"/>
      <c r="AF26" s="739"/>
      <c r="AG26" s="739"/>
      <c r="AH26" s="739"/>
      <c r="AI26" s="739"/>
      <c r="AJ26" s="739"/>
      <c r="AK26" s="739"/>
      <c r="AL26" s="739"/>
      <c r="AM26" s="739"/>
      <c r="AN26" s="739"/>
      <c r="AO26" s="739"/>
      <c r="AP26" s="739"/>
      <c r="AQ26" s="739"/>
      <c r="AR26" s="739"/>
      <c r="AS26" s="739"/>
      <c r="AT26" s="739"/>
      <c r="AU26" s="739"/>
      <c r="AV26" s="739"/>
      <c r="AW26" s="739"/>
      <c r="AX26" s="739"/>
      <c r="AY26" s="739"/>
    </row>
    <row r="27" ht="14.25" customHeight="1">
      <c r="A27" s="717" t="s">
        <v>3498</v>
      </c>
      <c r="B27" s="25"/>
      <c r="C27" s="25"/>
      <c r="D27" s="25"/>
      <c r="E27" s="25"/>
      <c r="F27" s="25"/>
      <c r="G27" s="25"/>
      <c r="H27" s="25"/>
      <c r="I27" s="25"/>
      <c r="J27" s="25"/>
      <c r="K27" s="26"/>
      <c r="L27" s="718"/>
      <c r="M27" s="719"/>
      <c r="N27" s="720"/>
      <c r="O27" s="718"/>
      <c r="P27" s="719"/>
      <c r="Q27" s="719"/>
      <c r="R27" s="719"/>
      <c r="S27" s="719"/>
      <c r="T27" s="719"/>
      <c r="U27" s="720"/>
      <c r="V27" s="720"/>
      <c r="W27" s="720"/>
      <c r="X27" s="720"/>
      <c r="Y27" s="721"/>
      <c r="Z27" s="721"/>
      <c r="AA27" s="721"/>
      <c r="AB27" s="719"/>
      <c r="AC27" s="719"/>
      <c r="AD27" s="719"/>
      <c r="AE27" s="740"/>
      <c r="AF27" s="722"/>
      <c r="AG27" s="722"/>
      <c r="AH27" s="722"/>
      <c r="AI27" s="722"/>
      <c r="AJ27" s="722"/>
      <c r="AK27" s="722"/>
      <c r="AL27" s="722"/>
      <c r="AM27" s="722"/>
      <c r="AN27" s="722"/>
      <c r="AO27" s="722"/>
      <c r="AP27" s="722"/>
      <c r="AQ27" s="722"/>
      <c r="AR27" s="722"/>
      <c r="AS27" s="722"/>
      <c r="AT27" s="722"/>
      <c r="AU27" s="722"/>
      <c r="AV27" s="722"/>
      <c r="AW27" s="722"/>
      <c r="AX27" s="722"/>
      <c r="AY27" s="722"/>
    </row>
    <row r="28" ht="22.5" customHeight="1">
      <c r="A28" s="268">
        <v>1.0</v>
      </c>
      <c r="B28" s="268">
        <v>2.0</v>
      </c>
      <c r="C28" s="268" t="s">
        <v>240</v>
      </c>
      <c r="D28" s="268"/>
      <c r="E28" s="268"/>
      <c r="F28" s="268"/>
      <c r="G28" s="723">
        <v>1.0</v>
      </c>
      <c r="H28" s="267" t="s">
        <v>3499</v>
      </c>
      <c r="I28" s="267" t="s">
        <v>3500</v>
      </c>
      <c r="J28" s="468" t="s">
        <v>463</v>
      </c>
      <c r="K28" s="468" t="s">
        <v>3501</v>
      </c>
      <c r="L28" s="269">
        <v>43247.0</v>
      </c>
      <c r="M28" s="268" t="s">
        <v>338</v>
      </c>
      <c r="N28" s="268" t="s">
        <v>154</v>
      </c>
      <c r="O28" s="269">
        <v>44062.0</v>
      </c>
      <c r="P28" s="268" t="s">
        <v>133</v>
      </c>
      <c r="Q28" s="268" t="s">
        <v>220</v>
      </c>
      <c r="R28" s="510" t="s">
        <v>3502</v>
      </c>
      <c r="S28" s="510"/>
      <c r="T28" s="268" t="s">
        <v>11</v>
      </c>
      <c r="U28" s="468"/>
      <c r="V28" s="468"/>
      <c r="W28" s="468"/>
      <c r="X28" s="468"/>
      <c r="Y28" s="741" t="s">
        <v>3503</v>
      </c>
      <c r="Z28" s="741" t="s">
        <v>3504</v>
      </c>
      <c r="AA28" s="741" t="s">
        <v>3505</v>
      </c>
      <c r="AB28" s="205" t="s">
        <v>3506</v>
      </c>
      <c r="AC28" s="173" t="s">
        <v>3507</v>
      </c>
      <c r="AD28" s="742" t="s">
        <v>3398</v>
      </c>
      <c r="AE28" s="510"/>
      <c r="AF28" s="510"/>
      <c r="AG28" s="510"/>
      <c r="AH28" s="510"/>
      <c r="AI28" s="510"/>
      <c r="AJ28" s="510"/>
      <c r="AK28" s="510"/>
      <c r="AL28" s="510"/>
      <c r="AM28" s="510"/>
      <c r="AN28" s="510"/>
      <c r="AO28" s="510"/>
      <c r="AP28" s="510"/>
      <c r="AQ28" s="467"/>
      <c r="AR28" s="467"/>
      <c r="AS28" s="467"/>
      <c r="AT28" s="467"/>
      <c r="AU28" s="467"/>
      <c r="AV28" s="467"/>
      <c r="AW28" s="467"/>
      <c r="AX28" s="467"/>
      <c r="AY28" s="467"/>
    </row>
    <row r="29" ht="22.5" customHeight="1">
      <c r="A29" s="268">
        <v>2.0</v>
      </c>
      <c r="B29" s="268">
        <v>2.0</v>
      </c>
      <c r="C29" s="268" t="s">
        <v>240</v>
      </c>
      <c r="D29" s="268"/>
      <c r="E29" s="268"/>
      <c r="F29" s="268"/>
      <c r="G29" s="723">
        <v>1.0</v>
      </c>
      <c r="H29" s="267" t="s">
        <v>3508</v>
      </c>
      <c r="I29" s="267" t="s">
        <v>3509</v>
      </c>
      <c r="J29" s="268" t="s">
        <v>3510</v>
      </c>
      <c r="K29" s="268" t="s">
        <v>3511</v>
      </c>
      <c r="L29" s="269">
        <v>43272.0</v>
      </c>
      <c r="M29" s="268" t="s">
        <v>338</v>
      </c>
      <c r="N29" s="268" t="s">
        <v>154</v>
      </c>
      <c r="O29" s="269">
        <v>45026.0</v>
      </c>
      <c r="P29" s="268" t="s">
        <v>76</v>
      </c>
      <c r="Q29" s="268" t="s">
        <v>220</v>
      </c>
      <c r="R29" s="268" t="s">
        <v>3512</v>
      </c>
      <c r="S29" s="268"/>
      <c r="T29" s="268" t="s">
        <v>11</v>
      </c>
      <c r="U29" s="268"/>
      <c r="V29" s="268"/>
      <c r="W29" s="268"/>
      <c r="X29" s="268"/>
      <c r="Y29" s="724" t="s">
        <v>3513</v>
      </c>
      <c r="Z29" s="724" t="s">
        <v>3514</v>
      </c>
      <c r="AA29" s="724" t="s">
        <v>3515</v>
      </c>
      <c r="AB29" s="173"/>
      <c r="AC29" s="173"/>
      <c r="AD29" s="173"/>
      <c r="AE29" s="268"/>
      <c r="AF29" s="467"/>
      <c r="AG29" s="467"/>
      <c r="AH29" s="467"/>
      <c r="AI29" s="467"/>
      <c r="AJ29" s="467"/>
      <c r="AK29" s="467"/>
      <c r="AL29" s="467"/>
      <c r="AM29" s="467"/>
      <c r="AN29" s="467"/>
      <c r="AO29" s="467"/>
      <c r="AP29" s="467"/>
      <c r="AQ29" s="467"/>
      <c r="AR29" s="467"/>
      <c r="AS29" s="467"/>
      <c r="AT29" s="467"/>
      <c r="AU29" s="467"/>
      <c r="AV29" s="467"/>
      <c r="AW29" s="467"/>
      <c r="AX29" s="467"/>
      <c r="AY29" s="467"/>
    </row>
    <row r="30" ht="22.5" customHeight="1">
      <c r="A30" s="268">
        <v>3.0</v>
      </c>
      <c r="B30" s="268">
        <v>2.0</v>
      </c>
      <c r="C30" s="268" t="s">
        <v>240</v>
      </c>
      <c r="D30" s="268"/>
      <c r="E30" s="268"/>
      <c r="F30" s="268" t="s">
        <v>334</v>
      </c>
      <c r="G30" s="723">
        <v>1.0</v>
      </c>
      <c r="H30" s="267" t="s">
        <v>3516</v>
      </c>
      <c r="I30" s="267" t="s">
        <v>3517</v>
      </c>
      <c r="J30" s="268" t="s">
        <v>3518</v>
      </c>
      <c r="K30" s="268" t="s">
        <v>3519</v>
      </c>
      <c r="L30" s="269">
        <v>42721.0</v>
      </c>
      <c r="M30" s="268" t="s">
        <v>338</v>
      </c>
      <c r="N30" s="268" t="s">
        <v>153</v>
      </c>
      <c r="O30" s="269">
        <v>45155.0</v>
      </c>
      <c r="P30" s="268" t="s">
        <v>56</v>
      </c>
      <c r="Q30" s="268" t="s">
        <v>222</v>
      </c>
      <c r="R30" s="268" t="s">
        <v>3520</v>
      </c>
      <c r="S30" s="268" t="s">
        <v>334</v>
      </c>
      <c r="T30" s="466" t="s">
        <v>26</v>
      </c>
      <c r="U30" s="268"/>
      <c r="V30" s="268" t="s">
        <v>3521</v>
      </c>
      <c r="W30" s="268"/>
      <c r="X30" s="268"/>
      <c r="Y30" s="724" t="s">
        <v>3522</v>
      </c>
      <c r="Z30" s="724" t="s">
        <v>3523</v>
      </c>
      <c r="AA30" s="724"/>
      <c r="AB30" s="173"/>
      <c r="AC30" s="173"/>
      <c r="AD30" s="173"/>
      <c r="AE30" s="268"/>
      <c r="AF30" s="467"/>
      <c r="AG30" s="467"/>
      <c r="AH30" s="467"/>
      <c r="AI30" s="467"/>
      <c r="AJ30" s="467"/>
      <c r="AK30" s="467"/>
      <c r="AL30" s="467"/>
      <c r="AM30" s="467"/>
      <c r="AN30" s="467"/>
      <c r="AO30" s="467"/>
      <c r="AP30" s="467"/>
      <c r="AQ30" s="467"/>
      <c r="AR30" s="467"/>
      <c r="AS30" s="467"/>
      <c r="AT30" s="467"/>
      <c r="AU30" s="467"/>
      <c r="AV30" s="467"/>
      <c r="AW30" s="467"/>
      <c r="AX30" s="467"/>
      <c r="AY30" s="467"/>
    </row>
    <row r="31" ht="22.5" customHeight="1">
      <c r="A31" s="268">
        <v>4.0</v>
      </c>
      <c r="B31" s="268">
        <v>2.0</v>
      </c>
      <c r="C31" s="268" t="s">
        <v>240</v>
      </c>
      <c r="D31" s="268"/>
      <c r="E31" s="268"/>
      <c r="F31" s="268"/>
      <c r="G31" s="723">
        <v>1.0</v>
      </c>
      <c r="H31" s="267" t="s">
        <v>3524</v>
      </c>
      <c r="I31" s="267" t="s">
        <v>3525</v>
      </c>
      <c r="J31" s="468" t="s">
        <v>3526</v>
      </c>
      <c r="K31" s="468" t="s">
        <v>3527</v>
      </c>
      <c r="L31" s="269">
        <v>43013.0</v>
      </c>
      <c r="M31" s="268" t="s">
        <v>350</v>
      </c>
      <c r="N31" s="268" t="s">
        <v>154</v>
      </c>
      <c r="O31" s="269">
        <v>44426.0</v>
      </c>
      <c r="P31" s="268" t="s">
        <v>133</v>
      </c>
      <c r="Q31" s="268" t="s">
        <v>222</v>
      </c>
      <c r="R31" s="510" t="s">
        <v>3528</v>
      </c>
      <c r="S31" s="510"/>
      <c r="T31" s="268" t="s">
        <v>11</v>
      </c>
      <c r="U31" s="468"/>
      <c r="V31" s="468"/>
      <c r="W31" s="468"/>
      <c r="X31" s="468"/>
      <c r="Y31" s="724" t="s">
        <v>3529</v>
      </c>
      <c r="Z31" s="724" t="s">
        <v>3530</v>
      </c>
      <c r="AA31" s="724" t="s">
        <v>3531</v>
      </c>
      <c r="AB31" s="173" t="s">
        <v>3532</v>
      </c>
      <c r="AC31" s="173"/>
      <c r="AD31" s="742"/>
      <c r="AE31" s="510"/>
      <c r="AF31" s="467"/>
      <c r="AG31" s="467"/>
      <c r="AH31" s="467"/>
      <c r="AI31" s="467"/>
      <c r="AJ31" s="467"/>
      <c r="AK31" s="467"/>
      <c r="AL31" s="467"/>
      <c r="AM31" s="467"/>
      <c r="AN31" s="467"/>
      <c r="AO31" s="467"/>
      <c r="AP31" s="467"/>
      <c r="AQ31" s="467"/>
      <c r="AR31" s="467"/>
      <c r="AS31" s="467"/>
      <c r="AT31" s="467"/>
      <c r="AU31" s="467"/>
      <c r="AV31" s="467"/>
      <c r="AW31" s="467"/>
      <c r="AX31" s="467"/>
      <c r="AY31" s="467"/>
    </row>
    <row r="32" ht="22.5" customHeight="1">
      <c r="A32" s="268">
        <v>5.0</v>
      </c>
      <c r="B32" s="268">
        <v>2.0</v>
      </c>
      <c r="C32" s="268" t="s">
        <v>240</v>
      </c>
      <c r="D32" s="268"/>
      <c r="E32" s="268"/>
      <c r="F32" s="268"/>
      <c r="G32" s="723">
        <v>1.0</v>
      </c>
      <c r="H32" s="267" t="s">
        <v>3533</v>
      </c>
      <c r="I32" s="267" t="s">
        <v>3534</v>
      </c>
      <c r="J32" s="268" t="s">
        <v>3535</v>
      </c>
      <c r="K32" s="268" t="s">
        <v>3536</v>
      </c>
      <c r="L32" s="269">
        <v>43027.0</v>
      </c>
      <c r="M32" s="268" t="s">
        <v>338</v>
      </c>
      <c r="N32" s="268" t="s">
        <v>152</v>
      </c>
      <c r="O32" s="269">
        <v>45236.0</v>
      </c>
      <c r="P32" s="268" t="s">
        <v>9</v>
      </c>
      <c r="Q32" s="268" t="s">
        <v>222</v>
      </c>
      <c r="R32" s="268" t="s">
        <v>3537</v>
      </c>
      <c r="S32" s="268"/>
      <c r="T32" s="268" t="s">
        <v>11</v>
      </c>
      <c r="U32" s="268"/>
      <c r="V32" s="268"/>
      <c r="W32" s="268"/>
      <c r="X32" s="268"/>
      <c r="Y32" s="724" t="s">
        <v>3538</v>
      </c>
      <c r="Z32" s="724" t="s">
        <v>3539</v>
      </c>
      <c r="AA32" s="724"/>
      <c r="AB32" s="173"/>
      <c r="AC32" s="173"/>
      <c r="AD32" s="173"/>
      <c r="AE32" s="268"/>
      <c r="AF32" s="467"/>
      <c r="AG32" s="467"/>
      <c r="AH32" s="467"/>
      <c r="AI32" s="467"/>
      <c r="AJ32" s="467"/>
      <c r="AK32" s="467"/>
      <c r="AL32" s="467"/>
      <c r="AM32" s="467"/>
      <c r="AN32" s="467"/>
      <c r="AO32" s="467"/>
      <c r="AP32" s="467"/>
      <c r="AQ32" s="467"/>
      <c r="AR32" s="467"/>
      <c r="AS32" s="467"/>
      <c r="AT32" s="467"/>
      <c r="AU32" s="467"/>
      <c r="AV32" s="467"/>
      <c r="AW32" s="467"/>
      <c r="AX32" s="467"/>
      <c r="AY32" s="467"/>
    </row>
    <row r="33" ht="22.5" customHeight="1">
      <c r="A33" s="268">
        <v>6.0</v>
      </c>
      <c r="B33" s="268">
        <v>2.0</v>
      </c>
      <c r="C33" s="268" t="s">
        <v>240</v>
      </c>
      <c r="D33" s="268"/>
      <c r="E33" s="268"/>
      <c r="F33" s="268"/>
      <c r="G33" s="723">
        <v>1.0</v>
      </c>
      <c r="H33" s="267" t="s">
        <v>3540</v>
      </c>
      <c r="I33" s="267" t="s">
        <v>3541</v>
      </c>
      <c r="J33" s="268" t="s">
        <v>1495</v>
      </c>
      <c r="K33" s="268" t="s">
        <v>3542</v>
      </c>
      <c r="L33" s="269">
        <v>43000.0</v>
      </c>
      <c r="M33" s="268" t="s">
        <v>338</v>
      </c>
      <c r="N33" s="268" t="s">
        <v>152</v>
      </c>
      <c r="O33" s="269">
        <v>44566.0</v>
      </c>
      <c r="P33" s="268" t="s">
        <v>133</v>
      </c>
      <c r="Q33" s="268" t="s">
        <v>224</v>
      </c>
      <c r="R33" s="268" t="s">
        <v>3543</v>
      </c>
      <c r="S33" s="268"/>
      <c r="T33" s="268" t="s">
        <v>11</v>
      </c>
      <c r="U33" s="468"/>
      <c r="V33" s="468"/>
      <c r="W33" s="468"/>
      <c r="X33" s="268"/>
      <c r="Y33" s="724" t="s">
        <v>3544</v>
      </c>
      <c r="Z33" s="724" t="s">
        <v>3545</v>
      </c>
      <c r="AA33" s="724" t="s">
        <v>3546</v>
      </c>
      <c r="AB33" s="173" t="s">
        <v>3547</v>
      </c>
      <c r="AC33" s="173"/>
      <c r="AD33" s="173"/>
      <c r="AE33" s="268"/>
      <c r="AF33" s="467"/>
      <c r="AG33" s="467"/>
      <c r="AH33" s="467"/>
      <c r="AI33" s="467"/>
      <c r="AJ33" s="467"/>
      <c r="AK33" s="467"/>
      <c r="AL33" s="467"/>
      <c r="AM33" s="467"/>
      <c r="AN33" s="467"/>
      <c r="AO33" s="467"/>
      <c r="AP33" s="467"/>
      <c r="AQ33" s="467"/>
      <c r="AR33" s="467"/>
      <c r="AS33" s="467"/>
      <c r="AT33" s="467"/>
      <c r="AU33" s="467"/>
      <c r="AV33" s="467"/>
      <c r="AW33" s="467"/>
      <c r="AX33" s="467"/>
      <c r="AY33" s="467"/>
    </row>
    <row r="34" ht="22.5" customHeight="1">
      <c r="A34" s="268">
        <v>7.0</v>
      </c>
      <c r="B34" s="268">
        <v>2.0</v>
      </c>
      <c r="C34" s="268" t="s">
        <v>240</v>
      </c>
      <c r="D34" s="268"/>
      <c r="E34" s="268"/>
      <c r="F34" s="268"/>
      <c r="G34" s="723">
        <v>1.0</v>
      </c>
      <c r="H34" s="267" t="s">
        <v>3548</v>
      </c>
      <c r="I34" s="267" t="s">
        <v>3549</v>
      </c>
      <c r="J34" s="268" t="s">
        <v>569</v>
      </c>
      <c r="K34" s="268" t="s">
        <v>3550</v>
      </c>
      <c r="L34" s="269">
        <v>43087.0</v>
      </c>
      <c r="M34" s="268" t="s">
        <v>338</v>
      </c>
      <c r="N34" s="268" t="s">
        <v>151</v>
      </c>
      <c r="O34" s="269">
        <v>45342.0</v>
      </c>
      <c r="P34" s="268" t="s">
        <v>115</v>
      </c>
      <c r="Q34" s="268" t="s">
        <v>224</v>
      </c>
      <c r="R34" s="268"/>
      <c r="S34" s="268"/>
      <c r="T34" s="268" t="s">
        <v>11</v>
      </c>
      <c r="U34" s="268"/>
      <c r="V34" s="268"/>
      <c r="W34" s="268"/>
      <c r="X34" s="268"/>
      <c r="Y34" s="724" t="s">
        <v>3551</v>
      </c>
      <c r="Z34" s="724" t="s">
        <v>3552</v>
      </c>
      <c r="AA34" s="724"/>
      <c r="AB34" s="173"/>
      <c r="AC34" s="173"/>
      <c r="AD34" s="173"/>
      <c r="AE34" s="268"/>
      <c r="AF34" s="467"/>
      <c r="AG34" s="467"/>
      <c r="AH34" s="467"/>
      <c r="AI34" s="467"/>
      <c r="AJ34" s="467"/>
      <c r="AK34" s="467"/>
      <c r="AL34" s="467"/>
      <c r="AM34" s="467"/>
      <c r="AN34" s="467"/>
      <c r="AO34" s="467"/>
      <c r="AP34" s="467"/>
      <c r="AQ34" s="467"/>
      <c r="AR34" s="467"/>
      <c r="AS34" s="467"/>
      <c r="AT34" s="467"/>
      <c r="AU34" s="467"/>
      <c r="AV34" s="467"/>
      <c r="AW34" s="467"/>
      <c r="AX34" s="467"/>
      <c r="AY34" s="467"/>
    </row>
    <row r="35" ht="22.5" customHeight="1">
      <c r="A35" s="268">
        <v>8.0</v>
      </c>
      <c r="B35" s="268">
        <v>2.0</v>
      </c>
      <c r="C35" s="268" t="s">
        <v>240</v>
      </c>
      <c r="D35" s="268"/>
      <c r="E35" s="268"/>
      <c r="F35" s="268"/>
      <c r="G35" s="723">
        <v>1.0</v>
      </c>
      <c r="H35" s="267" t="s">
        <v>3553</v>
      </c>
      <c r="I35" s="267" t="s">
        <v>3554</v>
      </c>
      <c r="J35" s="268" t="s">
        <v>3555</v>
      </c>
      <c r="K35" s="268" t="s">
        <v>3556</v>
      </c>
      <c r="L35" s="269">
        <v>43292.0</v>
      </c>
      <c r="M35" s="268" t="s">
        <v>338</v>
      </c>
      <c r="N35" s="268" t="s">
        <v>154</v>
      </c>
      <c r="O35" s="269">
        <v>45791.0</v>
      </c>
      <c r="P35" s="268" t="s">
        <v>39</v>
      </c>
      <c r="Q35" s="268" t="s">
        <v>224</v>
      </c>
      <c r="R35" s="268" t="s">
        <v>3557</v>
      </c>
      <c r="S35" s="268"/>
      <c r="T35" s="268" t="s">
        <v>11</v>
      </c>
      <c r="U35" s="268"/>
      <c r="V35" s="268"/>
      <c r="W35" s="268"/>
      <c r="X35" s="268"/>
      <c r="Y35" s="724"/>
      <c r="Z35" s="724"/>
      <c r="AA35" s="724"/>
      <c r="AB35" s="173"/>
      <c r="AC35" s="173"/>
      <c r="AD35" s="173"/>
      <c r="AE35" s="268"/>
      <c r="AF35" s="467"/>
      <c r="AG35" s="467"/>
      <c r="AH35" s="467"/>
      <c r="AI35" s="467"/>
      <c r="AJ35" s="467"/>
      <c r="AK35" s="467"/>
      <c r="AL35" s="467"/>
      <c r="AM35" s="467"/>
      <c r="AN35" s="467"/>
      <c r="AO35" s="467"/>
      <c r="AP35" s="467"/>
      <c r="AQ35" s="467"/>
      <c r="AR35" s="467"/>
      <c r="AS35" s="467"/>
      <c r="AT35" s="467"/>
      <c r="AU35" s="467"/>
      <c r="AV35" s="467"/>
      <c r="AW35" s="467"/>
      <c r="AX35" s="467"/>
      <c r="AY35" s="467"/>
    </row>
    <row r="36" ht="22.5" customHeight="1">
      <c r="A36" s="268">
        <v>9.0</v>
      </c>
      <c r="B36" s="268">
        <v>2.0</v>
      </c>
      <c r="C36" s="268" t="s">
        <v>240</v>
      </c>
      <c r="D36" s="268"/>
      <c r="E36" s="268"/>
      <c r="F36" s="268"/>
      <c r="G36" s="723">
        <v>1.0</v>
      </c>
      <c r="H36" s="267" t="s">
        <v>3558</v>
      </c>
      <c r="I36" s="267" t="s">
        <v>3559</v>
      </c>
      <c r="J36" s="268" t="s">
        <v>3560</v>
      </c>
      <c r="K36" s="268" t="s">
        <v>3561</v>
      </c>
      <c r="L36" s="269">
        <v>43126.0</v>
      </c>
      <c r="M36" s="268" t="s">
        <v>338</v>
      </c>
      <c r="N36" s="268" t="s">
        <v>153</v>
      </c>
      <c r="O36" s="269">
        <v>44426.0</v>
      </c>
      <c r="P36" s="268" t="s">
        <v>125</v>
      </c>
      <c r="Q36" s="268" t="s">
        <v>226</v>
      </c>
      <c r="R36" s="268" t="s">
        <v>3562</v>
      </c>
      <c r="S36" s="268"/>
      <c r="T36" s="466" t="s">
        <v>26</v>
      </c>
      <c r="U36" s="268"/>
      <c r="V36" s="268"/>
      <c r="W36" s="268"/>
      <c r="X36" s="268"/>
      <c r="Y36" s="193" t="s">
        <v>3563</v>
      </c>
      <c r="Z36" s="193" t="s">
        <v>3564</v>
      </c>
      <c r="AA36" s="193" t="s">
        <v>3565</v>
      </c>
      <c r="AB36" s="173" t="s">
        <v>3566</v>
      </c>
      <c r="AC36" s="173"/>
      <c r="AD36" s="173"/>
      <c r="AE36" s="268"/>
      <c r="AF36" s="467"/>
      <c r="AG36" s="467"/>
      <c r="AH36" s="467"/>
      <c r="AI36" s="467"/>
      <c r="AJ36" s="467"/>
      <c r="AK36" s="467"/>
      <c r="AL36" s="467"/>
      <c r="AM36" s="467"/>
      <c r="AN36" s="467"/>
      <c r="AO36" s="467"/>
      <c r="AP36" s="467"/>
      <c r="AQ36" s="467"/>
      <c r="AR36" s="467"/>
      <c r="AS36" s="467"/>
      <c r="AT36" s="467"/>
      <c r="AU36" s="467"/>
      <c r="AV36" s="467"/>
      <c r="AW36" s="467"/>
      <c r="AX36" s="467"/>
      <c r="AY36" s="467"/>
    </row>
    <row r="37" ht="22.5" customHeight="1">
      <c r="A37" s="268">
        <v>10.0</v>
      </c>
      <c r="B37" s="268">
        <v>2.0</v>
      </c>
      <c r="C37" s="268" t="s">
        <v>240</v>
      </c>
      <c r="D37" s="268"/>
      <c r="E37" s="268"/>
      <c r="F37" s="268"/>
      <c r="G37" s="723">
        <v>1.0</v>
      </c>
      <c r="H37" s="267" t="s">
        <v>3567</v>
      </c>
      <c r="I37" s="267" t="s">
        <v>3568</v>
      </c>
      <c r="J37" s="268" t="s">
        <v>1548</v>
      </c>
      <c r="K37" s="268" t="s">
        <v>3569</v>
      </c>
      <c r="L37" s="269">
        <v>43151.0</v>
      </c>
      <c r="M37" s="268" t="s">
        <v>338</v>
      </c>
      <c r="N37" s="268" t="s">
        <v>153</v>
      </c>
      <c r="O37" s="269">
        <v>45301.0</v>
      </c>
      <c r="P37" s="268" t="s">
        <v>9</v>
      </c>
      <c r="Q37" s="268" t="s">
        <v>226</v>
      </c>
      <c r="R37" s="268" t="s">
        <v>3570</v>
      </c>
      <c r="S37" s="268"/>
      <c r="T37" s="466" t="s">
        <v>26</v>
      </c>
      <c r="U37" s="468"/>
      <c r="V37" s="468"/>
      <c r="W37" s="468"/>
      <c r="X37" s="268"/>
      <c r="Y37" s="193" t="s">
        <v>3571</v>
      </c>
      <c r="Z37" s="193" t="s">
        <v>3572</v>
      </c>
      <c r="AA37" s="193"/>
      <c r="AB37" s="173"/>
      <c r="AC37" s="173"/>
      <c r="AD37" s="173"/>
      <c r="AE37" s="268"/>
      <c r="AF37" s="467"/>
      <c r="AG37" s="467"/>
      <c r="AH37" s="467"/>
      <c r="AI37" s="467"/>
      <c r="AJ37" s="467"/>
      <c r="AK37" s="467"/>
      <c r="AL37" s="467"/>
      <c r="AM37" s="467"/>
      <c r="AN37" s="467"/>
      <c r="AO37" s="467"/>
      <c r="AP37" s="467"/>
      <c r="AQ37" s="467"/>
      <c r="AR37" s="467"/>
      <c r="AS37" s="467"/>
      <c r="AT37" s="467"/>
      <c r="AU37" s="467"/>
      <c r="AV37" s="467"/>
      <c r="AW37" s="467"/>
      <c r="AX37" s="467"/>
      <c r="AY37" s="467"/>
    </row>
    <row r="38" ht="22.5" customHeight="1">
      <c r="A38" s="268">
        <v>11.0</v>
      </c>
      <c r="B38" s="268">
        <v>2.0</v>
      </c>
      <c r="C38" s="268" t="s">
        <v>240</v>
      </c>
      <c r="D38" s="268"/>
      <c r="E38" s="268"/>
      <c r="F38" s="268"/>
      <c r="G38" s="723">
        <v>1.0</v>
      </c>
      <c r="H38" s="267" t="s">
        <v>3573</v>
      </c>
      <c r="I38" s="267" t="s">
        <v>3574</v>
      </c>
      <c r="J38" s="268" t="s">
        <v>569</v>
      </c>
      <c r="K38" s="268" t="s">
        <v>3575</v>
      </c>
      <c r="L38" s="269">
        <v>43293.0</v>
      </c>
      <c r="M38" s="268" t="s">
        <v>338</v>
      </c>
      <c r="N38" s="268" t="s">
        <v>153</v>
      </c>
      <c r="O38" s="269">
        <v>45748.0</v>
      </c>
      <c r="P38" s="268" t="s">
        <v>115</v>
      </c>
      <c r="Q38" s="268" t="s">
        <v>226</v>
      </c>
      <c r="R38" s="268" t="s">
        <v>3576</v>
      </c>
      <c r="S38" s="268"/>
      <c r="T38" s="466" t="s">
        <v>22</v>
      </c>
      <c r="U38" s="468"/>
      <c r="V38" s="468"/>
      <c r="W38" s="468"/>
      <c r="X38" s="268"/>
      <c r="Y38" s="193" t="s">
        <v>3577</v>
      </c>
      <c r="Z38" s="193"/>
      <c r="AA38" s="193"/>
      <c r="AB38" s="725"/>
      <c r="AC38" s="725"/>
      <c r="AD38" s="725"/>
      <c r="AE38" s="268"/>
      <c r="AF38" s="467"/>
      <c r="AG38" s="467"/>
      <c r="AH38" s="467"/>
      <c r="AI38" s="467"/>
      <c r="AJ38" s="467"/>
      <c r="AK38" s="467"/>
      <c r="AL38" s="467"/>
      <c r="AM38" s="467"/>
      <c r="AN38" s="467"/>
      <c r="AO38" s="467"/>
      <c r="AP38" s="467"/>
      <c r="AQ38" s="467"/>
      <c r="AR38" s="467"/>
      <c r="AS38" s="467"/>
      <c r="AT38" s="467"/>
      <c r="AU38" s="467"/>
      <c r="AV38" s="467"/>
      <c r="AW38" s="467"/>
      <c r="AX38" s="467"/>
      <c r="AY38" s="467"/>
    </row>
    <row r="39" ht="22.5" customHeight="1">
      <c r="A39" s="268">
        <v>12.0</v>
      </c>
      <c r="B39" s="268">
        <v>2.0</v>
      </c>
      <c r="C39" s="268" t="s">
        <v>240</v>
      </c>
      <c r="D39" s="268"/>
      <c r="E39" s="268"/>
      <c r="F39" s="268"/>
      <c r="G39" s="723">
        <v>1.0</v>
      </c>
      <c r="H39" s="267" t="s">
        <v>3578</v>
      </c>
      <c r="I39" s="267" t="s">
        <v>3579</v>
      </c>
      <c r="J39" s="268" t="s">
        <v>343</v>
      </c>
      <c r="K39" s="268" t="s">
        <v>3580</v>
      </c>
      <c r="L39" s="269">
        <v>43299.0</v>
      </c>
      <c r="M39" s="268" t="s">
        <v>338</v>
      </c>
      <c r="N39" s="268" t="s">
        <v>154</v>
      </c>
      <c r="O39" s="269">
        <v>44062.0</v>
      </c>
      <c r="P39" s="268" t="s">
        <v>133</v>
      </c>
      <c r="Q39" s="268" t="s">
        <v>228</v>
      </c>
      <c r="R39" s="268" t="s">
        <v>3352</v>
      </c>
      <c r="S39" s="268"/>
      <c r="T39" s="466" t="s">
        <v>22</v>
      </c>
      <c r="U39" s="468"/>
      <c r="V39" s="468"/>
      <c r="W39" s="268"/>
      <c r="X39" s="268"/>
      <c r="Y39" s="193" t="s">
        <v>3581</v>
      </c>
      <c r="Z39" s="193" t="s">
        <v>3582</v>
      </c>
      <c r="AA39" s="193" t="s">
        <v>3583</v>
      </c>
      <c r="AB39" s="173" t="s">
        <v>3584</v>
      </c>
      <c r="AC39" s="173" t="s">
        <v>3585</v>
      </c>
      <c r="AD39" s="173" t="s">
        <v>561</v>
      </c>
      <c r="AE39" s="268"/>
      <c r="AF39" s="338"/>
      <c r="AG39" s="338"/>
      <c r="AH39" s="467"/>
      <c r="AI39" s="467"/>
      <c r="AJ39" s="467"/>
      <c r="AK39" s="467"/>
      <c r="AL39" s="467"/>
      <c r="AM39" s="467"/>
      <c r="AN39" s="467"/>
      <c r="AO39" s="467"/>
      <c r="AP39" s="467"/>
      <c r="AQ39" s="467"/>
      <c r="AR39" s="467"/>
      <c r="AS39" s="467"/>
      <c r="AT39" s="467"/>
      <c r="AU39" s="467"/>
      <c r="AV39" s="467"/>
      <c r="AW39" s="467"/>
      <c r="AX39" s="467"/>
      <c r="AY39" s="467"/>
    </row>
    <row r="40" ht="22.5" customHeight="1">
      <c r="A40" s="268">
        <v>13.0</v>
      </c>
      <c r="B40" s="468">
        <v>2.0</v>
      </c>
      <c r="C40" s="268" t="s">
        <v>240</v>
      </c>
      <c r="D40" s="268"/>
      <c r="E40" s="468"/>
      <c r="F40" s="468"/>
      <c r="G40" s="743">
        <v>1.0</v>
      </c>
      <c r="H40" s="616" t="s">
        <v>3586</v>
      </c>
      <c r="I40" s="616" t="s">
        <v>3587</v>
      </c>
      <c r="J40" s="468" t="s">
        <v>407</v>
      </c>
      <c r="K40" s="468" t="s">
        <v>3588</v>
      </c>
      <c r="L40" s="469">
        <v>43031.0</v>
      </c>
      <c r="M40" s="468" t="s">
        <v>350</v>
      </c>
      <c r="N40" s="468" t="s">
        <v>152</v>
      </c>
      <c r="O40" s="469">
        <v>44930.0</v>
      </c>
      <c r="P40" s="468" t="s">
        <v>9</v>
      </c>
      <c r="Q40" s="468" t="s">
        <v>228</v>
      </c>
      <c r="R40" s="468"/>
      <c r="S40" s="468"/>
      <c r="T40" s="268" t="s">
        <v>11</v>
      </c>
      <c r="U40" s="468"/>
      <c r="V40" s="468"/>
      <c r="W40" s="468"/>
      <c r="X40" s="468"/>
      <c r="Y40" s="744" t="s">
        <v>3589</v>
      </c>
      <c r="Z40" s="744" t="s">
        <v>3590</v>
      </c>
      <c r="AA40" s="744" t="s">
        <v>3591</v>
      </c>
      <c r="AB40" s="205"/>
      <c r="AC40" s="205"/>
      <c r="AD40" s="205"/>
      <c r="AE40" s="468"/>
      <c r="AF40" s="467"/>
      <c r="AG40" s="467"/>
      <c r="AH40" s="467"/>
      <c r="AI40" s="467"/>
      <c r="AJ40" s="467"/>
      <c r="AK40" s="467"/>
      <c r="AL40" s="467"/>
      <c r="AM40" s="467"/>
      <c r="AN40" s="467"/>
      <c r="AO40" s="467"/>
      <c r="AP40" s="467"/>
      <c r="AQ40" s="467"/>
      <c r="AR40" s="467"/>
      <c r="AS40" s="467"/>
      <c r="AT40" s="467"/>
      <c r="AU40" s="467"/>
      <c r="AV40" s="467"/>
      <c r="AW40" s="467"/>
      <c r="AX40" s="467"/>
      <c r="AY40" s="467"/>
    </row>
    <row r="41" ht="22.5" customHeight="1">
      <c r="A41" s="268">
        <v>14.0</v>
      </c>
      <c r="B41" s="468">
        <v>2.0</v>
      </c>
      <c r="C41" s="268" t="s">
        <v>240</v>
      </c>
      <c r="D41" s="268"/>
      <c r="E41" s="468"/>
      <c r="F41" s="468"/>
      <c r="G41" s="743">
        <v>1.0</v>
      </c>
      <c r="H41" s="616" t="s">
        <v>3592</v>
      </c>
      <c r="I41" s="616" t="s">
        <v>3593</v>
      </c>
      <c r="J41" s="468" t="s">
        <v>1030</v>
      </c>
      <c r="K41" s="468" t="s">
        <v>3594</v>
      </c>
      <c r="L41" s="469">
        <v>43218.0</v>
      </c>
      <c r="M41" s="468" t="s">
        <v>350</v>
      </c>
      <c r="N41" s="468" t="s">
        <v>154</v>
      </c>
      <c r="O41" s="469">
        <v>44062.0</v>
      </c>
      <c r="P41" s="468" t="s">
        <v>125</v>
      </c>
      <c r="Q41" s="468" t="s">
        <v>228</v>
      </c>
      <c r="R41" s="468" t="s">
        <v>3595</v>
      </c>
      <c r="S41" s="468"/>
      <c r="T41" s="268" t="s">
        <v>11</v>
      </c>
      <c r="U41" s="468"/>
      <c r="V41" s="468"/>
      <c r="W41" s="468"/>
      <c r="X41" s="468"/>
      <c r="Y41" s="744" t="s">
        <v>3596</v>
      </c>
      <c r="Z41" s="744" t="s">
        <v>3597</v>
      </c>
      <c r="AA41" s="744" t="s">
        <v>3598</v>
      </c>
      <c r="AB41" s="205" t="s">
        <v>3599</v>
      </c>
      <c r="AC41" s="205" t="s">
        <v>3600</v>
      </c>
      <c r="AD41" s="745"/>
      <c r="AE41" s="468"/>
      <c r="AF41" s="467"/>
      <c r="AG41" s="467"/>
      <c r="AH41" s="467"/>
      <c r="AI41" s="467"/>
      <c r="AJ41" s="467"/>
      <c r="AK41" s="467"/>
      <c r="AL41" s="467"/>
      <c r="AM41" s="467"/>
      <c r="AN41" s="467"/>
      <c r="AO41" s="467"/>
      <c r="AP41" s="467"/>
      <c r="AQ41" s="467"/>
      <c r="AR41" s="467"/>
      <c r="AS41" s="467"/>
      <c r="AT41" s="467"/>
      <c r="AU41" s="467"/>
      <c r="AV41" s="467"/>
      <c r="AW41" s="467"/>
      <c r="AX41" s="467"/>
      <c r="AY41" s="467"/>
    </row>
    <row r="42" ht="22.5" customHeight="1">
      <c r="A42" s="268">
        <v>15.0</v>
      </c>
      <c r="B42" s="268">
        <v>2.0</v>
      </c>
      <c r="C42" s="268" t="s">
        <v>240</v>
      </c>
      <c r="D42" s="268"/>
      <c r="E42" s="268"/>
      <c r="F42" s="268"/>
      <c r="G42" s="723">
        <v>1.0</v>
      </c>
      <c r="H42" s="267" t="s">
        <v>3601</v>
      </c>
      <c r="I42" s="267" t="s">
        <v>3602</v>
      </c>
      <c r="J42" s="268" t="s">
        <v>3603</v>
      </c>
      <c r="K42" s="268" t="s">
        <v>3604</v>
      </c>
      <c r="L42" s="269">
        <v>43321.0</v>
      </c>
      <c r="M42" s="268" t="s">
        <v>338</v>
      </c>
      <c r="N42" s="268" t="s">
        <v>152</v>
      </c>
      <c r="O42" s="269">
        <v>45155.0</v>
      </c>
      <c r="P42" s="268" t="s">
        <v>66</v>
      </c>
      <c r="Q42" s="268" t="s">
        <v>228</v>
      </c>
      <c r="R42" s="268" t="s">
        <v>3605</v>
      </c>
      <c r="S42" s="268"/>
      <c r="T42" s="268" t="s">
        <v>11</v>
      </c>
      <c r="U42" s="468"/>
      <c r="V42" s="468"/>
      <c r="W42" s="468"/>
      <c r="X42" s="268"/>
      <c r="Y42" s="741" t="s">
        <v>3606</v>
      </c>
      <c r="Z42" s="741" t="s">
        <v>3607</v>
      </c>
      <c r="AA42" s="741"/>
      <c r="AB42" s="725"/>
      <c r="AC42" s="725"/>
      <c r="AD42" s="725"/>
      <c r="AE42" s="268"/>
      <c r="AF42" s="338"/>
      <c r="AG42" s="338"/>
      <c r="AH42" s="338"/>
      <c r="AI42" s="338"/>
      <c r="AJ42" s="338"/>
      <c r="AK42" s="338"/>
      <c r="AL42" s="338"/>
      <c r="AM42" s="338"/>
      <c r="AN42" s="338"/>
      <c r="AO42" s="338"/>
      <c r="AP42" s="338"/>
      <c r="AQ42" s="338"/>
      <c r="AR42" s="338"/>
      <c r="AS42" s="338"/>
      <c r="AT42" s="338"/>
      <c r="AU42" s="338"/>
      <c r="AV42" s="338"/>
      <c r="AW42" s="338"/>
      <c r="AX42" s="338"/>
      <c r="AY42" s="338"/>
    </row>
    <row r="43" ht="22.5" customHeight="1">
      <c r="A43" s="268">
        <v>16.0</v>
      </c>
      <c r="B43" s="268">
        <v>2.0</v>
      </c>
      <c r="C43" s="268" t="s">
        <v>240</v>
      </c>
      <c r="D43" s="268"/>
      <c r="E43" s="268"/>
      <c r="F43" s="268"/>
      <c r="G43" s="723">
        <v>1.0</v>
      </c>
      <c r="H43" s="267" t="s">
        <v>3608</v>
      </c>
      <c r="I43" s="267" t="s">
        <v>3609</v>
      </c>
      <c r="J43" s="468" t="s">
        <v>1531</v>
      </c>
      <c r="K43" s="468" t="s">
        <v>3610</v>
      </c>
      <c r="L43" s="469">
        <v>43145.0</v>
      </c>
      <c r="M43" s="468" t="s">
        <v>338</v>
      </c>
      <c r="N43" s="468" t="s">
        <v>154</v>
      </c>
      <c r="O43" s="469">
        <v>44426.0</v>
      </c>
      <c r="P43" s="468" t="s">
        <v>133</v>
      </c>
      <c r="Q43" s="268" t="s">
        <v>234</v>
      </c>
      <c r="R43" s="268"/>
      <c r="S43" s="268"/>
      <c r="T43" s="268" t="s">
        <v>11</v>
      </c>
      <c r="U43" s="268"/>
      <c r="V43" s="268"/>
      <c r="W43" s="268"/>
      <c r="X43" s="268"/>
      <c r="Y43" s="178" t="s">
        <v>3611</v>
      </c>
      <c r="Z43" s="178" t="s">
        <v>3612</v>
      </c>
      <c r="AA43" s="178" t="s">
        <v>3613</v>
      </c>
      <c r="AB43" s="746" t="s">
        <v>3614</v>
      </c>
      <c r="AC43" s="746" t="s">
        <v>3615</v>
      </c>
      <c r="AD43" s="746"/>
      <c r="AE43" s="268"/>
      <c r="AF43" s="338"/>
      <c r="AG43" s="338"/>
      <c r="AH43" s="338"/>
      <c r="AI43" s="338"/>
      <c r="AJ43" s="338"/>
      <c r="AK43" s="338"/>
      <c r="AL43" s="338"/>
      <c r="AM43" s="338"/>
      <c r="AN43" s="338"/>
      <c r="AO43" s="338"/>
      <c r="AP43" s="338"/>
      <c r="AQ43" s="338"/>
      <c r="AR43" s="338"/>
      <c r="AS43" s="338"/>
      <c r="AT43" s="338"/>
      <c r="AU43" s="338"/>
      <c r="AV43" s="338"/>
      <c r="AW43" s="338"/>
      <c r="AX43" s="338"/>
      <c r="AY43" s="338"/>
    </row>
    <row r="44" ht="22.5" customHeight="1">
      <c r="A44" s="268">
        <v>17.0</v>
      </c>
      <c r="B44" s="268">
        <v>2.0</v>
      </c>
      <c r="C44" s="268" t="s">
        <v>240</v>
      </c>
      <c r="D44" s="268"/>
      <c r="E44" s="268"/>
      <c r="F44" s="268"/>
      <c r="G44" s="723">
        <v>1.0</v>
      </c>
      <c r="H44" s="267" t="s">
        <v>3616</v>
      </c>
      <c r="I44" s="267" t="s">
        <v>3617</v>
      </c>
      <c r="J44" s="468" t="s">
        <v>3618</v>
      </c>
      <c r="K44" s="468" t="s">
        <v>3619</v>
      </c>
      <c r="L44" s="469">
        <v>43285.0</v>
      </c>
      <c r="M44" s="468" t="s">
        <v>338</v>
      </c>
      <c r="N44" s="468" t="s">
        <v>152</v>
      </c>
      <c r="O44" s="469">
        <v>45301.0</v>
      </c>
      <c r="P44" s="468" t="s">
        <v>115</v>
      </c>
      <c r="Q44" s="268" t="s">
        <v>234</v>
      </c>
      <c r="R44" s="268" t="s">
        <v>3620</v>
      </c>
      <c r="S44" s="268"/>
      <c r="T44" s="268" t="s">
        <v>11</v>
      </c>
      <c r="U44" s="268"/>
      <c r="V44" s="268"/>
      <c r="W44" s="468"/>
      <c r="X44" s="268"/>
      <c r="Y44" s="744" t="s">
        <v>3621</v>
      </c>
      <c r="Z44" s="744" t="s">
        <v>3622</v>
      </c>
      <c r="AA44" s="744"/>
      <c r="AB44" s="725"/>
      <c r="AC44" s="725"/>
      <c r="AD44" s="725"/>
      <c r="AE44" s="268"/>
      <c r="AF44" s="359"/>
      <c r="AG44" s="359"/>
      <c r="AH44" s="359"/>
      <c r="AI44" s="359"/>
      <c r="AJ44" s="359"/>
      <c r="AK44" s="359"/>
      <c r="AL44" s="359"/>
      <c r="AM44" s="359"/>
      <c r="AN44" s="359"/>
      <c r="AO44" s="359"/>
      <c r="AP44" s="359"/>
      <c r="AQ44" s="359"/>
      <c r="AR44" s="359"/>
      <c r="AS44" s="359"/>
      <c r="AT44" s="359"/>
      <c r="AU44" s="359"/>
      <c r="AV44" s="359"/>
      <c r="AW44" s="359"/>
      <c r="AX44" s="338"/>
      <c r="AY44" s="338"/>
    </row>
    <row r="45" ht="22.5" customHeight="1">
      <c r="A45" s="268">
        <v>18.0</v>
      </c>
      <c r="B45" s="268">
        <v>2.0</v>
      </c>
      <c r="C45" s="268" t="s">
        <v>240</v>
      </c>
      <c r="D45" s="268"/>
      <c r="E45" s="268"/>
      <c r="F45" s="268"/>
      <c r="G45" s="723">
        <v>1.0</v>
      </c>
      <c r="H45" s="267" t="s">
        <v>3623</v>
      </c>
      <c r="I45" s="267" t="s">
        <v>3624</v>
      </c>
      <c r="J45" s="468" t="s">
        <v>336</v>
      </c>
      <c r="K45" s="468" t="s">
        <v>3625</v>
      </c>
      <c r="L45" s="469">
        <v>43048.0</v>
      </c>
      <c r="M45" s="468" t="s">
        <v>350</v>
      </c>
      <c r="N45" s="468" t="s">
        <v>153</v>
      </c>
      <c r="O45" s="469">
        <v>45155.0</v>
      </c>
      <c r="P45" s="468" t="s">
        <v>133</v>
      </c>
      <c r="Q45" s="268" t="s">
        <v>232</v>
      </c>
      <c r="R45" s="268" t="s">
        <v>3626</v>
      </c>
      <c r="S45" s="268"/>
      <c r="T45" s="268" t="s">
        <v>11</v>
      </c>
      <c r="U45" s="268"/>
      <c r="V45" s="268"/>
      <c r="W45" s="468"/>
      <c r="X45" s="268"/>
      <c r="Y45" s="744" t="s">
        <v>3627</v>
      </c>
      <c r="Z45" s="744" t="s">
        <v>3628</v>
      </c>
      <c r="AA45" s="744"/>
      <c r="AB45" s="725"/>
      <c r="AC45" s="725"/>
      <c r="AD45" s="725"/>
      <c r="AE45" s="268"/>
      <c r="AF45" s="359"/>
      <c r="AG45" s="359"/>
      <c r="AH45" s="359"/>
      <c r="AI45" s="359"/>
      <c r="AJ45" s="359"/>
      <c r="AK45" s="359"/>
      <c r="AL45" s="359"/>
      <c r="AM45" s="359"/>
      <c r="AN45" s="359"/>
      <c r="AO45" s="359"/>
      <c r="AP45" s="359"/>
      <c r="AQ45" s="359"/>
      <c r="AR45" s="359"/>
      <c r="AS45" s="359"/>
      <c r="AT45" s="359"/>
      <c r="AU45" s="359"/>
      <c r="AV45" s="359"/>
      <c r="AW45" s="359"/>
      <c r="AX45" s="338"/>
      <c r="AY45" s="338"/>
    </row>
    <row r="46" ht="22.5" customHeight="1">
      <c r="A46" s="268">
        <v>19.0</v>
      </c>
      <c r="B46" s="268">
        <v>2.0</v>
      </c>
      <c r="C46" s="268" t="s">
        <v>240</v>
      </c>
      <c r="D46" s="268"/>
      <c r="E46" s="268"/>
      <c r="F46" s="268"/>
      <c r="G46" s="723">
        <v>1.0</v>
      </c>
      <c r="H46" s="267" t="s">
        <v>3629</v>
      </c>
      <c r="I46" s="267" t="s">
        <v>3630</v>
      </c>
      <c r="J46" s="468" t="s">
        <v>3631</v>
      </c>
      <c r="K46" s="468" t="s">
        <v>3632</v>
      </c>
      <c r="L46" s="469">
        <v>43187.0</v>
      </c>
      <c r="M46" s="468" t="s">
        <v>350</v>
      </c>
      <c r="N46" s="468" t="s">
        <v>153</v>
      </c>
      <c r="O46" s="469">
        <v>44691.0</v>
      </c>
      <c r="P46" s="468" t="s">
        <v>94</v>
      </c>
      <c r="Q46" s="268" t="s">
        <v>232</v>
      </c>
      <c r="R46" s="268"/>
      <c r="S46" s="268"/>
      <c r="T46" s="268" t="s">
        <v>11</v>
      </c>
      <c r="U46" s="268"/>
      <c r="V46" s="268"/>
      <c r="W46" s="468"/>
      <c r="X46" s="268"/>
      <c r="Y46" s="744" t="s">
        <v>3633</v>
      </c>
      <c r="Z46" s="744" t="s">
        <v>3634</v>
      </c>
      <c r="AA46" s="744" t="s">
        <v>3635</v>
      </c>
      <c r="AB46" s="725" t="s">
        <v>3636</v>
      </c>
      <c r="AC46" s="725"/>
      <c r="AD46" s="725"/>
      <c r="AE46" s="268"/>
      <c r="AF46" s="359"/>
      <c r="AG46" s="359"/>
      <c r="AH46" s="359"/>
      <c r="AI46" s="359"/>
      <c r="AJ46" s="359"/>
      <c r="AK46" s="359"/>
      <c r="AL46" s="359"/>
      <c r="AM46" s="359"/>
      <c r="AN46" s="359"/>
      <c r="AO46" s="359"/>
      <c r="AP46" s="359"/>
      <c r="AQ46" s="359"/>
      <c r="AR46" s="359"/>
      <c r="AS46" s="359"/>
      <c r="AT46" s="359"/>
      <c r="AU46" s="359"/>
      <c r="AV46" s="359"/>
      <c r="AW46" s="359"/>
      <c r="AX46" s="338"/>
      <c r="AY46" s="338"/>
    </row>
    <row r="47" ht="22.5" customHeight="1">
      <c r="A47" s="268">
        <v>20.0</v>
      </c>
      <c r="B47" s="268">
        <v>2.0</v>
      </c>
      <c r="C47" s="268" t="s">
        <v>240</v>
      </c>
      <c r="D47" s="268"/>
      <c r="E47" s="268"/>
      <c r="F47" s="268"/>
      <c r="G47" s="723">
        <v>1.0</v>
      </c>
      <c r="H47" s="267" t="s">
        <v>3637</v>
      </c>
      <c r="I47" s="267" t="s">
        <v>3638</v>
      </c>
      <c r="J47" s="268" t="s">
        <v>2288</v>
      </c>
      <c r="K47" s="268" t="s">
        <v>3639</v>
      </c>
      <c r="L47" s="269">
        <v>43327.0</v>
      </c>
      <c r="M47" s="268" t="s">
        <v>350</v>
      </c>
      <c r="N47" s="268" t="s">
        <v>153</v>
      </c>
      <c r="O47" s="269">
        <v>44790.0</v>
      </c>
      <c r="P47" s="268" t="s">
        <v>125</v>
      </c>
      <c r="Q47" s="268" t="s">
        <v>230</v>
      </c>
      <c r="R47" s="268" t="s">
        <v>3640</v>
      </c>
      <c r="S47" s="268"/>
      <c r="T47" s="268" t="s">
        <v>11</v>
      </c>
      <c r="U47" s="468"/>
      <c r="V47" s="468"/>
      <c r="W47" s="468"/>
      <c r="X47" s="268"/>
      <c r="Y47" s="744" t="s">
        <v>3641</v>
      </c>
      <c r="Z47" s="744" t="s">
        <v>3371</v>
      </c>
      <c r="AA47" s="744" t="s">
        <v>3642</v>
      </c>
      <c r="AB47" s="725"/>
      <c r="AC47" s="725"/>
      <c r="AD47" s="725"/>
      <c r="AE47" s="268"/>
      <c r="AF47" s="359"/>
      <c r="AG47" s="359"/>
      <c r="AH47" s="359"/>
      <c r="AI47" s="359"/>
      <c r="AJ47" s="359"/>
      <c r="AK47" s="359"/>
      <c r="AL47" s="359"/>
      <c r="AM47" s="359"/>
      <c r="AN47" s="359"/>
      <c r="AO47" s="359"/>
      <c r="AP47" s="359"/>
      <c r="AQ47" s="359"/>
      <c r="AR47" s="359"/>
      <c r="AS47" s="359"/>
      <c r="AT47" s="359"/>
      <c r="AU47" s="359"/>
      <c r="AV47" s="359"/>
      <c r="AW47" s="359"/>
      <c r="AX47" s="359"/>
      <c r="AY47" s="359"/>
    </row>
    <row r="48" ht="22.5" customHeight="1">
      <c r="A48" s="268">
        <v>21.0</v>
      </c>
      <c r="B48" s="268">
        <v>2.0</v>
      </c>
      <c r="C48" s="268" t="s">
        <v>240</v>
      </c>
      <c r="D48" s="268"/>
      <c r="E48" s="268"/>
      <c r="F48" s="268"/>
      <c r="G48" s="723">
        <v>1.0</v>
      </c>
      <c r="H48" s="267" t="s">
        <v>3643</v>
      </c>
      <c r="I48" s="267" t="s">
        <v>3644</v>
      </c>
      <c r="J48" s="268" t="s">
        <v>923</v>
      </c>
      <c r="K48" s="268" t="s">
        <v>3645</v>
      </c>
      <c r="L48" s="269">
        <v>42998.0</v>
      </c>
      <c r="M48" s="268" t="s">
        <v>350</v>
      </c>
      <c r="N48" s="268" t="s">
        <v>153</v>
      </c>
      <c r="O48" s="269">
        <v>43836.0</v>
      </c>
      <c r="P48" s="268" t="s">
        <v>37</v>
      </c>
      <c r="Q48" s="268" t="s">
        <v>230</v>
      </c>
      <c r="R48" s="268"/>
      <c r="S48" s="268"/>
      <c r="T48" s="268" t="s">
        <v>11</v>
      </c>
      <c r="U48" s="468"/>
      <c r="V48" s="468"/>
      <c r="W48" s="468"/>
      <c r="X48" s="268"/>
      <c r="Y48" s="744" t="s">
        <v>3646</v>
      </c>
      <c r="Z48" s="744" t="s">
        <v>3647</v>
      </c>
      <c r="AA48" s="744" t="s">
        <v>3648</v>
      </c>
      <c r="AB48" s="725" t="s">
        <v>3649</v>
      </c>
      <c r="AC48" s="725" t="s">
        <v>3650</v>
      </c>
      <c r="AD48" s="725"/>
      <c r="AE48" s="268"/>
      <c r="AF48" s="359"/>
      <c r="AG48" s="359"/>
      <c r="AH48" s="359"/>
      <c r="AI48" s="359"/>
      <c r="AJ48" s="359"/>
      <c r="AK48" s="359"/>
      <c r="AL48" s="359"/>
      <c r="AM48" s="359"/>
      <c r="AN48" s="359"/>
      <c r="AO48" s="359"/>
      <c r="AP48" s="359"/>
      <c r="AQ48" s="359"/>
      <c r="AR48" s="359"/>
      <c r="AS48" s="359"/>
      <c r="AT48" s="359"/>
      <c r="AU48" s="359"/>
      <c r="AV48" s="359"/>
      <c r="AW48" s="359"/>
      <c r="AX48" s="359"/>
      <c r="AY48" s="359"/>
    </row>
    <row r="49" ht="22.5" customHeight="1">
      <c r="A49" s="268">
        <v>22.0</v>
      </c>
      <c r="B49" s="268">
        <v>2.0</v>
      </c>
      <c r="C49" s="268" t="s">
        <v>240</v>
      </c>
      <c r="D49" s="268"/>
      <c r="E49" s="268"/>
      <c r="F49" s="268"/>
      <c r="G49" s="723">
        <v>1.0</v>
      </c>
      <c r="H49" s="267" t="s">
        <v>3651</v>
      </c>
      <c r="I49" s="267" t="s">
        <v>3652</v>
      </c>
      <c r="J49" s="268" t="s">
        <v>369</v>
      </c>
      <c r="K49" s="268" t="s">
        <v>3653</v>
      </c>
      <c r="L49" s="747">
        <v>43222.0</v>
      </c>
      <c r="M49" s="748" t="s">
        <v>350</v>
      </c>
      <c r="N49" s="748" t="s">
        <v>152</v>
      </c>
      <c r="O49" s="747">
        <v>44566.0</v>
      </c>
      <c r="P49" s="748" t="s">
        <v>133</v>
      </c>
      <c r="Q49" s="748" t="s">
        <v>230</v>
      </c>
      <c r="R49" s="748"/>
      <c r="S49" s="748"/>
      <c r="T49" s="748" t="s">
        <v>11</v>
      </c>
      <c r="U49" s="749"/>
      <c r="V49" s="749"/>
      <c r="W49" s="749"/>
      <c r="X49" s="748"/>
      <c r="Y49" s="750" t="s">
        <v>3654</v>
      </c>
      <c r="Z49" s="750" t="s">
        <v>3655</v>
      </c>
      <c r="AA49" s="750" t="s">
        <v>3656</v>
      </c>
      <c r="AB49" s="746" t="s">
        <v>3657</v>
      </c>
      <c r="AC49" s="746"/>
      <c r="AD49" s="746"/>
      <c r="AE49" s="268"/>
      <c r="AF49" s="338"/>
      <c r="AG49" s="338"/>
      <c r="AH49" s="338"/>
      <c r="AI49" s="338"/>
      <c r="AJ49" s="338"/>
      <c r="AK49" s="338"/>
      <c r="AL49" s="338"/>
      <c r="AM49" s="338"/>
      <c r="AN49" s="338"/>
      <c r="AO49" s="338"/>
      <c r="AP49" s="338"/>
      <c r="AQ49" s="338"/>
      <c r="AR49" s="338"/>
      <c r="AS49" s="338"/>
      <c r="AT49" s="338"/>
      <c r="AU49" s="338"/>
      <c r="AV49" s="338"/>
      <c r="AW49" s="338"/>
      <c r="AX49" s="338"/>
      <c r="AY49" s="338"/>
    </row>
    <row r="50" ht="22.5" customHeight="1">
      <c r="A50" s="268">
        <v>23.0</v>
      </c>
      <c r="B50" s="268">
        <v>2.0</v>
      </c>
      <c r="C50" s="268" t="s">
        <v>240</v>
      </c>
      <c r="D50" s="268"/>
      <c r="E50" s="268"/>
      <c r="F50" s="268"/>
      <c r="G50" s="723">
        <v>1.0</v>
      </c>
      <c r="H50" s="267" t="s">
        <v>3658</v>
      </c>
      <c r="I50" s="267" t="s">
        <v>3659</v>
      </c>
      <c r="J50" s="268" t="s">
        <v>442</v>
      </c>
      <c r="K50" s="268" t="s">
        <v>3660</v>
      </c>
      <c r="L50" s="747">
        <v>43231.0</v>
      </c>
      <c r="M50" s="748" t="s">
        <v>350</v>
      </c>
      <c r="N50" s="748" t="s">
        <v>153</v>
      </c>
      <c r="O50" s="747">
        <v>44062.0</v>
      </c>
      <c r="P50" s="748" t="s">
        <v>133</v>
      </c>
      <c r="Q50" s="748" t="s">
        <v>230</v>
      </c>
      <c r="R50" s="748" t="s">
        <v>3661</v>
      </c>
      <c r="S50" s="748"/>
      <c r="T50" s="748" t="s">
        <v>11</v>
      </c>
      <c r="U50" s="749"/>
      <c r="V50" s="749"/>
      <c r="W50" s="749"/>
      <c r="X50" s="748"/>
      <c r="Y50" s="750" t="s">
        <v>3662</v>
      </c>
      <c r="Z50" s="750" t="s">
        <v>3663</v>
      </c>
      <c r="AA50" s="750" t="s">
        <v>3664</v>
      </c>
      <c r="AB50" s="746" t="s">
        <v>3665</v>
      </c>
      <c r="AC50" s="746" t="s">
        <v>3666</v>
      </c>
      <c r="AD50" s="746"/>
      <c r="AE50" s="268"/>
      <c r="AF50" s="338"/>
      <c r="AG50" s="338"/>
      <c r="AH50" s="338"/>
      <c r="AI50" s="338"/>
      <c r="AJ50" s="338"/>
      <c r="AK50" s="338"/>
      <c r="AL50" s="338"/>
      <c r="AM50" s="338"/>
      <c r="AN50" s="338"/>
      <c r="AO50" s="338"/>
      <c r="AP50" s="338"/>
      <c r="AQ50" s="338"/>
      <c r="AR50" s="338"/>
      <c r="AS50" s="338"/>
      <c r="AT50" s="338"/>
      <c r="AU50" s="338"/>
      <c r="AV50" s="338"/>
      <c r="AW50" s="338"/>
      <c r="AX50" s="338"/>
      <c r="AY50" s="338"/>
    </row>
    <row r="51" ht="22.5" customHeight="1">
      <c r="A51" s="352">
        <v>24.0</v>
      </c>
      <c r="B51" s="268">
        <v>2.0</v>
      </c>
      <c r="C51" s="268" t="s">
        <v>240</v>
      </c>
      <c r="D51" s="352"/>
      <c r="E51" s="352"/>
      <c r="F51" s="352"/>
      <c r="G51" s="729">
        <v>1.0</v>
      </c>
      <c r="H51" s="618" t="s">
        <v>3667</v>
      </c>
      <c r="I51" s="618"/>
      <c r="J51" s="497" t="s">
        <v>336</v>
      </c>
      <c r="K51" s="497" t="s">
        <v>3668</v>
      </c>
      <c r="L51" s="187">
        <v>43312.0</v>
      </c>
      <c r="M51" s="182" t="s">
        <v>350</v>
      </c>
      <c r="N51" s="497"/>
      <c r="O51" s="498">
        <v>45883.0</v>
      </c>
      <c r="P51" s="497" t="s">
        <v>133</v>
      </c>
      <c r="Q51" s="352" t="s">
        <v>345</v>
      </c>
      <c r="R51" s="352" t="s">
        <v>3669</v>
      </c>
      <c r="S51" s="352"/>
      <c r="T51" s="352" t="s">
        <v>11</v>
      </c>
      <c r="U51" s="352" t="s">
        <v>15</v>
      </c>
      <c r="V51" s="352"/>
      <c r="W51" s="352"/>
      <c r="X51" s="352"/>
      <c r="Y51" s="183"/>
      <c r="Z51" s="183"/>
      <c r="AA51" s="183"/>
      <c r="AB51" s="183"/>
      <c r="AC51" s="183"/>
      <c r="AD51" s="497"/>
      <c r="AE51" s="497"/>
      <c r="AF51" s="497"/>
      <c r="AG51" s="497"/>
      <c r="AH51" s="497"/>
      <c r="AI51" s="497"/>
      <c r="AJ51" s="497"/>
      <c r="AK51" s="497"/>
      <c r="AL51" s="497"/>
      <c r="AM51" s="497"/>
      <c r="AN51" s="497"/>
      <c r="AO51" s="497"/>
      <c r="AP51" s="497"/>
      <c r="AQ51" s="497"/>
      <c r="AR51" s="497"/>
      <c r="AS51" s="497"/>
      <c r="AT51" s="497"/>
      <c r="AU51" s="497"/>
      <c r="AV51" s="497"/>
      <c r="AW51" s="497"/>
      <c r="AX51" s="497"/>
      <c r="AY51" s="497"/>
    </row>
    <row r="52" ht="14.25" customHeight="1">
      <c r="A52" s="717" t="s">
        <v>3670</v>
      </c>
      <c r="B52" s="25"/>
      <c r="C52" s="25"/>
      <c r="D52" s="25"/>
      <c r="E52" s="25"/>
      <c r="F52" s="25"/>
      <c r="G52" s="25"/>
      <c r="H52" s="25"/>
      <c r="I52" s="25"/>
      <c r="J52" s="25"/>
      <c r="K52" s="26"/>
      <c r="L52" s="751"/>
      <c r="M52" s="752"/>
      <c r="N52" s="753"/>
      <c r="O52" s="751"/>
      <c r="P52" s="752"/>
      <c r="Q52" s="752"/>
      <c r="R52" s="752"/>
      <c r="S52" s="752"/>
      <c r="T52" s="752"/>
      <c r="U52" s="753"/>
      <c r="V52" s="753"/>
      <c r="W52" s="753"/>
      <c r="X52" s="753"/>
      <c r="Y52" s="754"/>
      <c r="Z52" s="754"/>
      <c r="AA52" s="754"/>
      <c r="AB52" s="752"/>
      <c r="AC52" s="752"/>
      <c r="AD52" s="752"/>
      <c r="AE52" s="755"/>
      <c r="AF52" s="366"/>
      <c r="AG52" s="366"/>
      <c r="AH52" s="366"/>
      <c r="AI52" s="366"/>
      <c r="AJ52" s="366"/>
      <c r="AK52" s="366"/>
      <c r="AL52" s="366"/>
      <c r="AM52" s="366"/>
      <c r="AN52" s="366"/>
      <c r="AO52" s="366"/>
      <c r="AP52" s="366"/>
      <c r="AQ52" s="366"/>
      <c r="AR52" s="366"/>
      <c r="AS52" s="366"/>
      <c r="AT52" s="366"/>
      <c r="AU52" s="366"/>
      <c r="AV52" s="366"/>
      <c r="AW52" s="366"/>
      <c r="AX52" s="366"/>
      <c r="AY52" s="366"/>
    </row>
    <row r="53" ht="22.5" customHeight="1">
      <c r="A53" s="268">
        <v>1.0</v>
      </c>
      <c r="B53" s="268">
        <v>1.0</v>
      </c>
      <c r="C53" s="268" t="s">
        <v>242</v>
      </c>
      <c r="D53" s="268"/>
      <c r="E53" s="268"/>
      <c r="F53" s="268"/>
      <c r="G53" s="723">
        <v>1.0</v>
      </c>
      <c r="H53" s="267" t="s">
        <v>3671</v>
      </c>
      <c r="I53" s="267" t="s">
        <v>3672</v>
      </c>
      <c r="J53" s="268" t="s">
        <v>3673</v>
      </c>
      <c r="K53" s="268" t="s">
        <v>3674</v>
      </c>
      <c r="L53" s="269">
        <v>43280.0</v>
      </c>
      <c r="M53" s="268" t="s">
        <v>350</v>
      </c>
      <c r="N53" s="268" t="s">
        <v>151</v>
      </c>
      <c r="O53" s="269">
        <v>44426.0</v>
      </c>
      <c r="P53" s="268" t="s">
        <v>74</v>
      </c>
      <c r="Q53" s="268" t="s">
        <v>220</v>
      </c>
      <c r="R53" s="268" t="s">
        <v>3675</v>
      </c>
      <c r="S53" s="268"/>
      <c r="T53" s="268" t="s">
        <v>11</v>
      </c>
      <c r="U53" s="468"/>
      <c r="V53" s="468"/>
      <c r="W53" s="468"/>
      <c r="X53" s="268"/>
      <c r="Y53" s="724" t="s">
        <v>3676</v>
      </c>
      <c r="Z53" s="724" t="s">
        <v>3677</v>
      </c>
      <c r="AA53" s="724" t="s">
        <v>3678</v>
      </c>
      <c r="AB53" s="173" t="s">
        <v>3679</v>
      </c>
      <c r="AC53" s="173"/>
      <c r="AD53" s="173"/>
      <c r="AE53" s="268"/>
      <c r="AF53" s="467"/>
      <c r="AG53" s="467"/>
      <c r="AH53" s="467"/>
      <c r="AI53" s="467"/>
      <c r="AJ53" s="467"/>
      <c r="AK53" s="467"/>
      <c r="AL53" s="467"/>
      <c r="AM53" s="467"/>
      <c r="AN53" s="467"/>
      <c r="AO53" s="467"/>
      <c r="AP53" s="467"/>
      <c r="AQ53" s="467"/>
      <c r="AR53" s="467"/>
      <c r="AS53" s="467"/>
      <c r="AT53" s="467"/>
      <c r="AU53" s="467"/>
      <c r="AV53" s="467"/>
      <c r="AW53" s="467"/>
      <c r="AX53" s="467"/>
      <c r="AY53" s="467"/>
    </row>
    <row r="54" ht="22.5" customHeight="1">
      <c r="A54" s="268">
        <v>2.0</v>
      </c>
      <c r="B54" s="268">
        <v>1.0</v>
      </c>
      <c r="C54" s="268" t="s">
        <v>242</v>
      </c>
      <c r="D54" s="268"/>
      <c r="E54" s="268"/>
      <c r="F54" s="268"/>
      <c r="G54" s="723">
        <v>1.0</v>
      </c>
      <c r="H54" s="267" t="s">
        <v>3680</v>
      </c>
      <c r="I54" s="267" t="s">
        <v>3681</v>
      </c>
      <c r="J54" s="268" t="s">
        <v>361</v>
      </c>
      <c r="K54" s="268" t="s">
        <v>3682</v>
      </c>
      <c r="L54" s="269">
        <v>43219.0</v>
      </c>
      <c r="M54" s="268" t="s">
        <v>350</v>
      </c>
      <c r="N54" s="268" t="s">
        <v>153</v>
      </c>
      <c r="O54" s="269">
        <v>44669.0</v>
      </c>
      <c r="P54" s="268" t="s">
        <v>39</v>
      </c>
      <c r="Q54" s="268" t="s">
        <v>220</v>
      </c>
      <c r="R54" s="268"/>
      <c r="S54" s="268"/>
      <c r="T54" s="466" t="s">
        <v>11</v>
      </c>
      <c r="U54" s="268"/>
      <c r="V54" s="268"/>
      <c r="W54" s="268"/>
      <c r="X54" s="268"/>
      <c r="Y54" s="724" t="s">
        <v>3683</v>
      </c>
      <c r="Z54" s="724" t="s">
        <v>3684</v>
      </c>
      <c r="AA54" s="724" t="s">
        <v>3685</v>
      </c>
      <c r="AB54" s="173" t="s">
        <v>3686</v>
      </c>
      <c r="AC54" s="173"/>
      <c r="AD54" s="173"/>
      <c r="AE54" s="268"/>
      <c r="AF54" s="338"/>
      <c r="AG54" s="467"/>
      <c r="AH54" s="467"/>
      <c r="AI54" s="467"/>
      <c r="AJ54" s="467"/>
      <c r="AK54" s="467"/>
      <c r="AL54" s="467"/>
      <c r="AM54" s="467"/>
      <c r="AN54" s="467"/>
      <c r="AO54" s="467"/>
      <c r="AP54" s="467"/>
      <c r="AQ54" s="467"/>
      <c r="AR54" s="467"/>
      <c r="AS54" s="467"/>
      <c r="AT54" s="467"/>
      <c r="AU54" s="467"/>
      <c r="AV54" s="467"/>
      <c r="AW54" s="467"/>
      <c r="AX54" s="467"/>
      <c r="AY54" s="467"/>
    </row>
    <row r="55" ht="22.5" customHeight="1">
      <c r="A55" s="268">
        <v>3.0</v>
      </c>
      <c r="B55" s="268">
        <v>1.0</v>
      </c>
      <c r="C55" s="268" t="s">
        <v>242</v>
      </c>
      <c r="D55" s="268"/>
      <c r="E55" s="268"/>
      <c r="F55" s="268"/>
      <c r="G55" s="723">
        <v>1.0</v>
      </c>
      <c r="H55" s="267" t="s">
        <v>3687</v>
      </c>
      <c r="I55" s="267" t="s">
        <v>3688</v>
      </c>
      <c r="J55" s="268" t="s">
        <v>3689</v>
      </c>
      <c r="K55" s="268" t="s">
        <v>3690</v>
      </c>
      <c r="L55" s="269">
        <v>43125.0</v>
      </c>
      <c r="M55" s="268" t="s">
        <v>350</v>
      </c>
      <c r="N55" s="268" t="s">
        <v>152</v>
      </c>
      <c r="O55" s="269">
        <v>45519.0</v>
      </c>
      <c r="P55" s="268" t="s">
        <v>10</v>
      </c>
      <c r="Q55" s="268" t="s">
        <v>220</v>
      </c>
      <c r="R55" s="268" t="s">
        <v>3691</v>
      </c>
      <c r="S55" s="268"/>
      <c r="T55" s="268" t="s">
        <v>11</v>
      </c>
      <c r="U55" s="268"/>
      <c r="V55" s="268"/>
      <c r="W55" s="268"/>
      <c r="X55" s="268"/>
      <c r="Y55" s="724" t="s">
        <v>3692</v>
      </c>
      <c r="Z55" s="724"/>
      <c r="AA55" s="724"/>
      <c r="AB55" s="173"/>
      <c r="AC55" s="173"/>
      <c r="AD55" s="173"/>
      <c r="AE55" s="268"/>
      <c r="AF55" s="467"/>
      <c r="AG55" s="467"/>
      <c r="AH55" s="467"/>
      <c r="AI55" s="467"/>
      <c r="AJ55" s="467"/>
      <c r="AK55" s="467"/>
      <c r="AL55" s="467"/>
      <c r="AM55" s="467"/>
      <c r="AN55" s="467"/>
      <c r="AO55" s="467"/>
      <c r="AP55" s="467"/>
      <c r="AQ55" s="467"/>
      <c r="AR55" s="467"/>
      <c r="AS55" s="467"/>
      <c r="AT55" s="467"/>
      <c r="AU55" s="467"/>
      <c r="AV55" s="467"/>
      <c r="AW55" s="467"/>
      <c r="AX55" s="467"/>
      <c r="AY55" s="467"/>
    </row>
    <row r="56" ht="22.5" customHeight="1">
      <c r="A56" s="268">
        <v>4.0</v>
      </c>
      <c r="B56" s="268">
        <v>1.0</v>
      </c>
      <c r="C56" s="268" t="s">
        <v>242</v>
      </c>
      <c r="D56" s="268"/>
      <c r="E56" s="268"/>
      <c r="F56" s="268" t="s">
        <v>334</v>
      </c>
      <c r="G56" s="723">
        <v>1.0</v>
      </c>
      <c r="H56" s="267" t="s">
        <v>3693</v>
      </c>
      <c r="I56" s="267" t="s">
        <v>3694</v>
      </c>
      <c r="J56" s="268" t="s">
        <v>407</v>
      </c>
      <c r="K56" s="268" t="s">
        <v>3695</v>
      </c>
      <c r="L56" s="269">
        <v>43326.0</v>
      </c>
      <c r="M56" s="268" t="s">
        <v>338</v>
      </c>
      <c r="N56" s="268" t="s">
        <v>151</v>
      </c>
      <c r="O56" s="269">
        <v>44062.0</v>
      </c>
      <c r="P56" s="268" t="s">
        <v>37</v>
      </c>
      <c r="Q56" s="268" t="s">
        <v>222</v>
      </c>
      <c r="R56" s="268"/>
      <c r="S56" s="268"/>
      <c r="T56" s="268" t="s">
        <v>11</v>
      </c>
      <c r="U56" s="268"/>
      <c r="V56" s="268"/>
      <c r="W56" s="268"/>
      <c r="X56" s="268"/>
      <c r="Y56" s="724" t="s">
        <v>3696</v>
      </c>
      <c r="Z56" s="724" t="s">
        <v>3697</v>
      </c>
      <c r="AA56" s="724" t="s">
        <v>3698</v>
      </c>
      <c r="AB56" s="173" t="s">
        <v>3699</v>
      </c>
      <c r="AC56" s="173" t="s">
        <v>3700</v>
      </c>
      <c r="AD56" s="173" t="s">
        <v>3701</v>
      </c>
      <c r="AE56" s="268"/>
      <c r="AF56" s="467"/>
      <c r="AG56" s="467"/>
      <c r="AH56" s="467"/>
      <c r="AI56" s="467"/>
      <c r="AJ56" s="467"/>
      <c r="AK56" s="467"/>
      <c r="AL56" s="467"/>
      <c r="AM56" s="467"/>
      <c r="AN56" s="467"/>
      <c r="AO56" s="467"/>
      <c r="AP56" s="467"/>
      <c r="AQ56" s="467"/>
      <c r="AR56" s="467"/>
      <c r="AS56" s="467"/>
      <c r="AT56" s="467"/>
      <c r="AU56" s="467"/>
      <c r="AV56" s="467"/>
      <c r="AW56" s="467"/>
      <c r="AX56" s="467"/>
      <c r="AY56" s="467"/>
    </row>
    <row r="57" ht="22.5" customHeight="1">
      <c r="A57" s="268">
        <v>5.0</v>
      </c>
      <c r="B57" s="268">
        <v>1.0</v>
      </c>
      <c r="C57" s="268" t="s">
        <v>242</v>
      </c>
      <c r="D57" s="268"/>
      <c r="E57" s="268"/>
      <c r="F57" s="268"/>
      <c r="G57" s="723">
        <v>1.0</v>
      </c>
      <c r="H57" s="267" t="s">
        <v>3702</v>
      </c>
      <c r="I57" s="267" t="s">
        <v>3703</v>
      </c>
      <c r="J57" s="268" t="s">
        <v>3704</v>
      </c>
      <c r="K57" s="268" t="s">
        <v>3705</v>
      </c>
      <c r="L57" s="269">
        <v>43192.0</v>
      </c>
      <c r="M57" s="268" t="s">
        <v>338</v>
      </c>
      <c r="N57" s="268" t="s">
        <v>153</v>
      </c>
      <c r="O57" s="269">
        <v>45155.0</v>
      </c>
      <c r="P57" s="268" t="s">
        <v>42</v>
      </c>
      <c r="Q57" s="268" t="s">
        <v>222</v>
      </c>
      <c r="R57" s="268" t="s">
        <v>3706</v>
      </c>
      <c r="S57" s="268"/>
      <c r="T57" s="268" t="s">
        <v>11</v>
      </c>
      <c r="U57" s="268"/>
      <c r="V57" s="268"/>
      <c r="W57" s="268"/>
      <c r="X57" s="756"/>
      <c r="Y57" s="727" t="s">
        <v>3707</v>
      </c>
      <c r="Z57" s="727" t="s">
        <v>3708</v>
      </c>
      <c r="AA57" s="724"/>
      <c r="AB57" s="757"/>
      <c r="AC57" s="173"/>
      <c r="AD57" s="173"/>
      <c r="AE57" s="268"/>
      <c r="AF57" s="467"/>
      <c r="AG57" s="467"/>
      <c r="AH57" s="467"/>
      <c r="AI57" s="467"/>
      <c r="AJ57" s="467"/>
      <c r="AK57" s="467"/>
      <c r="AL57" s="467"/>
      <c r="AM57" s="467"/>
      <c r="AN57" s="467"/>
      <c r="AO57" s="467"/>
      <c r="AP57" s="467"/>
      <c r="AQ57" s="467"/>
      <c r="AR57" s="467"/>
      <c r="AS57" s="467"/>
      <c r="AT57" s="467"/>
      <c r="AU57" s="467"/>
      <c r="AV57" s="467"/>
      <c r="AW57" s="467"/>
      <c r="AX57" s="467"/>
      <c r="AY57" s="467"/>
    </row>
    <row r="58" ht="22.5" customHeight="1">
      <c r="A58" s="268">
        <v>6.0</v>
      </c>
      <c r="B58" s="268">
        <v>1.0</v>
      </c>
      <c r="C58" s="268" t="s">
        <v>242</v>
      </c>
      <c r="D58" s="268"/>
      <c r="E58" s="268"/>
      <c r="F58" s="268"/>
      <c r="G58" s="723">
        <v>1.0</v>
      </c>
      <c r="H58" s="267" t="s">
        <v>3709</v>
      </c>
      <c r="I58" s="267" t="s">
        <v>3710</v>
      </c>
      <c r="J58" s="268" t="s">
        <v>559</v>
      </c>
      <c r="K58" s="268" t="s">
        <v>3711</v>
      </c>
      <c r="L58" s="269">
        <v>43133.0</v>
      </c>
      <c r="M58" s="268" t="s">
        <v>338</v>
      </c>
      <c r="N58" s="268" t="s">
        <v>152</v>
      </c>
      <c r="O58" s="269">
        <v>44062.0</v>
      </c>
      <c r="P58" s="268" t="s">
        <v>133</v>
      </c>
      <c r="Q58" s="268" t="s">
        <v>224</v>
      </c>
      <c r="R58" s="268"/>
      <c r="S58" s="268"/>
      <c r="T58" s="268" t="s">
        <v>11</v>
      </c>
      <c r="U58" s="268"/>
      <c r="V58" s="268"/>
      <c r="W58" s="268"/>
      <c r="X58" s="726"/>
      <c r="Y58" s="727" t="s">
        <v>3712</v>
      </c>
      <c r="Z58" s="727" t="s">
        <v>3713</v>
      </c>
      <c r="AA58" s="724" t="s">
        <v>3642</v>
      </c>
      <c r="AB58" s="728" t="s">
        <v>3714</v>
      </c>
      <c r="AC58" s="173" t="s">
        <v>3715</v>
      </c>
      <c r="AD58" s="173"/>
      <c r="AE58" s="268"/>
      <c r="AF58" s="467"/>
      <c r="AG58" s="467"/>
      <c r="AH58" s="467"/>
      <c r="AI58" s="467"/>
      <c r="AJ58" s="467"/>
      <c r="AK58" s="467"/>
      <c r="AL58" s="467"/>
      <c r="AM58" s="467"/>
      <c r="AN58" s="467"/>
      <c r="AO58" s="467"/>
      <c r="AP58" s="467"/>
      <c r="AQ58" s="467"/>
      <c r="AR58" s="467"/>
      <c r="AS58" s="467"/>
      <c r="AT58" s="467"/>
      <c r="AU58" s="467"/>
      <c r="AV58" s="467"/>
      <c r="AW58" s="467"/>
      <c r="AX58" s="467"/>
      <c r="AY58" s="467"/>
    </row>
    <row r="59" ht="22.5" customHeight="1">
      <c r="A59" s="268">
        <v>7.0</v>
      </c>
      <c r="B59" s="268">
        <v>1.0</v>
      </c>
      <c r="C59" s="268" t="s">
        <v>242</v>
      </c>
      <c r="D59" s="268"/>
      <c r="E59" s="268"/>
      <c r="F59" s="268"/>
      <c r="G59" s="723">
        <v>1.0</v>
      </c>
      <c r="H59" s="267" t="s">
        <v>3716</v>
      </c>
      <c r="I59" s="267" t="s">
        <v>3717</v>
      </c>
      <c r="J59" s="268" t="s">
        <v>343</v>
      </c>
      <c r="K59" s="268" t="s">
        <v>3718</v>
      </c>
      <c r="L59" s="269">
        <v>43091.0</v>
      </c>
      <c r="M59" s="268" t="s">
        <v>350</v>
      </c>
      <c r="N59" s="268" t="s">
        <v>151</v>
      </c>
      <c r="O59" s="269">
        <v>44062.0</v>
      </c>
      <c r="P59" s="268" t="s">
        <v>133</v>
      </c>
      <c r="Q59" s="268" t="s">
        <v>224</v>
      </c>
      <c r="R59" s="268"/>
      <c r="S59" s="268"/>
      <c r="T59" s="268" t="s">
        <v>11</v>
      </c>
      <c r="U59" s="268"/>
      <c r="V59" s="268"/>
      <c r="W59" s="268"/>
      <c r="X59" s="726"/>
      <c r="Y59" s="727" t="s">
        <v>3719</v>
      </c>
      <c r="Z59" s="727" t="s">
        <v>3720</v>
      </c>
      <c r="AA59" s="724" t="s">
        <v>3721</v>
      </c>
      <c r="AB59" s="728" t="s">
        <v>3722</v>
      </c>
      <c r="AC59" s="173" t="s">
        <v>3723</v>
      </c>
      <c r="AD59" s="173"/>
      <c r="AE59" s="268"/>
      <c r="AF59" s="467"/>
      <c r="AG59" s="467"/>
      <c r="AH59" s="467"/>
      <c r="AI59" s="467"/>
      <c r="AJ59" s="467"/>
      <c r="AK59" s="467"/>
      <c r="AL59" s="467"/>
      <c r="AM59" s="467"/>
      <c r="AN59" s="467"/>
      <c r="AO59" s="467"/>
      <c r="AP59" s="467"/>
      <c r="AQ59" s="467"/>
      <c r="AR59" s="467"/>
      <c r="AS59" s="467"/>
      <c r="AT59" s="467"/>
      <c r="AU59" s="467"/>
      <c r="AV59" s="467"/>
      <c r="AW59" s="467"/>
      <c r="AX59" s="467"/>
      <c r="AY59" s="467"/>
    </row>
    <row r="60" ht="22.5" customHeight="1">
      <c r="A60" s="268">
        <v>8.0</v>
      </c>
      <c r="B60" s="268">
        <v>1.0</v>
      </c>
      <c r="C60" s="268" t="s">
        <v>242</v>
      </c>
      <c r="D60" s="268"/>
      <c r="E60" s="268"/>
      <c r="F60" s="268"/>
      <c r="G60" s="723">
        <v>1.0</v>
      </c>
      <c r="H60" s="267" t="s">
        <v>3724</v>
      </c>
      <c r="I60" s="267" t="s">
        <v>3725</v>
      </c>
      <c r="J60" s="268" t="s">
        <v>2143</v>
      </c>
      <c r="K60" s="268" t="s">
        <v>3726</v>
      </c>
      <c r="L60" s="269">
        <v>43251.0</v>
      </c>
      <c r="M60" s="268" t="s">
        <v>338</v>
      </c>
      <c r="N60" s="268" t="s">
        <v>154</v>
      </c>
      <c r="O60" s="269">
        <v>45155.0</v>
      </c>
      <c r="P60" s="268" t="s">
        <v>133</v>
      </c>
      <c r="Q60" s="268" t="s">
        <v>224</v>
      </c>
      <c r="R60" s="268" t="s">
        <v>3727</v>
      </c>
      <c r="S60" s="268"/>
      <c r="T60" s="268" t="s">
        <v>11</v>
      </c>
      <c r="U60" s="268"/>
      <c r="V60" s="268"/>
      <c r="W60" s="726"/>
      <c r="X60" s="726"/>
      <c r="Y60" s="727" t="s">
        <v>3728</v>
      </c>
      <c r="Z60" s="727" t="s">
        <v>3729</v>
      </c>
      <c r="AA60" s="724"/>
      <c r="AB60" s="728"/>
      <c r="AC60" s="173"/>
      <c r="AD60" s="173"/>
      <c r="AE60" s="268"/>
      <c r="AF60" s="467"/>
      <c r="AG60" s="467"/>
      <c r="AH60" s="467"/>
      <c r="AI60" s="467"/>
      <c r="AJ60" s="467"/>
      <c r="AK60" s="467"/>
      <c r="AL60" s="467"/>
      <c r="AM60" s="467"/>
      <c r="AN60" s="467"/>
      <c r="AO60" s="467"/>
      <c r="AP60" s="467"/>
      <c r="AQ60" s="467"/>
      <c r="AR60" s="467"/>
      <c r="AS60" s="467"/>
      <c r="AT60" s="467"/>
      <c r="AU60" s="467"/>
      <c r="AV60" s="467"/>
      <c r="AW60" s="467"/>
      <c r="AX60" s="467"/>
      <c r="AY60" s="467"/>
    </row>
    <row r="61" ht="22.5" customHeight="1">
      <c r="A61" s="268">
        <v>9.0</v>
      </c>
      <c r="B61" s="268">
        <v>1.0</v>
      </c>
      <c r="C61" s="268" t="s">
        <v>242</v>
      </c>
      <c r="D61" s="268"/>
      <c r="E61" s="268"/>
      <c r="F61" s="268"/>
      <c r="G61" s="723">
        <v>1.0</v>
      </c>
      <c r="H61" s="267" t="s">
        <v>3730</v>
      </c>
      <c r="I61" s="267" t="s">
        <v>3731</v>
      </c>
      <c r="J61" s="268" t="s">
        <v>457</v>
      </c>
      <c r="K61" s="268" t="s">
        <v>3732</v>
      </c>
      <c r="L61" s="269">
        <v>42986.0</v>
      </c>
      <c r="M61" s="268" t="s">
        <v>338</v>
      </c>
      <c r="N61" s="268" t="s">
        <v>152</v>
      </c>
      <c r="O61" s="269">
        <v>44426.0</v>
      </c>
      <c r="P61" s="268" t="s">
        <v>9</v>
      </c>
      <c r="Q61" s="268" t="s">
        <v>226</v>
      </c>
      <c r="R61" s="339"/>
      <c r="S61" s="268"/>
      <c r="T61" s="268" t="s">
        <v>11</v>
      </c>
      <c r="U61" s="468"/>
      <c r="V61" s="468"/>
      <c r="W61" s="468"/>
      <c r="X61" s="268"/>
      <c r="Y61" s="724" t="s">
        <v>3733</v>
      </c>
      <c r="Z61" s="724" t="s">
        <v>3734</v>
      </c>
      <c r="AA61" s="724"/>
      <c r="AB61" s="725" t="s">
        <v>3735</v>
      </c>
      <c r="AC61" s="725"/>
      <c r="AD61" s="173"/>
      <c r="AE61" s="268"/>
      <c r="AF61" s="467"/>
      <c r="AG61" s="467"/>
      <c r="AH61" s="467"/>
      <c r="AI61" s="467"/>
      <c r="AJ61" s="467"/>
      <c r="AK61" s="467"/>
      <c r="AL61" s="467"/>
      <c r="AM61" s="467"/>
      <c r="AN61" s="467"/>
      <c r="AO61" s="467"/>
      <c r="AP61" s="467"/>
      <c r="AQ61" s="467"/>
      <c r="AR61" s="467"/>
      <c r="AS61" s="467"/>
      <c r="AT61" s="467"/>
      <c r="AU61" s="467"/>
      <c r="AV61" s="467"/>
      <c r="AW61" s="467"/>
      <c r="AX61" s="467"/>
      <c r="AY61" s="467"/>
    </row>
    <row r="62" ht="22.5" customHeight="1">
      <c r="A62" s="268">
        <v>10.0</v>
      </c>
      <c r="B62" s="268">
        <v>1.0</v>
      </c>
      <c r="C62" s="268" t="s">
        <v>242</v>
      </c>
      <c r="D62" s="268"/>
      <c r="E62" s="268"/>
      <c r="F62" s="268"/>
      <c r="G62" s="723">
        <v>1.0</v>
      </c>
      <c r="H62" s="267" t="s">
        <v>3736</v>
      </c>
      <c r="I62" s="267" t="s">
        <v>3737</v>
      </c>
      <c r="J62" s="268" t="s">
        <v>1390</v>
      </c>
      <c r="K62" s="268" t="s">
        <v>3738</v>
      </c>
      <c r="L62" s="269">
        <v>43310.0</v>
      </c>
      <c r="M62" s="268" t="s">
        <v>338</v>
      </c>
      <c r="N62" s="268" t="s">
        <v>154</v>
      </c>
      <c r="O62" s="269">
        <v>45187.0</v>
      </c>
      <c r="P62" s="268" t="s">
        <v>109</v>
      </c>
      <c r="Q62" s="268" t="s">
        <v>226</v>
      </c>
      <c r="R62" s="268" t="s">
        <v>3739</v>
      </c>
      <c r="S62" s="268" t="s">
        <v>3740</v>
      </c>
      <c r="T62" s="268" t="s">
        <v>11</v>
      </c>
      <c r="U62" s="268"/>
      <c r="V62" s="268"/>
      <c r="W62" s="268"/>
      <c r="X62" s="268"/>
      <c r="Y62" s="724" t="s">
        <v>3741</v>
      </c>
      <c r="Z62" s="724" t="s">
        <v>3742</v>
      </c>
      <c r="AA62" s="724"/>
      <c r="AB62" s="173"/>
      <c r="AC62" s="173"/>
      <c r="AD62" s="173"/>
      <c r="AE62" s="268"/>
      <c r="AF62" s="467"/>
      <c r="AG62" s="467"/>
      <c r="AH62" s="467"/>
      <c r="AI62" s="467"/>
      <c r="AJ62" s="467"/>
      <c r="AK62" s="467"/>
      <c r="AL62" s="467"/>
      <c r="AM62" s="467"/>
      <c r="AN62" s="467"/>
      <c r="AO62" s="467"/>
      <c r="AP62" s="467"/>
      <c r="AQ62" s="467"/>
      <c r="AR62" s="467"/>
      <c r="AS62" s="467"/>
      <c r="AT62" s="467"/>
      <c r="AU62" s="467"/>
      <c r="AV62" s="467"/>
      <c r="AW62" s="467"/>
      <c r="AX62" s="467"/>
      <c r="AY62" s="467"/>
    </row>
    <row r="63" ht="22.5" customHeight="1">
      <c r="A63" s="268">
        <v>11.0</v>
      </c>
      <c r="B63" s="268">
        <v>1.0</v>
      </c>
      <c r="C63" s="268" t="s">
        <v>242</v>
      </c>
      <c r="D63" s="268"/>
      <c r="E63" s="268"/>
      <c r="F63" s="268"/>
      <c r="G63" s="723">
        <v>1.0</v>
      </c>
      <c r="H63" s="267" t="s">
        <v>3743</v>
      </c>
      <c r="I63" s="267" t="s">
        <v>3744</v>
      </c>
      <c r="J63" s="268" t="s">
        <v>336</v>
      </c>
      <c r="K63" s="268" t="s">
        <v>3745</v>
      </c>
      <c r="L63" s="269">
        <v>43183.0</v>
      </c>
      <c r="M63" s="268" t="s">
        <v>338</v>
      </c>
      <c r="N63" s="268" t="s">
        <v>151</v>
      </c>
      <c r="O63" s="269">
        <v>44790.0</v>
      </c>
      <c r="P63" s="268" t="s">
        <v>133</v>
      </c>
      <c r="Q63" s="268" t="s">
        <v>226</v>
      </c>
      <c r="R63" s="268"/>
      <c r="S63" s="268"/>
      <c r="T63" s="268" t="s">
        <v>11</v>
      </c>
      <c r="U63" s="268"/>
      <c r="V63" s="268"/>
      <c r="W63" s="268"/>
      <c r="X63" s="268"/>
      <c r="Y63" s="724" t="s">
        <v>3746</v>
      </c>
      <c r="Z63" s="724" t="s">
        <v>3747</v>
      </c>
      <c r="AA63" s="724" t="s">
        <v>3748</v>
      </c>
      <c r="AB63" s="173"/>
      <c r="AC63" s="173"/>
      <c r="AD63" s="173"/>
      <c r="AE63" s="268"/>
      <c r="AF63" s="467"/>
      <c r="AG63" s="467"/>
      <c r="AH63" s="467"/>
      <c r="AI63" s="467"/>
      <c r="AJ63" s="467"/>
      <c r="AK63" s="467"/>
      <c r="AL63" s="467"/>
      <c r="AM63" s="467"/>
      <c r="AN63" s="467"/>
      <c r="AO63" s="467"/>
      <c r="AP63" s="467"/>
      <c r="AQ63" s="467"/>
      <c r="AR63" s="467"/>
      <c r="AS63" s="467"/>
      <c r="AT63" s="467"/>
      <c r="AU63" s="467"/>
      <c r="AV63" s="467"/>
      <c r="AW63" s="467"/>
      <c r="AX63" s="467"/>
      <c r="AY63" s="467"/>
    </row>
    <row r="64" ht="22.5" customHeight="1">
      <c r="A64" s="268">
        <v>12.0</v>
      </c>
      <c r="B64" s="468">
        <v>1.0</v>
      </c>
      <c r="C64" s="268" t="s">
        <v>242</v>
      </c>
      <c r="D64" s="268"/>
      <c r="E64" s="468"/>
      <c r="F64" s="468"/>
      <c r="G64" s="723">
        <v>1.0</v>
      </c>
      <c r="H64" s="616" t="s">
        <v>3749</v>
      </c>
      <c r="I64" s="616" t="s">
        <v>3750</v>
      </c>
      <c r="J64" s="468" t="s">
        <v>3751</v>
      </c>
      <c r="K64" s="468" t="s">
        <v>3752</v>
      </c>
      <c r="L64" s="469">
        <v>43307.0</v>
      </c>
      <c r="M64" s="468" t="s">
        <v>338</v>
      </c>
      <c r="N64" s="468" t="s">
        <v>154</v>
      </c>
      <c r="O64" s="469">
        <v>44062.0</v>
      </c>
      <c r="P64" s="468" t="s">
        <v>37</v>
      </c>
      <c r="Q64" s="468" t="s">
        <v>226</v>
      </c>
      <c r="R64" s="468"/>
      <c r="S64" s="268"/>
      <c r="T64" s="268" t="s">
        <v>11</v>
      </c>
      <c r="U64" s="468"/>
      <c r="V64" s="468"/>
      <c r="W64" s="468"/>
      <c r="X64" s="468"/>
      <c r="Y64" s="741" t="s">
        <v>3753</v>
      </c>
      <c r="Z64" s="741" t="s">
        <v>3754</v>
      </c>
      <c r="AA64" s="741" t="s">
        <v>3755</v>
      </c>
      <c r="AB64" s="205" t="s">
        <v>3756</v>
      </c>
      <c r="AC64" s="205" t="s">
        <v>3757</v>
      </c>
      <c r="AD64" s="205"/>
      <c r="AE64" s="468"/>
      <c r="AF64" s="467"/>
      <c r="AG64" s="467"/>
      <c r="AH64" s="467"/>
      <c r="AI64" s="467"/>
      <c r="AJ64" s="467"/>
      <c r="AK64" s="467"/>
      <c r="AL64" s="467"/>
      <c r="AM64" s="467"/>
      <c r="AN64" s="467"/>
      <c r="AO64" s="467"/>
      <c r="AP64" s="467"/>
      <c r="AQ64" s="467"/>
      <c r="AR64" s="467"/>
      <c r="AS64" s="467"/>
      <c r="AT64" s="467"/>
      <c r="AU64" s="467"/>
      <c r="AV64" s="467"/>
      <c r="AW64" s="467"/>
      <c r="AX64" s="467"/>
      <c r="AY64" s="467"/>
    </row>
    <row r="65" ht="22.5" customHeight="1">
      <c r="A65" s="268">
        <v>13.0</v>
      </c>
      <c r="B65" s="268">
        <v>1.0</v>
      </c>
      <c r="C65" s="268" t="s">
        <v>242</v>
      </c>
      <c r="D65" s="268"/>
      <c r="E65" s="268"/>
      <c r="F65" s="268"/>
      <c r="G65" s="723">
        <v>1.0</v>
      </c>
      <c r="H65" s="267" t="s">
        <v>3758</v>
      </c>
      <c r="I65" s="267" t="s">
        <v>3759</v>
      </c>
      <c r="J65" s="268" t="s">
        <v>361</v>
      </c>
      <c r="K65" s="268" t="s">
        <v>3760</v>
      </c>
      <c r="L65" s="269">
        <v>43187.0</v>
      </c>
      <c r="M65" s="268" t="s">
        <v>350</v>
      </c>
      <c r="N65" s="268" t="s">
        <v>152</v>
      </c>
      <c r="O65" s="269">
        <v>44062.0</v>
      </c>
      <c r="P65" s="268" t="s">
        <v>133</v>
      </c>
      <c r="Q65" s="268" t="s">
        <v>228</v>
      </c>
      <c r="R65" s="268" t="s">
        <v>3761</v>
      </c>
      <c r="S65" s="268"/>
      <c r="T65" s="268" t="s">
        <v>11</v>
      </c>
      <c r="U65" s="268"/>
      <c r="V65" s="268"/>
      <c r="W65" s="268"/>
      <c r="X65" s="268"/>
      <c r="Y65" s="724" t="s">
        <v>3762</v>
      </c>
      <c r="Z65" s="724" t="s">
        <v>3763</v>
      </c>
      <c r="AA65" s="724" t="s">
        <v>3764</v>
      </c>
      <c r="AB65" s="173" t="s">
        <v>3765</v>
      </c>
      <c r="AC65" s="173" t="s">
        <v>3766</v>
      </c>
      <c r="AD65" s="173"/>
      <c r="AE65" s="268"/>
      <c r="AF65" s="467"/>
      <c r="AG65" s="467"/>
      <c r="AH65" s="467"/>
      <c r="AI65" s="467"/>
      <c r="AJ65" s="467"/>
      <c r="AK65" s="467"/>
      <c r="AL65" s="467"/>
      <c r="AM65" s="467"/>
      <c r="AN65" s="467"/>
      <c r="AO65" s="467"/>
      <c r="AP65" s="467"/>
      <c r="AQ65" s="467"/>
      <c r="AR65" s="467"/>
      <c r="AS65" s="467"/>
      <c r="AT65" s="467"/>
      <c r="AU65" s="467"/>
      <c r="AV65" s="467"/>
      <c r="AW65" s="467"/>
      <c r="AX65" s="467"/>
      <c r="AY65" s="467"/>
    </row>
    <row r="66" ht="22.5" customHeight="1">
      <c r="A66" s="268">
        <v>14.0</v>
      </c>
      <c r="B66" s="268">
        <v>1.0</v>
      </c>
      <c r="C66" s="268" t="s">
        <v>242</v>
      </c>
      <c r="D66" s="268"/>
      <c r="E66" s="268"/>
      <c r="F66" s="268"/>
      <c r="G66" s="723">
        <v>1.0</v>
      </c>
      <c r="H66" s="267" t="s">
        <v>3767</v>
      </c>
      <c r="I66" s="267" t="s">
        <v>3768</v>
      </c>
      <c r="J66" s="268" t="s">
        <v>569</v>
      </c>
      <c r="K66" s="268" t="s">
        <v>3769</v>
      </c>
      <c r="L66" s="269">
        <v>43201.0</v>
      </c>
      <c r="M66" s="268" t="s">
        <v>350</v>
      </c>
      <c r="N66" s="268" t="s">
        <v>151</v>
      </c>
      <c r="O66" s="269">
        <v>45519.0</v>
      </c>
      <c r="P66" s="268" t="s">
        <v>115</v>
      </c>
      <c r="Q66" s="268" t="s">
        <v>228</v>
      </c>
      <c r="R66" s="268" t="s">
        <v>3770</v>
      </c>
      <c r="S66" s="268"/>
      <c r="T66" s="268" t="s">
        <v>11</v>
      </c>
      <c r="U66" s="268"/>
      <c r="V66" s="268"/>
      <c r="W66" s="268"/>
      <c r="X66" s="268"/>
      <c r="Y66" s="724" t="s">
        <v>3771</v>
      </c>
      <c r="Z66" s="724"/>
      <c r="AA66" s="724"/>
      <c r="AB66" s="173"/>
      <c r="AC66" s="173"/>
      <c r="AD66" s="173"/>
      <c r="AE66" s="268"/>
      <c r="AF66" s="467"/>
      <c r="AG66" s="467"/>
      <c r="AH66" s="467"/>
      <c r="AI66" s="467"/>
      <c r="AJ66" s="467"/>
      <c r="AK66" s="467"/>
      <c r="AL66" s="467"/>
      <c r="AM66" s="467"/>
      <c r="AN66" s="467"/>
      <c r="AO66" s="467"/>
      <c r="AP66" s="467"/>
      <c r="AQ66" s="467"/>
      <c r="AR66" s="467"/>
      <c r="AS66" s="467"/>
      <c r="AT66" s="467"/>
      <c r="AU66" s="467"/>
      <c r="AV66" s="467"/>
      <c r="AW66" s="467"/>
      <c r="AX66" s="467"/>
      <c r="AY66" s="467"/>
    </row>
    <row r="67" ht="22.5" customHeight="1">
      <c r="A67" s="268">
        <v>15.0</v>
      </c>
      <c r="B67" s="268">
        <v>1.0</v>
      </c>
      <c r="C67" s="268" t="s">
        <v>242</v>
      </c>
      <c r="D67" s="268"/>
      <c r="E67" s="268"/>
      <c r="F67" s="268"/>
      <c r="G67" s="723">
        <v>1.0</v>
      </c>
      <c r="H67" s="267" t="s">
        <v>3772</v>
      </c>
      <c r="I67" s="267" t="s">
        <v>3773</v>
      </c>
      <c r="J67" s="268" t="s">
        <v>336</v>
      </c>
      <c r="K67" s="268" t="s">
        <v>3774</v>
      </c>
      <c r="L67" s="269">
        <v>43128.0</v>
      </c>
      <c r="M67" s="268" t="s">
        <v>338</v>
      </c>
      <c r="N67" s="268" t="s">
        <v>152</v>
      </c>
      <c r="O67" s="269">
        <v>44062.0</v>
      </c>
      <c r="P67" s="268" t="s">
        <v>133</v>
      </c>
      <c r="Q67" s="268" t="s">
        <v>234</v>
      </c>
      <c r="R67" s="268" t="s">
        <v>3775</v>
      </c>
      <c r="S67" s="268"/>
      <c r="T67" s="268" t="s">
        <v>11</v>
      </c>
      <c r="U67" s="268"/>
      <c r="V67" s="268"/>
      <c r="W67" s="268"/>
      <c r="X67" s="268"/>
      <c r="Y67" s="724" t="s">
        <v>3776</v>
      </c>
      <c r="Z67" s="724" t="s">
        <v>3777</v>
      </c>
      <c r="AA67" s="724" t="s">
        <v>3778</v>
      </c>
      <c r="AB67" s="173" t="s">
        <v>3779</v>
      </c>
      <c r="AC67" s="173" t="s">
        <v>3780</v>
      </c>
      <c r="AD67" s="173" t="s">
        <v>3781</v>
      </c>
      <c r="AE67" s="268"/>
      <c r="AF67" s="467"/>
      <c r="AG67" s="467"/>
      <c r="AH67" s="467"/>
      <c r="AI67" s="467"/>
      <c r="AJ67" s="467"/>
      <c r="AK67" s="467"/>
      <c r="AL67" s="467"/>
      <c r="AM67" s="467"/>
      <c r="AN67" s="467"/>
      <c r="AO67" s="467"/>
      <c r="AP67" s="467"/>
      <c r="AQ67" s="467"/>
      <c r="AR67" s="467"/>
      <c r="AS67" s="467"/>
      <c r="AT67" s="467"/>
      <c r="AU67" s="467"/>
      <c r="AV67" s="467"/>
      <c r="AW67" s="467"/>
      <c r="AX67" s="467"/>
      <c r="AY67" s="467"/>
    </row>
    <row r="68" ht="22.5" customHeight="1">
      <c r="A68" s="268">
        <v>16.0</v>
      </c>
      <c r="B68" s="268">
        <v>1.0</v>
      </c>
      <c r="C68" s="268" t="s">
        <v>242</v>
      </c>
      <c r="D68" s="268"/>
      <c r="E68" s="268"/>
      <c r="F68" s="268"/>
      <c r="G68" s="723">
        <v>1.0</v>
      </c>
      <c r="H68" s="267" t="s">
        <v>3782</v>
      </c>
      <c r="I68" s="267" t="s">
        <v>3783</v>
      </c>
      <c r="J68" s="268" t="s">
        <v>950</v>
      </c>
      <c r="K68" s="268" t="s">
        <v>3784</v>
      </c>
      <c r="L68" s="269">
        <v>43138.0</v>
      </c>
      <c r="M68" s="268" t="s">
        <v>350</v>
      </c>
      <c r="N68" s="268" t="s">
        <v>153</v>
      </c>
      <c r="O68" s="269">
        <v>45208.0</v>
      </c>
      <c r="P68" s="268" t="s">
        <v>91</v>
      </c>
      <c r="Q68" s="268" t="s">
        <v>234</v>
      </c>
      <c r="R68" s="268" t="s">
        <v>3785</v>
      </c>
      <c r="S68" s="268"/>
      <c r="T68" s="268" t="s">
        <v>11</v>
      </c>
      <c r="U68" s="268"/>
      <c r="V68" s="268"/>
      <c r="W68" s="268"/>
      <c r="X68" s="268"/>
      <c r="Y68" s="724" t="s">
        <v>3786</v>
      </c>
      <c r="Z68" s="724" t="s">
        <v>3787</v>
      </c>
      <c r="AA68" s="724"/>
      <c r="AB68" s="173"/>
      <c r="AC68" s="173"/>
      <c r="AD68" s="173"/>
      <c r="AE68" s="268"/>
      <c r="AF68" s="467"/>
      <c r="AG68" s="467"/>
      <c r="AH68" s="467"/>
      <c r="AI68" s="467"/>
      <c r="AJ68" s="467"/>
      <c r="AK68" s="467"/>
      <c r="AL68" s="467"/>
      <c r="AM68" s="467"/>
      <c r="AN68" s="467"/>
      <c r="AO68" s="467"/>
      <c r="AP68" s="467"/>
      <c r="AQ68" s="467"/>
      <c r="AR68" s="467"/>
      <c r="AS68" s="467"/>
      <c r="AT68" s="467"/>
      <c r="AU68" s="467"/>
      <c r="AV68" s="467"/>
      <c r="AW68" s="467"/>
      <c r="AX68" s="467"/>
      <c r="AY68" s="467"/>
    </row>
    <row r="69" ht="22.5" customHeight="1">
      <c r="A69" s="268">
        <v>17.0</v>
      </c>
      <c r="B69" s="268">
        <v>1.0</v>
      </c>
      <c r="C69" s="268" t="s">
        <v>242</v>
      </c>
      <c r="D69" s="268"/>
      <c r="E69" s="268"/>
      <c r="F69" s="268"/>
      <c r="G69" s="723">
        <v>1.0</v>
      </c>
      <c r="H69" s="267" t="s">
        <v>3788</v>
      </c>
      <c r="I69" s="267" t="s">
        <v>3789</v>
      </c>
      <c r="J69" s="268" t="s">
        <v>3790</v>
      </c>
      <c r="K69" s="268" t="s">
        <v>3791</v>
      </c>
      <c r="L69" s="269">
        <v>42984.0</v>
      </c>
      <c r="M69" s="268" t="s">
        <v>350</v>
      </c>
      <c r="N69" s="268" t="s">
        <v>152</v>
      </c>
      <c r="O69" s="269">
        <v>45301.0</v>
      </c>
      <c r="P69" s="268" t="s">
        <v>91</v>
      </c>
      <c r="Q69" s="268" t="s">
        <v>234</v>
      </c>
      <c r="R69" s="268" t="s">
        <v>3792</v>
      </c>
      <c r="S69" s="268"/>
      <c r="T69" s="268" t="s">
        <v>11</v>
      </c>
      <c r="U69" s="468"/>
      <c r="V69" s="468"/>
      <c r="W69" s="468"/>
      <c r="X69" s="268"/>
      <c r="Y69" s="724" t="s">
        <v>3793</v>
      </c>
      <c r="Z69" s="724" t="s">
        <v>3794</v>
      </c>
      <c r="AA69" s="724"/>
      <c r="AB69" s="173"/>
      <c r="AC69" s="173"/>
      <c r="AD69" s="173"/>
      <c r="AE69" s="268"/>
      <c r="AF69" s="467"/>
      <c r="AG69" s="467"/>
      <c r="AH69" s="467"/>
      <c r="AI69" s="467"/>
      <c r="AJ69" s="467"/>
      <c r="AK69" s="467"/>
      <c r="AL69" s="467"/>
      <c r="AM69" s="467"/>
      <c r="AN69" s="467"/>
      <c r="AO69" s="467"/>
      <c r="AP69" s="467"/>
      <c r="AQ69" s="467"/>
      <c r="AR69" s="467"/>
      <c r="AS69" s="467"/>
      <c r="AT69" s="467"/>
      <c r="AU69" s="467"/>
      <c r="AV69" s="467"/>
      <c r="AW69" s="467"/>
      <c r="AX69" s="467"/>
      <c r="AY69" s="467"/>
    </row>
    <row r="70" ht="22.5" customHeight="1">
      <c r="A70" s="268">
        <v>18.0</v>
      </c>
      <c r="B70" s="268">
        <v>1.0</v>
      </c>
      <c r="C70" s="268" t="s">
        <v>242</v>
      </c>
      <c r="D70" s="268"/>
      <c r="E70" s="268"/>
      <c r="F70" s="268"/>
      <c r="G70" s="723">
        <v>1.0</v>
      </c>
      <c r="H70" s="267" t="s">
        <v>3795</v>
      </c>
      <c r="I70" s="267" t="s">
        <v>3796</v>
      </c>
      <c r="J70" s="468" t="s">
        <v>3797</v>
      </c>
      <c r="K70" s="468" t="s">
        <v>3798</v>
      </c>
      <c r="L70" s="469">
        <v>43064.0</v>
      </c>
      <c r="M70" s="468" t="s">
        <v>338</v>
      </c>
      <c r="N70" s="468" t="s">
        <v>154</v>
      </c>
      <c r="O70" s="469">
        <v>44062.0</v>
      </c>
      <c r="P70" s="468" t="s">
        <v>133</v>
      </c>
      <c r="Q70" s="268" t="s">
        <v>234</v>
      </c>
      <c r="R70" s="268"/>
      <c r="S70" s="268"/>
      <c r="T70" s="268" t="s">
        <v>11</v>
      </c>
      <c r="U70" s="268"/>
      <c r="V70" s="268"/>
      <c r="W70" s="268"/>
      <c r="X70" s="268"/>
      <c r="Y70" s="178" t="s">
        <v>3799</v>
      </c>
      <c r="Z70" s="178" t="s">
        <v>3800</v>
      </c>
      <c r="AA70" s="178" t="s">
        <v>3801</v>
      </c>
      <c r="AB70" s="390" t="s">
        <v>3802</v>
      </c>
      <c r="AC70" s="390" t="s">
        <v>3803</v>
      </c>
      <c r="AD70" s="390"/>
      <c r="AE70" s="268"/>
      <c r="AF70" s="359"/>
      <c r="AG70" s="359"/>
      <c r="AH70" s="359"/>
      <c r="AI70" s="359"/>
      <c r="AJ70" s="359"/>
      <c r="AK70" s="359"/>
      <c r="AL70" s="359"/>
      <c r="AM70" s="359"/>
      <c r="AN70" s="359"/>
      <c r="AO70" s="338"/>
      <c r="AP70" s="338"/>
      <c r="AQ70" s="338"/>
      <c r="AR70" s="338"/>
      <c r="AS70" s="338"/>
      <c r="AT70" s="338"/>
      <c r="AU70" s="338"/>
      <c r="AV70" s="338"/>
      <c r="AW70" s="338"/>
      <c r="AX70" s="338"/>
      <c r="AY70" s="338"/>
    </row>
    <row r="71" ht="22.5" customHeight="1">
      <c r="A71" s="268">
        <v>19.0</v>
      </c>
      <c r="B71" s="268">
        <v>1.0</v>
      </c>
      <c r="C71" s="268" t="s">
        <v>242</v>
      </c>
      <c r="D71" s="268"/>
      <c r="E71" s="268"/>
      <c r="F71" s="268"/>
      <c r="G71" s="723">
        <v>1.0</v>
      </c>
      <c r="H71" s="267" t="s">
        <v>3804</v>
      </c>
      <c r="I71" s="267" t="s">
        <v>3805</v>
      </c>
      <c r="J71" s="468" t="s">
        <v>1786</v>
      </c>
      <c r="K71" s="468" t="s">
        <v>3806</v>
      </c>
      <c r="L71" s="469">
        <v>43249.0</v>
      </c>
      <c r="M71" s="468" t="s">
        <v>338</v>
      </c>
      <c r="N71" s="468" t="s">
        <v>151</v>
      </c>
      <c r="O71" s="469">
        <v>44930.0</v>
      </c>
      <c r="P71" s="468" t="s">
        <v>9</v>
      </c>
      <c r="Q71" s="268" t="s">
        <v>232</v>
      </c>
      <c r="R71" s="268" t="s">
        <v>3807</v>
      </c>
      <c r="S71" s="268"/>
      <c r="T71" s="268" t="s">
        <v>11</v>
      </c>
      <c r="U71" s="268"/>
      <c r="V71" s="268"/>
      <c r="W71" s="268"/>
      <c r="X71" s="268"/>
      <c r="Y71" s="724" t="s">
        <v>3808</v>
      </c>
      <c r="Z71" s="724" t="s">
        <v>3809</v>
      </c>
      <c r="AA71" s="724" t="s">
        <v>3810</v>
      </c>
      <c r="AB71" s="173"/>
      <c r="AC71" s="173"/>
      <c r="AD71" s="173"/>
      <c r="AE71" s="268"/>
      <c r="AF71" s="467"/>
      <c r="AG71" s="510"/>
      <c r="AH71" s="510"/>
      <c r="AI71" s="510"/>
      <c r="AJ71" s="510"/>
      <c r="AK71" s="510"/>
      <c r="AL71" s="510"/>
      <c r="AM71" s="510"/>
      <c r="AN71" s="510"/>
      <c r="AO71" s="467"/>
      <c r="AP71" s="467"/>
      <c r="AQ71" s="467"/>
      <c r="AR71" s="467"/>
      <c r="AS71" s="467"/>
      <c r="AT71" s="467"/>
      <c r="AU71" s="467"/>
      <c r="AV71" s="467"/>
      <c r="AW71" s="467"/>
      <c r="AX71" s="467"/>
      <c r="AY71" s="467"/>
    </row>
    <row r="72" ht="22.5" customHeight="1">
      <c r="A72" s="268">
        <v>20.0</v>
      </c>
      <c r="B72" s="268">
        <v>1.0</v>
      </c>
      <c r="C72" s="268" t="s">
        <v>242</v>
      </c>
      <c r="D72" s="268"/>
      <c r="E72" s="268"/>
      <c r="F72" s="268"/>
      <c r="G72" s="723">
        <v>1.0</v>
      </c>
      <c r="H72" s="267" t="s">
        <v>3811</v>
      </c>
      <c r="I72" s="267" t="s">
        <v>3812</v>
      </c>
      <c r="J72" s="468" t="s">
        <v>962</v>
      </c>
      <c r="K72" s="468" t="s">
        <v>3813</v>
      </c>
      <c r="L72" s="469">
        <v>43144.0</v>
      </c>
      <c r="M72" s="468" t="s">
        <v>338</v>
      </c>
      <c r="N72" s="468" t="s">
        <v>154</v>
      </c>
      <c r="O72" s="469">
        <v>44790.0</v>
      </c>
      <c r="P72" s="468" t="s">
        <v>115</v>
      </c>
      <c r="Q72" s="268" t="s">
        <v>232</v>
      </c>
      <c r="R72" s="268"/>
      <c r="S72" s="268"/>
      <c r="T72" s="268" t="s">
        <v>11</v>
      </c>
      <c r="U72" s="268"/>
      <c r="V72" s="268"/>
      <c r="W72" s="268"/>
      <c r="X72" s="268"/>
      <c r="Y72" s="193" t="s">
        <v>3814</v>
      </c>
      <c r="Z72" s="193" t="s">
        <v>3815</v>
      </c>
      <c r="AA72" s="193" t="s">
        <v>3816</v>
      </c>
      <c r="AB72" s="173"/>
      <c r="AC72" s="173"/>
      <c r="AD72" s="173"/>
      <c r="AE72" s="268"/>
      <c r="AF72" s="510"/>
      <c r="AG72" s="510"/>
      <c r="AH72" s="510"/>
      <c r="AI72" s="510"/>
      <c r="AJ72" s="510"/>
      <c r="AK72" s="510"/>
      <c r="AL72" s="510"/>
      <c r="AM72" s="510"/>
      <c r="AN72" s="510"/>
      <c r="AO72" s="510"/>
      <c r="AP72" s="510"/>
      <c r="AQ72" s="510"/>
      <c r="AR72" s="510"/>
      <c r="AS72" s="510"/>
      <c r="AT72" s="510"/>
      <c r="AU72" s="510"/>
      <c r="AV72" s="510"/>
      <c r="AW72" s="510"/>
      <c r="AX72" s="467"/>
      <c r="AY72" s="467"/>
    </row>
    <row r="73" ht="22.5" customHeight="1">
      <c r="A73" s="268">
        <v>21.0</v>
      </c>
      <c r="B73" s="268">
        <v>1.0</v>
      </c>
      <c r="C73" s="268" t="s">
        <v>242</v>
      </c>
      <c r="D73" s="268"/>
      <c r="E73" s="268"/>
      <c r="F73" s="268"/>
      <c r="G73" s="723">
        <v>1.0</v>
      </c>
      <c r="H73" s="267" t="s">
        <v>3817</v>
      </c>
      <c r="I73" s="267" t="s">
        <v>3818</v>
      </c>
      <c r="J73" s="268" t="s">
        <v>590</v>
      </c>
      <c r="K73" s="268" t="s">
        <v>3819</v>
      </c>
      <c r="L73" s="269">
        <v>43108.0</v>
      </c>
      <c r="M73" s="268" t="s">
        <v>350</v>
      </c>
      <c r="N73" s="268" t="s">
        <v>153</v>
      </c>
      <c r="O73" s="269">
        <v>45421.0</v>
      </c>
      <c r="P73" s="268" t="s">
        <v>115</v>
      </c>
      <c r="Q73" s="268" t="s">
        <v>232</v>
      </c>
      <c r="R73" s="268"/>
      <c r="S73" s="268"/>
      <c r="T73" s="466" t="s">
        <v>26</v>
      </c>
      <c r="U73" s="268"/>
      <c r="V73" s="268"/>
      <c r="W73" s="268"/>
      <c r="X73" s="268"/>
      <c r="Y73" s="193" t="s">
        <v>3820</v>
      </c>
      <c r="Z73" s="193" t="s">
        <v>3821</v>
      </c>
      <c r="AA73" s="193"/>
      <c r="AB73" s="173"/>
      <c r="AC73" s="173"/>
      <c r="AD73" s="173"/>
      <c r="AE73" s="268"/>
      <c r="AF73" s="510"/>
      <c r="AG73" s="510"/>
      <c r="AH73" s="510"/>
      <c r="AI73" s="510"/>
      <c r="AJ73" s="510"/>
      <c r="AK73" s="510"/>
      <c r="AL73" s="510"/>
      <c r="AM73" s="510"/>
      <c r="AN73" s="510"/>
      <c r="AO73" s="510"/>
      <c r="AP73" s="510"/>
      <c r="AQ73" s="510"/>
      <c r="AR73" s="510"/>
      <c r="AS73" s="510"/>
      <c r="AT73" s="510"/>
      <c r="AU73" s="510"/>
      <c r="AV73" s="510"/>
      <c r="AW73" s="510"/>
      <c r="AX73" s="467"/>
      <c r="AY73" s="467"/>
    </row>
    <row r="74" ht="22.5" customHeight="1">
      <c r="A74" s="268">
        <v>22.0</v>
      </c>
      <c r="B74" s="268">
        <v>1.0</v>
      </c>
      <c r="C74" s="268" t="s">
        <v>242</v>
      </c>
      <c r="D74" s="268"/>
      <c r="E74" s="268"/>
      <c r="F74" s="268"/>
      <c r="G74" s="723">
        <v>1.0</v>
      </c>
      <c r="H74" s="267" t="s">
        <v>3822</v>
      </c>
      <c r="I74" s="267" t="s">
        <v>3823</v>
      </c>
      <c r="J74" s="468" t="s">
        <v>559</v>
      </c>
      <c r="K74" s="468" t="s">
        <v>3824</v>
      </c>
      <c r="L74" s="469">
        <v>43314.0</v>
      </c>
      <c r="M74" s="468" t="s">
        <v>350</v>
      </c>
      <c r="N74" s="468" t="s">
        <v>152</v>
      </c>
      <c r="O74" s="269">
        <v>45519.0</v>
      </c>
      <c r="P74" s="468" t="s">
        <v>9</v>
      </c>
      <c r="Q74" s="268" t="s">
        <v>232</v>
      </c>
      <c r="R74" s="268" t="s">
        <v>3825</v>
      </c>
      <c r="S74" s="268"/>
      <c r="T74" s="268" t="s">
        <v>11</v>
      </c>
      <c r="U74" s="268"/>
      <c r="V74" s="268"/>
      <c r="W74" s="268"/>
      <c r="X74" s="268"/>
      <c r="Y74" s="178" t="s">
        <v>3826</v>
      </c>
      <c r="Z74" s="178"/>
      <c r="AA74" s="178"/>
      <c r="AB74" s="178"/>
      <c r="AC74" s="178"/>
      <c r="AD74" s="173"/>
      <c r="AE74" s="268"/>
      <c r="AF74" s="510"/>
      <c r="AG74" s="510"/>
      <c r="AH74" s="510"/>
      <c r="AI74" s="510"/>
      <c r="AJ74" s="510"/>
      <c r="AK74" s="510"/>
      <c r="AL74" s="510"/>
      <c r="AM74" s="510"/>
      <c r="AN74" s="510"/>
      <c r="AO74" s="510"/>
      <c r="AP74" s="510"/>
      <c r="AQ74" s="510"/>
      <c r="AR74" s="510"/>
      <c r="AS74" s="510"/>
      <c r="AT74" s="510"/>
      <c r="AU74" s="510"/>
      <c r="AV74" s="510"/>
      <c r="AW74" s="510"/>
      <c r="AX74" s="467"/>
      <c r="AY74" s="467"/>
    </row>
    <row r="75" ht="14.25" customHeight="1">
      <c r="A75" s="352">
        <v>23.0</v>
      </c>
      <c r="B75" s="268">
        <v>1.0</v>
      </c>
      <c r="C75" s="268" t="s">
        <v>242</v>
      </c>
      <c r="D75" s="352"/>
      <c r="E75" s="352"/>
      <c r="F75" s="352"/>
      <c r="G75" s="729">
        <v>1.0</v>
      </c>
      <c r="H75" s="618" t="s">
        <v>3827</v>
      </c>
      <c r="I75" s="618" t="s">
        <v>3828</v>
      </c>
      <c r="J75" s="497" t="s">
        <v>343</v>
      </c>
      <c r="K75" s="497" t="s">
        <v>3829</v>
      </c>
      <c r="L75" s="498">
        <v>43076.0</v>
      </c>
      <c r="M75" s="497" t="s">
        <v>338</v>
      </c>
      <c r="N75" s="497"/>
      <c r="O75" s="498">
        <v>45883.0</v>
      </c>
      <c r="P75" s="497" t="s">
        <v>133</v>
      </c>
      <c r="Q75" s="352" t="s">
        <v>345</v>
      </c>
      <c r="R75" s="352" t="s">
        <v>3830</v>
      </c>
      <c r="S75" s="352"/>
      <c r="T75" s="352" t="s">
        <v>11</v>
      </c>
      <c r="U75" s="352"/>
      <c r="V75" s="352"/>
      <c r="W75" s="352"/>
      <c r="X75" s="352"/>
      <c r="Y75" s="188"/>
      <c r="Z75" s="188"/>
      <c r="AA75" s="188"/>
      <c r="AB75" s="188"/>
      <c r="AC75" s="188"/>
      <c r="AD75" s="502"/>
      <c r="AE75" s="502"/>
      <c r="AF75" s="502"/>
      <c r="AG75" s="502"/>
      <c r="AH75" s="502"/>
      <c r="AI75" s="502"/>
      <c r="AJ75" s="502"/>
      <c r="AK75" s="502"/>
      <c r="AL75" s="502"/>
      <c r="AM75" s="502"/>
      <c r="AN75" s="502"/>
      <c r="AO75" s="502"/>
      <c r="AP75" s="502"/>
      <c r="AQ75" s="502"/>
      <c r="AR75" s="502"/>
      <c r="AS75" s="502"/>
      <c r="AT75" s="502"/>
      <c r="AU75" s="502"/>
      <c r="AV75" s="502"/>
      <c r="AW75" s="502"/>
      <c r="AX75" s="730"/>
      <c r="AY75" s="730"/>
    </row>
    <row r="76" ht="22.5" customHeight="1">
      <c r="A76" s="535">
        <v>24.0</v>
      </c>
      <c r="B76" s="535">
        <v>1.0</v>
      </c>
      <c r="C76" s="535" t="s">
        <v>242</v>
      </c>
      <c r="D76" s="535"/>
      <c r="E76" s="535"/>
      <c r="F76" s="535"/>
      <c r="G76" s="758">
        <v>1.0</v>
      </c>
      <c r="H76" s="759"/>
      <c r="I76" s="759"/>
      <c r="J76" s="535" t="s">
        <v>3831</v>
      </c>
      <c r="K76" s="535" t="s">
        <v>3832</v>
      </c>
      <c r="L76" s="760">
        <v>43006.0</v>
      </c>
      <c r="M76" s="535" t="s">
        <v>338</v>
      </c>
      <c r="N76" s="535"/>
      <c r="O76" s="760">
        <v>45883.0</v>
      </c>
      <c r="P76" s="535" t="s">
        <v>115</v>
      </c>
      <c r="Q76" s="535" t="s">
        <v>345</v>
      </c>
      <c r="R76" s="535" t="s">
        <v>3833</v>
      </c>
      <c r="S76" s="535"/>
      <c r="T76" s="535" t="s">
        <v>26</v>
      </c>
      <c r="U76" s="535"/>
      <c r="V76" s="535"/>
      <c r="W76" s="535"/>
      <c r="X76" s="535"/>
      <c r="Y76" s="761"/>
      <c r="Z76" s="761"/>
      <c r="AA76" s="761"/>
      <c r="AB76" s="542"/>
      <c r="AC76" s="542"/>
      <c r="AD76" s="542"/>
      <c r="AE76" s="535"/>
      <c r="AF76" s="553"/>
      <c r="AG76" s="553"/>
      <c r="AH76" s="553"/>
      <c r="AI76" s="553"/>
      <c r="AJ76" s="553"/>
      <c r="AK76" s="553"/>
      <c r="AL76" s="553"/>
      <c r="AM76" s="553"/>
      <c r="AN76" s="553"/>
      <c r="AO76" s="553"/>
      <c r="AP76" s="553"/>
      <c r="AQ76" s="553"/>
      <c r="AR76" s="553"/>
      <c r="AS76" s="553"/>
      <c r="AT76" s="553"/>
      <c r="AU76" s="553"/>
      <c r="AV76" s="553"/>
      <c r="AW76" s="553"/>
      <c r="AX76" s="762"/>
      <c r="AY76" s="762"/>
    </row>
    <row r="77" ht="14.25" customHeight="1">
      <c r="A77" s="717" t="s">
        <v>3834</v>
      </c>
      <c r="B77" s="25"/>
      <c r="C77" s="25"/>
      <c r="D77" s="25"/>
      <c r="E77" s="25"/>
      <c r="F77" s="25"/>
      <c r="G77" s="25"/>
      <c r="H77" s="25"/>
      <c r="I77" s="25"/>
      <c r="J77" s="25"/>
      <c r="K77" s="26"/>
      <c r="L77" s="718"/>
      <c r="M77" s="719"/>
      <c r="N77" s="720"/>
      <c r="O77" s="718"/>
      <c r="P77" s="719"/>
      <c r="Q77" s="719"/>
      <c r="R77" s="719"/>
      <c r="S77" s="719"/>
      <c r="T77" s="719"/>
      <c r="U77" s="720"/>
      <c r="V77" s="720"/>
      <c r="W77" s="720"/>
      <c r="X77" s="720"/>
      <c r="Y77" s="721"/>
      <c r="Z77" s="721"/>
      <c r="AA77" s="721"/>
      <c r="AB77" s="719"/>
      <c r="AC77" s="719"/>
      <c r="AD77" s="719"/>
      <c r="AE77" s="740"/>
      <c r="AF77" s="722"/>
      <c r="AG77" s="722"/>
      <c r="AH77" s="722"/>
      <c r="AI77" s="722"/>
      <c r="AJ77" s="722"/>
      <c r="AK77" s="722"/>
      <c r="AL77" s="722"/>
      <c r="AM77" s="722"/>
      <c r="AN77" s="722"/>
      <c r="AO77" s="722"/>
      <c r="AP77" s="722"/>
      <c r="AQ77" s="722"/>
      <c r="AR77" s="722"/>
      <c r="AS77" s="722"/>
      <c r="AT77" s="722"/>
      <c r="AU77" s="722"/>
      <c r="AV77" s="722"/>
      <c r="AW77" s="722"/>
      <c r="AX77" s="722"/>
      <c r="AY77" s="722"/>
    </row>
    <row r="78" ht="22.5" customHeight="1">
      <c r="A78" s="268">
        <v>1.0</v>
      </c>
      <c r="B78" s="268">
        <v>8.0</v>
      </c>
      <c r="C78" s="268" t="s">
        <v>244</v>
      </c>
      <c r="D78" s="268"/>
      <c r="E78" s="268"/>
      <c r="F78" s="268"/>
      <c r="G78" s="723">
        <v>1.0</v>
      </c>
      <c r="H78" s="267" t="s">
        <v>3835</v>
      </c>
      <c r="I78" s="267" t="s">
        <v>3836</v>
      </c>
      <c r="J78" s="268" t="s">
        <v>569</v>
      </c>
      <c r="K78" s="268" t="s">
        <v>3837</v>
      </c>
      <c r="L78" s="269">
        <v>43189.0</v>
      </c>
      <c r="M78" s="268" t="s">
        <v>350</v>
      </c>
      <c r="N78" s="268" t="s">
        <v>153</v>
      </c>
      <c r="O78" s="269">
        <v>44676.0</v>
      </c>
      <c r="P78" s="268" t="s">
        <v>115</v>
      </c>
      <c r="Q78" s="268" t="s">
        <v>220</v>
      </c>
      <c r="R78" s="268"/>
      <c r="S78" s="268"/>
      <c r="T78" s="268" t="s">
        <v>11</v>
      </c>
      <c r="U78" s="268"/>
      <c r="V78" s="268"/>
      <c r="W78" s="268"/>
      <c r="X78" s="268"/>
      <c r="Y78" s="724" t="s">
        <v>3838</v>
      </c>
      <c r="Z78" s="724" t="s">
        <v>3839</v>
      </c>
      <c r="AA78" s="724" t="s">
        <v>3840</v>
      </c>
      <c r="AB78" s="173" t="s">
        <v>3841</v>
      </c>
      <c r="AC78" s="173"/>
      <c r="AD78" s="173"/>
      <c r="AE78" s="268"/>
      <c r="AF78" s="467"/>
      <c r="AG78" s="467"/>
      <c r="AH78" s="467"/>
      <c r="AI78" s="467"/>
      <c r="AJ78" s="467"/>
      <c r="AK78" s="467"/>
      <c r="AL78" s="467"/>
      <c r="AM78" s="467"/>
      <c r="AN78" s="467"/>
      <c r="AO78" s="467"/>
      <c r="AP78" s="467"/>
      <c r="AQ78" s="467"/>
      <c r="AR78" s="467"/>
      <c r="AS78" s="467"/>
      <c r="AT78" s="467"/>
      <c r="AU78" s="467"/>
      <c r="AV78" s="467"/>
      <c r="AW78" s="467"/>
      <c r="AX78" s="467"/>
      <c r="AY78" s="467"/>
    </row>
    <row r="79" ht="22.5" customHeight="1">
      <c r="A79" s="268">
        <v>2.0</v>
      </c>
      <c r="B79" s="268">
        <v>8.0</v>
      </c>
      <c r="C79" s="268" t="s">
        <v>244</v>
      </c>
      <c r="D79" s="268" t="s">
        <v>334</v>
      </c>
      <c r="E79" s="268"/>
      <c r="F79" s="268" t="s">
        <v>334</v>
      </c>
      <c r="G79" s="723">
        <v>1.0</v>
      </c>
      <c r="H79" s="267" t="s">
        <v>3842</v>
      </c>
      <c r="I79" s="267" t="s">
        <v>3843</v>
      </c>
      <c r="J79" s="268" t="s">
        <v>1829</v>
      </c>
      <c r="K79" s="268" t="s">
        <v>3844</v>
      </c>
      <c r="L79" s="269">
        <v>43208.0</v>
      </c>
      <c r="M79" s="268" t="s">
        <v>350</v>
      </c>
      <c r="N79" s="268" t="s">
        <v>153</v>
      </c>
      <c r="O79" s="269">
        <v>44426.0</v>
      </c>
      <c r="P79" s="268" t="s">
        <v>39</v>
      </c>
      <c r="Q79" s="268" t="s">
        <v>220</v>
      </c>
      <c r="R79" s="268" t="s">
        <v>3845</v>
      </c>
      <c r="S79" s="268"/>
      <c r="T79" s="268" t="s">
        <v>11</v>
      </c>
      <c r="U79" s="268"/>
      <c r="V79" s="268"/>
      <c r="W79" s="468"/>
      <c r="X79" s="468"/>
      <c r="Y79" s="741" t="s">
        <v>3846</v>
      </c>
      <c r="Z79" s="741" t="s">
        <v>3371</v>
      </c>
      <c r="AA79" s="741" t="s">
        <v>3847</v>
      </c>
      <c r="AB79" s="205" t="s">
        <v>3848</v>
      </c>
      <c r="AC79" s="173"/>
      <c r="AD79" s="173"/>
      <c r="AE79" s="268"/>
      <c r="AF79" s="467"/>
      <c r="AG79" s="467"/>
      <c r="AH79" s="467"/>
      <c r="AI79" s="467"/>
      <c r="AJ79" s="467"/>
      <c r="AK79" s="467"/>
      <c r="AL79" s="467"/>
      <c r="AM79" s="467"/>
      <c r="AN79" s="467"/>
      <c r="AO79" s="467"/>
      <c r="AP79" s="467"/>
      <c r="AQ79" s="467"/>
      <c r="AR79" s="467"/>
      <c r="AS79" s="467"/>
      <c r="AT79" s="467"/>
      <c r="AU79" s="467"/>
      <c r="AV79" s="467"/>
      <c r="AW79" s="467"/>
      <c r="AX79" s="467"/>
      <c r="AY79" s="467"/>
    </row>
    <row r="80" ht="22.5" customHeight="1">
      <c r="A80" s="268">
        <v>3.0</v>
      </c>
      <c r="B80" s="268">
        <v>8.0</v>
      </c>
      <c r="C80" s="268" t="s">
        <v>244</v>
      </c>
      <c r="D80" s="268"/>
      <c r="E80" s="268"/>
      <c r="F80" s="268"/>
      <c r="G80" s="723">
        <v>1.0</v>
      </c>
      <c r="H80" s="267" t="s">
        <v>3849</v>
      </c>
      <c r="I80" s="267" t="s">
        <v>3850</v>
      </c>
      <c r="J80" s="268" t="s">
        <v>2069</v>
      </c>
      <c r="K80" s="268" t="s">
        <v>3851</v>
      </c>
      <c r="L80" s="269">
        <v>43193.0</v>
      </c>
      <c r="M80" s="268" t="s">
        <v>338</v>
      </c>
      <c r="N80" s="268" t="s">
        <v>151</v>
      </c>
      <c r="O80" s="269">
        <v>45414.0</v>
      </c>
      <c r="P80" s="268" t="s">
        <v>133</v>
      </c>
      <c r="Q80" s="268" t="s">
        <v>220</v>
      </c>
      <c r="R80" s="268"/>
      <c r="S80" s="268"/>
      <c r="T80" s="466" t="s">
        <v>26</v>
      </c>
      <c r="U80" s="468"/>
      <c r="V80" s="468"/>
      <c r="W80" s="268"/>
      <c r="X80" s="268"/>
      <c r="Y80" s="763" t="s">
        <v>3852</v>
      </c>
      <c r="Z80" s="763" t="s">
        <v>3853</v>
      </c>
      <c r="AA80" s="763"/>
      <c r="AB80" s="390"/>
      <c r="AC80" s="390"/>
      <c r="AD80" s="173"/>
      <c r="AE80" s="268"/>
      <c r="AF80" s="467"/>
      <c r="AG80" s="467"/>
      <c r="AH80" s="467"/>
      <c r="AI80" s="467"/>
      <c r="AJ80" s="467"/>
      <c r="AK80" s="467"/>
      <c r="AL80" s="467"/>
      <c r="AM80" s="467"/>
      <c r="AN80" s="467"/>
      <c r="AO80" s="467"/>
      <c r="AP80" s="467"/>
      <c r="AQ80" s="467"/>
      <c r="AR80" s="467"/>
      <c r="AS80" s="467"/>
      <c r="AT80" s="467"/>
      <c r="AU80" s="467"/>
      <c r="AV80" s="467"/>
      <c r="AW80" s="467"/>
      <c r="AX80" s="467"/>
      <c r="AY80" s="467"/>
    </row>
    <row r="81" ht="22.5" customHeight="1">
      <c r="A81" s="268">
        <v>4.0</v>
      </c>
      <c r="B81" s="268">
        <v>8.0</v>
      </c>
      <c r="C81" s="268" t="s">
        <v>244</v>
      </c>
      <c r="D81" s="268"/>
      <c r="E81" s="268"/>
      <c r="F81" s="268"/>
      <c r="G81" s="723">
        <v>1.0</v>
      </c>
      <c r="H81" s="267" t="s">
        <v>3854</v>
      </c>
      <c r="I81" s="267" t="s">
        <v>3855</v>
      </c>
      <c r="J81" s="268" t="s">
        <v>2978</v>
      </c>
      <c r="K81" s="268" t="s">
        <v>3856</v>
      </c>
      <c r="L81" s="269">
        <v>43189.0</v>
      </c>
      <c r="M81" s="268" t="s">
        <v>338</v>
      </c>
      <c r="N81" s="268" t="s">
        <v>154</v>
      </c>
      <c r="O81" s="269">
        <v>45519.0</v>
      </c>
      <c r="P81" s="268" t="s">
        <v>133</v>
      </c>
      <c r="Q81" s="268" t="s">
        <v>220</v>
      </c>
      <c r="R81" s="268" t="s">
        <v>3857</v>
      </c>
      <c r="S81" s="268"/>
      <c r="T81" s="466" t="s">
        <v>26</v>
      </c>
      <c r="U81" s="268"/>
      <c r="V81" s="268"/>
      <c r="W81" s="268"/>
      <c r="X81" s="268"/>
      <c r="Y81" s="724" t="s">
        <v>3858</v>
      </c>
      <c r="Z81" s="724"/>
      <c r="AA81" s="724"/>
      <c r="AB81" s="173"/>
      <c r="AC81" s="173"/>
      <c r="AD81" s="173"/>
      <c r="AE81" s="268"/>
      <c r="AF81" s="467"/>
      <c r="AG81" s="467"/>
      <c r="AH81" s="467"/>
      <c r="AI81" s="467"/>
      <c r="AJ81" s="467"/>
      <c r="AK81" s="467"/>
      <c r="AL81" s="467"/>
      <c r="AM81" s="467"/>
      <c r="AN81" s="467"/>
      <c r="AO81" s="467"/>
      <c r="AP81" s="467"/>
      <c r="AQ81" s="467"/>
      <c r="AR81" s="467"/>
      <c r="AS81" s="467"/>
      <c r="AT81" s="467"/>
      <c r="AU81" s="467"/>
      <c r="AV81" s="467"/>
      <c r="AW81" s="467"/>
      <c r="AX81" s="467"/>
      <c r="AY81" s="467"/>
    </row>
    <row r="82" ht="22.5" customHeight="1">
      <c r="A82" s="268">
        <v>5.0</v>
      </c>
      <c r="B82" s="268">
        <v>8.0</v>
      </c>
      <c r="C82" s="268" t="s">
        <v>244</v>
      </c>
      <c r="D82" s="268"/>
      <c r="E82" s="268"/>
      <c r="F82" s="268"/>
      <c r="G82" s="723">
        <v>1.0</v>
      </c>
      <c r="H82" s="267" t="s">
        <v>3859</v>
      </c>
      <c r="I82" s="267" t="s">
        <v>3860</v>
      </c>
      <c r="J82" s="268" t="s">
        <v>3861</v>
      </c>
      <c r="K82" s="268" t="s">
        <v>3862</v>
      </c>
      <c r="L82" s="269">
        <v>43250.0</v>
      </c>
      <c r="M82" s="268" t="s">
        <v>338</v>
      </c>
      <c r="N82" s="268" t="s">
        <v>152</v>
      </c>
      <c r="O82" s="269">
        <v>44790.0</v>
      </c>
      <c r="P82" s="268" t="s">
        <v>10</v>
      </c>
      <c r="Q82" s="268" t="s">
        <v>222</v>
      </c>
      <c r="R82" s="268" t="s">
        <v>3863</v>
      </c>
      <c r="S82" s="268"/>
      <c r="T82" s="268" t="s">
        <v>11</v>
      </c>
      <c r="U82" s="268"/>
      <c r="V82" s="268"/>
      <c r="W82" s="268"/>
      <c r="X82" s="268"/>
      <c r="Y82" s="724" t="s">
        <v>3864</v>
      </c>
      <c r="Z82" s="724" t="s">
        <v>3865</v>
      </c>
      <c r="AA82" s="724" t="s">
        <v>3866</v>
      </c>
      <c r="AB82" s="173"/>
      <c r="AC82" s="173"/>
      <c r="AD82" s="173"/>
      <c r="AE82" s="268"/>
      <c r="AF82" s="467"/>
      <c r="AG82" s="467"/>
      <c r="AH82" s="467"/>
      <c r="AI82" s="467"/>
      <c r="AJ82" s="467"/>
      <c r="AK82" s="467"/>
      <c r="AL82" s="467"/>
      <c r="AM82" s="467"/>
      <c r="AN82" s="467"/>
      <c r="AO82" s="467"/>
      <c r="AP82" s="467"/>
      <c r="AQ82" s="467"/>
      <c r="AR82" s="467"/>
      <c r="AS82" s="467"/>
      <c r="AT82" s="467"/>
      <c r="AU82" s="467"/>
      <c r="AV82" s="467"/>
      <c r="AW82" s="467"/>
      <c r="AX82" s="467"/>
      <c r="AY82" s="467"/>
    </row>
    <row r="83" ht="22.5" customHeight="1">
      <c r="A83" s="268">
        <v>6.0</v>
      </c>
      <c r="B83" s="268">
        <v>8.0</v>
      </c>
      <c r="C83" s="268" t="s">
        <v>244</v>
      </c>
      <c r="D83" s="268"/>
      <c r="E83" s="268"/>
      <c r="F83" s="268"/>
      <c r="G83" s="723">
        <v>1.0</v>
      </c>
      <c r="H83" s="267" t="s">
        <v>3867</v>
      </c>
      <c r="I83" s="267" t="s">
        <v>3868</v>
      </c>
      <c r="J83" s="268" t="s">
        <v>621</v>
      </c>
      <c r="K83" s="268" t="s">
        <v>3869</v>
      </c>
      <c r="L83" s="269">
        <v>43034.0</v>
      </c>
      <c r="M83" s="268" t="s">
        <v>350</v>
      </c>
      <c r="N83" s="268" t="s">
        <v>152</v>
      </c>
      <c r="O83" s="269">
        <v>44062.0</v>
      </c>
      <c r="P83" s="268" t="s">
        <v>133</v>
      </c>
      <c r="Q83" s="268" t="s">
        <v>222</v>
      </c>
      <c r="R83" s="268" t="s">
        <v>3870</v>
      </c>
      <c r="S83" s="268"/>
      <c r="T83" s="268" t="s">
        <v>11</v>
      </c>
      <c r="U83" s="268"/>
      <c r="V83" s="268"/>
      <c r="W83" s="268"/>
      <c r="X83" s="268"/>
      <c r="Y83" s="724" t="s">
        <v>3871</v>
      </c>
      <c r="Z83" s="724" t="s">
        <v>3872</v>
      </c>
      <c r="AA83" s="724" t="s">
        <v>3873</v>
      </c>
      <c r="AB83" s="173" t="s">
        <v>3874</v>
      </c>
      <c r="AC83" s="173" t="s">
        <v>3875</v>
      </c>
      <c r="AD83" s="173" t="s">
        <v>3876</v>
      </c>
      <c r="AE83" s="268"/>
      <c r="AF83" s="467"/>
      <c r="AG83" s="467"/>
      <c r="AH83" s="467"/>
      <c r="AI83" s="467"/>
      <c r="AJ83" s="467"/>
      <c r="AK83" s="467"/>
      <c r="AL83" s="467"/>
      <c r="AM83" s="467"/>
      <c r="AN83" s="467"/>
      <c r="AO83" s="467"/>
      <c r="AP83" s="467"/>
      <c r="AQ83" s="467"/>
      <c r="AR83" s="467"/>
      <c r="AS83" s="467"/>
      <c r="AT83" s="467"/>
      <c r="AU83" s="467"/>
      <c r="AV83" s="467"/>
      <c r="AW83" s="467"/>
      <c r="AX83" s="467"/>
      <c r="AY83" s="467"/>
    </row>
    <row r="84" ht="22.5" customHeight="1">
      <c r="A84" s="268">
        <v>7.0</v>
      </c>
      <c r="B84" s="268">
        <v>8.0</v>
      </c>
      <c r="C84" s="268" t="s">
        <v>244</v>
      </c>
      <c r="D84" s="268"/>
      <c r="E84" s="268"/>
      <c r="F84" s="268"/>
      <c r="G84" s="723">
        <v>1.0</v>
      </c>
      <c r="H84" s="267" t="s">
        <v>3877</v>
      </c>
      <c r="I84" s="267" t="s">
        <v>3878</v>
      </c>
      <c r="J84" s="268" t="s">
        <v>2288</v>
      </c>
      <c r="K84" s="268" t="s">
        <v>3879</v>
      </c>
      <c r="L84" s="269">
        <v>43115.0</v>
      </c>
      <c r="M84" s="268" t="s">
        <v>338</v>
      </c>
      <c r="N84" s="268" t="s">
        <v>151</v>
      </c>
      <c r="O84" s="269">
        <v>44685.0</v>
      </c>
      <c r="P84" s="268" t="s">
        <v>125</v>
      </c>
      <c r="Q84" s="268" t="s">
        <v>222</v>
      </c>
      <c r="R84" s="268" t="s">
        <v>3880</v>
      </c>
      <c r="S84" s="268"/>
      <c r="T84" s="268" t="s">
        <v>11</v>
      </c>
      <c r="U84" s="268"/>
      <c r="V84" s="268"/>
      <c r="W84" s="268"/>
      <c r="X84" s="268"/>
      <c r="Y84" s="724" t="s">
        <v>3881</v>
      </c>
      <c r="Z84" s="724" t="s">
        <v>3882</v>
      </c>
      <c r="AA84" s="724" t="s">
        <v>3883</v>
      </c>
      <c r="AB84" s="173" t="s">
        <v>3884</v>
      </c>
      <c r="AC84" s="173"/>
      <c r="AD84" s="173"/>
      <c r="AE84" s="268"/>
      <c r="AF84" s="510"/>
      <c r="AG84" s="510"/>
      <c r="AH84" s="510"/>
      <c r="AI84" s="510"/>
      <c r="AJ84" s="510"/>
      <c r="AK84" s="510"/>
      <c r="AL84" s="510"/>
      <c r="AM84" s="510"/>
      <c r="AN84" s="510"/>
      <c r="AO84" s="467"/>
      <c r="AP84" s="467"/>
      <c r="AQ84" s="467"/>
      <c r="AR84" s="467"/>
      <c r="AS84" s="467"/>
      <c r="AT84" s="467"/>
      <c r="AU84" s="467"/>
      <c r="AV84" s="467"/>
      <c r="AW84" s="467"/>
      <c r="AX84" s="467"/>
      <c r="AY84" s="467"/>
    </row>
    <row r="85" ht="22.5" customHeight="1">
      <c r="A85" s="268">
        <v>8.0</v>
      </c>
      <c r="B85" s="268">
        <v>8.0</v>
      </c>
      <c r="C85" s="268" t="s">
        <v>244</v>
      </c>
      <c r="D85" s="268"/>
      <c r="E85" s="268"/>
      <c r="F85" s="268"/>
      <c r="G85" s="723">
        <v>1.0</v>
      </c>
      <c r="H85" s="267" t="s">
        <v>3885</v>
      </c>
      <c r="I85" s="267" t="s">
        <v>3886</v>
      </c>
      <c r="J85" s="268" t="s">
        <v>336</v>
      </c>
      <c r="K85" s="268" t="s">
        <v>3887</v>
      </c>
      <c r="L85" s="269">
        <v>43294.0</v>
      </c>
      <c r="M85" s="268" t="s">
        <v>350</v>
      </c>
      <c r="N85" s="268" t="s">
        <v>152</v>
      </c>
      <c r="O85" s="269">
        <v>44062.0</v>
      </c>
      <c r="P85" s="268" t="s">
        <v>133</v>
      </c>
      <c r="Q85" s="268" t="s">
        <v>228</v>
      </c>
      <c r="R85" s="268" t="s">
        <v>3888</v>
      </c>
      <c r="S85" s="268"/>
      <c r="T85" s="268" t="s">
        <v>11</v>
      </c>
      <c r="U85" s="268"/>
      <c r="V85" s="268"/>
      <c r="W85" s="268"/>
      <c r="X85" s="268"/>
      <c r="Y85" s="724" t="s">
        <v>3889</v>
      </c>
      <c r="Z85" s="724" t="s">
        <v>3890</v>
      </c>
      <c r="AA85" s="724" t="s">
        <v>3891</v>
      </c>
      <c r="AB85" s="173" t="s">
        <v>3892</v>
      </c>
      <c r="AC85" s="173" t="s">
        <v>3893</v>
      </c>
      <c r="AD85" s="173" t="s">
        <v>3894</v>
      </c>
      <c r="AE85" s="268"/>
      <c r="AF85" s="510"/>
      <c r="AG85" s="510"/>
      <c r="AH85" s="510"/>
      <c r="AI85" s="510"/>
      <c r="AJ85" s="510"/>
      <c r="AK85" s="510"/>
      <c r="AL85" s="510"/>
      <c r="AM85" s="510"/>
      <c r="AN85" s="510"/>
      <c r="AO85" s="467"/>
      <c r="AP85" s="467"/>
      <c r="AQ85" s="467"/>
      <c r="AR85" s="467"/>
      <c r="AS85" s="467"/>
      <c r="AT85" s="467"/>
      <c r="AU85" s="467"/>
      <c r="AV85" s="467"/>
      <c r="AW85" s="467"/>
      <c r="AX85" s="467"/>
      <c r="AY85" s="467"/>
    </row>
    <row r="86" ht="22.5" customHeight="1">
      <c r="A86" s="268">
        <v>9.0</v>
      </c>
      <c r="B86" s="268">
        <v>8.0</v>
      </c>
      <c r="C86" s="268" t="s">
        <v>244</v>
      </c>
      <c r="D86" s="268"/>
      <c r="E86" s="268"/>
      <c r="F86" s="268"/>
      <c r="G86" s="723">
        <v>1.0</v>
      </c>
      <c r="H86" s="267" t="s">
        <v>3895</v>
      </c>
      <c r="I86" s="267" t="s">
        <v>3896</v>
      </c>
      <c r="J86" s="268" t="s">
        <v>463</v>
      </c>
      <c r="K86" s="268" t="s">
        <v>3897</v>
      </c>
      <c r="L86" s="269">
        <v>43097.0</v>
      </c>
      <c r="M86" s="268" t="s">
        <v>350</v>
      </c>
      <c r="N86" s="268" t="s">
        <v>151</v>
      </c>
      <c r="O86" s="269">
        <v>45155.0</v>
      </c>
      <c r="P86" s="268" t="s">
        <v>133</v>
      </c>
      <c r="Q86" s="268" t="s">
        <v>228</v>
      </c>
      <c r="R86" s="268" t="s">
        <v>3898</v>
      </c>
      <c r="S86" s="268"/>
      <c r="T86" s="466" t="s">
        <v>26</v>
      </c>
      <c r="U86" s="268"/>
      <c r="V86" s="268"/>
      <c r="W86" s="468"/>
      <c r="X86" s="468"/>
      <c r="Y86" s="741" t="s">
        <v>3899</v>
      </c>
      <c r="Z86" s="741" t="s">
        <v>3900</v>
      </c>
      <c r="AA86" s="741"/>
      <c r="AB86" s="205"/>
      <c r="AC86" s="173"/>
      <c r="AD86" s="173"/>
      <c r="AE86" s="268"/>
      <c r="AF86" s="510"/>
      <c r="AG86" s="510"/>
      <c r="AH86" s="510"/>
      <c r="AI86" s="510"/>
      <c r="AJ86" s="510"/>
      <c r="AK86" s="510"/>
      <c r="AL86" s="510"/>
      <c r="AM86" s="510"/>
      <c r="AN86" s="510"/>
      <c r="AO86" s="467"/>
      <c r="AP86" s="467"/>
      <c r="AQ86" s="467"/>
      <c r="AR86" s="467"/>
      <c r="AS86" s="467"/>
      <c r="AT86" s="467"/>
      <c r="AU86" s="467"/>
      <c r="AV86" s="467"/>
      <c r="AW86" s="467"/>
      <c r="AX86" s="467"/>
      <c r="AY86" s="467"/>
    </row>
    <row r="87" ht="22.5" customHeight="1">
      <c r="A87" s="268">
        <v>10.0</v>
      </c>
      <c r="B87" s="268">
        <v>8.0</v>
      </c>
      <c r="C87" s="268" t="s">
        <v>244</v>
      </c>
      <c r="D87" s="268"/>
      <c r="E87" s="268"/>
      <c r="F87" s="268"/>
      <c r="G87" s="723">
        <v>1.0</v>
      </c>
      <c r="H87" s="267" t="s">
        <v>3901</v>
      </c>
      <c r="I87" s="267" t="s">
        <v>3902</v>
      </c>
      <c r="J87" s="468" t="s">
        <v>1537</v>
      </c>
      <c r="K87" s="468" t="s">
        <v>3903</v>
      </c>
      <c r="L87" s="269">
        <v>43253.0</v>
      </c>
      <c r="M87" s="268" t="s">
        <v>338</v>
      </c>
      <c r="N87" s="268" t="s">
        <v>154</v>
      </c>
      <c r="O87" s="269">
        <v>44790.0</v>
      </c>
      <c r="P87" s="268" t="s">
        <v>115</v>
      </c>
      <c r="Q87" s="268" t="s">
        <v>228</v>
      </c>
      <c r="R87" s="510"/>
      <c r="S87" s="510"/>
      <c r="T87" s="268" t="s">
        <v>11</v>
      </c>
      <c r="U87" s="468"/>
      <c r="V87" s="468"/>
      <c r="W87" s="468"/>
      <c r="X87" s="468"/>
      <c r="Y87" s="724" t="s">
        <v>3904</v>
      </c>
      <c r="Z87" s="724" t="s">
        <v>3905</v>
      </c>
      <c r="AA87" s="724" t="s">
        <v>3906</v>
      </c>
      <c r="AB87" s="173"/>
      <c r="AC87" s="173"/>
      <c r="AD87" s="742"/>
      <c r="AE87" s="510"/>
      <c r="AF87" s="467"/>
      <c r="AG87" s="467"/>
      <c r="AH87" s="467"/>
      <c r="AI87" s="467"/>
      <c r="AJ87" s="467"/>
      <c r="AK87" s="467"/>
      <c r="AL87" s="467"/>
      <c r="AM87" s="467"/>
      <c r="AN87" s="467"/>
      <c r="AO87" s="467"/>
      <c r="AP87" s="467"/>
      <c r="AQ87" s="467"/>
      <c r="AR87" s="467"/>
      <c r="AS87" s="467"/>
      <c r="AT87" s="467"/>
      <c r="AU87" s="467"/>
      <c r="AV87" s="467"/>
      <c r="AW87" s="467"/>
      <c r="AX87" s="467"/>
      <c r="AY87" s="467"/>
    </row>
    <row r="88" ht="22.5" customHeight="1">
      <c r="A88" s="268">
        <v>11.0</v>
      </c>
      <c r="B88" s="268">
        <v>8.0</v>
      </c>
      <c r="C88" s="268" t="s">
        <v>244</v>
      </c>
      <c r="D88" s="268"/>
      <c r="E88" s="268"/>
      <c r="F88" s="268"/>
      <c r="G88" s="723">
        <v>1.0</v>
      </c>
      <c r="H88" s="267" t="s">
        <v>3907</v>
      </c>
      <c r="I88" s="267" t="s">
        <v>3908</v>
      </c>
      <c r="J88" s="268" t="s">
        <v>1023</v>
      </c>
      <c r="K88" s="268" t="s">
        <v>3909</v>
      </c>
      <c r="L88" s="269">
        <v>43326.0</v>
      </c>
      <c r="M88" s="268" t="s">
        <v>338</v>
      </c>
      <c r="N88" s="268" t="s">
        <v>151</v>
      </c>
      <c r="O88" s="269">
        <v>44202.0</v>
      </c>
      <c r="P88" s="268" t="s">
        <v>125</v>
      </c>
      <c r="Q88" s="268" t="s">
        <v>228</v>
      </c>
      <c r="R88" s="268" t="s">
        <v>3910</v>
      </c>
      <c r="S88" s="268"/>
      <c r="T88" s="268" t="s">
        <v>11</v>
      </c>
      <c r="U88" s="268"/>
      <c r="V88" s="268"/>
      <c r="W88" s="268"/>
      <c r="X88" s="726"/>
      <c r="Y88" s="727" t="s">
        <v>3911</v>
      </c>
      <c r="Z88" s="727" t="s">
        <v>3912</v>
      </c>
      <c r="AA88" s="724" t="s">
        <v>3913</v>
      </c>
      <c r="AB88" s="728" t="s">
        <v>3914</v>
      </c>
      <c r="AC88" s="173" t="s">
        <v>3915</v>
      </c>
      <c r="AD88" s="173"/>
      <c r="AE88" s="268"/>
      <c r="AF88" s="467"/>
      <c r="AG88" s="467"/>
      <c r="AH88" s="467"/>
      <c r="AI88" s="467"/>
      <c r="AJ88" s="467"/>
      <c r="AK88" s="467"/>
      <c r="AL88" s="467"/>
      <c r="AM88" s="467"/>
      <c r="AN88" s="467"/>
      <c r="AO88" s="467"/>
      <c r="AP88" s="467"/>
      <c r="AQ88" s="467"/>
      <c r="AR88" s="467"/>
      <c r="AS88" s="467"/>
      <c r="AT88" s="467"/>
      <c r="AU88" s="467"/>
      <c r="AV88" s="467"/>
      <c r="AW88" s="467"/>
      <c r="AX88" s="467"/>
      <c r="AY88" s="467"/>
    </row>
    <row r="89" ht="22.5" customHeight="1">
      <c r="A89" s="268">
        <v>12.0</v>
      </c>
      <c r="B89" s="268">
        <v>8.0</v>
      </c>
      <c r="C89" s="268" t="s">
        <v>244</v>
      </c>
      <c r="D89" s="268"/>
      <c r="E89" s="268"/>
      <c r="F89" s="268"/>
      <c r="G89" s="723">
        <v>1.0</v>
      </c>
      <c r="H89" s="267" t="s">
        <v>3916</v>
      </c>
      <c r="I89" s="267" t="s">
        <v>3917</v>
      </c>
      <c r="J89" s="194" t="s">
        <v>3918</v>
      </c>
      <c r="K89" s="268" t="s">
        <v>3919</v>
      </c>
      <c r="L89" s="269">
        <v>43202.0</v>
      </c>
      <c r="M89" s="268" t="s">
        <v>338</v>
      </c>
      <c r="N89" s="268" t="s">
        <v>153</v>
      </c>
      <c r="O89" s="269">
        <v>45755.0</v>
      </c>
      <c r="P89" s="268" t="s">
        <v>66</v>
      </c>
      <c r="Q89" s="268" t="s">
        <v>228</v>
      </c>
      <c r="R89" s="268" t="s">
        <v>3920</v>
      </c>
      <c r="S89" s="268" t="s">
        <v>3921</v>
      </c>
      <c r="T89" s="268" t="s">
        <v>11</v>
      </c>
      <c r="U89" s="268"/>
      <c r="V89" s="268"/>
      <c r="W89" s="268"/>
      <c r="X89" s="726"/>
      <c r="Y89" s="727" t="s">
        <v>3922</v>
      </c>
      <c r="Z89" s="727"/>
      <c r="AA89" s="724"/>
      <c r="AB89" s="728"/>
      <c r="AC89" s="173"/>
      <c r="AD89" s="173"/>
      <c r="AE89" s="268"/>
      <c r="AF89" s="467"/>
      <c r="AG89" s="467"/>
      <c r="AH89" s="467"/>
      <c r="AI89" s="467"/>
      <c r="AJ89" s="467"/>
      <c r="AK89" s="467"/>
      <c r="AL89" s="467"/>
      <c r="AM89" s="467"/>
      <c r="AN89" s="467"/>
      <c r="AO89" s="467"/>
      <c r="AP89" s="467"/>
      <c r="AQ89" s="467"/>
      <c r="AR89" s="467"/>
      <c r="AS89" s="467"/>
      <c r="AT89" s="467"/>
      <c r="AU89" s="467"/>
      <c r="AV89" s="467"/>
      <c r="AW89" s="467"/>
      <c r="AX89" s="467"/>
      <c r="AY89" s="467"/>
    </row>
    <row r="90" ht="22.5" customHeight="1">
      <c r="A90" s="268">
        <v>13.0</v>
      </c>
      <c r="B90" s="468">
        <v>8.0</v>
      </c>
      <c r="C90" s="268" t="s">
        <v>244</v>
      </c>
      <c r="D90" s="268"/>
      <c r="E90" s="468"/>
      <c r="F90" s="468"/>
      <c r="G90" s="743">
        <v>1.0</v>
      </c>
      <c r="H90" s="616" t="s">
        <v>3923</v>
      </c>
      <c r="I90" s="616" t="s">
        <v>3924</v>
      </c>
      <c r="J90" s="468" t="s">
        <v>3925</v>
      </c>
      <c r="K90" s="468" t="s">
        <v>3926</v>
      </c>
      <c r="L90" s="469">
        <v>42995.0</v>
      </c>
      <c r="M90" s="468" t="s">
        <v>350</v>
      </c>
      <c r="N90" s="468" t="s">
        <v>151</v>
      </c>
      <c r="O90" s="469">
        <v>44790.0</v>
      </c>
      <c r="P90" s="468" t="s">
        <v>66</v>
      </c>
      <c r="Q90" s="468" t="s">
        <v>234</v>
      </c>
      <c r="R90" s="468"/>
      <c r="S90" s="468"/>
      <c r="T90" s="268" t="s">
        <v>11</v>
      </c>
      <c r="U90" s="468"/>
      <c r="V90" s="468"/>
      <c r="W90" s="468"/>
      <c r="X90" s="764"/>
      <c r="Y90" s="765" t="s">
        <v>3927</v>
      </c>
      <c r="Z90" s="765" t="s">
        <v>3928</v>
      </c>
      <c r="AA90" s="741" t="s">
        <v>3929</v>
      </c>
      <c r="AB90" s="766"/>
      <c r="AC90" s="205"/>
      <c r="AD90" s="205"/>
      <c r="AE90" s="468"/>
      <c r="AF90" s="467"/>
      <c r="AG90" s="467"/>
      <c r="AH90" s="467"/>
      <c r="AI90" s="467"/>
      <c r="AJ90" s="467"/>
      <c r="AK90" s="467"/>
      <c r="AL90" s="467"/>
      <c r="AM90" s="467"/>
      <c r="AN90" s="467"/>
      <c r="AO90" s="467"/>
      <c r="AP90" s="467"/>
      <c r="AQ90" s="467"/>
      <c r="AR90" s="467"/>
      <c r="AS90" s="467"/>
      <c r="AT90" s="467"/>
      <c r="AU90" s="467"/>
      <c r="AV90" s="467"/>
      <c r="AW90" s="467"/>
      <c r="AX90" s="467"/>
      <c r="AY90" s="467"/>
    </row>
    <row r="91" ht="22.5" customHeight="1">
      <c r="A91" s="268">
        <v>14.0</v>
      </c>
      <c r="B91" s="468">
        <v>8.0</v>
      </c>
      <c r="C91" s="268" t="s">
        <v>244</v>
      </c>
      <c r="D91" s="268"/>
      <c r="E91" s="468"/>
      <c r="F91" s="468"/>
      <c r="G91" s="743">
        <v>1.0</v>
      </c>
      <c r="H91" s="616" t="s">
        <v>3930</v>
      </c>
      <c r="I91" s="616" t="s">
        <v>3931</v>
      </c>
      <c r="J91" s="468" t="s">
        <v>336</v>
      </c>
      <c r="K91" s="468" t="s">
        <v>3932</v>
      </c>
      <c r="L91" s="469">
        <v>43180.0</v>
      </c>
      <c r="M91" s="468" t="s">
        <v>338</v>
      </c>
      <c r="N91" s="468" t="s">
        <v>154</v>
      </c>
      <c r="O91" s="469">
        <v>44062.0</v>
      </c>
      <c r="P91" s="468" t="s">
        <v>133</v>
      </c>
      <c r="Q91" s="468" t="s">
        <v>230</v>
      </c>
      <c r="R91" s="468"/>
      <c r="S91" s="468"/>
      <c r="T91" s="268" t="s">
        <v>11</v>
      </c>
      <c r="U91" s="468"/>
      <c r="V91" s="468"/>
      <c r="W91" s="468"/>
      <c r="X91" s="468"/>
      <c r="Y91" s="741" t="s">
        <v>3933</v>
      </c>
      <c r="Z91" s="741" t="s">
        <v>3934</v>
      </c>
      <c r="AA91" s="741" t="s">
        <v>3935</v>
      </c>
      <c r="AB91" s="205" t="s">
        <v>3936</v>
      </c>
      <c r="AC91" s="205" t="s">
        <v>3937</v>
      </c>
      <c r="AD91" s="205"/>
      <c r="AE91" s="468"/>
      <c r="AF91" s="467"/>
      <c r="AG91" s="467"/>
      <c r="AH91" s="467"/>
      <c r="AI91" s="467"/>
      <c r="AJ91" s="467"/>
      <c r="AK91" s="467"/>
      <c r="AL91" s="467"/>
      <c r="AM91" s="467"/>
      <c r="AN91" s="467"/>
      <c r="AO91" s="467"/>
      <c r="AP91" s="467"/>
      <c r="AQ91" s="467"/>
      <c r="AR91" s="467"/>
      <c r="AS91" s="467"/>
      <c r="AT91" s="467"/>
      <c r="AU91" s="467"/>
      <c r="AV91" s="467"/>
      <c r="AW91" s="467"/>
      <c r="AX91" s="467"/>
      <c r="AY91" s="467"/>
    </row>
    <row r="92" ht="22.5" customHeight="1">
      <c r="A92" s="268">
        <v>15.0</v>
      </c>
      <c r="B92" s="268">
        <v>8.0</v>
      </c>
      <c r="C92" s="268" t="s">
        <v>244</v>
      </c>
      <c r="D92" s="268"/>
      <c r="E92" s="268"/>
      <c r="F92" s="268"/>
      <c r="G92" s="723">
        <v>1.0</v>
      </c>
      <c r="H92" s="267" t="s">
        <v>3938</v>
      </c>
      <c r="I92" s="267" t="s">
        <v>3939</v>
      </c>
      <c r="J92" s="468" t="s">
        <v>343</v>
      </c>
      <c r="K92" s="468" t="s">
        <v>3940</v>
      </c>
      <c r="L92" s="269">
        <v>43240.0</v>
      </c>
      <c r="M92" s="268" t="s">
        <v>338</v>
      </c>
      <c r="N92" s="268" t="s">
        <v>151</v>
      </c>
      <c r="O92" s="269">
        <v>44062.0</v>
      </c>
      <c r="P92" s="268" t="s">
        <v>133</v>
      </c>
      <c r="Q92" s="268" t="s">
        <v>230</v>
      </c>
      <c r="R92" s="510" t="s">
        <v>3941</v>
      </c>
      <c r="S92" s="510"/>
      <c r="T92" s="466" t="s">
        <v>26</v>
      </c>
      <c r="U92" s="468"/>
      <c r="V92" s="468"/>
      <c r="W92" s="468"/>
      <c r="X92" s="468"/>
      <c r="Y92" s="741" t="s">
        <v>3942</v>
      </c>
      <c r="Z92" s="741" t="s">
        <v>3943</v>
      </c>
      <c r="AA92" s="741" t="s">
        <v>3944</v>
      </c>
      <c r="AB92" s="205" t="s">
        <v>3945</v>
      </c>
      <c r="AC92" s="742" t="s">
        <v>3946</v>
      </c>
      <c r="AD92" s="742"/>
      <c r="AE92" s="510"/>
      <c r="AF92" s="467"/>
      <c r="AG92" s="467"/>
      <c r="AH92" s="467"/>
      <c r="AI92" s="467"/>
      <c r="AJ92" s="467"/>
      <c r="AK92" s="467"/>
      <c r="AL92" s="467"/>
      <c r="AM92" s="467"/>
      <c r="AN92" s="467"/>
      <c r="AO92" s="467"/>
      <c r="AP92" s="467"/>
      <c r="AQ92" s="467"/>
      <c r="AR92" s="467"/>
      <c r="AS92" s="467"/>
      <c r="AT92" s="467"/>
      <c r="AU92" s="467"/>
      <c r="AV92" s="467"/>
      <c r="AW92" s="467"/>
      <c r="AX92" s="467"/>
      <c r="AY92" s="467"/>
    </row>
    <row r="93" ht="22.5" customHeight="1">
      <c r="A93" s="268">
        <v>16.0</v>
      </c>
      <c r="B93" s="268">
        <v>8.0</v>
      </c>
      <c r="C93" s="268" t="s">
        <v>244</v>
      </c>
      <c r="D93" s="268"/>
      <c r="E93" s="268"/>
      <c r="F93" s="268"/>
      <c r="G93" s="723">
        <v>1.0</v>
      </c>
      <c r="H93" s="267" t="s">
        <v>3947</v>
      </c>
      <c r="I93" s="267" t="s">
        <v>3948</v>
      </c>
      <c r="J93" s="268" t="s">
        <v>336</v>
      </c>
      <c r="K93" s="268" t="s">
        <v>3949</v>
      </c>
      <c r="L93" s="269">
        <v>43141.0</v>
      </c>
      <c r="M93" s="268" t="s">
        <v>338</v>
      </c>
      <c r="N93" s="268" t="s">
        <v>151</v>
      </c>
      <c r="O93" s="269">
        <v>44062.0</v>
      </c>
      <c r="P93" s="268" t="s">
        <v>133</v>
      </c>
      <c r="Q93" s="268" t="s">
        <v>230</v>
      </c>
      <c r="R93" s="268" t="s">
        <v>3950</v>
      </c>
      <c r="S93" s="268"/>
      <c r="T93" s="268" t="s">
        <v>11</v>
      </c>
      <c r="U93" s="268"/>
      <c r="V93" s="268"/>
      <c r="W93" s="468"/>
      <c r="X93" s="468"/>
      <c r="Y93" s="741" t="s">
        <v>3951</v>
      </c>
      <c r="Z93" s="741" t="s">
        <v>3952</v>
      </c>
      <c r="AA93" s="741" t="s">
        <v>3953</v>
      </c>
      <c r="AB93" s="205" t="s">
        <v>3954</v>
      </c>
      <c r="AC93" s="173" t="s">
        <v>3955</v>
      </c>
      <c r="AD93" s="173"/>
      <c r="AE93" s="268"/>
      <c r="AF93" s="467"/>
      <c r="AG93" s="467"/>
      <c r="AH93" s="467"/>
      <c r="AI93" s="467"/>
      <c r="AJ93" s="467"/>
      <c r="AK93" s="467"/>
      <c r="AL93" s="467"/>
      <c r="AM93" s="467"/>
      <c r="AN93" s="467"/>
      <c r="AO93" s="467"/>
      <c r="AP93" s="467"/>
      <c r="AQ93" s="467"/>
      <c r="AR93" s="467"/>
      <c r="AS93" s="467"/>
      <c r="AT93" s="467"/>
      <c r="AU93" s="467"/>
      <c r="AV93" s="467"/>
      <c r="AW93" s="467"/>
      <c r="AX93" s="467"/>
      <c r="AY93" s="467"/>
    </row>
    <row r="94" ht="22.5" customHeight="1">
      <c r="A94" s="268">
        <v>17.0</v>
      </c>
      <c r="B94" s="268">
        <v>8.0</v>
      </c>
      <c r="C94" s="268" t="s">
        <v>244</v>
      </c>
      <c r="D94" s="268"/>
      <c r="E94" s="268"/>
      <c r="F94" s="268"/>
      <c r="G94" s="723">
        <v>1.0</v>
      </c>
      <c r="H94" s="267" t="s">
        <v>3956</v>
      </c>
      <c r="I94" s="267" t="s">
        <v>3957</v>
      </c>
      <c r="J94" s="268" t="s">
        <v>590</v>
      </c>
      <c r="K94" s="268" t="s">
        <v>3958</v>
      </c>
      <c r="L94" s="269">
        <v>43016.0</v>
      </c>
      <c r="M94" s="268" t="s">
        <v>350</v>
      </c>
      <c r="N94" s="268" t="s">
        <v>151</v>
      </c>
      <c r="O94" s="269">
        <v>45519.0</v>
      </c>
      <c r="P94" s="268" t="s">
        <v>115</v>
      </c>
      <c r="Q94" s="268" t="s">
        <v>230</v>
      </c>
      <c r="R94" s="268"/>
      <c r="S94" s="268"/>
      <c r="T94" s="268" t="s">
        <v>11</v>
      </c>
      <c r="U94" s="268"/>
      <c r="V94" s="268"/>
      <c r="W94" s="268"/>
      <c r="X94" s="268"/>
      <c r="Y94" s="724" t="s">
        <v>3959</v>
      </c>
      <c r="Z94" s="724"/>
      <c r="AA94" s="724"/>
      <c r="AB94" s="173"/>
      <c r="AC94" s="173"/>
      <c r="AD94" s="173"/>
      <c r="AE94" s="268"/>
      <c r="AF94" s="467"/>
      <c r="AG94" s="467"/>
      <c r="AH94" s="467"/>
      <c r="AI94" s="467"/>
      <c r="AJ94" s="467"/>
      <c r="AK94" s="467"/>
      <c r="AL94" s="467"/>
      <c r="AM94" s="467"/>
      <c r="AN94" s="467"/>
      <c r="AO94" s="467"/>
      <c r="AP94" s="467"/>
      <c r="AQ94" s="467"/>
      <c r="AR94" s="467"/>
      <c r="AS94" s="467"/>
      <c r="AT94" s="467"/>
      <c r="AU94" s="467"/>
      <c r="AV94" s="467"/>
      <c r="AW94" s="467"/>
      <c r="AX94" s="467"/>
      <c r="AY94" s="467"/>
    </row>
    <row r="95" ht="22.5" customHeight="1">
      <c r="A95" s="268">
        <v>18.0</v>
      </c>
      <c r="B95" s="268">
        <v>8.0</v>
      </c>
      <c r="C95" s="268" t="s">
        <v>244</v>
      </c>
      <c r="D95" s="268"/>
      <c r="E95" s="268"/>
      <c r="F95" s="268"/>
      <c r="G95" s="723">
        <v>1.0</v>
      </c>
      <c r="H95" s="267" t="s">
        <v>3960</v>
      </c>
      <c r="I95" s="267" t="s">
        <v>3961</v>
      </c>
      <c r="J95" s="468" t="s">
        <v>336</v>
      </c>
      <c r="K95" s="468" t="s">
        <v>3962</v>
      </c>
      <c r="L95" s="469">
        <v>43268.0</v>
      </c>
      <c r="M95" s="468" t="s">
        <v>350</v>
      </c>
      <c r="N95" s="468" t="s">
        <v>152</v>
      </c>
      <c r="O95" s="469">
        <v>45665.0</v>
      </c>
      <c r="P95" s="468" t="s">
        <v>37</v>
      </c>
      <c r="Q95" s="268" t="s">
        <v>230</v>
      </c>
      <c r="R95" s="268" t="s">
        <v>3963</v>
      </c>
      <c r="S95" s="268"/>
      <c r="T95" s="268" t="s">
        <v>11</v>
      </c>
      <c r="U95" s="268"/>
      <c r="V95" s="268"/>
      <c r="W95" s="268"/>
      <c r="X95" s="268"/>
      <c r="Y95" s="178" t="s">
        <v>3964</v>
      </c>
      <c r="Z95" s="178"/>
      <c r="AA95" s="178"/>
      <c r="AB95" s="178"/>
      <c r="AC95" s="178"/>
      <c r="AD95" s="510"/>
      <c r="AE95" s="268"/>
      <c r="AF95" s="467"/>
      <c r="AG95" s="467"/>
      <c r="AH95" s="467"/>
      <c r="AI95" s="467"/>
      <c r="AJ95" s="467"/>
      <c r="AK95" s="467"/>
      <c r="AL95" s="467"/>
      <c r="AM95" s="467"/>
      <c r="AN95" s="467"/>
      <c r="AO95" s="467"/>
      <c r="AP95" s="467"/>
      <c r="AQ95" s="467"/>
      <c r="AR95" s="467"/>
      <c r="AS95" s="467"/>
      <c r="AT95" s="467"/>
      <c r="AU95" s="467"/>
      <c r="AV95" s="467"/>
      <c r="AW95" s="467"/>
      <c r="AX95" s="467"/>
      <c r="AY95" s="467"/>
    </row>
    <row r="96" ht="14.25" customHeight="1">
      <c r="A96" s="352">
        <v>19.0</v>
      </c>
      <c r="B96" s="268">
        <v>8.0</v>
      </c>
      <c r="C96" s="268" t="s">
        <v>244</v>
      </c>
      <c r="D96" s="352"/>
      <c r="E96" s="352" t="s">
        <v>334</v>
      </c>
      <c r="F96" s="352"/>
      <c r="G96" s="729">
        <v>1.0</v>
      </c>
      <c r="H96" s="618" t="s">
        <v>3965</v>
      </c>
      <c r="I96" s="618" t="s">
        <v>3966</v>
      </c>
      <c r="J96" s="497" t="s">
        <v>407</v>
      </c>
      <c r="K96" s="497" t="s">
        <v>3967</v>
      </c>
      <c r="L96" s="498">
        <v>43150.0</v>
      </c>
      <c r="M96" s="497" t="s">
        <v>338</v>
      </c>
      <c r="N96" s="497"/>
      <c r="O96" s="498">
        <v>45883.0</v>
      </c>
      <c r="P96" s="497" t="s">
        <v>115</v>
      </c>
      <c r="Q96" s="352" t="s">
        <v>345</v>
      </c>
      <c r="R96" s="352" t="s">
        <v>3968</v>
      </c>
      <c r="S96" s="352"/>
      <c r="T96" s="352" t="s">
        <v>22</v>
      </c>
      <c r="U96" s="352" t="s">
        <v>21</v>
      </c>
      <c r="V96" s="352"/>
      <c r="W96" s="352"/>
      <c r="X96" s="352"/>
      <c r="Y96" s="188"/>
      <c r="Z96" s="188"/>
      <c r="AA96" s="188"/>
      <c r="AB96" s="188"/>
      <c r="AC96" s="188"/>
      <c r="AD96" s="502"/>
      <c r="AE96" s="502"/>
      <c r="AF96" s="502"/>
      <c r="AG96" s="502"/>
      <c r="AH96" s="502"/>
      <c r="AI96" s="502"/>
      <c r="AJ96" s="502"/>
      <c r="AK96" s="502"/>
      <c r="AL96" s="502"/>
      <c r="AM96" s="502"/>
      <c r="AN96" s="502"/>
      <c r="AO96" s="502"/>
      <c r="AP96" s="502"/>
      <c r="AQ96" s="502"/>
      <c r="AR96" s="502"/>
      <c r="AS96" s="502"/>
      <c r="AT96" s="502"/>
      <c r="AU96" s="502"/>
      <c r="AV96" s="502"/>
      <c r="AW96" s="502"/>
      <c r="AX96" s="730"/>
      <c r="AY96" s="730"/>
    </row>
    <row r="97" ht="14.25" customHeight="1">
      <c r="A97" s="352">
        <v>20.0</v>
      </c>
      <c r="B97" s="268">
        <v>8.0</v>
      </c>
      <c r="C97" s="268" t="s">
        <v>244</v>
      </c>
      <c r="D97" s="352"/>
      <c r="E97" s="352"/>
      <c r="F97" s="352"/>
      <c r="G97" s="729">
        <v>1.0</v>
      </c>
      <c r="H97" s="618" t="s">
        <v>3969</v>
      </c>
      <c r="I97" s="618" t="s">
        <v>3970</v>
      </c>
      <c r="J97" s="497" t="s">
        <v>3971</v>
      </c>
      <c r="K97" s="497" t="s">
        <v>3972</v>
      </c>
      <c r="L97" s="498">
        <v>43131.0</v>
      </c>
      <c r="M97" s="497" t="s">
        <v>350</v>
      </c>
      <c r="N97" s="497"/>
      <c r="O97" s="498">
        <v>45883.0</v>
      </c>
      <c r="P97" s="497" t="s">
        <v>37</v>
      </c>
      <c r="Q97" s="352" t="s">
        <v>345</v>
      </c>
      <c r="R97" s="352" t="s">
        <v>3973</v>
      </c>
      <c r="S97" s="352"/>
      <c r="T97" s="352" t="s">
        <v>11</v>
      </c>
      <c r="U97" s="352"/>
      <c r="V97" s="352"/>
      <c r="W97" s="352"/>
      <c r="X97" s="352"/>
      <c r="Y97" s="188"/>
      <c r="Z97" s="188"/>
      <c r="AA97" s="188"/>
      <c r="AB97" s="188"/>
      <c r="AC97" s="188"/>
      <c r="AD97" s="502"/>
      <c r="AE97" s="502"/>
      <c r="AF97" s="502"/>
      <c r="AG97" s="502"/>
      <c r="AH97" s="502"/>
      <c r="AI97" s="502"/>
      <c r="AJ97" s="502"/>
      <c r="AK97" s="502"/>
      <c r="AL97" s="502"/>
      <c r="AM97" s="502"/>
      <c r="AN97" s="502"/>
      <c r="AO97" s="502"/>
      <c r="AP97" s="502"/>
      <c r="AQ97" s="502"/>
      <c r="AR97" s="502"/>
      <c r="AS97" s="502"/>
      <c r="AT97" s="502"/>
      <c r="AU97" s="502"/>
      <c r="AV97" s="502"/>
      <c r="AW97" s="502"/>
      <c r="AX97" s="730"/>
      <c r="AY97" s="730"/>
    </row>
    <row r="98" ht="22.5" customHeight="1">
      <c r="A98" s="535">
        <v>21.0</v>
      </c>
      <c r="B98" s="535">
        <v>8.0</v>
      </c>
      <c r="C98" s="535" t="s">
        <v>244</v>
      </c>
      <c r="D98" s="535"/>
      <c r="E98" s="535"/>
      <c r="F98" s="535"/>
      <c r="G98" s="758">
        <v>1.0</v>
      </c>
      <c r="H98" s="759"/>
      <c r="I98" s="759"/>
      <c r="J98" s="538"/>
      <c r="K98" s="538" t="s">
        <v>3974</v>
      </c>
      <c r="L98" s="539"/>
      <c r="M98" s="538" t="s">
        <v>338</v>
      </c>
      <c r="N98" s="538"/>
      <c r="O98" s="760">
        <v>45883.0</v>
      </c>
      <c r="P98" s="538"/>
      <c r="Q98" s="535" t="s">
        <v>345</v>
      </c>
      <c r="R98" s="535"/>
      <c r="S98" s="535"/>
      <c r="T98" s="535"/>
      <c r="U98" s="535"/>
      <c r="V98" s="535"/>
      <c r="W98" s="535"/>
      <c r="X98" s="535"/>
      <c r="Y98" s="543"/>
      <c r="Z98" s="543"/>
      <c r="AA98" s="543"/>
      <c r="AB98" s="543"/>
      <c r="AC98" s="543"/>
      <c r="AD98" s="542"/>
      <c r="AE98" s="535"/>
      <c r="AF98" s="553"/>
      <c r="AG98" s="553"/>
      <c r="AH98" s="553"/>
      <c r="AI98" s="553"/>
      <c r="AJ98" s="553"/>
      <c r="AK98" s="553"/>
      <c r="AL98" s="553"/>
      <c r="AM98" s="553"/>
      <c r="AN98" s="553"/>
      <c r="AO98" s="553"/>
      <c r="AP98" s="553"/>
      <c r="AQ98" s="553"/>
      <c r="AR98" s="553"/>
      <c r="AS98" s="553"/>
      <c r="AT98" s="553"/>
      <c r="AU98" s="553"/>
      <c r="AV98" s="553"/>
      <c r="AW98" s="553"/>
      <c r="AX98" s="762"/>
      <c r="AY98" s="762"/>
    </row>
    <row r="99" ht="22.5" customHeight="1">
      <c r="A99" s="268">
        <v>22.0</v>
      </c>
      <c r="B99" s="268"/>
      <c r="C99" s="268"/>
      <c r="D99" s="268"/>
      <c r="E99" s="268"/>
      <c r="F99" s="268"/>
      <c r="G99" s="723"/>
      <c r="H99" s="267"/>
      <c r="I99" s="267"/>
      <c r="J99" s="468"/>
      <c r="K99" s="468"/>
      <c r="L99" s="469"/>
      <c r="M99" s="468"/>
      <c r="N99" s="468"/>
      <c r="O99" s="269"/>
      <c r="P99" s="468"/>
      <c r="Q99" s="268"/>
      <c r="R99" s="268"/>
      <c r="S99" s="268"/>
      <c r="T99" s="268"/>
      <c r="U99" s="268"/>
      <c r="V99" s="268"/>
      <c r="W99" s="268"/>
      <c r="X99" s="268"/>
      <c r="Y99" s="178"/>
      <c r="Z99" s="178"/>
      <c r="AA99" s="178"/>
      <c r="AB99" s="178"/>
      <c r="AC99" s="178"/>
      <c r="AD99" s="173"/>
      <c r="AE99" s="268"/>
      <c r="AF99" s="510"/>
      <c r="AG99" s="510"/>
      <c r="AH99" s="510"/>
      <c r="AI99" s="510"/>
      <c r="AJ99" s="510"/>
      <c r="AK99" s="510"/>
      <c r="AL99" s="510"/>
      <c r="AM99" s="510"/>
      <c r="AN99" s="510"/>
      <c r="AO99" s="510"/>
      <c r="AP99" s="510"/>
      <c r="AQ99" s="510"/>
      <c r="AR99" s="510"/>
      <c r="AS99" s="510"/>
      <c r="AT99" s="510"/>
      <c r="AU99" s="510"/>
      <c r="AV99" s="510"/>
      <c r="AW99" s="510"/>
      <c r="AX99" s="467"/>
      <c r="AY99" s="467"/>
    </row>
    <row r="100" ht="22.5" customHeight="1">
      <c r="A100" s="268">
        <v>23.0</v>
      </c>
      <c r="B100" s="268"/>
      <c r="C100" s="268"/>
      <c r="D100" s="268"/>
      <c r="E100" s="268"/>
      <c r="F100" s="268"/>
      <c r="G100" s="723"/>
      <c r="H100" s="267"/>
      <c r="I100" s="267"/>
      <c r="J100" s="268"/>
      <c r="K100" s="268"/>
      <c r="L100" s="269"/>
      <c r="M100" s="268"/>
      <c r="N100" s="268"/>
      <c r="O100" s="269"/>
      <c r="P100" s="268"/>
      <c r="Q100" s="268"/>
      <c r="R100" s="268"/>
      <c r="S100" s="268"/>
      <c r="T100" s="268"/>
      <c r="U100" s="268"/>
      <c r="V100" s="268"/>
      <c r="W100" s="268"/>
      <c r="X100" s="268"/>
      <c r="Y100" s="193"/>
      <c r="Z100" s="193"/>
      <c r="AA100" s="193"/>
      <c r="AB100" s="173"/>
      <c r="AC100" s="173"/>
      <c r="AD100" s="173"/>
      <c r="AE100" s="268"/>
      <c r="AF100" s="510"/>
      <c r="AG100" s="510"/>
      <c r="AH100" s="510"/>
      <c r="AI100" s="510"/>
      <c r="AJ100" s="510"/>
      <c r="AK100" s="510"/>
      <c r="AL100" s="510"/>
      <c r="AM100" s="510"/>
      <c r="AN100" s="510"/>
      <c r="AO100" s="510"/>
      <c r="AP100" s="510"/>
      <c r="AQ100" s="510"/>
      <c r="AR100" s="510"/>
      <c r="AS100" s="510"/>
      <c r="AT100" s="510"/>
      <c r="AU100" s="510"/>
      <c r="AV100" s="510"/>
      <c r="AW100" s="510"/>
      <c r="AX100" s="467"/>
      <c r="AY100" s="467"/>
    </row>
    <row r="101" ht="22.5" customHeight="1">
      <c r="A101" s="268">
        <v>24.0</v>
      </c>
      <c r="B101" s="268"/>
      <c r="C101" s="268"/>
      <c r="D101" s="268"/>
      <c r="E101" s="268"/>
      <c r="F101" s="268"/>
      <c r="G101" s="723"/>
      <c r="H101" s="267"/>
      <c r="I101" s="267"/>
      <c r="J101" s="268"/>
      <c r="K101" s="268"/>
      <c r="L101" s="747"/>
      <c r="M101" s="748"/>
      <c r="N101" s="748"/>
      <c r="O101" s="747"/>
      <c r="P101" s="748"/>
      <c r="Q101" s="748"/>
      <c r="R101" s="748"/>
      <c r="S101" s="748"/>
      <c r="T101" s="748"/>
      <c r="U101" s="748"/>
      <c r="V101" s="748"/>
      <c r="W101" s="748"/>
      <c r="X101" s="748"/>
      <c r="Y101" s="767"/>
      <c r="Z101" s="767"/>
      <c r="AA101" s="767"/>
      <c r="AB101" s="768"/>
      <c r="AC101" s="768"/>
      <c r="AD101" s="768"/>
      <c r="AE101" s="268"/>
      <c r="AF101" s="467"/>
      <c r="AG101" s="467"/>
      <c r="AH101" s="467"/>
      <c r="AI101" s="467"/>
      <c r="AJ101" s="467"/>
      <c r="AK101" s="467"/>
      <c r="AL101" s="467"/>
      <c r="AM101" s="467"/>
      <c r="AN101" s="467"/>
      <c r="AO101" s="467"/>
      <c r="AP101" s="467"/>
      <c r="AQ101" s="467"/>
      <c r="AR101" s="467"/>
      <c r="AS101" s="467"/>
      <c r="AT101" s="467"/>
      <c r="AU101" s="467"/>
      <c r="AV101" s="467"/>
      <c r="AW101" s="467"/>
      <c r="AX101" s="467"/>
      <c r="AY101" s="467"/>
    </row>
    <row r="102" ht="14.25" customHeight="1">
      <c r="A102" s="717" t="s">
        <v>3975</v>
      </c>
      <c r="B102" s="25"/>
      <c r="C102" s="25"/>
      <c r="D102" s="25"/>
      <c r="E102" s="25"/>
      <c r="F102" s="25"/>
      <c r="G102" s="25"/>
      <c r="H102" s="25"/>
      <c r="I102" s="25"/>
      <c r="J102" s="25"/>
      <c r="K102" s="26"/>
      <c r="L102" s="718"/>
      <c r="M102" s="719"/>
      <c r="N102" s="720"/>
      <c r="O102" s="718"/>
      <c r="P102" s="719"/>
      <c r="Q102" s="719"/>
      <c r="R102" s="719"/>
      <c r="S102" s="719"/>
      <c r="T102" s="719"/>
      <c r="U102" s="720"/>
      <c r="V102" s="720"/>
      <c r="W102" s="720"/>
      <c r="X102" s="720"/>
      <c r="Y102" s="721"/>
      <c r="Z102" s="721"/>
      <c r="AA102" s="721"/>
      <c r="AB102" s="719"/>
      <c r="AC102" s="719"/>
      <c r="AD102" s="719"/>
      <c r="AE102" s="740"/>
      <c r="AF102" s="722"/>
      <c r="AG102" s="722"/>
      <c r="AH102" s="722"/>
      <c r="AI102" s="722"/>
      <c r="AJ102" s="722"/>
      <c r="AK102" s="722"/>
      <c r="AL102" s="722"/>
      <c r="AM102" s="722"/>
      <c r="AN102" s="722"/>
      <c r="AO102" s="722"/>
      <c r="AP102" s="722"/>
      <c r="AQ102" s="722"/>
      <c r="AR102" s="722"/>
      <c r="AS102" s="722"/>
      <c r="AT102" s="722"/>
      <c r="AU102" s="722"/>
      <c r="AV102" s="722"/>
      <c r="AW102" s="722"/>
      <c r="AX102" s="722"/>
      <c r="AY102" s="722"/>
    </row>
    <row r="103" ht="22.5" customHeight="1">
      <c r="A103" s="268">
        <v>1.0</v>
      </c>
      <c r="B103" s="268">
        <v>7.0</v>
      </c>
      <c r="C103" s="268" t="s">
        <v>246</v>
      </c>
      <c r="D103" s="769"/>
      <c r="E103" s="769"/>
      <c r="F103" s="769" t="s">
        <v>334</v>
      </c>
      <c r="G103" s="770">
        <v>1.0</v>
      </c>
      <c r="H103" s="771" t="s">
        <v>3976</v>
      </c>
      <c r="I103" s="771" t="s">
        <v>3977</v>
      </c>
      <c r="J103" s="769" t="s">
        <v>3978</v>
      </c>
      <c r="K103" s="268" t="s">
        <v>3979</v>
      </c>
      <c r="L103" s="269">
        <v>43291.0</v>
      </c>
      <c r="M103" s="268" t="s">
        <v>350</v>
      </c>
      <c r="N103" s="268" t="s">
        <v>152</v>
      </c>
      <c r="O103" s="269">
        <v>44062.0</v>
      </c>
      <c r="P103" s="268" t="s">
        <v>37</v>
      </c>
      <c r="Q103" s="268" t="s">
        <v>220</v>
      </c>
      <c r="R103" s="268"/>
      <c r="S103" s="268"/>
      <c r="T103" s="268" t="s">
        <v>11</v>
      </c>
      <c r="U103" s="268"/>
      <c r="V103" s="268"/>
      <c r="W103" s="268"/>
      <c r="X103" s="268"/>
      <c r="Y103" s="724" t="s">
        <v>3980</v>
      </c>
      <c r="Z103" s="724" t="s">
        <v>3981</v>
      </c>
      <c r="AA103" s="724" t="s">
        <v>3982</v>
      </c>
      <c r="AB103" s="173" t="s">
        <v>3983</v>
      </c>
      <c r="AC103" s="173" t="s">
        <v>3984</v>
      </c>
      <c r="AD103" s="173" t="s">
        <v>3985</v>
      </c>
      <c r="AE103" s="268"/>
      <c r="AF103" s="467"/>
      <c r="AG103" s="467"/>
      <c r="AH103" s="467"/>
      <c r="AI103" s="467"/>
      <c r="AJ103" s="467"/>
      <c r="AK103" s="467"/>
      <c r="AL103" s="467"/>
      <c r="AM103" s="467"/>
      <c r="AN103" s="467"/>
      <c r="AO103" s="467"/>
      <c r="AP103" s="467"/>
      <c r="AQ103" s="467"/>
      <c r="AR103" s="467"/>
      <c r="AS103" s="467"/>
      <c r="AT103" s="467"/>
      <c r="AU103" s="467"/>
      <c r="AV103" s="467"/>
      <c r="AW103" s="467"/>
      <c r="AX103" s="467"/>
      <c r="AY103" s="467"/>
    </row>
    <row r="104" ht="22.5" customHeight="1">
      <c r="A104" s="268">
        <v>2.0</v>
      </c>
      <c r="B104" s="268">
        <v>7.0</v>
      </c>
      <c r="C104" s="268" t="s">
        <v>246</v>
      </c>
      <c r="D104" s="769"/>
      <c r="E104" s="769"/>
      <c r="F104" s="769"/>
      <c r="G104" s="770">
        <v>1.0</v>
      </c>
      <c r="H104" s="771" t="s">
        <v>3986</v>
      </c>
      <c r="I104" s="771" t="s">
        <v>3987</v>
      </c>
      <c r="J104" s="769" t="s">
        <v>463</v>
      </c>
      <c r="K104" s="268" t="s">
        <v>3988</v>
      </c>
      <c r="L104" s="269">
        <v>43305.0</v>
      </c>
      <c r="M104" s="268" t="s">
        <v>338</v>
      </c>
      <c r="N104" s="268" t="s">
        <v>152</v>
      </c>
      <c r="O104" s="269">
        <v>44062.0</v>
      </c>
      <c r="P104" s="268" t="s">
        <v>133</v>
      </c>
      <c r="Q104" s="268" t="s">
        <v>220</v>
      </c>
      <c r="R104" s="268"/>
      <c r="S104" s="268"/>
      <c r="T104" s="268" t="s">
        <v>11</v>
      </c>
      <c r="U104" s="468"/>
      <c r="V104" s="468"/>
      <c r="W104" s="268"/>
      <c r="X104" s="268"/>
      <c r="Y104" s="724" t="s">
        <v>3989</v>
      </c>
      <c r="Z104" s="724" t="s">
        <v>3990</v>
      </c>
      <c r="AA104" s="724" t="s">
        <v>3991</v>
      </c>
      <c r="AB104" s="173" t="s">
        <v>3992</v>
      </c>
      <c r="AC104" s="173" t="s">
        <v>3993</v>
      </c>
      <c r="AD104" s="173"/>
      <c r="AE104" s="268"/>
      <c r="AF104" s="467"/>
      <c r="AG104" s="467"/>
      <c r="AH104" s="467"/>
      <c r="AI104" s="467"/>
      <c r="AJ104" s="467"/>
      <c r="AK104" s="467"/>
      <c r="AL104" s="467"/>
      <c r="AM104" s="467"/>
      <c r="AN104" s="467"/>
      <c r="AO104" s="467"/>
      <c r="AP104" s="467"/>
      <c r="AQ104" s="467"/>
      <c r="AR104" s="467"/>
      <c r="AS104" s="467"/>
      <c r="AT104" s="467"/>
      <c r="AU104" s="467"/>
      <c r="AV104" s="467"/>
      <c r="AW104" s="467"/>
      <c r="AX104" s="467"/>
      <c r="AY104" s="467"/>
    </row>
    <row r="105" ht="22.5" customHeight="1">
      <c r="A105" s="424">
        <v>3.0</v>
      </c>
      <c r="B105" s="424">
        <v>7.0</v>
      </c>
      <c r="C105" s="424" t="s">
        <v>246</v>
      </c>
      <c r="D105" s="424"/>
      <c r="E105" s="424"/>
      <c r="F105" s="424"/>
      <c r="G105" s="772">
        <v>1.0</v>
      </c>
      <c r="H105" s="426" t="s">
        <v>3994</v>
      </c>
      <c r="I105" s="426" t="s">
        <v>3995</v>
      </c>
      <c r="J105" s="424" t="s">
        <v>1510</v>
      </c>
      <c r="K105" s="424" t="s">
        <v>3996</v>
      </c>
      <c r="L105" s="427">
        <v>43269.0</v>
      </c>
      <c r="M105" s="424" t="s">
        <v>350</v>
      </c>
      <c r="N105" s="424" t="s">
        <v>153</v>
      </c>
      <c r="O105" s="427">
        <v>44081.0</v>
      </c>
      <c r="P105" s="424" t="s">
        <v>66</v>
      </c>
      <c r="Q105" s="424" t="s">
        <v>222</v>
      </c>
      <c r="R105" s="424"/>
      <c r="S105" s="424"/>
      <c r="T105" s="424" t="s">
        <v>11</v>
      </c>
      <c r="U105" s="581"/>
      <c r="V105" s="581"/>
      <c r="W105" s="581"/>
      <c r="X105" s="424"/>
      <c r="Y105" s="586" t="s">
        <v>3997</v>
      </c>
      <c r="Z105" s="586" t="s">
        <v>3371</v>
      </c>
      <c r="AA105" s="586" t="s">
        <v>3998</v>
      </c>
      <c r="AB105" s="312" t="s">
        <v>3999</v>
      </c>
      <c r="AC105" s="312" t="s">
        <v>4000</v>
      </c>
      <c r="AD105" s="312"/>
      <c r="AE105" s="424"/>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row>
    <row r="106" ht="22.5" customHeight="1">
      <c r="A106" s="268">
        <v>4.0</v>
      </c>
      <c r="B106" s="268">
        <v>7.0</v>
      </c>
      <c r="C106" s="268" t="s">
        <v>246</v>
      </c>
      <c r="D106" s="268"/>
      <c r="E106" s="268"/>
      <c r="F106" s="268"/>
      <c r="G106" s="723">
        <v>1.0</v>
      </c>
      <c r="H106" s="267" t="s">
        <v>4001</v>
      </c>
      <c r="I106" s="267" t="s">
        <v>4002</v>
      </c>
      <c r="J106" s="268" t="s">
        <v>559</v>
      </c>
      <c r="K106" s="268" t="s">
        <v>4003</v>
      </c>
      <c r="L106" s="269">
        <v>43111.0</v>
      </c>
      <c r="M106" s="268" t="s">
        <v>350</v>
      </c>
      <c r="N106" s="268" t="s">
        <v>153</v>
      </c>
      <c r="O106" s="269">
        <v>44062.0</v>
      </c>
      <c r="P106" s="268" t="s">
        <v>133</v>
      </c>
      <c r="Q106" s="268" t="s">
        <v>222</v>
      </c>
      <c r="R106" s="268" t="s">
        <v>4004</v>
      </c>
      <c r="S106" s="268"/>
      <c r="T106" s="268" t="s">
        <v>11</v>
      </c>
      <c r="U106" s="268"/>
      <c r="V106" s="268"/>
      <c r="W106" s="268"/>
      <c r="X106" s="268"/>
      <c r="Y106" s="724" t="s">
        <v>4005</v>
      </c>
      <c r="Z106" s="724" t="s">
        <v>4006</v>
      </c>
      <c r="AA106" s="724" t="s">
        <v>4007</v>
      </c>
      <c r="AB106" s="173" t="s">
        <v>150</v>
      </c>
      <c r="AC106" s="173" t="s">
        <v>4008</v>
      </c>
      <c r="AD106" s="173"/>
      <c r="AE106" s="268"/>
      <c r="AF106" s="338"/>
      <c r="AG106" s="338"/>
      <c r="AH106" s="467"/>
      <c r="AI106" s="467"/>
      <c r="AJ106" s="467"/>
      <c r="AK106" s="467"/>
      <c r="AL106" s="467"/>
      <c r="AM106" s="467"/>
      <c r="AN106" s="467"/>
      <c r="AO106" s="467"/>
      <c r="AP106" s="467"/>
      <c r="AQ106" s="467"/>
      <c r="AR106" s="467"/>
      <c r="AS106" s="467"/>
      <c r="AT106" s="467"/>
      <c r="AU106" s="467"/>
      <c r="AV106" s="467"/>
      <c r="AW106" s="467"/>
      <c r="AX106" s="467"/>
      <c r="AY106" s="467"/>
    </row>
    <row r="107" ht="22.5" customHeight="1">
      <c r="A107" s="268">
        <v>5.0</v>
      </c>
      <c r="B107" s="268">
        <v>7.0</v>
      </c>
      <c r="C107" s="268" t="s">
        <v>246</v>
      </c>
      <c r="D107" s="268"/>
      <c r="E107" s="268"/>
      <c r="F107" s="268"/>
      <c r="G107" s="723">
        <v>1.0</v>
      </c>
      <c r="H107" s="267" t="s">
        <v>4009</v>
      </c>
      <c r="I107" s="267" t="s">
        <v>4010</v>
      </c>
      <c r="J107" s="268" t="s">
        <v>569</v>
      </c>
      <c r="K107" s="268" t="s">
        <v>4011</v>
      </c>
      <c r="L107" s="269">
        <v>43263.0</v>
      </c>
      <c r="M107" s="268" t="s">
        <v>350</v>
      </c>
      <c r="N107" s="268" t="s">
        <v>152</v>
      </c>
      <c r="O107" s="269">
        <v>44790.0</v>
      </c>
      <c r="P107" s="268" t="s">
        <v>115</v>
      </c>
      <c r="Q107" s="268" t="s">
        <v>222</v>
      </c>
      <c r="R107" s="268"/>
      <c r="S107" s="268"/>
      <c r="T107" s="268" t="s">
        <v>11</v>
      </c>
      <c r="U107" s="268"/>
      <c r="V107" s="268"/>
      <c r="W107" s="268"/>
      <c r="X107" s="268"/>
      <c r="Y107" s="724" t="s">
        <v>4012</v>
      </c>
      <c r="Z107" s="724" t="s">
        <v>4013</v>
      </c>
      <c r="AA107" s="724" t="s">
        <v>3953</v>
      </c>
      <c r="AB107" s="173"/>
      <c r="AC107" s="173"/>
      <c r="AD107" s="173"/>
      <c r="AE107" s="268"/>
      <c r="AF107" s="467"/>
      <c r="AG107" s="467"/>
      <c r="AH107" s="467"/>
      <c r="AI107" s="467"/>
      <c r="AJ107" s="467"/>
      <c r="AK107" s="467"/>
      <c r="AL107" s="467"/>
      <c r="AM107" s="467"/>
      <c r="AN107" s="467"/>
      <c r="AO107" s="467"/>
      <c r="AP107" s="467"/>
      <c r="AQ107" s="467"/>
      <c r="AR107" s="467"/>
      <c r="AS107" s="467"/>
      <c r="AT107" s="467"/>
      <c r="AU107" s="467"/>
      <c r="AV107" s="467"/>
      <c r="AW107" s="467"/>
      <c r="AX107" s="467"/>
      <c r="AY107" s="467"/>
    </row>
    <row r="108" ht="22.5" customHeight="1">
      <c r="A108" s="268">
        <v>6.0</v>
      </c>
      <c r="B108" s="268">
        <v>7.0</v>
      </c>
      <c r="C108" s="268" t="s">
        <v>246</v>
      </c>
      <c r="D108" s="268"/>
      <c r="E108" s="268"/>
      <c r="F108" s="268"/>
      <c r="G108" s="723">
        <v>1.0</v>
      </c>
      <c r="H108" s="267" t="s">
        <v>4014</v>
      </c>
      <c r="I108" s="267" t="s">
        <v>4015</v>
      </c>
      <c r="J108" s="268" t="s">
        <v>569</v>
      </c>
      <c r="K108" s="268" t="s">
        <v>4016</v>
      </c>
      <c r="L108" s="269">
        <v>43004.0</v>
      </c>
      <c r="M108" s="268" t="s">
        <v>338</v>
      </c>
      <c r="N108" s="268" t="s">
        <v>152</v>
      </c>
      <c r="O108" s="269">
        <v>45068.0</v>
      </c>
      <c r="P108" s="268" t="s">
        <v>115</v>
      </c>
      <c r="Q108" s="268" t="s">
        <v>222</v>
      </c>
      <c r="R108" s="268"/>
      <c r="S108" s="268"/>
      <c r="T108" s="466" t="s">
        <v>11</v>
      </c>
      <c r="U108" s="268"/>
      <c r="V108" s="268"/>
      <c r="W108" s="268"/>
      <c r="X108" s="268"/>
      <c r="Y108" s="724" t="s">
        <v>4017</v>
      </c>
      <c r="Z108" s="724" t="s">
        <v>4018</v>
      </c>
      <c r="AA108" s="724"/>
      <c r="AB108" s="173"/>
      <c r="AC108" s="173"/>
      <c r="AD108" s="173"/>
      <c r="AE108" s="268"/>
      <c r="AF108" s="467"/>
      <c r="AG108" s="467"/>
      <c r="AH108" s="467"/>
      <c r="AI108" s="467"/>
      <c r="AJ108" s="467"/>
      <c r="AK108" s="467"/>
      <c r="AL108" s="467"/>
      <c r="AM108" s="467"/>
      <c r="AN108" s="467"/>
      <c r="AO108" s="467"/>
      <c r="AP108" s="467"/>
      <c r="AQ108" s="467"/>
      <c r="AR108" s="467"/>
      <c r="AS108" s="467"/>
      <c r="AT108" s="467"/>
      <c r="AU108" s="467"/>
      <c r="AV108" s="467"/>
      <c r="AW108" s="467"/>
      <c r="AX108" s="467"/>
      <c r="AY108" s="467"/>
    </row>
    <row r="109" ht="22.5" customHeight="1">
      <c r="A109" s="268">
        <v>7.0</v>
      </c>
      <c r="B109" s="268">
        <v>7.0</v>
      </c>
      <c r="C109" s="268" t="s">
        <v>246</v>
      </c>
      <c r="D109" s="268"/>
      <c r="E109" s="268"/>
      <c r="F109" s="268"/>
      <c r="G109" s="723">
        <v>1.0</v>
      </c>
      <c r="H109" s="267" t="s">
        <v>4019</v>
      </c>
      <c r="I109" s="267" t="s">
        <v>4020</v>
      </c>
      <c r="J109" s="268" t="s">
        <v>361</v>
      </c>
      <c r="K109" s="268" t="s">
        <v>4021</v>
      </c>
      <c r="L109" s="269">
        <v>43201.0</v>
      </c>
      <c r="M109" s="268" t="s">
        <v>350</v>
      </c>
      <c r="N109" s="268" t="s">
        <v>154</v>
      </c>
      <c r="O109" s="269">
        <v>45519.0</v>
      </c>
      <c r="P109" s="268" t="s">
        <v>133</v>
      </c>
      <c r="Q109" s="268" t="s">
        <v>222</v>
      </c>
      <c r="R109" s="268" t="s">
        <v>4022</v>
      </c>
      <c r="S109" s="268"/>
      <c r="T109" s="466" t="s">
        <v>26</v>
      </c>
      <c r="U109" s="268"/>
      <c r="V109" s="268"/>
      <c r="W109" s="268"/>
      <c r="X109" s="268"/>
      <c r="Y109" s="724" t="s">
        <v>4023</v>
      </c>
      <c r="Z109" s="724"/>
      <c r="AA109" s="724"/>
      <c r="AB109" s="173"/>
      <c r="AC109" s="173"/>
      <c r="AD109" s="173"/>
      <c r="AE109" s="268"/>
      <c r="AF109" s="467"/>
      <c r="AG109" s="467"/>
      <c r="AH109" s="467"/>
      <c r="AI109" s="467"/>
      <c r="AJ109" s="467"/>
      <c r="AK109" s="467"/>
      <c r="AL109" s="467"/>
      <c r="AM109" s="467"/>
      <c r="AN109" s="467"/>
      <c r="AO109" s="467"/>
      <c r="AP109" s="467"/>
      <c r="AQ109" s="467"/>
      <c r="AR109" s="467"/>
      <c r="AS109" s="467"/>
      <c r="AT109" s="467"/>
      <c r="AU109" s="467"/>
      <c r="AV109" s="467"/>
      <c r="AW109" s="467"/>
      <c r="AX109" s="467"/>
      <c r="AY109" s="467"/>
    </row>
    <row r="110" ht="22.5" customHeight="1">
      <c r="A110" s="268">
        <v>8.0</v>
      </c>
      <c r="B110" s="468">
        <v>7.0</v>
      </c>
      <c r="C110" s="268" t="s">
        <v>246</v>
      </c>
      <c r="D110" s="268"/>
      <c r="E110" s="468"/>
      <c r="F110" s="468"/>
      <c r="G110" s="743">
        <v>1.0</v>
      </c>
      <c r="H110" s="616" t="s">
        <v>4024</v>
      </c>
      <c r="I110" s="616" t="s">
        <v>4025</v>
      </c>
      <c r="J110" s="468" t="s">
        <v>4026</v>
      </c>
      <c r="K110" s="468" t="s">
        <v>4027</v>
      </c>
      <c r="L110" s="469">
        <v>43156.0</v>
      </c>
      <c r="M110" s="468" t="s">
        <v>350</v>
      </c>
      <c r="N110" s="468" t="s">
        <v>154</v>
      </c>
      <c r="O110" s="469">
        <v>45519.0</v>
      </c>
      <c r="P110" s="468" t="s">
        <v>25</v>
      </c>
      <c r="Q110" s="468" t="s">
        <v>222</v>
      </c>
      <c r="R110" s="468" t="s">
        <v>4028</v>
      </c>
      <c r="S110" s="468"/>
      <c r="T110" s="268" t="s">
        <v>11</v>
      </c>
      <c r="U110" s="468"/>
      <c r="V110" s="468"/>
      <c r="W110" s="468"/>
      <c r="X110" s="468"/>
      <c r="Y110" s="773" t="s">
        <v>4029</v>
      </c>
      <c r="Z110" s="773"/>
      <c r="AA110" s="773"/>
      <c r="AB110" s="205"/>
      <c r="AC110" s="205"/>
      <c r="AD110" s="205"/>
      <c r="AE110" s="468"/>
      <c r="AF110" s="467"/>
      <c r="AG110" s="467"/>
      <c r="AH110" s="467"/>
      <c r="AI110" s="467"/>
      <c r="AJ110" s="467"/>
      <c r="AK110" s="467"/>
      <c r="AL110" s="467"/>
      <c r="AM110" s="467"/>
      <c r="AN110" s="467"/>
      <c r="AO110" s="467"/>
      <c r="AP110" s="467"/>
      <c r="AQ110" s="467"/>
      <c r="AR110" s="467"/>
      <c r="AS110" s="467"/>
      <c r="AT110" s="467"/>
      <c r="AU110" s="467"/>
      <c r="AV110" s="467"/>
      <c r="AW110" s="467"/>
      <c r="AX110" s="467"/>
      <c r="AY110" s="467"/>
    </row>
    <row r="111" ht="22.5" customHeight="1">
      <c r="A111" s="268">
        <v>9.0</v>
      </c>
      <c r="B111" s="268">
        <v>7.0</v>
      </c>
      <c r="C111" s="268" t="s">
        <v>246</v>
      </c>
      <c r="D111" s="268"/>
      <c r="E111" s="268"/>
      <c r="F111" s="268"/>
      <c r="G111" s="723">
        <v>1.0</v>
      </c>
      <c r="H111" s="267" t="s">
        <v>4030</v>
      </c>
      <c r="I111" s="267" t="s">
        <v>4031</v>
      </c>
      <c r="J111" s="268" t="s">
        <v>4032</v>
      </c>
      <c r="K111" s="268" t="s">
        <v>4033</v>
      </c>
      <c r="L111" s="269">
        <v>42764.0</v>
      </c>
      <c r="M111" s="268" t="s">
        <v>338</v>
      </c>
      <c r="N111" s="268" t="s">
        <v>154</v>
      </c>
      <c r="O111" s="269">
        <v>44062.0</v>
      </c>
      <c r="P111" s="268" t="s">
        <v>37</v>
      </c>
      <c r="Q111" s="268" t="s">
        <v>224</v>
      </c>
      <c r="R111" s="268" t="s">
        <v>3441</v>
      </c>
      <c r="S111" s="268"/>
      <c r="T111" s="268" t="s">
        <v>11</v>
      </c>
      <c r="U111" s="268"/>
      <c r="V111" s="268"/>
      <c r="W111" s="268"/>
      <c r="X111" s="268"/>
      <c r="Y111" s="724" t="s">
        <v>4034</v>
      </c>
      <c r="Z111" s="724" t="s">
        <v>4035</v>
      </c>
      <c r="AA111" s="724" t="s">
        <v>4036</v>
      </c>
      <c r="AB111" s="173" t="s">
        <v>4037</v>
      </c>
      <c r="AC111" s="173" t="s">
        <v>4038</v>
      </c>
      <c r="AD111" s="173"/>
      <c r="AE111" s="268"/>
      <c r="AF111" s="467"/>
      <c r="AG111" s="467"/>
      <c r="AH111" s="467"/>
      <c r="AI111" s="467"/>
      <c r="AJ111" s="467"/>
      <c r="AK111" s="467"/>
      <c r="AL111" s="467"/>
      <c r="AM111" s="467"/>
      <c r="AN111" s="467"/>
      <c r="AO111" s="467"/>
      <c r="AP111" s="467"/>
      <c r="AQ111" s="467"/>
      <c r="AR111" s="467"/>
      <c r="AS111" s="467"/>
      <c r="AT111" s="467"/>
      <c r="AU111" s="467"/>
      <c r="AV111" s="467"/>
      <c r="AW111" s="467"/>
      <c r="AX111" s="467"/>
      <c r="AY111" s="467"/>
    </row>
    <row r="112" ht="22.5" customHeight="1">
      <c r="A112" s="268">
        <v>10.0</v>
      </c>
      <c r="B112" s="268">
        <v>7.0</v>
      </c>
      <c r="C112" s="268" t="s">
        <v>246</v>
      </c>
      <c r="D112" s="268"/>
      <c r="E112" s="268"/>
      <c r="F112" s="268"/>
      <c r="G112" s="723">
        <v>1.0</v>
      </c>
      <c r="H112" s="267" t="s">
        <v>4039</v>
      </c>
      <c r="I112" s="267" t="s">
        <v>4040</v>
      </c>
      <c r="J112" s="268" t="s">
        <v>621</v>
      </c>
      <c r="K112" s="268" t="s">
        <v>4041</v>
      </c>
      <c r="L112" s="269">
        <v>43026.0</v>
      </c>
      <c r="M112" s="268" t="s">
        <v>350</v>
      </c>
      <c r="N112" s="268" t="s">
        <v>153</v>
      </c>
      <c r="O112" s="269">
        <v>44606.0</v>
      </c>
      <c r="P112" s="268" t="s">
        <v>133</v>
      </c>
      <c r="Q112" s="268" t="s">
        <v>224</v>
      </c>
      <c r="R112" s="268"/>
      <c r="S112" s="268"/>
      <c r="T112" s="268" t="s">
        <v>11</v>
      </c>
      <c r="U112" s="268"/>
      <c r="V112" s="268"/>
      <c r="W112" s="468"/>
      <c r="X112" s="268"/>
      <c r="Y112" s="741" t="s">
        <v>4042</v>
      </c>
      <c r="Z112" s="741" t="s">
        <v>4043</v>
      </c>
      <c r="AA112" s="741" t="s">
        <v>4044</v>
      </c>
      <c r="AB112" s="205" t="s">
        <v>4045</v>
      </c>
      <c r="AC112" s="173" t="s">
        <v>4046</v>
      </c>
      <c r="AD112" s="173" t="s">
        <v>3398</v>
      </c>
      <c r="AE112" s="268"/>
      <c r="AF112" s="467"/>
      <c r="AG112" s="467"/>
      <c r="AH112" s="467"/>
      <c r="AI112" s="467"/>
      <c r="AJ112" s="467"/>
      <c r="AK112" s="467"/>
      <c r="AL112" s="467"/>
      <c r="AM112" s="467"/>
      <c r="AN112" s="467"/>
      <c r="AO112" s="467"/>
      <c r="AP112" s="467"/>
      <c r="AQ112" s="467"/>
      <c r="AR112" s="467"/>
      <c r="AS112" s="467"/>
      <c r="AT112" s="467"/>
      <c r="AU112" s="467"/>
      <c r="AV112" s="467"/>
      <c r="AW112" s="467"/>
      <c r="AX112" s="467"/>
      <c r="AY112" s="467"/>
    </row>
    <row r="113" ht="22.5" customHeight="1">
      <c r="A113" s="268">
        <v>11.0</v>
      </c>
      <c r="B113" s="468">
        <v>7.0</v>
      </c>
      <c r="C113" s="268" t="s">
        <v>246</v>
      </c>
      <c r="D113" s="268"/>
      <c r="E113" s="468"/>
      <c r="F113" s="468"/>
      <c r="G113" s="743">
        <v>1.0</v>
      </c>
      <c r="H113" s="616" t="s">
        <v>4047</v>
      </c>
      <c r="I113" s="267" t="s">
        <v>4048</v>
      </c>
      <c r="J113" s="468" t="s">
        <v>2564</v>
      </c>
      <c r="K113" s="468" t="s">
        <v>4049</v>
      </c>
      <c r="L113" s="469">
        <v>43182.0</v>
      </c>
      <c r="M113" s="468" t="s">
        <v>350</v>
      </c>
      <c r="N113" s="468" t="s">
        <v>152</v>
      </c>
      <c r="O113" s="469">
        <v>44930.0</v>
      </c>
      <c r="P113" s="468" t="s">
        <v>115</v>
      </c>
      <c r="Q113" s="468" t="s">
        <v>224</v>
      </c>
      <c r="R113" s="468"/>
      <c r="S113" s="468"/>
      <c r="T113" s="268" t="s">
        <v>11</v>
      </c>
      <c r="U113" s="468"/>
      <c r="V113" s="468"/>
      <c r="W113" s="468"/>
      <c r="X113" s="468"/>
      <c r="Y113" s="741" t="s">
        <v>4050</v>
      </c>
      <c r="Z113" s="741" t="s">
        <v>4051</v>
      </c>
      <c r="AA113" s="741" t="s">
        <v>4052</v>
      </c>
      <c r="AB113" s="205"/>
      <c r="AC113" s="205"/>
      <c r="AD113" s="205"/>
      <c r="AE113" s="468"/>
      <c r="AF113" s="467"/>
      <c r="AG113" s="467"/>
      <c r="AH113" s="467"/>
      <c r="AI113" s="467"/>
      <c r="AJ113" s="467"/>
      <c r="AK113" s="467"/>
      <c r="AL113" s="467"/>
      <c r="AM113" s="467"/>
      <c r="AN113" s="467"/>
      <c r="AO113" s="467"/>
      <c r="AP113" s="467"/>
      <c r="AQ113" s="467"/>
      <c r="AR113" s="467"/>
      <c r="AS113" s="467"/>
      <c r="AT113" s="467"/>
      <c r="AU113" s="467"/>
      <c r="AV113" s="467"/>
      <c r="AW113" s="467"/>
      <c r="AX113" s="467"/>
      <c r="AY113" s="467"/>
    </row>
    <row r="114" ht="22.5" customHeight="1">
      <c r="A114" s="268">
        <v>12.0</v>
      </c>
      <c r="B114" s="468">
        <v>7.0</v>
      </c>
      <c r="C114" s="268" t="s">
        <v>246</v>
      </c>
      <c r="D114" s="268"/>
      <c r="E114" s="468"/>
      <c r="F114" s="468"/>
      <c r="G114" s="743">
        <v>1.0</v>
      </c>
      <c r="H114" s="616" t="s">
        <v>4053</v>
      </c>
      <c r="I114" s="616" t="s">
        <v>4054</v>
      </c>
      <c r="J114" s="468" t="s">
        <v>4055</v>
      </c>
      <c r="K114" s="468" t="s">
        <v>4056</v>
      </c>
      <c r="L114" s="469">
        <v>43210.0</v>
      </c>
      <c r="M114" s="468" t="s">
        <v>338</v>
      </c>
      <c r="N114" s="468" t="s">
        <v>151</v>
      </c>
      <c r="O114" s="469">
        <v>45155.0</v>
      </c>
      <c r="P114" s="468" t="s">
        <v>125</v>
      </c>
      <c r="Q114" s="468" t="s">
        <v>226</v>
      </c>
      <c r="R114" s="468" t="s">
        <v>4057</v>
      </c>
      <c r="S114" s="468"/>
      <c r="T114" s="268" t="s">
        <v>11</v>
      </c>
      <c r="U114" s="468"/>
      <c r="V114" s="468"/>
      <c r="W114" s="468"/>
      <c r="X114" s="468"/>
      <c r="Y114" s="741" t="s">
        <v>4058</v>
      </c>
      <c r="Z114" s="741" t="s">
        <v>4059</v>
      </c>
      <c r="AA114" s="741"/>
      <c r="AB114" s="205"/>
      <c r="AC114" s="205"/>
      <c r="AD114" s="205"/>
      <c r="AE114" s="468"/>
      <c r="AF114" s="467"/>
      <c r="AG114" s="467"/>
      <c r="AH114" s="467"/>
      <c r="AI114" s="467"/>
      <c r="AJ114" s="467"/>
      <c r="AK114" s="467"/>
      <c r="AL114" s="467"/>
      <c r="AM114" s="467"/>
      <c r="AN114" s="467"/>
      <c r="AO114" s="467"/>
      <c r="AP114" s="467"/>
      <c r="AQ114" s="467"/>
      <c r="AR114" s="467"/>
      <c r="AS114" s="467"/>
      <c r="AT114" s="467"/>
      <c r="AU114" s="467"/>
      <c r="AV114" s="467"/>
      <c r="AW114" s="467"/>
      <c r="AX114" s="467"/>
      <c r="AY114" s="467"/>
    </row>
    <row r="115" ht="22.5" customHeight="1">
      <c r="A115" s="268">
        <v>13.0</v>
      </c>
      <c r="B115" s="268">
        <v>7.0</v>
      </c>
      <c r="C115" s="268" t="s">
        <v>246</v>
      </c>
      <c r="D115" s="268"/>
      <c r="E115" s="268"/>
      <c r="F115" s="268"/>
      <c r="G115" s="723">
        <v>1.0</v>
      </c>
      <c r="H115" s="267" t="s">
        <v>4060</v>
      </c>
      <c r="I115" s="267" t="s">
        <v>4061</v>
      </c>
      <c r="J115" s="268" t="s">
        <v>4062</v>
      </c>
      <c r="K115" s="268" t="s">
        <v>4063</v>
      </c>
      <c r="L115" s="269">
        <v>43283.0</v>
      </c>
      <c r="M115" s="268" t="s">
        <v>338</v>
      </c>
      <c r="N115" s="268" t="s">
        <v>154</v>
      </c>
      <c r="O115" s="269">
        <v>45155.0</v>
      </c>
      <c r="P115" s="268" t="s">
        <v>37</v>
      </c>
      <c r="Q115" s="268" t="s">
        <v>226</v>
      </c>
      <c r="R115" s="268" t="s">
        <v>4064</v>
      </c>
      <c r="S115" s="268"/>
      <c r="T115" s="268" t="s">
        <v>11</v>
      </c>
      <c r="U115" s="268"/>
      <c r="V115" s="268"/>
      <c r="W115" s="268"/>
      <c r="X115" s="268"/>
      <c r="Y115" s="724" t="s">
        <v>4065</v>
      </c>
      <c r="Z115" s="724" t="s">
        <v>4066</v>
      </c>
      <c r="AA115" s="724"/>
      <c r="AB115" s="173"/>
      <c r="AC115" s="173"/>
      <c r="AD115" s="173"/>
      <c r="AE115" s="268"/>
      <c r="AF115" s="467"/>
      <c r="AG115" s="467"/>
      <c r="AH115" s="467"/>
      <c r="AI115" s="467"/>
      <c r="AJ115" s="467"/>
      <c r="AK115" s="467"/>
      <c r="AL115" s="467"/>
      <c r="AM115" s="467"/>
      <c r="AN115" s="467"/>
      <c r="AO115" s="467"/>
      <c r="AP115" s="467"/>
      <c r="AQ115" s="467"/>
      <c r="AR115" s="467"/>
      <c r="AS115" s="467"/>
      <c r="AT115" s="467"/>
      <c r="AU115" s="467"/>
      <c r="AV115" s="467"/>
      <c r="AW115" s="467"/>
      <c r="AX115" s="467"/>
      <c r="AY115" s="467"/>
    </row>
    <row r="116" ht="22.5" customHeight="1">
      <c r="A116" s="268">
        <v>14.0</v>
      </c>
      <c r="B116" s="268">
        <v>7.0</v>
      </c>
      <c r="C116" s="268" t="s">
        <v>246</v>
      </c>
      <c r="D116" s="268"/>
      <c r="E116" s="268"/>
      <c r="F116" s="268"/>
      <c r="G116" s="723">
        <v>1.0</v>
      </c>
      <c r="H116" s="267" t="s">
        <v>4067</v>
      </c>
      <c r="I116" s="267" t="s">
        <v>4068</v>
      </c>
      <c r="J116" s="268" t="s">
        <v>343</v>
      </c>
      <c r="K116" s="268" t="s">
        <v>4069</v>
      </c>
      <c r="L116" s="269">
        <v>43067.0</v>
      </c>
      <c r="M116" s="268" t="s">
        <v>350</v>
      </c>
      <c r="N116" s="268" t="s">
        <v>153</v>
      </c>
      <c r="O116" s="269">
        <v>45155.0</v>
      </c>
      <c r="P116" s="268" t="s">
        <v>9</v>
      </c>
      <c r="Q116" s="268" t="s">
        <v>228</v>
      </c>
      <c r="R116" s="268" t="s">
        <v>4070</v>
      </c>
      <c r="S116" s="268"/>
      <c r="T116" s="268" t="s">
        <v>11</v>
      </c>
      <c r="U116" s="268"/>
      <c r="V116" s="268"/>
      <c r="W116" s="268"/>
      <c r="X116" s="268"/>
      <c r="Y116" s="724" t="s">
        <v>4071</v>
      </c>
      <c r="Z116" s="724" t="s">
        <v>4072</v>
      </c>
      <c r="AA116" s="724"/>
      <c r="AB116" s="173"/>
      <c r="AC116" s="173"/>
      <c r="AD116" s="173"/>
      <c r="AE116" s="268"/>
      <c r="AF116" s="467"/>
      <c r="AG116" s="467"/>
      <c r="AH116" s="467"/>
      <c r="AI116" s="467"/>
      <c r="AJ116" s="467"/>
      <c r="AK116" s="467"/>
      <c r="AL116" s="467"/>
      <c r="AM116" s="467"/>
      <c r="AN116" s="467"/>
      <c r="AO116" s="467"/>
      <c r="AP116" s="467"/>
      <c r="AQ116" s="467"/>
      <c r="AR116" s="467"/>
      <c r="AS116" s="467"/>
      <c r="AT116" s="467"/>
      <c r="AU116" s="467"/>
      <c r="AV116" s="467"/>
      <c r="AW116" s="467"/>
      <c r="AX116" s="467"/>
      <c r="AY116" s="467"/>
    </row>
    <row r="117" ht="22.5" customHeight="1">
      <c r="A117" s="268">
        <v>15.0</v>
      </c>
      <c r="B117" s="468">
        <v>7.0</v>
      </c>
      <c r="C117" s="268" t="s">
        <v>246</v>
      </c>
      <c r="D117" s="268"/>
      <c r="E117" s="468"/>
      <c r="F117" s="468"/>
      <c r="G117" s="743">
        <v>1.0</v>
      </c>
      <c r="H117" s="616" t="s">
        <v>4073</v>
      </c>
      <c r="I117" s="616" t="s">
        <v>4074</v>
      </c>
      <c r="J117" s="468" t="s">
        <v>343</v>
      </c>
      <c r="K117" s="468" t="s">
        <v>4075</v>
      </c>
      <c r="L117" s="469">
        <v>43062.0</v>
      </c>
      <c r="M117" s="468" t="s">
        <v>338</v>
      </c>
      <c r="N117" s="468" t="s">
        <v>153</v>
      </c>
      <c r="O117" s="469">
        <v>45155.0</v>
      </c>
      <c r="P117" s="468" t="s">
        <v>133</v>
      </c>
      <c r="Q117" s="468" t="s">
        <v>234</v>
      </c>
      <c r="R117" s="468" t="s">
        <v>4076</v>
      </c>
      <c r="S117" s="468"/>
      <c r="T117" s="268" t="s">
        <v>11</v>
      </c>
      <c r="U117" s="468"/>
      <c r="V117" s="468"/>
      <c r="W117" s="468"/>
      <c r="X117" s="468"/>
      <c r="Y117" s="741" t="s">
        <v>4077</v>
      </c>
      <c r="Z117" s="741" t="s">
        <v>4078</v>
      </c>
      <c r="AA117" s="741"/>
      <c r="AB117" s="742"/>
      <c r="AC117" s="742"/>
      <c r="AD117" s="742"/>
      <c r="AE117" s="468"/>
      <c r="AF117" s="467"/>
      <c r="AG117" s="467"/>
      <c r="AH117" s="467"/>
      <c r="AI117" s="467"/>
      <c r="AJ117" s="467"/>
      <c r="AK117" s="467"/>
      <c r="AL117" s="467"/>
      <c r="AM117" s="467"/>
      <c r="AN117" s="467"/>
      <c r="AO117" s="467"/>
      <c r="AP117" s="467"/>
      <c r="AQ117" s="467"/>
      <c r="AR117" s="467"/>
      <c r="AS117" s="467"/>
      <c r="AT117" s="467"/>
      <c r="AU117" s="467"/>
      <c r="AV117" s="467"/>
      <c r="AW117" s="467"/>
      <c r="AX117" s="467"/>
      <c r="AY117" s="467"/>
    </row>
    <row r="118" ht="22.5" customHeight="1">
      <c r="A118" s="268">
        <v>16.0</v>
      </c>
      <c r="B118" s="468">
        <v>7.0</v>
      </c>
      <c r="C118" s="268" t="s">
        <v>246</v>
      </c>
      <c r="D118" s="268"/>
      <c r="E118" s="468"/>
      <c r="F118" s="468" t="s">
        <v>334</v>
      </c>
      <c r="G118" s="743">
        <v>1.0</v>
      </c>
      <c r="H118" s="267" t="s">
        <v>4079</v>
      </c>
      <c r="I118" s="267" t="s">
        <v>4080</v>
      </c>
      <c r="J118" s="468" t="s">
        <v>4081</v>
      </c>
      <c r="K118" s="468" t="s">
        <v>4082</v>
      </c>
      <c r="L118" s="469">
        <v>43101.0</v>
      </c>
      <c r="M118" s="468" t="s">
        <v>338</v>
      </c>
      <c r="N118" s="468" t="s">
        <v>154</v>
      </c>
      <c r="O118" s="469">
        <v>44790.0</v>
      </c>
      <c r="P118" s="468" t="s">
        <v>37</v>
      </c>
      <c r="Q118" s="468" t="s">
        <v>234</v>
      </c>
      <c r="R118" s="268"/>
      <c r="S118" s="268"/>
      <c r="T118" s="268" t="s">
        <v>11</v>
      </c>
      <c r="U118" s="268"/>
      <c r="V118" s="268"/>
      <c r="W118" s="268"/>
      <c r="X118" s="268"/>
      <c r="Y118" s="178" t="s">
        <v>4083</v>
      </c>
      <c r="Z118" s="178" t="s">
        <v>4084</v>
      </c>
      <c r="AA118" s="744" t="s">
        <v>4085</v>
      </c>
      <c r="AB118" s="742"/>
      <c r="AC118" s="742"/>
      <c r="AD118" s="742"/>
      <c r="AE118" s="468"/>
      <c r="AF118" s="510"/>
      <c r="AG118" s="510"/>
      <c r="AH118" s="510"/>
      <c r="AI118" s="510"/>
      <c r="AJ118" s="510"/>
      <c r="AK118" s="510"/>
      <c r="AL118" s="510"/>
      <c r="AM118" s="510"/>
      <c r="AN118" s="510"/>
      <c r="AO118" s="510"/>
      <c r="AP118" s="510"/>
      <c r="AQ118" s="510"/>
      <c r="AR118" s="510"/>
      <c r="AS118" s="510"/>
      <c r="AT118" s="510"/>
      <c r="AU118" s="510"/>
      <c r="AV118" s="510"/>
      <c r="AW118" s="510"/>
      <c r="AX118" s="510"/>
      <c r="AY118" s="510"/>
    </row>
    <row r="119" ht="22.5" customHeight="1">
      <c r="A119" s="268">
        <v>17.0</v>
      </c>
      <c r="B119" s="468">
        <v>7.0</v>
      </c>
      <c r="C119" s="268" t="s">
        <v>246</v>
      </c>
      <c r="D119" s="268"/>
      <c r="E119" s="468"/>
      <c r="F119" s="468"/>
      <c r="G119" s="743">
        <v>1.0</v>
      </c>
      <c r="H119" s="267" t="s">
        <v>4086</v>
      </c>
      <c r="I119" s="267" t="s">
        <v>4087</v>
      </c>
      <c r="J119" s="468" t="s">
        <v>366</v>
      </c>
      <c r="K119" s="468" t="s">
        <v>4088</v>
      </c>
      <c r="L119" s="469">
        <v>43307.0</v>
      </c>
      <c r="M119" s="468" t="s">
        <v>338</v>
      </c>
      <c r="N119" s="468" t="s">
        <v>153</v>
      </c>
      <c r="O119" s="469">
        <v>45155.0</v>
      </c>
      <c r="P119" s="468" t="s">
        <v>133</v>
      </c>
      <c r="Q119" s="268" t="s">
        <v>232</v>
      </c>
      <c r="R119" s="268" t="s">
        <v>4089</v>
      </c>
      <c r="S119" s="268"/>
      <c r="T119" s="466" t="s">
        <v>26</v>
      </c>
      <c r="U119" s="268"/>
      <c r="V119" s="268"/>
      <c r="W119" s="468"/>
      <c r="X119" s="468"/>
      <c r="Y119" s="744" t="s">
        <v>4090</v>
      </c>
      <c r="Z119" s="744" t="s">
        <v>4091</v>
      </c>
      <c r="AA119" s="744"/>
      <c r="AB119" s="742"/>
      <c r="AC119" s="742"/>
      <c r="AD119" s="742"/>
      <c r="AE119" s="468"/>
      <c r="AF119" s="510"/>
      <c r="AG119" s="510"/>
      <c r="AH119" s="510"/>
      <c r="AI119" s="510"/>
      <c r="AJ119" s="510"/>
      <c r="AK119" s="510"/>
      <c r="AL119" s="510"/>
      <c r="AM119" s="510"/>
      <c r="AN119" s="510"/>
      <c r="AO119" s="510"/>
      <c r="AP119" s="510"/>
      <c r="AQ119" s="510"/>
      <c r="AR119" s="510"/>
      <c r="AS119" s="510"/>
      <c r="AT119" s="510"/>
      <c r="AU119" s="510"/>
      <c r="AV119" s="510"/>
      <c r="AW119" s="510"/>
      <c r="AX119" s="510"/>
      <c r="AY119" s="510"/>
    </row>
    <row r="120" ht="22.5" customHeight="1">
      <c r="A120" s="268">
        <v>18.0</v>
      </c>
      <c r="B120" s="468">
        <v>7.0</v>
      </c>
      <c r="C120" s="268" t="s">
        <v>246</v>
      </c>
      <c r="D120" s="268"/>
      <c r="E120" s="468"/>
      <c r="F120" s="468"/>
      <c r="G120" s="743">
        <v>1.0</v>
      </c>
      <c r="H120" s="267" t="s">
        <v>4092</v>
      </c>
      <c r="I120" s="616" t="s">
        <v>4093</v>
      </c>
      <c r="J120" s="468" t="s">
        <v>470</v>
      </c>
      <c r="K120" s="468" t="s">
        <v>4094</v>
      </c>
      <c r="L120" s="469">
        <v>43117.0</v>
      </c>
      <c r="M120" s="468" t="s">
        <v>338</v>
      </c>
      <c r="N120" s="468" t="s">
        <v>151</v>
      </c>
      <c r="O120" s="469">
        <v>44062.0</v>
      </c>
      <c r="P120" s="468" t="s">
        <v>133</v>
      </c>
      <c r="Q120" s="268" t="s">
        <v>232</v>
      </c>
      <c r="R120" s="268" t="s">
        <v>4095</v>
      </c>
      <c r="S120" s="268"/>
      <c r="T120" s="466" t="s">
        <v>11</v>
      </c>
      <c r="U120" s="268"/>
      <c r="V120" s="268"/>
      <c r="W120" s="468"/>
      <c r="X120" s="468"/>
      <c r="Y120" s="744" t="s">
        <v>4096</v>
      </c>
      <c r="Z120" s="744" t="s">
        <v>4097</v>
      </c>
      <c r="AA120" s="744" t="s">
        <v>4098</v>
      </c>
      <c r="AB120" s="742" t="s">
        <v>4099</v>
      </c>
      <c r="AC120" s="742" t="s">
        <v>150</v>
      </c>
      <c r="AD120" s="742"/>
      <c r="AE120" s="468"/>
      <c r="AF120" s="510"/>
      <c r="AG120" s="510"/>
      <c r="AH120" s="510"/>
      <c r="AI120" s="510"/>
      <c r="AJ120" s="510"/>
      <c r="AK120" s="510"/>
      <c r="AL120" s="510"/>
      <c r="AM120" s="510"/>
      <c r="AN120" s="510"/>
      <c r="AO120" s="510"/>
      <c r="AP120" s="510"/>
      <c r="AQ120" s="510"/>
      <c r="AR120" s="510"/>
      <c r="AS120" s="510"/>
      <c r="AT120" s="510"/>
      <c r="AU120" s="510"/>
      <c r="AV120" s="510"/>
      <c r="AW120" s="510"/>
      <c r="AX120" s="510"/>
      <c r="AY120" s="510"/>
    </row>
    <row r="121" ht="22.5" customHeight="1">
      <c r="A121" s="268">
        <v>19.0</v>
      </c>
      <c r="B121" s="468">
        <v>7.0</v>
      </c>
      <c r="C121" s="268" t="s">
        <v>246</v>
      </c>
      <c r="D121" s="268"/>
      <c r="E121" s="468"/>
      <c r="F121" s="468"/>
      <c r="G121" s="743">
        <v>1.0</v>
      </c>
      <c r="H121" s="267" t="s">
        <v>4100</v>
      </c>
      <c r="I121" s="616" t="s">
        <v>4101</v>
      </c>
      <c r="J121" s="468" t="s">
        <v>2328</v>
      </c>
      <c r="K121" s="468" t="s">
        <v>4102</v>
      </c>
      <c r="L121" s="469">
        <v>43314.0</v>
      </c>
      <c r="M121" s="468" t="s">
        <v>338</v>
      </c>
      <c r="N121" s="468" t="s">
        <v>151</v>
      </c>
      <c r="O121" s="469">
        <v>44977.0</v>
      </c>
      <c r="P121" s="468" t="s">
        <v>9</v>
      </c>
      <c r="Q121" s="268" t="s">
        <v>232</v>
      </c>
      <c r="R121" s="268"/>
      <c r="S121" s="268"/>
      <c r="T121" s="268" t="s">
        <v>11</v>
      </c>
      <c r="U121" s="268"/>
      <c r="V121" s="268"/>
      <c r="W121" s="468"/>
      <c r="X121" s="468"/>
      <c r="Y121" s="744" t="s">
        <v>4103</v>
      </c>
      <c r="Z121" s="744" t="s">
        <v>4104</v>
      </c>
      <c r="AA121" s="744" t="s">
        <v>4105</v>
      </c>
      <c r="AB121" s="742"/>
      <c r="AC121" s="742"/>
      <c r="AD121" s="742"/>
      <c r="AE121" s="468"/>
      <c r="AF121" s="510"/>
      <c r="AG121" s="510"/>
      <c r="AH121" s="510"/>
      <c r="AI121" s="510"/>
      <c r="AJ121" s="510"/>
      <c r="AK121" s="510"/>
      <c r="AL121" s="510"/>
      <c r="AM121" s="510"/>
      <c r="AN121" s="510"/>
      <c r="AO121" s="510"/>
      <c r="AP121" s="510"/>
      <c r="AQ121" s="510"/>
      <c r="AR121" s="510"/>
      <c r="AS121" s="510"/>
      <c r="AT121" s="510"/>
      <c r="AU121" s="510"/>
      <c r="AV121" s="510"/>
      <c r="AW121" s="510"/>
      <c r="AX121" s="510"/>
      <c r="AY121" s="510"/>
    </row>
    <row r="122" ht="22.5" customHeight="1">
      <c r="A122" s="268">
        <v>20.0</v>
      </c>
      <c r="B122" s="468">
        <v>7.0</v>
      </c>
      <c r="C122" s="268" t="s">
        <v>246</v>
      </c>
      <c r="D122" s="268"/>
      <c r="E122" s="268"/>
      <c r="F122" s="268"/>
      <c r="G122" s="743">
        <v>1.0</v>
      </c>
      <c r="H122" s="267" t="s">
        <v>4106</v>
      </c>
      <c r="I122" s="267" t="s">
        <v>4107</v>
      </c>
      <c r="J122" s="468" t="s">
        <v>987</v>
      </c>
      <c r="K122" s="468" t="s">
        <v>4108</v>
      </c>
      <c r="L122" s="177">
        <v>43143.0</v>
      </c>
      <c r="M122" s="172" t="s">
        <v>350</v>
      </c>
      <c r="N122" s="268" t="s">
        <v>154</v>
      </c>
      <c r="O122" s="269">
        <v>45519.0</v>
      </c>
      <c r="P122" s="268" t="s">
        <v>109</v>
      </c>
      <c r="Q122" s="268" t="s">
        <v>232</v>
      </c>
      <c r="R122" s="268" t="s">
        <v>4109</v>
      </c>
      <c r="S122" s="268"/>
      <c r="T122" s="268" t="s">
        <v>11</v>
      </c>
      <c r="U122" s="268"/>
      <c r="V122" s="268"/>
      <c r="W122" s="268"/>
      <c r="X122" s="268"/>
      <c r="Y122" s="268" t="s">
        <v>4110</v>
      </c>
      <c r="Z122" s="268"/>
      <c r="AA122" s="268"/>
      <c r="AB122" s="173"/>
      <c r="AC122" s="173"/>
      <c r="AD122" s="173"/>
      <c r="AE122" s="268"/>
      <c r="AF122" s="468"/>
      <c r="AG122" s="468"/>
      <c r="AH122" s="468"/>
      <c r="AI122" s="468"/>
      <c r="AJ122" s="468"/>
      <c r="AK122" s="468"/>
      <c r="AL122" s="468"/>
      <c r="AM122" s="468"/>
      <c r="AN122" s="468"/>
      <c r="AO122" s="468"/>
      <c r="AP122" s="468"/>
      <c r="AQ122" s="468"/>
      <c r="AR122" s="468"/>
      <c r="AS122" s="468"/>
      <c r="AT122" s="468"/>
      <c r="AU122" s="468"/>
      <c r="AV122" s="468"/>
      <c r="AW122" s="468"/>
      <c r="AX122" s="468"/>
      <c r="AY122" s="468"/>
    </row>
    <row r="123" ht="14.25" customHeight="1">
      <c r="A123" s="352">
        <v>21.0</v>
      </c>
      <c r="B123" s="468">
        <v>7.0</v>
      </c>
      <c r="C123" s="268" t="s">
        <v>246</v>
      </c>
      <c r="D123" s="352"/>
      <c r="E123" s="352"/>
      <c r="F123" s="352"/>
      <c r="G123" s="729">
        <v>1.0</v>
      </c>
      <c r="H123" s="618" t="s">
        <v>4111</v>
      </c>
      <c r="I123" s="618" t="s">
        <v>4112</v>
      </c>
      <c r="J123" s="497" t="s">
        <v>2463</v>
      </c>
      <c r="K123" s="497" t="s">
        <v>4113</v>
      </c>
      <c r="L123" s="498">
        <v>43139.0</v>
      </c>
      <c r="M123" s="497" t="s">
        <v>338</v>
      </c>
      <c r="N123" s="497"/>
      <c r="O123" s="498">
        <v>45883.0</v>
      </c>
      <c r="P123" s="497" t="s">
        <v>115</v>
      </c>
      <c r="Q123" s="352" t="s">
        <v>345</v>
      </c>
      <c r="R123" s="352" t="s">
        <v>2439</v>
      </c>
      <c r="S123" s="352"/>
      <c r="T123" s="352" t="s">
        <v>11</v>
      </c>
      <c r="U123" s="352" t="s">
        <v>15</v>
      </c>
      <c r="V123" s="352"/>
      <c r="W123" s="352"/>
      <c r="X123" s="352"/>
      <c r="Y123" s="188"/>
      <c r="Z123" s="188"/>
      <c r="AA123" s="188"/>
      <c r="AB123" s="188"/>
      <c r="AC123" s="188"/>
      <c r="AD123" s="502"/>
      <c r="AE123" s="502"/>
      <c r="AF123" s="502"/>
      <c r="AG123" s="502"/>
      <c r="AH123" s="502"/>
      <c r="AI123" s="502"/>
      <c r="AJ123" s="502"/>
      <c r="AK123" s="502"/>
      <c r="AL123" s="502"/>
      <c r="AM123" s="502"/>
      <c r="AN123" s="502"/>
      <c r="AO123" s="502"/>
      <c r="AP123" s="502"/>
      <c r="AQ123" s="502"/>
      <c r="AR123" s="502"/>
      <c r="AS123" s="502"/>
      <c r="AT123" s="502"/>
      <c r="AU123" s="502"/>
      <c r="AV123" s="502"/>
      <c r="AW123" s="502"/>
      <c r="AX123" s="730"/>
      <c r="AY123" s="730"/>
    </row>
    <row r="124" ht="14.25" customHeight="1">
      <c r="A124" s="484">
        <v>22.0</v>
      </c>
      <c r="B124" s="468">
        <v>7.0</v>
      </c>
      <c r="C124" s="268" t="s">
        <v>246</v>
      </c>
      <c r="D124" s="484"/>
      <c r="E124" s="484"/>
      <c r="F124" s="484"/>
      <c r="G124" s="774">
        <v>1.0</v>
      </c>
      <c r="H124" s="625" t="s">
        <v>4114</v>
      </c>
      <c r="I124" s="625"/>
      <c r="J124" s="487" t="s">
        <v>1065</v>
      </c>
      <c r="K124" s="487" t="s">
        <v>4115</v>
      </c>
      <c r="L124" s="488">
        <v>43073.0</v>
      </c>
      <c r="M124" s="487" t="s">
        <v>338</v>
      </c>
      <c r="N124" s="487"/>
      <c r="O124" s="488">
        <v>45883.0</v>
      </c>
      <c r="P124" s="487" t="s">
        <v>127</v>
      </c>
      <c r="Q124" s="484" t="s">
        <v>345</v>
      </c>
      <c r="R124" s="484" t="s">
        <v>4116</v>
      </c>
      <c r="S124" s="484"/>
      <c r="T124" s="484" t="s">
        <v>16</v>
      </c>
      <c r="U124" s="484" t="s">
        <v>15</v>
      </c>
      <c r="V124" s="484"/>
      <c r="W124" s="484"/>
      <c r="X124" s="484"/>
      <c r="Y124" s="493"/>
      <c r="Z124" s="493"/>
      <c r="AA124" s="493"/>
      <c r="AB124" s="493"/>
      <c r="AC124" s="493"/>
      <c r="AD124" s="494"/>
      <c r="AE124" s="494"/>
      <c r="AF124" s="494"/>
      <c r="AG124" s="494"/>
      <c r="AH124" s="494"/>
      <c r="AI124" s="494"/>
      <c r="AJ124" s="494"/>
      <c r="AK124" s="494"/>
      <c r="AL124" s="494"/>
      <c r="AM124" s="494"/>
      <c r="AN124" s="494"/>
      <c r="AO124" s="494"/>
      <c r="AP124" s="494"/>
      <c r="AQ124" s="494"/>
      <c r="AR124" s="494"/>
      <c r="AS124" s="494"/>
      <c r="AT124" s="494"/>
      <c r="AU124" s="494"/>
      <c r="AV124" s="494"/>
      <c r="AW124" s="494"/>
      <c r="AX124" s="775"/>
      <c r="AY124" s="775"/>
    </row>
    <row r="125" ht="14.25" customHeight="1">
      <c r="A125" s="484">
        <v>23.0</v>
      </c>
      <c r="B125" s="468">
        <v>7.0</v>
      </c>
      <c r="C125" s="268" t="s">
        <v>246</v>
      </c>
      <c r="D125" s="484"/>
      <c r="E125" s="484"/>
      <c r="F125" s="484"/>
      <c r="G125" s="774">
        <v>1.0</v>
      </c>
      <c r="H125" s="625" t="s">
        <v>4117</v>
      </c>
      <c r="I125" s="625"/>
      <c r="J125" s="487" t="s">
        <v>4118</v>
      </c>
      <c r="K125" s="487" t="s">
        <v>4119</v>
      </c>
      <c r="L125" s="488">
        <v>43283.0</v>
      </c>
      <c r="M125" s="487" t="s">
        <v>338</v>
      </c>
      <c r="N125" s="487"/>
      <c r="O125" s="488">
        <v>45883.0</v>
      </c>
      <c r="P125" s="487" t="s">
        <v>66</v>
      </c>
      <c r="Q125" s="484" t="s">
        <v>345</v>
      </c>
      <c r="R125" s="484" t="s">
        <v>4120</v>
      </c>
      <c r="S125" s="484"/>
      <c r="T125" s="484" t="s">
        <v>26</v>
      </c>
      <c r="U125" s="484"/>
      <c r="V125" s="484"/>
      <c r="W125" s="484"/>
      <c r="X125" s="484"/>
      <c r="Y125" s="493"/>
      <c r="Z125" s="493"/>
      <c r="AA125" s="493"/>
      <c r="AB125" s="493"/>
      <c r="AC125" s="493"/>
      <c r="AD125" s="494"/>
      <c r="AE125" s="494"/>
      <c r="AF125" s="494"/>
      <c r="AG125" s="494"/>
      <c r="AH125" s="494"/>
      <c r="AI125" s="494"/>
      <c r="AJ125" s="494"/>
      <c r="AK125" s="494"/>
      <c r="AL125" s="494"/>
      <c r="AM125" s="494"/>
      <c r="AN125" s="494"/>
      <c r="AO125" s="494"/>
      <c r="AP125" s="494"/>
      <c r="AQ125" s="494"/>
      <c r="AR125" s="494"/>
      <c r="AS125" s="494"/>
      <c r="AT125" s="494"/>
      <c r="AU125" s="494"/>
      <c r="AV125" s="494"/>
      <c r="AW125" s="494"/>
      <c r="AX125" s="775"/>
      <c r="AY125" s="775"/>
    </row>
    <row r="126" ht="22.5" customHeight="1">
      <c r="A126" s="268">
        <v>24.0</v>
      </c>
      <c r="B126" s="468"/>
      <c r="C126" s="268"/>
      <c r="D126" s="268"/>
      <c r="E126" s="468"/>
      <c r="F126" s="468"/>
      <c r="G126" s="743"/>
      <c r="H126" s="616"/>
      <c r="I126" s="616"/>
      <c r="J126" s="468"/>
      <c r="K126" s="468"/>
      <c r="L126" s="469"/>
      <c r="M126" s="468"/>
      <c r="N126" s="468"/>
      <c r="O126" s="469"/>
      <c r="P126" s="468"/>
      <c r="Q126" s="468"/>
      <c r="R126" s="468"/>
      <c r="S126" s="468"/>
      <c r="T126" s="468"/>
      <c r="U126" s="468"/>
      <c r="V126" s="468"/>
      <c r="W126" s="468"/>
      <c r="X126" s="468"/>
      <c r="Y126" s="744"/>
      <c r="Z126" s="744"/>
      <c r="AA126" s="744"/>
      <c r="AB126" s="742"/>
      <c r="AC126" s="742"/>
      <c r="AD126" s="742"/>
      <c r="AE126" s="468"/>
      <c r="AF126" s="510"/>
      <c r="AG126" s="510"/>
      <c r="AH126" s="510"/>
      <c r="AI126" s="510"/>
      <c r="AJ126" s="510"/>
      <c r="AK126" s="510"/>
      <c r="AL126" s="510"/>
      <c r="AM126" s="510"/>
      <c r="AN126" s="510"/>
      <c r="AO126" s="510"/>
      <c r="AP126" s="510"/>
      <c r="AQ126" s="510"/>
      <c r="AR126" s="510"/>
      <c r="AS126" s="510"/>
      <c r="AT126" s="510"/>
      <c r="AU126" s="510"/>
      <c r="AV126" s="510"/>
      <c r="AW126" s="510"/>
      <c r="AX126" s="510"/>
      <c r="AY126" s="510"/>
    </row>
    <row r="127" ht="14.25" customHeight="1">
      <c r="A127" s="717" t="s">
        <v>4121</v>
      </c>
      <c r="B127" s="25"/>
      <c r="C127" s="25"/>
      <c r="D127" s="25"/>
      <c r="E127" s="25"/>
      <c r="F127" s="25"/>
      <c r="G127" s="25"/>
      <c r="H127" s="25"/>
      <c r="I127" s="25"/>
      <c r="J127" s="25"/>
      <c r="K127" s="26"/>
      <c r="L127" s="718"/>
      <c r="M127" s="719"/>
      <c r="N127" s="720"/>
      <c r="O127" s="718"/>
      <c r="P127" s="719"/>
      <c r="Q127" s="719"/>
      <c r="R127" s="719"/>
      <c r="S127" s="719"/>
      <c r="T127" s="719"/>
      <c r="U127" s="720"/>
      <c r="V127" s="720"/>
      <c r="W127" s="720"/>
      <c r="X127" s="720"/>
      <c r="Y127" s="721"/>
      <c r="Z127" s="721"/>
      <c r="AA127" s="721"/>
      <c r="AB127" s="719"/>
      <c r="AC127" s="719"/>
      <c r="AD127" s="719"/>
      <c r="AE127" s="740"/>
      <c r="AF127" s="722"/>
      <c r="AG127" s="722"/>
      <c r="AH127" s="722"/>
      <c r="AI127" s="722"/>
      <c r="AJ127" s="722"/>
      <c r="AK127" s="722"/>
      <c r="AL127" s="722"/>
      <c r="AM127" s="722"/>
      <c r="AN127" s="722"/>
      <c r="AO127" s="722"/>
      <c r="AP127" s="722"/>
      <c r="AQ127" s="722"/>
      <c r="AR127" s="722"/>
      <c r="AS127" s="722"/>
      <c r="AT127" s="722"/>
      <c r="AU127" s="722"/>
      <c r="AV127" s="722"/>
      <c r="AW127" s="722"/>
      <c r="AX127" s="722"/>
      <c r="AY127" s="722"/>
    </row>
    <row r="128" ht="22.5" customHeight="1">
      <c r="A128" s="268">
        <v>1.0</v>
      </c>
      <c r="B128" s="268">
        <v>3.0</v>
      </c>
      <c r="C128" s="268" t="s">
        <v>247</v>
      </c>
      <c r="D128" s="268"/>
      <c r="E128" s="268"/>
      <c r="F128" s="268"/>
      <c r="G128" s="723">
        <v>1.0</v>
      </c>
      <c r="H128" s="267" t="s">
        <v>4122</v>
      </c>
      <c r="I128" s="267" t="s">
        <v>4123</v>
      </c>
      <c r="J128" s="268" t="s">
        <v>463</v>
      </c>
      <c r="K128" s="268" t="s">
        <v>4124</v>
      </c>
      <c r="L128" s="269">
        <v>43303.0</v>
      </c>
      <c r="M128" s="268" t="s">
        <v>338</v>
      </c>
      <c r="N128" s="268" t="s">
        <v>152</v>
      </c>
      <c r="O128" s="269">
        <v>44062.0</v>
      </c>
      <c r="P128" s="268" t="s">
        <v>133</v>
      </c>
      <c r="Q128" s="268" t="s">
        <v>222</v>
      </c>
      <c r="R128" s="268" t="s">
        <v>4125</v>
      </c>
      <c r="S128" s="268"/>
      <c r="T128" s="466" t="s">
        <v>11</v>
      </c>
      <c r="U128" s="268"/>
      <c r="V128" s="268"/>
      <c r="W128" s="268"/>
      <c r="X128" s="268"/>
      <c r="Y128" s="724" t="s">
        <v>4126</v>
      </c>
      <c r="Z128" s="724" t="s">
        <v>4127</v>
      </c>
      <c r="AA128" s="724" t="s">
        <v>4128</v>
      </c>
      <c r="AB128" s="173" t="s">
        <v>4129</v>
      </c>
      <c r="AC128" s="173" t="s">
        <v>3666</v>
      </c>
      <c r="AD128" s="173"/>
      <c r="AE128" s="268"/>
      <c r="AF128" s="467"/>
      <c r="AG128" s="467"/>
      <c r="AH128" s="467"/>
      <c r="AI128" s="467"/>
      <c r="AJ128" s="467"/>
      <c r="AK128" s="467"/>
      <c r="AL128" s="467"/>
      <c r="AM128" s="467"/>
      <c r="AN128" s="467"/>
      <c r="AO128" s="467"/>
      <c r="AP128" s="467"/>
      <c r="AQ128" s="467"/>
      <c r="AR128" s="467"/>
      <c r="AS128" s="467"/>
      <c r="AT128" s="467"/>
      <c r="AU128" s="467"/>
      <c r="AV128" s="467"/>
      <c r="AW128" s="467"/>
      <c r="AX128" s="467"/>
      <c r="AY128" s="467"/>
    </row>
    <row r="129" ht="22.5" customHeight="1">
      <c r="A129" s="268">
        <v>2.0</v>
      </c>
      <c r="B129" s="268">
        <v>3.0</v>
      </c>
      <c r="C129" s="268" t="s">
        <v>247</v>
      </c>
      <c r="D129" s="268"/>
      <c r="E129" s="268"/>
      <c r="F129" s="268"/>
      <c r="G129" s="723">
        <v>1.0</v>
      </c>
      <c r="H129" s="267" t="s">
        <v>4130</v>
      </c>
      <c r="I129" s="267" t="s">
        <v>4131</v>
      </c>
      <c r="J129" s="268" t="s">
        <v>1575</v>
      </c>
      <c r="K129" s="268" t="s">
        <v>4132</v>
      </c>
      <c r="L129" s="269">
        <v>43323.0</v>
      </c>
      <c r="M129" s="268" t="s">
        <v>338</v>
      </c>
      <c r="N129" s="268" t="s">
        <v>151</v>
      </c>
      <c r="O129" s="269">
        <v>45519.0</v>
      </c>
      <c r="P129" s="268" t="s">
        <v>66</v>
      </c>
      <c r="Q129" s="268" t="s">
        <v>222</v>
      </c>
      <c r="R129" s="268" t="s">
        <v>4133</v>
      </c>
      <c r="S129" s="268"/>
      <c r="T129" s="268" t="s">
        <v>11</v>
      </c>
      <c r="U129" s="268"/>
      <c r="V129" s="268"/>
      <c r="W129" s="268"/>
      <c r="X129" s="268"/>
      <c r="Y129" s="724" t="s">
        <v>4134</v>
      </c>
      <c r="Z129" s="724"/>
      <c r="AA129" s="724"/>
      <c r="AB129" s="173"/>
      <c r="AC129" s="173"/>
      <c r="AD129" s="173"/>
      <c r="AE129" s="268"/>
      <c r="AF129" s="467"/>
      <c r="AG129" s="467"/>
      <c r="AH129" s="467"/>
      <c r="AI129" s="467"/>
      <c r="AJ129" s="467"/>
      <c r="AK129" s="467"/>
      <c r="AL129" s="467"/>
      <c r="AM129" s="467"/>
      <c r="AN129" s="467"/>
      <c r="AO129" s="467"/>
      <c r="AP129" s="467"/>
      <c r="AQ129" s="467"/>
      <c r="AR129" s="467"/>
      <c r="AS129" s="467"/>
      <c r="AT129" s="467"/>
      <c r="AU129" s="467"/>
      <c r="AV129" s="467"/>
      <c r="AW129" s="467"/>
      <c r="AX129" s="467"/>
      <c r="AY129" s="467"/>
    </row>
    <row r="130" ht="22.5" customHeight="1">
      <c r="A130" s="268">
        <v>3.0</v>
      </c>
      <c r="B130" s="268">
        <v>3.0</v>
      </c>
      <c r="C130" s="268" t="s">
        <v>247</v>
      </c>
      <c r="D130" s="268"/>
      <c r="E130" s="268"/>
      <c r="F130" s="268"/>
      <c r="G130" s="723">
        <v>1.0</v>
      </c>
      <c r="H130" s="267" t="s">
        <v>4135</v>
      </c>
      <c r="I130" s="267" t="s">
        <v>4136</v>
      </c>
      <c r="J130" s="268" t="s">
        <v>1606</v>
      </c>
      <c r="K130" s="268" t="s">
        <v>4137</v>
      </c>
      <c r="L130" s="269">
        <v>43117.0</v>
      </c>
      <c r="M130" s="268" t="s">
        <v>338</v>
      </c>
      <c r="N130" s="268" t="s">
        <v>151</v>
      </c>
      <c r="O130" s="269">
        <v>45665.0</v>
      </c>
      <c r="P130" s="268" t="s">
        <v>9</v>
      </c>
      <c r="Q130" s="268" t="s">
        <v>222</v>
      </c>
      <c r="R130" s="268" t="s">
        <v>4138</v>
      </c>
      <c r="S130" s="268"/>
      <c r="T130" s="268" t="s">
        <v>11</v>
      </c>
      <c r="U130" s="268"/>
      <c r="V130" s="268"/>
      <c r="W130" s="268"/>
      <c r="X130" s="268"/>
      <c r="Y130" s="193" t="s">
        <v>4139</v>
      </c>
      <c r="Z130" s="193"/>
      <c r="AA130" s="193"/>
      <c r="AB130" s="390"/>
      <c r="AC130" s="390"/>
      <c r="AD130" s="390"/>
      <c r="AE130" s="268"/>
      <c r="AF130" s="467"/>
      <c r="AG130" s="467"/>
      <c r="AH130" s="467"/>
      <c r="AI130" s="467"/>
      <c r="AJ130" s="467"/>
      <c r="AK130" s="467"/>
      <c r="AL130" s="467"/>
      <c r="AM130" s="467"/>
      <c r="AN130" s="467"/>
      <c r="AO130" s="467"/>
      <c r="AP130" s="467"/>
      <c r="AQ130" s="467"/>
      <c r="AR130" s="467"/>
      <c r="AS130" s="467"/>
      <c r="AT130" s="467"/>
      <c r="AU130" s="467"/>
      <c r="AV130" s="467"/>
      <c r="AW130" s="467"/>
      <c r="AX130" s="467"/>
      <c r="AY130" s="467"/>
    </row>
    <row r="131" ht="22.5" customHeight="1">
      <c r="A131" s="268">
        <v>4.0</v>
      </c>
      <c r="B131" s="268">
        <v>3.0</v>
      </c>
      <c r="C131" s="268" t="s">
        <v>247</v>
      </c>
      <c r="D131" s="268"/>
      <c r="E131" s="268"/>
      <c r="F131" s="268"/>
      <c r="G131" s="723">
        <v>1.0</v>
      </c>
      <c r="H131" s="267" t="s">
        <v>4140</v>
      </c>
      <c r="I131" s="267" t="s">
        <v>4141</v>
      </c>
      <c r="J131" s="268" t="s">
        <v>4142</v>
      </c>
      <c r="K131" s="268" t="s">
        <v>4143</v>
      </c>
      <c r="L131" s="269">
        <v>43041.0</v>
      </c>
      <c r="M131" s="268" t="s">
        <v>338</v>
      </c>
      <c r="N131" s="268" t="s">
        <v>154</v>
      </c>
      <c r="O131" s="269">
        <v>45342.0</v>
      </c>
      <c r="P131" s="268" t="s">
        <v>115</v>
      </c>
      <c r="Q131" s="268" t="s">
        <v>224</v>
      </c>
      <c r="R131" s="268"/>
      <c r="S131" s="268"/>
      <c r="T131" s="268" t="s">
        <v>11</v>
      </c>
      <c r="U131" s="268"/>
      <c r="V131" s="268"/>
      <c r="W131" s="468"/>
      <c r="X131" s="468"/>
      <c r="Y131" s="741" t="s">
        <v>4144</v>
      </c>
      <c r="Z131" s="741" t="s">
        <v>4145</v>
      </c>
      <c r="AA131" s="741"/>
      <c r="AB131" s="205"/>
      <c r="AC131" s="173"/>
      <c r="AD131" s="173"/>
      <c r="AE131" s="268"/>
      <c r="AF131" s="467"/>
      <c r="AG131" s="467"/>
      <c r="AH131" s="467"/>
      <c r="AI131" s="467"/>
      <c r="AJ131" s="467"/>
      <c r="AK131" s="467"/>
      <c r="AL131" s="467"/>
      <c r="AM131" s="467"/>
      <c r="AN131" s="467"/>
      <c r="AO131" s="467"/>
      <c r="AP131" s="467"/>
      <c r="AQ131" s="467"/>
      <c r="AR131" s="467"/>
      <c r="AS131" s="467"/>
      <c r="AT131" s="467"/>
      <c r="AU131" s="467"/>
      <c r="AV131" s="467"/>
      <c r="AW131" s="467"/>
      <c r="AX131" s="467"/>
      <c r="AY131" s="467"/>
    </row>
    <row r="132" ht="22.5" customHeight="1">
      <c r="A132" s="268">
        <v>5.0</v>
      </c>
      <c r="B132" s="268">
        <v>3.0</v>
      </c>
      <c r="C132" s="268" t="s">
        <v>247</v>
      </c>
      <c r="D132" s="268"/>
      <c r="E132" s="268"/>
      <c r="F132" s="268"/>
      <c r="G132" s="723">
        <v>1.0</v>
      </c>
      <c r="H132" s="267" t="s">
        <v>4146</v>
      </c>
      <c r="I132" s="267" t="s">
        <v>4147</v>
      </c>
      <c r="J132" s="268" t="s">
        <v>1023</v>
      </c>
      <c r="K132" s="268" t="s">
        <v>4148</v>
      </c>
      <c r="L132" s="269">
        <v>43082.0</v>
      </c>
      <c r="M132" s="268" t="s">
        <v>338</v>
      </c>
      <c r="N132" s="268" t="s">
        <v>153</v>
      </c>
      <c r="O132" s="269">
        <v>45519.0</v>
      </c>
      <c r="P132" s="268" t="s">
        <v>42</v>
      </c>
      <c r="Q132" s="268" t="s">
        <v>224</v>
      </c>
      <c r="R132" s="268" t="s">
        <v>4149</v>
      </c>
      <c r="S132" s="268"/>
      <c r="T132" s="268" t="s">
        <v>11</v>
      </c>
      <c r="U132" s="268"/>
      <c r="V132" s="268"/>
      <c r="W132" s="268"/>
      <c r="X132" s="268"/>
      <c r="Y132" s="724" t="s">
        <v>4150</v>
      </c>
      <c r="Z132" s="724"/>
      <c r="AA132" s="724"/>
      <c r="AB132" s="173"/>
      <c r="AC132" s="173"/>
      <c r="AD132" s="173"/>
      <c r="AE132" s="268"/>
      <c r="AF132" s="467"/>
      <c r="AG132" s="467"/>
      <c r="AH132" s="467"/>
      <c r="AI132" s="467"/>
      <c r="AJ132" s="467"/>
      <c r="AK132" s="467"/>
      <c r="AL132" s="467"/>
      <c r="AM132" s="467"/>
      <c r="AN132" s="467"/>
      <c r="AO132" s="467"/>
      <c r="AP132" s="467"/>
      <c r="AQ132" s="467"/>
      <c r="AR132" s="467"/>
      <c r="AS132" s="467"/>
      <c r="AT132" s="467"/>
      <c r="AU132" s="467"/>
      <c r="AV132" s="467"/>
      <c r="AW132" s="467"/>
      <c r="AX132" s="467"/>
      <c r="AY132" s="467"/>
    </row>
    <row r="133" ht="22.5" customHeight="1">
      <c r="A133" s="268">
        <v>6.0</v>
      </c>
      <c r="B133" s="268">
        <v>3.0</v>
      </c>
      <c r="C133" s="268" t="s">
        <v>247</v>
      </c>
      <c r="D133" s="268"/>
      <c r="E133" s="268"/>
      <c r="F133" s="268" t="s">
        <v>334</v>
      </c>
      <c r="G133" s="723">
        <v>1.0</v>
      </c>
      <c r="H133" s="267" t="s">
        <v>4151</v>
      </c>
      <c r="I133" s="267" t="s">
        <v>4152</v>
      </c>
      <c r="J133" s="268" t="s">
        <v>4153</v>
      </c>
      <c r="K133" s="268" t="s">
        <v>4154</v>
      </c>
      <c r="L133" s="269">
        <v>43035.0</v>
      </c>
      <c r="M133" s="268" t="s">
        <v>350</v>
      </c>
      <c r="N133" s="268" t="s">
        <v>151</v>
      </c>
      <c r="O133" s="269">
        <v>44790.0</v>
      </c>
      <c r="P133" s="268" t="s">
        <v>37</v>
      </c>
      <c r="Q133" s="268" t="s">
        <v>226</v>
      </c>
      <c r="R133" s="268" t="s">
        <v>1753</v>
      </c>
      <c r="S133" s="268"/>
      <c r="T133" s="268" t="s">
        <v>11</v>
      </c>
      <c r="U133" s="268"/>
      <c r="V133" s="268"/>
      <c r="W133" s="268"/>
      <c r="X133" s="268"/>
      <c r="Y133" s="724" t="s">
        <v>4155</v>
      </c>
      <c r="Z133" s="724" t="s">
        <v>4156</v>
      </c>
      <c r="AA133" s="724" t="s">
        <v>4157</v>
      </c>
      <c r="AB133" s="173"/>
      <c r="AC133" s="173"/>
      <c r="AD133" s="173"/>
      <c r="AE133" s="268"/>
      <c r="AF133" s="467"/>
      <c r="AG133" s="467"/>
      <c r="AH133" s="467"/>
      <c r="AI133" s="467"/>
      <c r="AJ133" s="467"/>
      <c r="AK133" s="467"/>
      <c r="AL133" s="467"/>
      <c r="AM133" s="467"/>
      <c r="AN133" s="467"/>
      <c r="AO133" s="467"/>
      <c r="AP133" s="467"/>
      <c r="AQ133" s="467"/>
      <c r="AR133" s="467"/>
      <c r="AS133" s="467"/>
      <c r="AT133" s="467"/>
      <c r="AU133" s="467"/>
      <c r="AV133" s="467"/>
      <c r="AW133" s="467"/>
      <c r="AX133" s="467"/>
      <c r="AY133" s="467"/>
    </row>
    <row r="134" ht="22.5" customHeight="1">
      <c r="A134" s="268">
        <v>7.0</v>
      </c>
      <c r="B134" s="268">
        <v>3.0</v>
      </c>
      <c r="C134" s="268" t="s">
        <v>247</v>
      </c>
      <c r="D134" s="268"/>
      <c r="E134" s="268"/>
      <c r="F134" s="268"/>
      <c r="G134" s="723">
        <v>1.0</v>
      </c>
      <c r="H134" s="267" t="s">
        <v>4158</v>
      </c>
      <c r="I134" s="267" t="s">
        <v>4159</v>
      </c>
      <c r="J134" s="776" t="s">
        <v>4160</v>
      </c>
      <c r="K134" s="268" t="s">
        <v>4161</v>
      </c>
      <c r="L134" s="269">
        <v>43226.0</v>
      </c>
      <c r="M134" s="268" t="s">
        <v>350</v>
      </c>
      <c r="N134" s="268" t="s">
        <v>151</v>
      </c>
      <c r="O134" s="269">
        <v>45301.0</v>
      </c>
      <c r="P134" s="268" t="s">
        <v>98</v>
      </c>
      <c r="Q134" s="268" t="s">
        <v>226</v>
      </c>
      <c r="R134" s="268" t="s">
        <v>4162</v>
      </c>
      <c r="S134" s="268"/>
      <c r="T134" s="268" t="s">
        <v>11</v>
      </c>
      <c r="U134" s="268"/>
      <c r="V134" s="268"/>
      <c r="W134" s="268"/>
      <c r="X134" s="268"/>
      <c r="Y134" s="724" t="s">
        <v>4163</v>
      </c>
      <c r="Z134" s="724" t="s">
        <v>4164</v>
      </c>
      <c r="AA134" s="724"/>
      <c r="AB134" s="173"/>
      <c r="AC134" s="173"/>
      <c r="AD134" s="173"/>
      <c r="AE134" s="268"/>
      <c r="AF134" s="467"/>
      <c r="AG134" s="467"/>
      <c r="AH134" s="467"/>
      <c r="AI134" s="467"/>
      <c r="AJ134" s="467"/>
      <c r="AK134" s="467"/>
      <c r="AL134" s="467"/>
      <c r="AM134" s="467"/>
      <c r="AN134" s="467"/>
      <c r="AO134" s="467"/>
      <c r="AP134" s="467"/>
      <c r="AQ134" s="467"/>
      <c r="AR134" s="467"/>
      <c r="AS134" s="467"/>
      <c r="AT134" s="467"/>
      <c r="AU134" s="467"/>
      <c r="AV134" s="467"/>
      <c r="AW134" s="467"/>
      <c r="AX134" s="467"/>
      <c r="AY134" s="467"/>
    </row>
    <row r="135" ht="22.5" customHeight="1">
      <c r="A135" s="268">
        <v>8.0</v>
      </c>
      <c r="B135" s="268">
        <v>3.0</v>
      </c>
      <c r="C135" s="268" t="s">
        <v>247</v>
      </c>
      <c r="D135" s="268"/>
      <c r="E135" s="268"/>
      <c r="F135" s="268"/>
      <c r="G135" s="723">
        <v>1.0</v>
      </c>
      <c r="H135" s="267" t="s">
        <v>4165</v>
      </c>
      <c r="I135" s="267" t="s">
        <v>4166</v>
      </c>
      <c r="J135" s="268" t="s">
        <v>1023</v>
      </c>
      <c r="K135" s="268" t="s">
        <v>4167</v>
      </c>
      <c r="L135" s="269">
        <v>43066.0</v>
      </c>
      <c r="M135" s="268" t="s">
        <v>350</v>
      </c>
      <c r="N135" s="268" t="s">
        <v>154</v>
      </c>
      <c r="O135" s="269">
        <v>44669.0</v>
      </c>
      <c r="P135" s="268" t="s">
        <v>125</v>
      </c>
      <c r="Q135" s="268" t="s">
        <v>234</v>
      </c>
      <c r="R135" s="268"/>
      <c r="S135" s="268"/>
      <c r="T135" s="268" t="s">
        <v>11</v>
      </c>
      <c r="U135" s="268"/>
      <c r="V135" s="268"/>
      <c r="W135" s="268"/>
      <c r="X135" s="268"/>
      <c r="Y135" s="724" t="s">
        <v>4168</v>
      </c>
      <c r="Z135" s="724" t="s">
        <v>4169</v>
      </c>
      <c r="AA135" s="724" t="s">
        <v>4170</v>
      </c>
      <c r="AB135" s="173" t="s">
        <v>4171</v>
      </c>
      <c r="AC135" s="173"/>
      <c r="AD135" s="173"/>
      <c r="AE135" s="268"/>
      <c r="AF135" s="467"/>
      <c r="AG135" s="467"/>
      <c r="AH135" s="467"/>
      <c r="AI135" s="467"/>
      <c r="AJ135" s="467"/>
      <c r="AK135" s="467"/>
      <c r="AL135" s="467"/>
      <c r="AM135" s="467"/>
      <c r="AN135" s="467"/>
      <c r="AO135" s="467"/>
      <c r="AP135" s="467"/>
      <c r="AQ135" s="467"/>
      <c r="AR135" s="467"/>
      <c r="AS135" s="467"/>
      <c r="AT135" s="467"/>
      <c r="AU135" s="467"/>
      <c r="AV135" s="467"/>
      <c r="AW135" s="467"/>
      <c r="AX135" s="467"/>
      <c r="AY135" s="467"/>
    </row>
    <row r="136" ht="22.5" customHeight="1">
      <c r="A136" s="268">
        <v>9.0</v>
      </c>
      <c r="B136" s="268">
        <v>3.0</v>
      </c>
      <c r="C136" s="268" t="s">
        <v>247</v>
      </c>
      <c r="D136" s="268"/>
      <c r="E136" s="268"/>
      <c r="F136" s="268"/>
      <c r="G136" s="723">
        <v>1.0</v>
      </c>
      <c r="H136" s="267" t="s">
        <v>4172</v>
      </c>
      <c r="I136" s="267" t="s">
        <v>4173</v>
      </c>
      <c r="J136" s="268" t="s">
        <v>586</v>
      </c>
      <c r="K136" s="268" t="s">
        <v>4174</v>
      </c>
      <c r="L136" s="269">
        <v>43107.0</v>
      </c>
      <c r="M136" s="268" t="s">
        <v>350</v>
      </c>
      <c r="N136" s="268" t="s">
        <v>152</v>
      </c>
      <c r="O136" s="269">
        <v>45519.0</v>
      </c>
      <c r="P136" s="268" t="s">
        <v>42</v>
      </c>
      <c r="Q136" s="268" t="s">
        <v>234</v>
      </c>
      <c r="R136" s="268" t="s">
        <v>4175</v>
      </c>
      <c r="S136" s="268"/>
      <c r="T136" s="466" t="s">
        <v>22</v>
      </c>
      <c r="U136" s="268"/>
      <c r="V136" s="268"/>
      <c r="W136" s="268"/>
      <c r="X136" s="268"/>
      <c r="Y136" s="724" t="s">
        <v>4176</v>
      </c>
      <c r="Z136" s="724"/>
      <c r="AA136" s="724"/>
      <c r="AB136" s="173"/>
      <c r="AC136" s="173"/>
      <c r="AD136" s="173"/>
      <c r="AE136" s="268"/>
      <c r="AF136" s="510"/>
      <c r="AG136" s="510"/>
      <c r="AH136" s="510"/>
      <c r="AI136" s="510"/>
      <c r="AJ136" s="510"/>
      <c r="AK136" s="510"/>
      <c r="AL136" s="510"/>
      <c r="AM136" s="510"/>
      <c r="AN136" s="510"/>
      <c r="AO136" s="510"/>
      <c r="AP136" s="510"/>
      <c r="AQ136" s="467"/>
      <c r="AR136" s="467"/>
      <c r="AS136" s="467"/>
      <c r="AT136" s="467"/>
      <c r="AU136" s="467"/>
      <c r="AV136" s="467"/>
      <c r="AW136" s="467"/>
      <c r="AX136" s="467"/>
      <c r="AY136" s="467"/>
    </row>
    <row r="137" ht="22.5" customHeight="1">
      <c r="A137" s="268">
        <v>10.0</v>
      </c>
      <c r="B137" s="268">
        <v>3.0</v>
      </c>
      <c r="C137" s="268" t="s">
        <v>247</v>
      </c>
      <c r="D137" s="268"/>
      <c r="E137" s="268"/>
      <c r="F137" s="268"/>
      <c r="G137" s="723">
        <v>1.0</v>
      </c>
      <c r="H137" s="267" t="s">
        <v>4177</v>
      </c>
      <c r="I137" s="267" t="s">
        <v>4178</v>
      </c>
      <c r="J137" s="268" t="s">
        <v>569</v>
      </c>
      <c r="K137" s="268" t="s">
        <v>4179</v>
      </c>
      <c r="L137" s="269">
        <v>43349.0</v>
      </c>
      <c r="M137" s="268" t="s">
        <v>350</v>
      </c>
      <c r="N137" s="268" t="s">
        <v>151</v>
      </c>
      <c r="O137" s="269">
        <v>45665.0</v>
      </c>
      <c r="P137" s="268" t="s">
        <v>115</v>
      </c>
      <c r="Q137" s="268" t="s">
        <v>234</v>
      </c>
      <c r="R137" s="268" t="s">
        <v>4180</v>
      </c>
      <c r="S137" s="268"/>
      <c r="T137" s="268" t="s">
        <v>11</v>
      </c>
      <c r="U137" s="468"/>
      <c r="V137" s="468"/>
      <c r="W137" s="468"/>
      <c r="X137" s="268"/>
      <c r="Y137" s="724" t="s">
        <v>4181</v>
      </c>
      <c r="Z137" s="724"/>
      <c r="AA137" s="724"/>
      <c r="AB137" s="173"/>
      <c r="AC137" s="173"/>
      <c r="AD137" s="173"/>
      <c r="AE137" s="268"/>
      <c r="AF137" s="467"/>
      <c r="AG137" s="467"/>
      <c r="AH137" s="467"/>
      <c r="AI137" s="467"/>
      <c r="AJ137" s="467"/>
      <c r="AK137" s="467"/>
      <c r="AL137" s="467"/>
      <c r="AM137" s="467"/>
      <c r="AN137" s="467"/>
      <c r="AO137" s="467"/>
      <c r="AP137" s="467"/>
      <c r="AQ137" s="467"/>
      <c r="AR137" s="467"/>
      <c r="AS137" s="467"/>
      <c r="AT137" s="467"/>
      <c r="AU137" s="467"/>
      <c r="AV137" s="467"/>
      <c r="AW137" s="467"/>
      <c r="AX137" s="467"/>
      <c r="AY137" s="467"/>
    </row>
    <row r="138" ht="22.5" customHeight="1">
      <c r="A138" s="268">
        <v>11.0</v>
      </c>
      <c r="B138" s="268">
        <v>3.0</v>
      </c>
      <c r="C138" s="268" t="s">
        <v>247</v>
      </c>
      <c r="D138" s="268"/>
      <c r="E138" s="268"/>
      <c r="F138" s="268"/>
      <c r="G138" s="723">
        <v>1.0</v>
      </c>
      <c r="H138" s="267" t="s">
        <v>4182</v>
      </c>
      <c r="I138" s="267" t="s">
        <v>4183</v>
      </c>
      <c r="J138" s="268" t="s">
        <v>336</v>
      </c>
      <c r="K138" s="268" t="s">
        <v>4184</v>
      </c>
      <c r="L138" s="269">
        <v>43319.0</v>
      </c>
      <c r="M138" s="268" t="s">
        <v>338</v>
      </c>
      <c r="N138" s="268" t="s">
        <v>154</v>
      </c>
      <c r="O138" s="269">
        <v>45155.0</v>
      </c>
      <c r="P138" s="268" t="s">
        <v>133</v>
      </c>
      <c r="Q138" s="268" t="s">
        <v>232</v>
      </c>
      <c r="R138" s="268" t="s">
        <v>4185</v>
      </c>
      <c r="S138" s="268"/>
      <c r="T138" s="268" t="s">
        <v>11</v>
      </c>
      <c r="U138" s="268"/>
      <c r="V138" s="268"/>
      <c r="W138" s="268"/>
      <c r="X138" s="268"/>
      <c r="Y138" s="724" t="s">
        <v>4186</v>
      </c>
      <c r="Z138" s="724" t="s">
        <v>4187</v>
      </c>
      <c r="AA138" s="724"/>
      <c r="AB138" s="173"/>
      <c r="AC138" s="173"/>
      <c r="AD138" s="173"/>
      <c r="AE138" s="268"/>
      <c r="AF138" s="467"/>
      <c r="AG138" s="467"/>
      <c r="AH138" s="467"/>
      <c r="AI138" s="467"/>
      <c r="AJ138" s="467"/>
      <c r="AK138" s="467"/>
      <c r="AL138" s="467"/>
      <c r="AM138" s="467"/>
      <c r="AN138" s="467"/>
      <c r="AO138" s="467"/>
      <c r="AP138" s="467"/>
      <c r="AQ138" s="467"/>
      <c r="AR138" s="467"/>
      <c r="AS138" s="467"/>
      <c r="AT138" s="467"/>
      <c r="AU138" s="467"/>
      <c r="AV138" s="467"/>
      <c r="AW138" s="467"/>
      <c r="AX138" s="467"/>
      <c r="AY138" s="467"/>
    </row>
    <row r="139" ht="22.5" customHeight="1">
      <c r="A139" s="268">
        <v>12.0</v>
      </c>
      <c r="B139" s="268">
        <v>3.0</v>
      </c>
      <c r="C139" s="268" t="s">
        <v>247</v>
      </c>
      <c r="D139" s="268"/>
      <c r="E139" s="268"/>
      <c r="F139" s="268"/>
      <c r="G139" s="723">
        <v>1.0</v>
      </c>
      <c r="H139" s="267" t="s">
        <v>4188</v>
      </c>
      <c r="I139" s="267" t="s">
        <v>4189</v>
      </c>
      <c r="J139" s="268" t="s">
        <v>336</v>
      </c>
      <c r="K139" s="268" t="s">
        <v>4190</v>
      </c>
      <c r="L139" s="269">
        <v>43315.0</v>
      </c>
      <c r="M139" s="268" t="s">
        <v>350</v>
      </c>
      <c r="N139" s="268" t="s">
        <v>154</v>
      </c>
      <c r="O139" s="269">
        <v>44062.0</v>
      </c>
      <c r="P139" s="268" t="s">
        <v>133</v>
      </c>
      <c r="Q139" s="268" t="s">
        <v>232</v>
      </c>
      <c r="R139" s="268" t="s">
        <v>4191</v>
      </c>
      <c r="S139" s="268"/>
      <c r="T139" s="268" t="s">
        <v>11</v>
      </c>
      <c r="U139" s="268"/>
      <c r="V139" s="268"/>
      <c r="W139" s="468"/>
      <c r="X139" s="268"/>
      <c r="Y139" s="741" t="s">
        <v>4192</v>
      </c>
      <c r="Z139" s="741" t="s">
        <v>4193</v>
      </c>
      <c r="AA139" s="741" t="s">
        <v>4194</v>
      </c>
      <c r="AB139" s="205" t="s">
        <v>4195</v>
      </c>
      <c r="AC139" s="173" t="s">
        <v>150</v>
      </c>
      <c r="AD139" s="173"/>
      <c r="AE139" s="268"/>
      <c r="AF139" s="467"/>
      <c r="AG139" s="467"/>
      <c r="AH139" s="467"/>
      <c r="AI139" s="467"/>
      <c r="AJ139" s="467"/>
      <c r="AK139" s="467"/>
      <c r="AL139" s="467"/>
      <c r="AM139" s="467"/>
      <c r="AN139" s="467"/>
      <c r="AO139" s="467"/>
      <c r="AP139" s="467"/>
      <c r="AQ139" s="467"/>
      <c r="AR139" s="467"/>
      <c r="AS139" s="467"/>
      <c r="AT139" s="467"/>
      <c r="AU139" s="467"/>
      <c r="AV139" s="467"/>
      <c r="AW139" s="467"/>
      <c r="AX139" s="467"/>
      <c r="AY139" s="467"/>
    </row>
    <row r="140" ht="22.5" customHeight="1">
      <c r="A140" s="268">
        <v>13.0</v>
      </c>
      <c r="B140" s="268">
        <v>3.0</v>
      </c>
      <c r="C140" s="268" t="s">
        <v>247</v>
      </c>
      <c r="D140" s="268"/>
      <c r="E140" s="268"/>
      <c r="F140" s="268"/>
      <c r="G140" s="723">
        <v>1.0</v>
      </c>
      <c r="H140" s="267" t="s">
        <v>4196</v>
      </c>
      <c r="I140" s="267" t="s">
        <v>4197</v>
      </c>
      <c r="J140" s="268" t="s">
        <v>407</v>
      </c>
      <c r="K140" s="268" t="s">
        <v>4198</v>
      </c>
      <c r="L140" s="269">
        <v>43083.0</v>
      </c>
      <c r="M140" s="268" t="s">
        <v>338</v>
      </c>
      <c r="N140" s="268" t="s">
        <v>151</v>
      </c>
      <c r="O140" s="269">
        <v>44566.0</v>
      </c>
      <c r="P140" s="268" t="s">
        <v>115</v>
      </c>
      <c r="Q140" s="268" t="s">
        <v>230</v>
      </c>
      <c r="R140" s="268" t="s">
        <v>4199</v>
      </c>
      <c r="S140" s="268"/>
      <c r="T140" s="268" t="s">
        <v>11</v>
      </c>
      <c r="U140" s="268"/>
      <c r="V140" s="268"/>
      <c r="W140" s="268"/>
      <c r="X140" s="268"/>
      <c r="Y140" s="724" t="s">
        <v>4200</v>
      </c>
      <c r="Z140" s="724" t="s">
        <v>4201</v>
      </c>
      <c r="AA140" s="724" t="s">
        <v>4202</v>
      </c>
      <c r="AB140" s="728" t="s">
        <v>4203</v>
      </c>
      <c r="AC140" s="173"/>
      <c r="AD140" s="173"/>
      <c r="AE140" s="268"/>
      <c r="AF140" s="467"/>
      <c r="AG140" s="467"/>
      <c r="AH140" s="467"/>
      <c r="AI140" s="467"/>
      <c r="AJ140" s="467"/>
      <c r="AK140" s="467"/>
      <c r="AL140" s="467"/>
      <c r="AM140" s="467"/>
      <c r="AN140" s="467"/>
      <c r="AO140" s="467"/>
      <c r="AP140" s="467"/>
      <c r="AQ140" s="467"/>
      <c r="AR140" s="467"/>
      <c r="AS140" s="467"/>
      <c r="AT140" s="467"/>
      <c r="AU140" s="467"/>
      <c r="AV140" s="467"/>
      <c r="AW140" s="467"/>
      <c r="AX140" s="467"/>
      <c r="AY140" s="467"/>
    </row>
    <row r="141" ht="22.5" customHeight="1">
      <c r="A141" s="268">
        <v>14.0</v>
      </c>
      <c r="B141" s="268">
        <v>3.0</v>
      </c>
      <c r="C141" s="268" t="s">
        <v>247</v>
      </c>
      <c r="D141" s="268"/>
      <c r="E141" s="268"/>
      <c r="F141" s="268"/>
      <c r="G141" s="723">
        <v>1.0</v>
      </c>
      <c r="H141" s="267" t="s">
        <v>4204</v>
      </c>
      <c r="I141" s="267" t="s">
        <v>4205</v>
      </c>
      <c r="J141" s="468" t="s">
        <v>336</v>
      </c>
      <c r="K141" s="468" t="s">
        <v>4206</v>
      </c>
      <c r="L141" s="469">
        <v>43208.0</v>
      </c>
      <c r="M141" s="468" t="s">
        <v>350</v>
      </c>
      <c r="N141" s="468" t="s">
        <v>153</v>
      </c>
      <c r="O141" s="469">
        <v>44062.0</v>
      </c>
      <c r="P141" s="268" t="s">
        <v>133</v>
      </c>
      <c r="Q141" s="268" t="s">
        <v>230</v>
      </c>
      <c r="R141" s="268" t="s">
        <v>4207</v>
      </c>
      <c r="S141" s="268"/>
      <c r="T141" s="268" t="s">
        <v>11</v>
      </c>
      <c r="U141" s="268"/>
      <c r="V141" s="268"/>
      <c r="W141" s="268"/>
      <c r="X141" s="468"/>
      <c r="Y141" s="724" t="s">
        <v>4208</v>
      </c>
      <c r="Z141" s="724" t="s">
        <v>4209</v>
      </c>
      <c r="AA141" s="724" t="s">
        <v>4210</v>
      </c>
      <c r="AB141" s="359" t="s">
        <v>4211</v>
      </c>
      <c r="AC141" s="725" t="s">
        <v>4212</v>
      </c>
      <c r="AD141" s="359"/>
      <c r="AE141" s="268"/>
      <c r="AF141" s="385"/>
      <c r="AG141" s="467"/>
      <c r="AH141" s="467"/>
      <c r="AI141" s="467"/>
      <c r="AJ141" s="467"/>
      <c r="AK141" s="467"/>
      <c r="AL141" s="467"/>
      <c r="AM141" s="467"/>
      <c r="AN141" s="467"/>
      <c r="AO141" s="467"/>
      <c r="AP141" s="467"/>
      <c r="AQ141" s="467"/>
      <c r="AR141" s="467"/>
      <c r="AS141" s="467"/>
      <c r="AT141" s="467"/>
      <c r="AU141" s="467"/>
      <c r="AV141" s="467"/>
      <c r="AW141" s="467"/>
      <c r="AX141" s="467"/>
      <c r="AY141" s="467"/>
    </row>
    <row r="142" ht="22.5" customHeight="1">
      <c r="A142" s="268">
        <v>15.0</v>
      </c>
      <c r="B142" s="268">
        <v>3.0</v>
      </c>
      <c r="C142" s="268" t="s">
        <v>247</v>
      </c>
      <c r="D142" s="268"/>
      <c r="E142" s="268"/>
      <c r="F142" s="268"/>
      <c r="G142" s="723">
        <v>1.0</v>
      </c>
      <c r="H142" s="267" t="s">
        <v>4213</v>
      </c>
      <c r="I142" s="267" t="s">
        <v>4214</v>
      </c>
      <c r="J142" s="468" t="s">
        <v>2137</v>
      </c>
      <c r="K142" s="468" t="s">
        <v>4215</v>
      </c>
      <c r="L142" s="469">
        <v>43288.0</v>
      </c>
      <c r="M142" s="468" t="s">
        <v>338</v>
      </c>
      <c r="N142" s="468" t="s">
        <v>151</v>
      </c>
      <c r="O142" s="469">
        <v>44062.0</v>
      </c>
      <c r="P142" s="468" t="s">
        <v>9</v>
      </c>
      <c r="Q142" s="268" t="s">
        <v>230</v>
      </c>
      <c r="R142" s="268" t="s">
        <v>4216</v>
      </c>
      <c r="S142" s="268"/>
      <c r="T142" s="268" t="s">
        <v>11</v>
      </c>
      <c r="U142" s="268"/>
      <c r="V142" s="268"/>
      <c r="W142" s="268"/>
      <c r="X142" s="268"/>
      <c r="Y142" s="178" t="s">
        <v>4217</v>
      </c>
      <c r="Z142" s="178" t="s">
        <v>4218</v>
      </c>
      <c r="AA142" s="178" t="s">
        <v>4219</v>
      </c>
      <c r="AB142" s="178" t="s">
        <v>4220</v>
      </c>
      <c r="AC142" s="178" t="s">
        <v>4221</v>
      </c>
      <c r="AD142" s="510"/>
      <c r="AE142" s="268"/>
      <c r="AF142" s="338"/>
      <c r="AG142" s="338"/>
      <c r="AH142" s="338"/>
      <c r="AI142" s="338"/>
      <c r="AJ142" s="338"/>
      <c r="AK142" s="467"/>
      <c r="AL142" s="467"/>
      <c r="AM142" s="467"/>
      <c r="AN142" s="467"/>
      <c r="AO142" s="467"/>
      <c r="AP142" s="467"/>
      <c r="AQ142" s="467"/>
      <c r="AR142" s="467"/>
      <c r="AS142" s="467"/>
      <c r="AT142" s="467"/>
      <c r="AU142" s="467"/>
      <c r="AV142" s="467"/>
      <c r="AW142" s="467"/>
      <c r="AX142" s="467"/>
      <c r="AY142" s="467"/>
    </row>
    <row r="143" ht="22.5" customHeight="1">
      <c r="A143" s="268">
        <v>16.0</v>
      </c>
      <c r="B143" s="268">
        <v>3.0</v>
      </c>
      <c r="C143" s="268" t="s">
        <v>247</v>
      </c>
      <c r="D143" s="268"/>
      <c r="E143" s="268"/>
      <c r="F143" s="268" t="s">
        <v>334</v>
      </c>
      <c r="G143" s="723">
        <v>1.0</v>
      </c>
      <c r="H143" s="267" t="s">
        <v>4222</v>
      </c>
      <c r="I143" s="267" t="s">
        <v>4223</v>
      </c>
      <c r="J143" s="468" t="s">
        <v>4224</v>
      </c>
      <c r="K143" s="468" t="s">
        <v>4225</v>
      </c>
      <c r="L143" s="469">
        <v>43083.0</v>
      </c>
      <c r="M143" s="468" t="s">
        <v>350</v>
      </c>
      <c r="N143" s="468" t="s">
        <v>154</v>
      </c>
      <c r="O143" s="469">
        <v>45519.0</v>
      </c>
      <c r="P143" s="468" t="s">
        <v>42</v>
      </c>
      <c r="Q143" s="268" t="s">
        <v>230</v>
      </c>
      <c r="R143" s="268" t="s">
        <v>4226</v>
      </c>
      <c r="S143" s="268"/>
      <c r="T143" s="268" t="s">
        <v>11</v>
      </c>
      <c r="U143" s="468"/>
      <c r="V143" s="468"/>
      <c r="W143" s="268"/>
      <c r="X143" s="268"/>
      <c r="Y143" s="724" t="s">
        <v>4227</v>
      </c>
      <c r="Z143" s="724"/>
      <c r="AA143" s="724"/>
      <c r="AB143" s="173"/>
      <c r="AC143" s="173"/>
      <c r="AD143" s="173"/>
      <c r="AE143" s="268"/>
      <c r="AF143" s="338"/>
      <c r="AG143" s="338"/>
      <c r="AH143" s="338"/>
      <c r="AI143" s="338"/>
      <c r="AJ143" s="338"/>
      <c r="AK143" s="467"/>
      <c r="AL143" s="467"/>
      <c r="AM143" s="467"/>
      <c r="AN143" s="467"/>
      <c r="AO143" s="467"/>
      <c r="AP143" s="467"/>
      <c r="AQ143" s="467"/>
      <c r="AR143" s="467"/>
      <c r="AS143" s="467"/>
      <c r="AT143" s="467"/>
      <c r="AU143" s="467"/>
      <c r="AV143" s="467"/>
      <c r="AW143" s="467"/>
      <c r="AX143" s="467"/>
      <c r="AY143" s="467"/>
    </row>
    <row r="144" ht="22.5" customHeight="1">
      <c r="A144" s="268">
        <v>17.0</v>
      </c>
      <c r="B144" s="268">
        <v>3.0</v>
      </c>
      <c r="C144" s="268" t="s">
        <v>247</v>
      </c>
      <c r="D144" s="268"/>
      <c r="E144" s="268"/>
      <c r="F144" s="268"/>
      <c r="G144" s="723">
        <v>1.0</v>
      </c>
      <c r="H144" s="267" t="s">
        <v>4228</v>
      </c>
      <c r="I144" s="267" t="s">
        <v>4229</v>
      </c>
      <c r="J144" s="468" t="s">
        <v>361</v>
      </c>
      <c r="K144" s="468" t="s">
        <v>4230</v>
      </c>
      <c r="L144" s="469">
        <v>43187.0</v>
      </c>
      <c r="M144" s="468" t="s">
        <v>338</v>
      </c>
      <c r="N144" s="468" t="s">
        <v>153</v>
      </c>
      <c r="O144" s="469">
        <v>45519.0</v>
      </c>
      <c r="P144" s="468" t="s">
        <v>9</v>
      </c>
      <c r="Q144" s="268" t="s">
        <v>230</v>
      </c>
      <c r="R144" s="268" t="s">
        <v>4231</v>
      </c>
      <c r="S144" s="268"/>
      <c r="T144" s="466" t="s">
        <v>22</v>
      </c>
      <c r="U144" s="468"/>
      <c r="V144" s="468"/>
      <c r="W144" s="268"/>
      <c r="X144" s="268"/>
      <c r="Y144" s="724" t="s">
        <v>4232</v>
      </c>
      <c r="Z144" s="724"/>
      <c r="AA144" s="724"/>
      <c r="AB144" s="173"/>
      <c r="AC144" s="173"/>
      <c r="AD144" s="173"/>
      <c r="AE144" s="268"/>
      <c r="AF144" s="338"/>
      <c r="AG144" s="338"/>
      <c r="AH144" s="338"/>
      <c r="AI144" s="338"/>
      <c r="AJ144" s="338"/>
      <c r="AK144" s="467"/>
      <c r="AL144" s="467"/>
      <c r="AM144" s="467"/>
      <c r="AN144" s="467"/>
      <c r="AO144" s="467"/>
      <c r="AP144" s="467"/>
      <c r="AQ144" s="467"/>
      <c r="AR144" s="467"/>
      <c r="AS144" s="467"/>
      <c r="AT144" s="467"/>
      <c r="AU144" s="467"/>
      <c r="AV144" s="467"/>
      <c r="AW144" s="467"/>
      <c r="AX144" s="467"/>
      <c r="AY144" s="467"/>
    </row>
    <row r="145" ht="14.25" customHeight="1">
      <c r="A145" s="268">
        <v>18.0</v>
      </c>
      <c r="B145" s="268">
        <v>3.0</v>
      </c>
      <c r="C145" s="268" t="s">
        <v>247</v>
      </c>
      <c r="D145" s="352"/>
      <c r="E145" s="352"/>
      <c r="F145" s="352"/>
      <c r="G145" s="729">
        <v>1.0</v>
      </c>
      <c r="H145" s="618" t="s">
        <v>4233</v>
      </c>
      <c r="I145" s="618" t="s">
        <v>4234</v>
      </c>
      <c r="J145" s="497" t="s">
        <v>569</v>
      </c>
      <c r="K145" s="497" t="s">
        <v>4235</v>
      </c>
      <c r="L145" s="498">
        <v>43130.0</v>
      </c>
      <c r="M145" s="497" t="s">
        <v>350</v>
      </c>
      <c r="N145" s="497"/>
      <c r="O145" s="498">
        <v>45883.0</v>
      </c>
      <c r="P145" s="497" t="s">
        <v>115</v>
      </c>
      <c r="Q145" s="352" t="s">
        <v>345</v>
      </c>
      <c r="R145" s="352" t="s">
        <v>4236</v>
      </c>
      <c r="S145" s="352"/>
      <c r="T145" s="352" t="s">
        <v>26</v>
      </c>
      <c r="U145" s="352" t="s">
        <v>15</v>
      </c>
      <c r="V145" s="352"/>
      <c r="W145" s="352"/>
      <c r="X145" s="352"/>
      <c r="Y145" s="188"/>
      <c r="Z145" s="188"/>
      <c r="AA145" s="188"/>
      <c r="AB145" s="188"/>
      <c r="AC145" s="188"/>
      <c r="AD145" s="502"/>
      <c r="AE145" s="502"/>
      <c r="AF145" s="502"/>
      <c r="AG145" s="502"/>
      <c r="AH145" s="502"/>
      <c r="AI145" s="502"/>
      <c r="AJ145" s="502"/>
      <c r="AK145" s="502"/>
      <c r="AL145" s="502"/>
      <c r="AM145" s="502"/>
      <c r="AN145" s="502"/>
      <c r="AO145" s="502"/>
      <c r="AP145" s="502"/>
      <c r="AQ145" s="502"/>
      <c r="AR145" s="502"/>
      <c r="AS145" s="502"/>
      <c r="AT145" s="502"/>
      <c r="AU145" s="502"/>
      <c r="AV145" s="502"/>
      <c r="AW145" s="502"/>
      <c r="AX145" s="730"/>
      <c r="AY145" s="730"/>
    </row>
    <row r="146" ht="22.5" customHeight="1">
      <c r="A146" s="268">
        <v>19.0</v>
      </c>
      <c r="B146" s="268">
        <v>3.0</v>
      </c>
      <c r="C146" s="268" t="s">
        <v>247</v>
      </c>
      <c r="D146" s="352"/>
      <c r="E146" s="352"/>
      <c r="F146" s="352"/>
      <c r="G146" s="729">
        <v>1.0</v>
      </c>
      <c r="H146" s="184" t="s">
        <v>4237</v>
      </c>
      <c r="I146" s="618" t="s">
        <v>4238</v>
      </c>
      <c r="J146" s="352" t="s">
        <v>361</v>
      </c>
      <c r="K146" s="182" t="s">
        <v>4239</v>
      </c>
      <c r="L146" s="623">
        <v>43221.0</v>
      </c>
      <c r="M146" s="352" t="s">
        <v>338</v>
      </c>
      <c r="N146" s="352"/>
      <c r="O146" s="498">
        <v>45883.0</v>
      </c>
      <c r="P146" s="352" t="s">
        <v>133</v>
      </c>
      <c r="Q146" s="352" t="s">
        <v>345</v>
      </c>
      <c r="R146" s="352" t="s">
        <v>4240</v>
      </c>
      <c r="S146" s="352"/>
      <c r="T146" s="352" t="s">
        <v>26</v>
      </c>
      <c r="U146" s="352" t="s">
        <v>15</v>
      </c>
      <c r="V146" s="352"/>
      <c r="W146" s="352"/>
      <c r="X146" s="352"/>
      <c r="Y146" s="352"/>
      <c r="Z146" s="352"/>
      <c r="AA146" s="352"/>
      <c r="AB146" s="183"/>
      <c r="AC146" s="183"/>
      <c r="AD146" s="183"/>
      <c r="AE146" s="352"/>
      <c r="AF146" s="497"/>
      <c r="AG146" s="497"/>
      <c r="AH146" s="497"/>
      <c r="AI146" s="497"/>
      <c r="AJ146" s="497"/>
      <c r="AK146" s="497"/>
      <c r="AL146" s="497"/>
      <c r="AM146" s="497"/>
      <c r="AN146" s="497"/>
      <c r="AO146" s="497"/>
      <c r="AP146" s="497"/>
      <c r="AQ146" s="497"/>
      <c r="AR146" s="497"/>
      <c r="AS146" s="497"/>
      <c r="AT146" s="497"/>
      <c r="AU146" s="497"/>
      <c r="AV146" s="497"/>
      <c r="AW146" s="497"/>
      <c r="AX146" s="497"/>
      <c r="AY146" s="497"/>
    </row>
    <row r="147" ht="14.25" customHeight="1">
      <c r="A147" s="268">
        <v>20.0</v>
      </c>
      <c r="B147" s="268">
        <v>3.0</v>
      </c>
      <c r="C147" s="268" t="s">
        <v>247</v>
      </c>
      <c r="D147" s="352" t="s">
        <v>334</v>
      </c>
      <c r="E147" s="352"/>
      <c r="F147" s="352"/>
      <c r="G147" s="729">
        <v>1.0</v>
      </c>
      <c r="H147" s="618" t="s">
        <v>4241</v>
      </c>
      <c r="I147" s="618" t="s">
        <v>4242</v>
      </c>
      <c r="J147" s="497" t="s">
        <v>884</v>
      </c>
      <c r="K147" s="497" t="s">
        <v>4243</v>
      </c>
      <c r="L147" s="498">
        <v>43307.0</v>
      </c>
      <c r="M147" s="497" t="s">
        <v>338</v>
      </c>
      <c r="N147" s="497"/>
      <c r="O147" s="498">
        <v>45883.0</v>
      </c>
      <c r="P147" s="497" t="s">
        <v>9</v>
      </c>
      <c r="Q147" s="352" t="s">
        <v>345</v>
      </c>
      <c r="R147" s="352" t="s">
        <v>4244</v>
      </c>
      <c r="S147" s="352" t="s">
        <v>4245</v>
      </c>
      <c r="T147" s="352" t="s">
        <v>11</v>
      </c>
      <c r="U147" s="352"/>
      <c r="V147" s="352"/>
      <c r="W147" s="352"/>
      <c r="X147" s="352"/>
      <c r="Y147" s="188"/>
      <c r="Z147" s="188"/>
      <c r="AA147" s="188"/>
      <c r="AB147" s="188"/>
      <c r="AC147" s="188"/>
      <c r="AD147" s="502"/>
      <c r="AE147" s="502"/>
      <c r="AF147" s="502"/>
      <c r="AG147" s="502"/>
      <c r="AH147" s="502"/>
      <c r="AI147" s="502"/>
      <c r="AJ147" s="502"/>
      <c r="AK147" s="502"/>
      <c r="AL147" s="502"/>
      <c r="AM147" s="502"/>
      <c r="AN147" s="502"/>
      <c r="AO147" s="502"/>
      <c r="AP147" s="502"/>
      <c r="AQ147" s="502"/>
      <c r="AR147" s="502"/>
      <c r="AS147" s="502"/>
      <c r="AT147" s="502"/>
      <c r="AU147" s="502"/>
      <c r="AV147" s="502"/>
      <c r="AW147" s="502"/>
      <c r="AX147" s="730"/>
      <c r="AY147" s="730"/>
    </row>
    <row r="148" ht="14.25" customHeight="1">
      <c r="A148" s="268">
        <v>21.0</v>
      </c>
      <c r="B148" s="535">
        <v>3.0</v>
      </c>
      <c r="C148" s="535" t="s">
        <v>247</v>
      </c>
      <c r="D148" s="535"/>
      <c r="E148" s="535"/>
      <c r="F148" s="535"/>
      <c r="G148" s="758">
        <v>1.0</v>
      </c>
      <c r="H148" s="759"/>
      <c r="I148" s="759"/>
      <c r="J148" s="538" t="s">
        <v>1606</v>
      </c>
      <c r="K148" s="538" t="s">
        <v>4246</v>
      </c>
      <c r="L148" s="539">
        <v>43330.0</v>
      </c>
      <c r="M148" s="538" t="s">
        <v>338</v>
      </c>
      <c r="N148" s="777"/>
      <c r="O148" s="539">
        <v>45883.0</v>
      </c>
      <c r="P148" s="535" t="s">
        <v>133</v>
      </c>
      <c r="Q148" s="535" t="s">
        <v>345</v>
      </c>
      <c r="R148" s="535" t="s">
        <v>4247</v>
      </c>
      <c r="S148" s="535"/>
      <c r="T148" s="535" t="s">
        <v>26</v>
      </c>
      <c r="U148" s="778"/>
      <c r="V148" s="535"/>
      <c r="W148" s="535"/>
      <c r="X148" s="535"/>
      <c r="Y148" s="543"/>
      <c r="Z148" s="543"/>
      <c r="AA148" s="543"/>
      <c r="AB148" s="543"/>
      <c r="AC148" s="543"/>
      <c r="AD148" s="553"/>
      <c r="AE148" s="553"/>
      <c r="AF148" s="553"/>
      <c r="AG148" s="553"/>
      <c r="AH148" s="553"/>
      <c r="AI148" s="553"/>
      <c r="AJ148" s="553"/>
      <c r="AK148" s="553"/>
      <c r="AL148" s="553"/>
      <c r="AM148" s="553"/>
      <c r="AN148" s="553"/>
      <c r="AO148" s="553"/>
      <c r="AP148" s="553"/>
      <c r="AQ148" s="553"/>
      <c r="AR148" s="553"/>
      <c r="AS148" s="553"/>
      <c r="AT148" s="553"/>
      <c r="AU148" s="553"/>
      <c r="AV148" s="553"/>
      <c r="AW148" s="553"/>
      <c r="AX148" s="762"/>
      <c r="AY148" s="762"/>
    </row>
    <row r="149" ht="22.5" customHeight="1">
      <c r="A149" s="268">
        <v>22.0</v>
      </c>
      <c r="B149" s="268"/>
      <c r="C149" s="268"/>
      <c r="D149" s="268"/>
      <c r="E149" s="268"/>
      <c r="F149" s="268"/>
      <c r="G149" s="723"/>
      <c r="H149" s="267"/>
      <c r="I149" s="267"/>
      <c r="J149" s="268"/>
      <c r="K149" s="268"/>
      <c r="L149" s="747"/>
      <c r="M149" s="748"/>
      <c r="N149" s="748"/>
      <c r="O149" s="747"/>
      <c r="P149" s="748"/>
      <c r="Q149" s="748"/>
      <c r="R149" s="748"/>
      <c r="S149" s="748"/>
      <c r="T149" s="748"/>
      <c r="U149" s="749"/>
      <c r="V149" s="749"/>
      <c r="W149" s="748"/>
      <c r="X149" s="748"/>
      <c r="Y149" s="767"/>
      <c r="Z149" s="767"/>
      <c r="AA149" s="767"/>
      <c r="AB149" s="768"/>
      <c r="AC149" s="768"/>
      <c r="AD149" s="768"/>
      <c r="AE149" s="268"/>
      <c r="AF149" s="338"/>
      <c r="AG149" s="338"/>
      <c r="AH149" s="338"/>
      <c r="AI149" s="338"/>
      <c r="AJ149" s="338"/>
      <c r="AK149" s="467"/>
      <c r="AL149" s="467"/>
      <c r="AM149" s="467"/>
      <c r="AN149" s="467"/>
      <c r="AO149" s="467"/>
      <c r="AP149" s="467"/>
      <c r="AQ149" s="467"/>
      <c r="AR149" s="467"/>
      <c r="AS149" s="467"/>
      <c r="AT149" s="467"/>
      <c r="AU149" s="467"/>
      <c r="AV149" s="467"/>
      <c r="AW149" s="467"/>
      <c r="AX149" s="467"/>
      <c r="AY149" s="467"/>
    </row>
    <row r="150" ht="22.5" customHeight="1">
      <c r="A150" s="268">
        <v>23.0</v>
      </c>
      <c r="B150" s="268"/>
      <c r="C150" s="268"/>
      <c r="D150" s="268"/>
      <c r="E150" s="268"/>
      <c r="F150" s="268"/>
      <c r="G150" s="723"/>
      <c r="H150" s="267"/>
      <c r="I150" s="267"/>
      <c r="J150" s="268"/>
      <c r="K150" s="268"/>
      <c r="L150" s="747"/>
      <c r="M150" s="748"/>
      <c r="N150" s="748"/>
      <c r="O150" s="747"/>
      <c r="P150" s="748"/>
      <c r="Q150" s="748"/>
      <c r="R150" s="748"/>
      <c r="S150" s="748"/>
      <c r="T150" s="748"/>
      <c r="U150" s="749"/>
      <c r="V150" s="749"/>
      <c r="W150" s="748"/>
      <c r="X150" s="748"/>
      <c r="Y150" s="767"/>
      <c r="Z150" s="767"/>
      <c r="AA150" s="767"/>
      <c r="AB150" s="768"/>
      <c r="AC150" s="768"/>
      <c r="AD150" s="768"/>
      <c r="AE150" s="268"/>
      <c r="AF150" s="338"/>
      <c r="AG150" s="338"/>
      <c r="AH150" s="338"/>
      <c r="AI150" s="338"/>
      <c r="AJ150" s="338"/>
      <c r="AK150" s="467"/>
      <c r="AL150" s="467"/>
      <c r="AM150" s="467"/>
      <c r="AN150" s="467"/>
      <c r="AO150" s="467"/>
      <c r="AP150" s="467"/>
      <c r="AQ150" s="467"/>
      <c r="AR150" s="467"/>
      <c r="AS150" s="467"/>
      <c r="AT150" s="467"/>
      <c r="AU150" s="467"/>
      <c r="AV150" s="467"/>
      <c r="AW150" s="467"/>
      <c r="AX150" s="467"/>
      <c r="AY150" s="467"/>
    </row>
    <row r="151" ht="22.5" customHeight="1">
      <c r="A151" s="268">
        <v>24.0</v>
      </c>
      <c r="B151" s="268"/>
      <c r="C151" s="268"/>
      <c r="D151" s="268"/>
      <c r="E151" s="268"/>
      <c r="F151" s="268"/>
      <c r="G151" s="723"/>
      <c r="H151" s="267"/>
      <c r="I151" s="267"/>
      <c r="J151" s="268"/>
      <c r="K151" s="268"/>
      <c r="L151" s="747"/>
      <c r="M151" s="748"/>
      <c r="N151" s="748"/>
      <c r="O151" s="747"/>
      <c r="P151" s="748"/>
      <c r="Q151" s="748"/>
      <c r="R151" s="748"/>
      <c r="S151" s="748"/>
      <c r="T151" s="748"/>
      <c r="U151" s="749"/>
      <c r="V151" s="749"/>
      <c r="W151" s="748"/>
      <c r="X151" s="748"/>
      <c r="Y151" s="767"/>
      <c r="Z151" s="767"/>
      <c r="AA151" s="767"/>
      <c r="AB151" s="768"/>
      <c r="AC151" s="768"/>
      <c r="AD151" s="768"/>
      <c r="AE151" s="268"/>
      <c r="AF151" s="338"/>
      <c r="AG151" s="338"/>
      <c r="AH151" s="338"/>
      <c r="AI151" s="338"/>
      <c r="AJ151" s="338"/>
      <c r="AK151" s="467"/>
      <c r="AL151" s="467"/>
      <c r="AM151" s="467"/>
      <c r="AN151" s="467"/>
      <c r="AO151" s="467"/>
      <c r="AP151" s="467"/>
      <c r="AQ151" s="467"/>
      <c r="AR151" s="467"/>
      <c r="AS151" s="467"/>
      <c r="AT151" s="467"/>
      <c r="AU151" s="467"/>
      <c r="AV151" s="467"/>
      <c r="AW151" s="467"/>
      <c r="AX151" s="467"/>
      <c r="AY151" s="467"/>
    </row>
    <row r="152" ht="14.25" customHeight="1">
      <c r="A152" s="717" t="s">
        <v>4248</v>
      </c>
      <c r="B152" s="25"/>
      <c r="C152" s="25"/>
      <c r="D152" s="25"/>
      <c r="E152" s="25"/>
      <c r="F152" s="25"/>
      <c r="G152" s="25"/>
      <c r="H152" s="25"/>
      <c r="I152" s="25"/>
      <c r="J152" s="25"/>
      <c r="K152" s="26"/>
      <c r="L152" s="718"/>
      <c r="M152" s="719"/>
      <c r="N152" s="720"/>
      <c r="O152" s="718"/>
      <c r="P152" s="719"/>
      <c r="Q152" s="719"/>
      <c r="R152" s="719"/>
      <c r="S152" s="719"/>
      <c r="T152" s="719"/>
      <c r="U152" s="720"/>
      <c r="V152" s="720"/>
      <c r="W152" s="720"/>
      <c r="X152" s="720"/>
      <c r="Y152" s="721"/>
      <c r="Z152" s="721"/>
      <c r="AA152" s="721"/>
      <c r="AB152" s="719"/>
      <c r="AC152" s="719"/>
      <c r="AD152" s="719"/>
      <c r="AE152" s="740"/>
      <c r="AF152" s="722"/>
      <c r="AG152" s="722"/>
      <c r="AH152" s="722"/>
      <c r="AI152" s="722"/>
      <c r="AJ152" s="722"/>
      <c r="AK152" s="722"/>
      <c r="AL152" s="722"/>
      <c r="AM152" s="722"/>
      <c r="AN152" s="722"/>
      <c r="AO152" s="722"/>
      <c r="AP152" s="722"/>
      <c r="AQ152" s="722"/>
      <c r="AR152" s="722"/>
      <c r="AS152" s="722"/>
      <c r="AT152" s="722"/>
      <c r="AU152" s="722"/>
      <c r="AV152" s="722"/>
      <c r="AW152" s="722"/>
      <c r="AX152" s="722"/>
      <c r="AY152" s="722"/>
    </row>
    <row r="153" ht="22.5" customHeight="1">
      <c r="A153" s="268">
        <v>1.0</v>
      </c>
      <c r="B153" s="268">
        <v>6.0</v>
      </c>
      <c r="C153" s="268" t="s">
        <v>249</v>
      </c>
      <c r="D153" s="268"/>
      <c r="E153" s="268"/>
      <c r="F153" s="268"/>
      <c r="G153" s="723">
        <v>1.0</v>
      </c>
      <c r="H153" s="267" t="s">
        <v>4249</v>
      </c>
      <c r="I153" s="267" t="s">
        <v>4250</v>
      </c>
      <c r="J153" s="268" t="s">
        <v>4251</v>
      </c>
      <c r="K153" s="268" t="s">
        <v>4252</v>
      </c>
      <c r="L153" s="269">
        <v>43032.0</v>
      </c>
      <c r="M153" s="268" t="s">
        <v>350</v>
      </c>
      <c r="N153" s="268" t="s">
        <v>153</v>
      </c>
      <c r="O153" s="269">
        <v>44790.0</v>
      </c>
      <c r="P153" s="268" t="s">
        <v>37</v>
      </c>
      <c r="Q153" s="268" t="s">
        <v>220</v>
      </c>
      <c r="R153" s="268" t="s">
        <v>4253</v>
      </c>
      <c r="S153" s="268"/>
      <c r="T153" s="268" t="s">
        <v>11</v>
      </c>
      <c r="U153" s="468"/>
      <c r="V153" s="468"/>
      <c r="W153" s="468"/>
      <c r="X153" s="268"/>
      <c r="Y153" s="724" t="s">
        <v>4254</v>
      </c>
      <c r="Z153" s="724" t="s">
        <v>4255</v>
      </c>
      <c r="AA153" s="724" t="s">
        <v>4256</v>
      </c>
      <c r="AB153" s="725"/>
      <c r="AC153" s="725"/>
      <c r="AD153" s="173"/>
      <c r="AE153" s="268"/>
      <c r="AF153" s="467"/>
      <c r="AG153" s="467"/>
      <c r="AH153" s="467"/>
      <c r="AI153" s="467"/>
      <c r="AJ153" s="467"/>
      <c r="AK153" s="467"/>
      <c r="AL153" s="467"/>
      <c r="AM153" s="467"/>
      <c r="AN153" s="467"/>
      <c r="AO153" s="467"/>
      <c r="AP153" s="467"/>
      <c r="AQ153" s="467"/>
      <c r="AR153" s="467"/>
      <c r="AS153" s="467"/>
      <c r="AT153" s="467"/>
      <c r="AU153" s="467"/>
      <c r="AV153" s="467"/>
      <c r="AW153" s="467"/>
      <c r="AX153" s="467"/>
      <c r="AY153" s="467"/>
    </row>
    <row r="154" ht="22.5" customHeight="1">
      <c r="A154" s="268">
        <v>2.0</v>
      </c>
      <c r="B154" s="268">
        <v>6.0</v>
      </c>
      <c r="C154" s="268" t="s">
        <v>249</v>
      </c>
      <c r="D154" s="268"/>
      <c r="E154" s="268"/>
      <c r="F154" s="268"/>
      <c r="G154" s="723">
        <v>1.0</v>
      </c>
      <c r="H154" s="267" t="s">
        <v>4257</v>
      </c>
      <c r="I154" s="267" t="s">
        <v>4258</v>
      </c>
      <c r="J154" s="268" t="s">
        <v>4259</v>
      </c>
      <c r="K154" s="268" t="s">
        <v>4260</v>
      </c>
      <c r="L154" s="269">
        <v>43222.0</v>
      </c>
      <c r="M154" s="268" t="s">
        <v>350</v>
      </c>
      <c r="N154" s="268" t="s">
        <v>154</v>
      </c>
      <c r="O154" s="269">
        <v>45155.0</v>
      </c>
      <c r="P154" s="268" t="s">
        <v>133</v>
      </c>
      <c r="Q154" s="268" t="s">
        <v>224</v>
      </c>
      <c r="R154" s="268" t="s">
        <v>4261</v>
      </c>
      <c r="S154" s="268"/>
      <c r="T154" s="466" t="s">
        <v>26</v>
      </c>
      <c r="U154" s="268"/>
      <c r="V154" s="268"/>
      <c r="W154" s="268"/>
      <c r="X154" s="268"/>
      <c r="Y154" s="724" t="s">
        <v>4262</v>
      </c>
      <c r="Z154" s="724" t="s">
        <v>4263</v>
      </c>
      <c r="AA154" s="724"/>
      <c r="AB154" s="173"/>
      <c r="AC154" s="173"/>
      <c r="AD154" s="173"/>
      <c r="AE154" s="268"/>
      <c r="AF154" s="467"/>
      <c r="AG154" s="467"/>
      <c r="AH154" s="467"/>
      <c r="AI154" s="467"/>
      <c r="AJ154" s="467"/>
      <c r="AK154" s="467"/>
      <c r="AL154" s="467"/>
      <c r="AM154" s="467"/>
      <c r="AN154" s="467"/>
      <c r="AO154" s="467"/>
      <c r="AP154" s="467"/>
      <c r="AQ154" s="467"/>
      <c r="AR154" s="467"/>
      <c r="AS154" s="467"/>
      <c r="AT154" s="467"/>
      <c r="AU154" s="467"/>
      <c r="AV154" s="467"/>
      <c r="AW154" s="467"/>
      <c r="AX154" s="467"/>
      <c r="AY154" s="467"/>
    </row>
    <row r="155" ht="22.5" customHeight="1">
      <c r="A155" s="268">
        <v>3.0</v>
      </c>
      <c r="B155" s="268">
        <v>6.0</v>
      </c>
      <c r="C155" s="268" t="s">
        <v>249</v>
      </c>
      <c r="D155" s="268" t="s">
        <v>334</v>
      </c>
      <c r="E155" s="268"/>
      <c r="F155" s="268"/>
      <c r="G155" s="723">
        <v>1.0</v>
      </c>
      <c r="H155" s="267" t="s">
        <v>4264</v>
      </c>
      <c r="I155" s="267" t="s">
        <v>4265</v>
      </c>
      <c r="J155" s="268" t="s">
        <v>4266</v>
      </c>
      <c r="K155" s="268" t="s">
        <v>4267</v>
      </c>
      <c r="L155" s="269">
        <v>43066.0</v>
      </c>
      <c r="M155" s="268" t="s">
        <v>350</v>
      </c>
      <c r="N155" s="268" t="s">
        <v>154</v>
      </c>
      <c r="O155" s="269">
        <v>44426.0</v>
      </c>
      <c r="P155" s="268" t="s">
        <v>60</v>
      </c>
      <c r="Q155" s="268" t="s">
        <v>224</v>
      </c>
      <c r="R155" s="268" t="s">
        <v>4268</v>
      </c>
      <c r="S155" s="268"/>
      <c r="T155" s="268" t="s">
        <v>11</v>
      </c>
      <c r="U155" s="268"/>
      <c r="V155" s="268"/>
      <c r="W155" s="268"/>
      <c r="X155" s="268"/>
      <c r="Y155" s="724" t="s">
        <v>4269</v>
      </c>
      <c r="Z155" s="724" t="s">
        <v>4270</v>
      </c>
      <c r="AA155" s="724" t="s">
        <v>4271</v>
      </c>
      <c r="AB155" s="173" t="s">
        <v>4272</v>
      </c>
      <c r="AC155" s="173"/>
      <c r="AD155" s="173"/>
      <c r="AE155" s="268"/>
      <c r="AF155" s="467"/>
      <c r="AG155" s="467"/>
      <c r="AH155" s="467"/>
      <c r="AI155" s="467"/>
      <c r="AJ155" s="467"/>
      <c r="AK155" s="467"/>
      <c r="AL155" s="467"/>
      <c r="AM155" s="467"/>
      <c r="AN155" s="467"/>
      <c r="AO155" s="467"/>
      <c r="AP155" s="467"/>
      <c r="AQ155" s="467"/>
      <c r="AR155" s="467"/>
      <c r="AS155" s="467"/>
      <c r="AT155" s="467"/>
      <c r="AU155" s="467"/>
      <c r="AV155" s="467"/>
      <c r="AW155" s="467"/>
      <c r="AX155" s="467"/>
      <c r="AY155" s="467"/>
    </row>
    <row r="156" ht="22.5" customHeight="1">
      <c r="A156" s="268">
        <v>4.0</v>
      </c>
      <c r="B156" s="268">
        <v>6.0</v>
      </c>
      <c r="C156" s="268" t="s">
        <v>249</v>
      </c>
      <c r="D156" s="268"/>
      <c r="E156" s="268"/>
      <c r="F156" s="268"/>
      <c r="G156" s="723">
        <v>1.0</v>
      </c>
      <c r="H156" s="267" t="s">
        <v>4273</v>
      </c>
      <c r="I156" s="267" t="s">
        <v>4274</v>
      </c>
      <c r="J156" s="268" t="s">
        <v>621</v>
      </c>
      <c r="K156" s="268" t="s">
        <v>4275</v>
      </c>
      <c r="L156" s="269">
        <v>43023.0</v>
      </c>
      <c r="M156" s="268" t="s">
        <v>338</v>
      </c>
      <c r="N156" s="268" t="s">
        <v>154</v>
      </c>
      <c r="O156" s="269">
        <v>45155.0</v>
      </c>
      <c r="P156" s="268" t="s">
        <v>133</v>
      </c>
      <c r="Q156" s="268" t="s">
        <v>224</v>
      </c>
      <c r="R156" s="268" t="s">
        <v>4276</v>
      </c>
      <c r="S156" s="268"/>
      <c r="T156" s="268" t="s">
        <v>11</v>
      </c>
      <c r="U156" s="268"/>
      <c r="V156" s="268"/>
      <c r="W156" s="268"/>
      <c r="X156" s="268"/>
      <c r="Y156" s="724" t="s">
        <v>4277</v>
      </c>
      <c r="Z156" s="724" t="s">
        <v>4278</v>
      </c>
      <c r="AA156" s="724"/>
      <c r="AB156" s="173"/>
      <c r="AC156" s="173"/>
      <c r="AD156" s="173"/>
      <c r="AE156" s="268"/>
      <c r="AF156" s="467"/>
      <c r="AG156" s="467"/>
      <c r="AH156" s="467"/>
      <c r="AI156" s="467"/>
      <c r="AJ156" s="467"/>
      <c r="AK156" s="467"/>
      <c r="AL156" s="467"/>
      <c r="AM156" s="467"/>
      <c r="AN156" s="467"/>
      <c r="AO156" s="467"/>
      <c r="AP156" s="467"/>
      <c r="AQ156" s="467"/>
      <c r="AR156" s="467"/>
      <c r="AS156" s="467"/>
      <c r="AT156" s="467"/>
      <c r="AU156" s="467"/>
      <c r="AV156" s="467"/>
      <c r="AW156" s="467"/>
      <c r="AX156" s="467"/>
      <c r="AY156" s="467"/>
    </row>
    <row r="157" ht="22.5" customHeight="1">
      <c r="A157" s="268">
        <v>5.0</v>
      </c>
      <c r="B157" s="268">
        <v>6.0</v>
      </c>
      <c r="C157" s="268" t="s">
        <v>249</v>
      </c>
      <c r="D157" s="268"/>
      <c r="E157" s="268"/>
      <c r="F157" s="268"/>
      <c r="G157" s="723">
        <v>1.0</v>
      </c>
      <c r="H157" s="267" t="s">
        <v>4279</v>
      </c>
      <c r="I157" s="267" t="s">
        <v>4280</v>
      </c>
      <c r="J157" s="173" t="s">
        <v>4281</v>
      </c>
      <c r="K157" s="268" t="s">
        <v>4282</v>
      </c>
      <c r="L157" s="269">
        <v>45440.0</v>
      </c>
      <c r="M157" s="268" t="s">
        <v>338</v>
      </c>
      <c r="N157" s="268" t="s">
        <v>152</v>
      </c>
      <c r="O157" s="269">
        <v>45519.0</v>
      </c>
      <c r="P157" s="268" t="s">
        <v>127</v>
      </c>
      <c r="Q157" s="268" t="s">
        <v>224</v>
      </c>
      <c r="R157" s="268" t="s">
        <v>4283</v>
      </c>
      <c r="S157" s="268"/>
      <c r="T157" s="466" t="s">
        <v>26</v>
      </c>
      <c r="U157" s="268"/>
      <c r="V157" s="268"/>
      <c r="W157" s="268"/>
      <c r="X157" s="268"/>
      <c r="Y157" s="741" t="s">
        <v>4284</v>
      </c>
      <c r="Z157" s="741"/>
      <c r="AA157" s="741"/>
      <c r="AB157" s="363"/>
      <c r="AC157" s="173"/>
      <c r="AD157" s="173"/>
      <c r="AE157" s="268"/>
      <c r="AF157" s="467"/>
      <c r="AG157" s="467"/>
      <c r="AH157" s="467"/>
      <c r="AI157" s="467"/>
      <c r="AJ157" s="467"/>
      <c r="AK157" s="467"/>
      <c r="AL157" s="467"/>
      <c r="AM157" s="467"/>
      <c r="AN157" s="467"/>
      <c r="AO157" s="467"/>
      <c r="AP157" s="467"/>
      <c r="AQ157" s="467"/>
      <c r="AR157" s="467"/>
      <c r="AS157" s="467"/>
      <c r="AT157" s="467"/>
      <c r="AU157" s="467"/>
      <c r="AV157" s="467"/>
      <c r="AW157" s="467"/>
      <c r="AX157" s="467"/>
      <c r="AY157" s="467"/>
    </row>
    <row r="158" ht="22.5" customHeight="1">
      <c r="A158" s="268">
        <v>6.0</v>
      </c>
      <c r="B158" s="468">
        <v>6.0</v>
      </c>
      <c r="C158" s="268" t="s">
        <v>249</v>
      </c>
      <c r="D158" s="268"/>
      <c r="E158" s="468"/>
      <c r="F158" s="468"/>
      <c r="G158" s="743">
        <v>1.0</v>
      </c>
      <c r="H158" s="616" t="s">
        <v>4285</v>
      </c>
      <c r="I158" s="616" t="s">
        <v>4286</v>
      </c>
      <c r="J158" s="468" t="s">
        <v>4287</v>
      </c>
      <c r="K158" s="468" t="s">
        <v>4288</v>
      </c>
      <c r="L158" s="469">
        <v>43079.0</v>
      </c>
      <c r="M158" s="468" t="s">
        <v>338</v>
      </c>
      <c r="N158" s="468" t="s">
        <v>151</v>
      </c>
      <c r="O158" s="469">
        <v>45519.0</v>
      </c>
      <c r="P158" s="468" t="s">
        <v>9</v>
      </c>
      <c r="Q158" s="468" t="s">
        <v>224</v>
      </c>
      <c r="R158" s="468" t="s">
        <v>4289</v>
      </c>
      <c r="S158" s="468"/>
      <c r="T158" s="466" t="s">
        <v>26</v>
      </c>
      <c r="U158" s="468"/>
      <c r="V158" s="468"/>
      <c r="W158" s="468"/>
      <c r="X158" s="468"/>
      <c r="Y158" s="741" t="s">
        <v>4290</v>
      </c>
      <c r="Z158" s="741"/>
      <c r="AA158" s="741"/>
      <c r="AB158" s="205"/>
      <c r="AC158" s="205"/>
      <c r="AD158" s="205"/>
      <c r="AE158" s="468"/>
      <c r="AF158" s="467"/>
      <c r="AG158" s="467"/>
      <c r="AH158" s="467"/>
      <c r="AI158" s="467"/>
      <c r="AJ158" s="467"/>
      <c r="AK158" s="467"/>
      <c r="AL158" s="467"/>
      <c r="AM158" s="467"/>
      <c r="AN158" s="467"/>
      <c r="AO158" s="467"/>
      <c r="AP158" s="467"/>
      <c r="AQ158" s="467"/>
      <c r="AR158" s="467"/>
      <c r="AS158" s="467"/>
      <c r="AT158" s="467"/>
      <c r="AU158" s="467"/>
      <c r="AV158" s="467"/>
      <c r="AW158" s="467"/>
      <c r="AX158" s="467"/>
      <c r="AY158" s="467"/>
    </row>
    <row r="159" ht="22.5" customHeight="1">
      <c r="A159" s="268">
        <v>7.0</v>
      </c>
      <c r="B159" s="468">
        <v>6.0</v>
      </c>
      <c r="C159" s="268" t="s">
        <v>249</v>
      </c>
      <c r="D159" s="268"/>
      <c r="E159" s="468"/>
      <c r="F159" s="468" t="s">
        <v>334</v>
      </c>
      <c r="G159" s="743">
        <v>1.0</v>
      </c>
      <c r="H159" s="616" t="s">
        <v>4291</v>
      </c>
      <c r="I159" s="616" t="s">
        <v>4292</v>
      </c>
      <c r="J159" s="468" t="s">
        <v>2407</v>
      </c>
      <c r="K159" s="468" t="s">
        <v>4293</v>
      </c>
      <c r="L159" s="469">
        <v>43071.0</v>
      </c>
      <c r="M159" s="468" t="s">
        <v>350</v>
      </c>
      <c r="N159" s="468" t="s">
        <v>152</v>
      </c>
      <c r="O159" s="469">
        <v>43836.0</v>
      </c>
      <c r="P159" s="468" t="s">
        <v>37</v>
      </c>
      <c r="Q159" s="468" t="s">
        <v>226</v>
      </c>
      <c r="R159" s="468"/>
      <c r="S159" s="468"/>
      <c r="T159" s="268" t="s">
        <v>11</v>
      </c>
      <c r="U159" s="468"/>
      <c r="V159" s="468"/>
      <c r="W159" s="468"/>
      <c r="X159" s="468"/>
      <c r="Y159" s="741" t="s">
        <v>4294</v>
      </c>
      <c r="Z159" s="741" t="s">
        <v>4295</v>
      </c>
      <c r="AA159" s="741" t="s">
        <v>4296</v>
      </c>
      <c r="AB159" s="205" t="s">
        <v>4297</v>
      </c>
      <c r="AC159" s="205" t="s">
        <v>4298</v>
      </c>
      <c r="AD159" s="205" t="s">
        <v>3398</v>
      </c>
      <c r="AE159" s="468"/>
      <c r="AF159" s="467"/>
      <c r="AG159" s="467"/>
      <c r="AH159" s="467"/>
      <c r="AI159" s="467"/>
      <c r="AJ159" s="467"/>
      <c r="AK159" s="467"/>
      <c r="AL159" s="467"/>
      <c r="AM159" s="467"/>
      <c r="AN159" s="467"/>
      <c r="AO159" s="467"/>
      <c r="AP159" s="467"/>
      <c r="AQ159" s="467"/>
      <c r="AR159" s="467"/>
      <c r="AS159" s="467"/>
      <c r="AT159" s="467"/>
      <c r="AU159" s="467"/>
      <c r="AV159" s="467"/>
      <c r="AW159" s="467"/>
      <c r="AX159" s="467"/>
      <c r="AY159" s="467"/>
    </row>
    <row r="160" ht="22.5" customHeight="1">
      <c r="A160" s="268">
        <v>8.0</v>
      </c>
      <c r="B160" s="468">
        <v>6.0</v>
      </c>
      <c r="C160" s="268" t="s">
        <v>249</v>
      </c>
      <c r="D160" s="268"/>
      <c r="E160" s="468"/>
      <c r="F160" s="468"/>
      <c r="G160" s="743">
        <v>1.0</v>
      </c>
      <c r="H160" s="616" t="s">
        <v>4299</v>
      </c>
      <c r="I160" s="616" t="s">
        <v>4300</v>
      </c>
      <c r="J160" s="468" t="s">
        <v>569</v>
      </c>
      <c r="K160" s="468" t="s">
        <v>4301</v>
      </c>
      <c r="L160" s="469">
        <v>43248.0</v>
      </c>
      <c r="M160" s="468" t="s">
        <v>350</v>
      </c>
      <c r="N160" s="468" t="s">
        <v>152</v>
      </c>
      <c r="O160" s="469">
        <v>44790.0</v>
      </c>
      <c r="P160" s="468" t="s">
        <v>115</v>
      </c>
      <c r="Q160" s="468" t="s">
        <v>226</v>
      </c>
      <c r="R160" s="468"/>
      <c r="S160" s="468"/>
      <c r="T160" s="268" t="s">
        <v>11</v>
      </c>
      <c r="U160" s="468"/>
      <c r="V160" s="468"/>
      <c r="W160" s="468"/>
      <c r="X160" s="468"/>
      <c r="Y160" s="741" t="s">
        <v>4302</v>
      </c>
      <c r="Z160" s="741" t="s">
        <v>4303</v>
      </c>
      <c r="AA160" s="741" t="s">
        <v>4304</v>
      </c>
      <c r="AB160" s="205"/>
      <c r="AC160" s="205"/>
      <c r="AD160" s="205"/>
      <c r="AE160" s="468"/>
      <c r="AF160" s="779"/>
      <c r="AG160" s="467"/>
      <c r="AH160" s="467"/>
      <c r="AI160" s="467"/>
      <c r="AJ160" s="467"/>
      <c r="AK160" s="467"/>
      <c r="AL160" s="467"/>
      <c r="AM160" s="467"/>
      <c r="AN160" s="467"/>
      <c r="AO160" s="467"/>
      <c r="AP160" s="467"/>
      <c r="AQ160" s="467"/>
      <c r="AR160" s="467"/>
      <c r="AS160" s="467"/>
      <c r="AT160" s="467"/>
      <c r="AU160" s="467"/>
      <c r="AV160" s="467"/>
      <c r="AW160" s="467"/>
      <c r="AX160" s="467"/>
      <c r="AY160" s="467"/>
    </row>
    <row r="161" ht="22.5" customHeight="1">
      <c r="A161" s="268">
        <v>9.0</v>
      </c>
      <c r="B161" s="468">
        <v>6.0</v>
      </c>
      <c r="C161" s="268" t="s">
        <v>249</v>
      </c>
      <c r="D161" s="268"/>
      <c r="E161" s="468"/>
      <c r="F161" s="468"/>
      <c r="G161" s="743">
        <v>1.0</v>
      </c>
      <c r="H161" s="616" t="s">
        <v>4305</v>
      </c>
      <c r="I161" s="616" t="s">
        <v>4306</v>
      </c>
      <c r="J161" s="468" t="s">
        <v>999</v>
      </c>
      <c r="K161" s="468" t="s">
        <v>4307</v>
      </c>
      <c r="L161" s="469">
        <v>43100.0</v>
      </c>
      <c r="M161" s="468" t="s">
        <v>350</v>
      </c>
      <c r="N161" s="468" t="s">
        <v>151</v>
      </c>
      <c r="O161" s="469">
        <v>44062.0</v>
      </c>
      <c r="P161" s="468" t="s">
        <v>133</v>
      </c>
      <c r="Q161" s="468" t="s">
        <v>226</v>
      </c>
      <c r="R161" s="468" t="s">
        <v>4308</v>
      </c>
      <c r="S161" s="468"/>
      <c r="T161" s="268" t="s">
        <v>11</v>
      </c>
      <c r="U161" s="468"/>
      <c r="V161" s="468"/>
      <c r="W161" s="468"/>
      <c r="X161" s="468"/>
      <c r="Y161" s="741" t="s">
        <v>4309</v>
      </c>
      <c r="Z161" s="741" t="s">
        <v>4310</v>
      </c>
      <c r="AA161" s="741" t="s">
        <v>4311</v>
      </c>
      <c r="AB161" s="205" t="s">
        <v>4312</v>
      </c>
      <c r="AC161" s="205" t="s">
        <v>4313</v>
      </c>
      <c r="AD161" s="205"/>
      <c r="AE161" s="468"/>
      <c r="AF161" s="779"/>
      <c r="AG161" s="467"/>
      <c r="AH161" s="467"/>
      <c r="AI161" s="467"/>
      <c r="AJ161" s="467"/>
      <c r="AK161" s="467"/>
      <c r="AL161" s="467"/>
      <c r="AM161" s="467"/>
      <c r="AN161" s="467"/>
      <c r="AO161" s="467"/>
      <c r="AP161" s="467"/>
      <c r="AQ161" s="467"/>
      <c r="AR161" s="467"/>
      <c r="AS161" s="467"/>
      <c r="AT161" s="467"/>
      <c r="AU161" s="467"/>
      <c r="AV161" s="467"/>
      <c r="AW161" s="467"/>
      <c r="AX161" s="467"/>
      <c r="AY161" s="467"/>
    </row>
    <row r="162" ht="22.5" customHeight="1">
      <c r="A162" s="268">
        <v>10.0</v>
      </c>
      <c r="B162" s="268">
        <v>6.0</v>
      </c>
      <c r="C162" s="268" t="s">
        <v>249</v>
      </c>
      <c r="D162" s="268"/>
      <c r="E162" s="268"/>
      <c r="F162" s="268"/>
      <c r="G162" s="723">
        <v>1.0</v>
      </c>
      <c r="H162" s="267" t="s">
        <v>4314</v>
      </c>
      <c r="I162" s="267" t="s">
        <v>4315</v>
      </c>
      <c r="J162" s="268" t="s">
        <v>1602</v>
      </c>
      <c r="K162" s="268" t="s">
        <v>4316</v>
      </c>
      <c r="L162" s="269">
        <v>42841.0</v>
      </c>
      <c r="M162" s="268" t="s">
        <v>350</v>
      </c>
      <c r="N162" s="268" t="s">
        <v>152</v>
      </c>
      <c r="O162" s="269">
        <v>45155.0</v>
      </c>
      <c r="P162" s="268" t="s">
        <v>133</v>
      </c>
      <c r="Q162" s="268" t="s">
        <v>226</v>
      </c>
      <c r="R162" s="268" t="s">
        <v>4317</v>
      </c>
      <c r="S162" s="268"/>
      <c r="T162" s="466" t="s">
        <v>26</v>
      </c>
      <c r="U162" s="268"/>
      <c r="V162" s="268"/>
      <c r="W162" s="268"/>
      <c r="X162" s="268"/>
      <c r="Y162" s="724" t="s">
        <v>4318</v>
      </c>
      <c r="Z162" s="724" t="s">
        <v>4319</v>
      </c>
      <c r="AA162" s="724"/>
      <c r="AB162" s="173"/>
      <c r="AC162" s="173"/>
      <c r="AD162" s="173"/>
      <c r="AE162" s="268"/>
      <c r="AF162" s="467"/>
      <c r="AG162" s="467"/>
      <c r="AH162" s="467"/>
      <c r="AI162" s="467"/>
      <c r="AJ162" s="467"/>
      <c r="AK162" s="467"/>
      <c r="AL162" s="467"/>
      <c r="AM162" s="467"/>
      <c r="AN162" s="467"/>
      <c r="AO162" s="467"/>
      <c r="AP162" s="467"/>
      <c r="AQ162" s="467"/>
      <c r="AR162" s="467"/>
      <c r="AS162" s="467"/>
      <c r="AT162" s="467"/>
      <c r="AU162" s="467"/>
      <c r="AV162" s="467"/>
      <c r="AW162" s="467"/>
      <c r="AX162" s="467"/>
      <c r="AY162" s="467"/>
    </row>
    <row r="163" ht="22.5" customHeight="1">
      <c r="A163" s="370">
        <v>11.0</v>
      </c>
      <c r="B163" s="370">
        <v>6.0</v>
      </c>
      <c r="C163" s="370" t="s">
        <v>249</v>
      </c>
      <c r="D163" s="370"/>
      <c r="E163" s="370"/>
      <c r="F163" s="370"/>
      <c r="G163" s="731">
        <v>1.0</v>
      </c>
      <c r="H163" s="371" t="s">
        <v>4320</v>
      </c>
      <c r="I163" s="371" t="s">
        <v>4321</v>
      </c>
      <c r="J163" s="370" t="s">
        <v>1606</v>
      </c>
      <c r="K163" s="370" t="s">
        <v>4322</v>
      </c>
      <c r="L163" s="373">
        <v>43131.0</v>
      </c>
      <c r="M163" s="370" t="s">
        <v>338</v>
      </c>
      <c r="N163" s="370" t="s">
        <v>151</v>
      </c>
      <c r="O163" s="373">
        <v>44566.0</v>
      </c>
      <c r="P163" s="370" t="s">
        <v>133</v>
      </c>
      <c r="Q163" s="370" t="s">
        <v>234</v>
      </c>
      <c r="R163" s="370"/>
      <c r="S163" s="370"/>
      <c r="T163" s="525" t="s">
        <v>26</v>
      </c>
      <c r="U163" s="370"/>
      <c r="V163" s="370"/>
      <c r="W163" s="370"/>
      <c r="X163" s="370"/>
      <c r="Y163" s="780" t="s">
        <v>4323</v>
      </c>
      <c r="Z163" s="780" t="s">
        <v>4324</v>
      </c>
      <c r="AA163" s="780" t="s">
        <v>4325</v>
      </c>
      <c r="AB163" s="374" t="s">
        <v>4326</v>
      </c>
      <c r="AC163" s="374" t="s">
        <v>4327</v>
      </c>
      <c r="AD163" s="374"/>
      <c r="AE163" s="370"/>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row>
    <row r="164" ht="22.5" customHeight="1">
      <c r="A164" s="268">
        <v>12.0</v>
      </c>
      <c r="B164" s="268">
        <v>6.0</v>
      </c>
      <c r="C164" s="268" t="s">
        <v>249</v>
      </c>
      <c r="D164" s="268"/>
      <c r="E164" s="268"/>
      <c r="F164" s="268"/>
      <c r="G164" s="723">
        <v>1.0</v>
      </c>
      <c r="H164" s="267" t="s">
        <v>4328</v>
      </c>
      <c r="I164" s="267" t="s">
        <v>4329</v>
      </c>
      <c r="J164" s="268" t="s">
        <v>4330</v>
      </c>
      <c r="K164" s="268" t="s">
        <v>4331</v>
      </c>
      <c r="L164" s="269">
        <v>43149.0</v>
      </c>
      <c r="M164" s="268" t="s">
        <v>338</v>
      </c>
      <c r="N164" s="268" t="s">
        <v>152</v>
      </c>
      <c r="O164" s="269">
        <v>44958.0</v>
      </c>
      <c r="P164" s="268" t="s">
        <v>115</v>
      </c>
      <c r="Q164" s="268" t="s">
        <v>234</v>
      </c>
      <c r="R164" s="268"/>
      <c r="S164" s="268"/>
      <c r="T164" s="268" t="s">
        <v>11</v>
      </c>
      <c r="U164" s="268"/>
      <c r="V164" s="268"/>
      <c r="W164" s="268"/>
      <c r="X164" s="726"/>
      <c r="Y164" s="727" t="s">
        <v>4332</v>
      </c>
      <c r="Z164" s="727" t="s">
        <v>4333</v>
      </c>
      <c r="AA164" s="724" t="s">
        <v>4334</v>
      </c>
      <c r="AB164" s="728"/>
      <c r="AC164" s="173"/>
      <c r="AD164" s="173"/>
      <c r="AE164" s="268"/>
      <c r="AF164" s="467"/>
      <c r="AG164" s="467"/>
      <c r="AH164" s="467"/>
      <c r="AI164" s="467"/>
      <c r="AJ164" s="467"/>
      <c r="AK164" s="467"/>
      <c r="AL164" s="467"/>
      <c r="AM164" s="467"/>
      <c r="AN164" s="467"/>
      <c r="AO164" s="467"/>
      <c r="AP164" s="467"/>
      <c r="AQ164" s="467"/>
      <c r="AR164" s="467"/>
      <c r="AS164" s="467"/>
      <c r="AT164" s="467"/>
      <c r="AU164" s="467"/>
      <c r="AV164" s="467"/>
      <c r="AW164" s="467"/>
      <c r="AX164" s="467"/>
      <c r="AY164" s="467"/>
    </row>
    <row r="165" ht="22.5" customHeight="1">
      <c r="A165" s="268">
        <v>13.0</v>
      </c>
      <c r="B165" s="268">
        <v>6.0</v>
      </c>
      <c r="C165" s="268" t="s">
        <v>249</v>
      </c>
      <c r="D165" s="268"/>
      <c r="E165" s="268"/>
      <c r="F165" s="268" t="s">
        <v>334</v>
      </c>
      <c r="G165" s="723">
        <v>1.0</v>
      </c>
      <c r="H165" s="267" t="s">
        <v>4335</v>
      </c>
      <c r="I165" s="267" t="s">
        <v>4336</v>
      </c>
      <c r="J165" s="468" t="s">
        <v>4337</v>
      </c>
      <c r="K165" s="468" t="s">
        <v>4338</v>
      </c>
      <c r="L165" s="469">
        <v>43277.0</v>
      </c>
      <c r="M165" s="468" t="s">
        <v>350</v>
      </c>
      <c r="N165" s="468" t="s">
        <v>152</v>
      </c>
      <c r="O165" s="469">
        <v>44566.0</v>
      </c>
      <c r="P165" s="468" t="s">
        <v>37</v>
      </c>
      <c r="Q165" s="268" t="s">
        <v>232</v>
      </c>
      <c r="R165" s="268" t="s">
        <v>4339</v>
      </c>
      <c r="S165" s="268"/>
      <c r="T165" s="268" t="s">
        <v>11</v>
      </c>
      <c r="U165" s="268"/>
      <c r="V165" s="268"/>
      <c r="W165" s="268"/>
      <c r="X165" s="268"/>
      <c r="Y165" s="178" t="s">
        <v>4340</v>
      </c>
      <c r="Z165" s="178" t="s">
        <v>4341</v>
      </c>
      <c r="AA165" s="178" t="s">
        <v>4342</v>
      </c>
      <c r="AB165" s="178" t="s">
        <v>4343</v>
      </c>
      <c r="AC165" s="178"/>
      <c r="AD165" s="510"/>
      <c r="AE165" s="510"/>
      <c r="AF165" s="510"/>
      <c r="AG165" s="467"/>
      <c r="AH165" s="467"/>
      <c r="AI165" s="467"/>
      <c r="AJ165" s="467"/>
      <c r="AK165" s="467"/>
      <c r="AL165" s="467"/>
      <c r="AM165" s="467"/>
      <c r="AN165" s="467"/>
      <c r="AO165" s="467"/>
      <c r="AP165" s="467"/>
      <c r="AQ165" s="467"/>
      <c r="AR165" s="467"/>
      <c r="AS165" s="467"/>
      <c r="AT165" s="467"/>
      <c r="AU165" s="467"/>
      <c r="AV165" s="467"/>
      <c r="AW165" s="467"/>
      <c r="AX165" s="467"/>
      <c r="AY165" s="467"/>
    </row>
    <row r="166" ht="22.5" customHeight="1">
      <c r="A166" s="268">
        <v>14.0</v>
      </c>
      <c r="B166" s="268">
        <v>6.0</v>
      </c>
      <c r="C166" s="268" t="s">
        <v>249</v>
      </c>
      <c r="D166" s="268"/>
      <c r="E166" s="268"/>
      <c r="F166" s="268"/>
      <c r="G166" s="723">
        <v>1.0</v>
      </c>
      <c r="H166" s="267" t="s">
        <v>4344</v>
      </c>
      <c r="I166" s="267" t="s">
        <v>4345</v>
      </c>
      <c r="J166" s="468" t="s">
        <v>569</v>
      </c>
      <c r="K166" s="468" t="s">
        <v>4346</v>
      </c>
      <c r="L166" s="469">
        <v>43004.0</v>
      </c>
      <c r="M166" s="468" t="s">
        <v>338</v>
      </c>
      <c r="N166" s="468" t="s">
        <v>152</v>
      </c>
      <c r="O166" s="469">
        <v>45068.0</v>
      </c>
      <c r="P166" s="468" t="s">
        <v>115</v>
      </c>
      <c r="Q166" s="268" t="s">
        <v>232</v>
      </c>
      <c r="R166" s="268"/>
      <c r="S166" s="268"/>
      <c r="T166" s="268" t="s">
        <v>11</v>
      </c>
      <c r="U166" s="268"/>
      <c r="V166" s="268"/>
      <c r="W166" s="268"/>
      <c r="X166" s="268"/>
      <c r="Y166" s="178" t="s">
        <v>4347</v>
      </c>
      <c r="Z166" s="178" t="s">
        <v>4348</v>
      </c>
      <c r="AA166" s="178"/>
      <c r="AB166" s="178"/>
      <c r="AC166" s="178"/>
      <c r="AD166" s="510"/>
      <c r="AE166" s="510"/>
      <c r="AF166" s="467"/>
      <c r="AG166" s="467"/>
      <c r="AH166" s="467"/>
      <c r="AI166" s="467"/>
      <c r="AJ166" s="467"/>
      <c r="AK166" s="467"/>
      <c r="AL166" s="467"/>
      <c r="AM166" s="467"/>
      <c r="AN166" s="467"/>
      <c r="AO166" s="467"/>
      <c r="AP166" s="467"/>
      <c r="AQ166" s="467"/>
      <c r="AR166" s="467"/>
      <c r="AS166" s="467"/>
      <c r="AT166" s="467"/>
      <c r="AU166" s="467"/>
      <c r="AV166" s="467"/>
      <c r="AW166" s="467"/>
      <c r="AX166" s="467"/>
      <c r="AY166" s="467"/>
    </row>
    <row r="167" ht="22.5" customHeight="1">
      <c r="A167" s="268">
        <v>15.0</v>
      </c>
      <c r="B167" s="268">
        <v>6.0</v>
      </c>
      <c r="C167" s="268" t="s">
        <v>249</v>
      </c>
      <c r="D167" s="268"/>
      <c r="E167" s="268"/>
      <c r="F167" s="268"/>
      <c r="G167" s="723">
        <v>1.0</v>
      </c>
      <c r="H167" s="267" t="s">
        <v>4349</v>
      </c>
      <c r="I167" s="267" t="s">
        <v>4350</v>
      </c>
      <c r="J167" s="468" t="s">
        <v>1706</v>
      </c>
      <c r="K167" s="468" t="s">
        <v>4351</v>
      </c>
      <c r="L167" s="469">
        <v>43147.0</v>
      </c>
      <c r="M167" s="468" t="s">
        <v>338</v>
      </c>
      <c r="N167" s="468" t="s">
        <v>151</v>
      </c>
      <c r="O167" s="469">
        <v>45301.0</v>
      </c>
      <c r="P167" s="468" t="s">
        <v>9</v>
      </c>
      <c r="Q167" s="268" t="s">
        <v>232</v>
      </c>
      <c r="R167" s="268" t="s">
        <v>4352</v>
      </c>
      <c r="S167" s="268"/>
      <c r="T167" s="268" t="s">
        <v>11</v>
      </c>
      <c r="U167" s="268"/>
      <c r="V167" s="268"/>
      <c r="W167" s="268"/>
      <c r="X167" s="268"/>
      <c r="Y167" s="782" t="s">
        <v>4353</v>
      </c>
      <c r="Z167" s="782" t="s">
        <v>4354</v>
      </c>
      <c r="AA167" s="782"/>
      <c r="AB167" s="783"/>
      <c r="AC167" s="768"/>
      <c r="AD167" s="768"/>
      <c r="AE167" s="268"/>
      <c r="AF167" s="467"/>
      <c r="AG167" s="467"/>
      <c r="AH167" s="467"/>
      <c r="AI167" s="467"/>
      <c r="AJ167" s="467"/>
      <c r="AK167" s="467"/>
      <c r="AL167" s="467"/>
      <c r="AM167" s="467"/>
      <c r="AN167" s="467"/>
      <c r="AO167" s="467"/>
      <c r="AP167" s="467"/>
      <c r="AQ167" s="467"/>
      <c r="AR167" s="467"/>
      <c r="AS167" s="467"/>
      <c r="AT167" s="467"/>
      <c r="AU167" s="467"/>
      <c r="AV167" s="467"/>
      <c r="AW167" s="467"/>
      <c r="AX167" s="467"/>
      <c r="AY167" s="467"/>
    </row>
    <row r="168" ht="22.5" customHeight="1">
      <c r="A168" s="268">
        <v>16.0</v>
      </c>
      <c r="B168" s="268">
        <v>6.0</v>
      </c>
      <c r="C168" s="268" t="s">
        <v>249</v>
      </c>
      <c r="D168" s="268"/>
      <c r="E168" s="268"/>
      <c r="F168" s="268"/>
      <c r="G168" s="723">
        <v>1.0</v>
      </c>
      <c r="H168" s="267" t="s">
        <v>4355</v>
      </c>
      <c r="I168" s="267" t="s">
        <v>4356</v>
      </c>
      <c r="J168" s="268" t="s">
        <v>1495</v>
      </c>
      <c r="K168" s="268" t="s">
        <v>4357</v>
      </c>
      <c r="L168" s="269">
        <v>43176.0</v>
      </c>
      <c r="M168" s="268" t="s">
        <v>338</v>
      </c>
      <c r="N168" s="268" t="s">
        <v>151</v>
      </c>
      <c r="O168" s="269">
        <v>44062.0</v>
      </c>
      <c r="P168" s="268" t="s">
        <v>133</v>
      </c>
      <c r="Q168" s="268" t="s">
        <v>232</v>
      </c>
      <c r="R168" s="268" t="s">
        <v>4358</v>
      </c>
      <c r="S168" s="268"/>
      <c r="T168" s="268" t="s">
        <v>11</v>
      </c>
      <c r="U168" s="268"/>
      <c r="V168" s="268"/>
      <c r="W168" s="268"/>
      <c r="X168" s="268"/>
      <c r="Y168" s="193" t="s">
        <v>4359</v>
      </c>
      <c r="Z168" s="193" t="s">
        <v>4360</v>
      </c>
      <c r="AA168" s="193" t="s">
        <v>4361</v>
      </c>
      <c r="AB168" s="173" t="s">
        <v>4362</v>
      </c>
      <c r="AC168" s="173" t="s">
        <v>4363</v>
      </c>
      <c r="AD168" s="173"/>
      <c r="AE168" s="268"/>
      <c r="AF168" s="510"/>
      <c r="AG168" s="510"/>
      <c r="AH168" s="510"/>
      <c r="AI168" s="510"/>
      <c r="AJ168" s="510"/>
      <c r="AK168" s="510"/>
      <c r="AL168" s="510"/>
      <c r="AM168" s="510"/>
      <c r="AN168" s="510"/>
      <c r="AO168" s="510"/>
      <c r="AP168" s="510"/>
      <c r="AQ168" s="510"/>
      <c r="AR168" s="510"/>
      <c r="AS168" s="510"/>
      <c r="AT168" s="510"/>
      <c r="AU168" s="510"/>
      <c r="AV168" s="510"/>
      <c r="AW168" s="510"/>
      <c r="AX168" s="467"/>
      <c r="AY168" s="467"/>
    </row>
    <row r="169" ht="22.5" customHeight="1">
      <c r="A169" s="268">
        <v>17.0</v>
      </c>
      <c r="B169" s="268">
        <v>6.0</v>
      </c>
      <c r="C169" s="268" t="s">
        <v>249</v>
      </c>
      <c r="D169" s="268"/>
      <c r="E169" s="268"/>
      <c r="F169" s="268"/>
      <c r="G169" s="723">
        <v>1.0</v>
      </c>
      <c r="H169" s="267" t="s">
        <v>4364</v>
      </c>
      <c r="I169" s="267" t="s">
        <v>4365</v>
      </c>
      <c r="J169" s="468" t="s">
        <v>1715</v>
      </c>
      <c r="K169" s="468" t="s">
        <v>4366</v>
      </c>
      <c r="L169" s="469">
        <v>43311.0</v>
      </c>
      <c r="M169" s="468" t="s">
        <v>350</v>
      </c>
      <c r="N169" s="468" t="s">
        <v>152</v>
      </c>
      <c r="O169" s="469">
        <v>45155.0</v>
      </c>
      <c r="P169" s="468" t="s">
        <v>25</v>
      </c>
      <c r="Q169" s="268" t="s">
        <v>232</v>
      </c>
      <c r="R169" s="268" t="s">
        <v>4367</v>
      </c>
      <c r="S169" s="268"/>
      <c r="T169" s="268" t="s">
        <v>11</v>
      </c>
      <c r="U169" s="268"/>
      <c r="V169" s="268"/>
      <c r="W169" s="268"/>
      <c r="X169" s="268"/>
      <c r="Y169" s="178" t="s">
        <v>4368</v>
      </c>
      <c r="Z169" s="178" t="s">
        <v>4369</v>
      </c>
      <c r="AA169" s="193"/>
      <c r="AB169" s="173"/>
      <c r="AC169" s="173"/>
      <c r="AD169" s="173"/>
      <c r="AE169" s="268"/>
      <c r="AF169" s="510"/>
      <c r="AG169" s="510"/>
      <c r="AH169" s="510"/>
      <c r="AI169" s="510"/>
      <c r="AJ169" s="510"/>
      <c r="AK169" s="510"/>
      <c r="AL169" s="510"/>
      <c r="AM169" s="510"/>
      <c r="AN169" s="510"/>
      <c r="AO169" s="510"/>
      <c r="AP169" s="510"/>
      <c r="AQ169" s="510"/>
      <c r="AR169" s="510"/>
      <c r="AS169" s="510"/>
      <c r="AT169" s="510"/>
      <c r="AU169" s="510"/>
      <c r="AV169" s="510"/>
      <c r="AW169" s="510"/>
      <c r="AX169" s="467"/>
      <c r="AY169" s="467"/>
    </row>
    <row r="170" ht="22.5" customHeight="1">
      <c r="A170" s="268">
        <v>18.0</v>
      </c>
      <c r="B170" s="268">
        <v>6.0</v>
      </c>
      <c r="C170" s="268" t="s">
        <v>249</v>
      </c>
      <c r="D170" s="268"/>
      <c r="E170" s="268"/>
      <c r="F170" s="268"/>
      <c r="G170" s="723">
        <v>1.0</v>
      </c>
      <c r="H170" s="267" t="s">
        <v>4370</v>
      </c>
      <c r="I170" s="267" t="s">
        <v>4371</v>
      </c>
      <c r="J170" s="468" t="s">
        <v>366</v>
      </c>
      <c r="K170" s="468" t="s">
        <v>4372</v>
      </c>
      <c r="L170" s="469">
        <v>43013.0</v>
      </c>
      <c r="M170" s="468" t="s">
        <v>338</v>
      </c>
      <c r="N170" s="468" t="s">
        <v>151</v>
      </c>
      <c r="O170" s="469">
        <v>45534.0</v>
      </c>
      <c r="P170" s="468" t="s">
        <v>9</v>
      </c>
      <c r="Q170" s="268" t="s">
        <v>232</v>
      </c>
      <c r="R170" s="268" t="s">
        <v>4373</v>
      </c>
      <c r="S170" s="268"/>
      <c r="T170" s="268" t="s">
        <v>11</v>
      </c>
      <c r="U170" s="268"/>
      <c r="V170" s="268"/>
      <c r="W170" s="268"/>
      <c r="X170" s="268"/>
      <c r="Y170" s="193" t="s">
        <v>4374</v>
      </c>
      <c r="Z170" s="193"/>
      <c r="AA170" s="193"/>
      <c r="AB170" s="173"/>
      <c r="AC170" s="173"/>
      <c r="AD170" s="173"/>
      <c r="AE170" s="268"/>
      <c r="AF170" s="510"/>
      <c r="AG170" s="510"/>
      <c r="AH170" s="510"/>
      <c r="AI170" s="510"/>
      <c r="AJ170" s="510"/>
      <c r="AK170" s="510"/>
      <c r="AL170" s="510"/>
      <c r="AM170" s="510"/>
      <c r="AN170" s="510"/>
      <c r="AO170" s="510"/>
      <c r="AP170" s="510"/>
      <c r="AQ170" s="510"/>
      <c r="AR170" s="510"/>
      <c r="AS170" s="510"/>
      <c r="AT170" s="510"/>
      <c r="AU170" s="510"/>
      <c r="AV170" s="510"/>
      <c r="AW170" s="510"/>
      <c r="AX170" s="467"/>
      <c r="AY170" s="467"/>
    </row>
    <row r="171" ht="14.25" customHeight="1">
      <c r="A171" s="352">
        <v>19.0</v>
      </c>
      <c r="B171" s="268">
        <v>6.0</v>
      </c>
      <c r="C171" s="268" t="s">
        <v>249</v>
      </c>
      <c r="D171" s="352"/>
      <c r="E171" s="352"/>
      <c r="F171" s="352"/>
      <c r="G171" s="729">
        <v>1.0</v>
      </c>
      <c r="H171" s="618" t="s">
        <v>4375</v>
      </c>
      <c r="I171" s="618" t="s">
        <v>4376</v>
      </c>
      <c r="J171" s="497" t="s">
        <v>590</v>
      </c>
      <c r="K171" s="497" t="s">
        <v>4377</v>
      </c>
      <c r="L171" s="498">
        <v>43342.0</v>
      </c>
      <c r="M171" s="497" t="s">
        <v>338</v>
      </c>
      <c r="N171" s="497"/>
      <c r="O171" s="498">
        <v>45883.0</v>
      </c>
      <c r="P171" s="497" t="s">
        <v>115</v>
      </c>
      <c r="Q171" s="352" t="s">
        <v>345</v>
      </c>
      <c r="R171" s="352" t="s">
        <v>4378</v>
      </c>
      <c r="S171" s="352"/>
      <c r="T171" s="352" t="s">
        <v>22</v>
      </c>
      <c r="U171" s="352" t="s">
        <v>21</v>
      </c>
      <c r="V171" s="352"/>
      <c r="W171" s="352"/>
      <c r="X171" s="352"/>
      <c r="Y171" s="188"/>
      <c r="Z171" s="188"/>
      <c r="AA171" s="188"/>
      <c r="AB171" s="188"/>
      <c r="AC171" s="188"/>
      <c r="AD171" s="502"/>
      <c r="AE171" s="502"/>
      <c r="AF171" s="502"/>
      <c r="AG171" s="502"/>
      <c r="AH171" s="502"/>
      <c r="AI171" s="502"/>
      <c r="AJ171" s="502"/>
      <c r="AK171" s="502"/>
      <c r="AL171" s="502"/>
      <c r="AM171" s="502"/>
      <c r="AN171" s="502"/>
      <c r="AO171" s="502"/>
      <c r="AP171" s="502"/>
      <c r="AQ171" s="502"/>
      <c r="AR171" s="502"/>
      <c r="AS171" s="502"/>
      <c r="AT171" s="502"/>
      <c r="AU171" s="502"/>
      <c r="AV171" s="502"/>
      <c r="AW171" s="502"/>
      <c r="AX171" s="730"/>
      <c r="AY171" s="730"/>
    </row>
    <row r="172" ht="22.5" customHeight="1">
      <c r="A172" s="352">
        <v>20.0</v>
      </c>
      <c r="B172" s="268">
        <v>6.0</v>
      </c>
      <c r="C172" s="268" t="s">
        <v>249</v>
      </c>
      <c r="D172" s="352"/>
      <c r="E172" s="352"/>
      <c r="F172" s="352"/>
      <c r="G172" s="729">
        <v>1.0</v>
      </c>
      <c r="H172" s="618" t="s">
        <v>4379</v>
      </c>
      <c r="I172" s="618" t="s">
        <v>4380</v>
      </c>
      <c r="J172" s="497" t="s">
        <v>336</v>
      </c>
      <c r="K172" s="497" t="s">
        <v>4381</v>
      </c>
      <c r="L172" s="187">
        <v>43267.0</v>
      </c>
      <c r="M172" s="182" t="s">
        <v>350</v>
      </c>
      <c r="N172" s="352"/>
      <c r="O172" s="498">
        <v>45883.0</v>
      </c>
      <c r="P172" s="352" t="s">
        <v>133</v>
      </c>
      <c r="Q172" s="352" t="s">
        <v>345</v>
      </c>
      <c r="R172" s="352" t="s">
        <v>4382</v>
      </c>
      <c r="S172" s="352"/>
      <c r="T172" s="352" t="s">
        <v>22</v>
      </c>
      <c r="U172" s="352" t="s">
        <v>15</v>
      </c>
      <c r="V172" s="352"/>
      <c r="W172" s="352"/>
      <c r="X172" s="352"/>
      <c r="Y172" s="352"/>
      <c r="Z172" s="352"/>
      <c r="AA172" s="352"/>
      <c r="AB172" s="183"/>
      <c r="AC172" s="183"/>
      <c r="AD172" s="183"/>
      <c r="AE172" s="352"/>
      <c r="AF172" s="497"/>
      <c r="AG172" s="497"/>
      <c r="AH172" s="497"/>
      <c r="AI172" s="497"/>
      <c r="AJ172" s="497"/>
      <c r="AK172" s="497"/>
      <c r="AL172" s="497"/>
      <c r="AM172" s="497"/>
      <c r="AN172" s="497"/>
      <c r="AO172" s="497"/>
      <c r="AP172" s="497"/>
      <c r="AQ172" s="497"/>
      <c r="AR172" s="497"/>
      <c r="AS172" s="497"/>
      <c r="AT172" s="497"/>
      <c r="AU172" s="497"/>
      <c r="AV172" s="497"/>
      <c r="AW172" s="497"/>
      <c r="AX172" s="497"/>
      <c r="AY172" s="497"/>
    </row>
    <row r="173" ht="14.25" customHeight="1">
      <c r="A173" s="484">
        <v>21.0</v>
      </c>
      <c r="B173" s="268">
        <v>6.0</v>
      </c>
      <c r="C173" s="268" t="s">
        <v>249</v>
      </c>
      <c r="D173" s="484"/>
      <c r="E173" s="484"/>
      <c r="F173" s="484"/>
      <c r="G173" s="774">
        <v>1.0</v>
      </c>
      <c r="H173" s="625" t="s">
        <v>4383</v>
      </c>
      <c r="I173" s="625"/>
      <c r="J173" s="487" t="s">
        <v>569</v>
      </c>
      <c r="K173" s="487" t="s">
        <v>4384</v>
      </c>
      <c r="L173" s="488">
        <v>43080.0</v>
      </c>
      <c r="M173" s="487" t="s">
        <v>338</v>
      </c>
      <c r="N173" s="487"/>
      <c r="O173" s="488">
        <v>45883.0</v>
      </c>
      <c r="P173" s="487" t="s">
        <v>39</v>
      </c>
      <c r="Q173" s="484" t="s">
        <v>345</v>
      </c>
      <c r="R173" s="484" t="s">
        <v>4385</v>
      </c>
      <c r="S173" s="484"/>
      <c r="T173" s="484" t="s">
        <v>11</v>
      </c>
      <c r="U173" s="484" t="s">
        <v>15</v>
      </c>
      <c r="V173" s="484"/>
      <c r="W173" s="484"/>
      <c r="X173" s="484"/>
      <c r="Y173" s="493"/>
      <c r="Z173" s="493"/>
      <c r="AA173" s="493"/>
      <c r="AB173" s="493"/>
      <c r="AC173" s="493"/>
      <c r="AD173" s="494"/>
      <c r="AE173" s="494"/>
      <c r="AF173" s="494"/>
      <c r="AG173" s="494"/>
      <c r="AH173" s="494"/>
      <c r="AI173" s="494"/>
      <c r="AJ173" s="494"/>
      <c r="AK173" s="494"/>
      <c r="AL173" s="494"/>
      <c r="AM173" s="494"/>
      <c r="AN173" s="494"/>
      <c r="AO173" s="494"/>
      <c r="AP173" s="494"/>
      <c r="AQ173" s="494"/>
      <c r="AR173" s="494"/>
      <c r="AS173" s="494"/>
      <c r="AT173" s="494"/>
      <c r="AU173" s="494"/>
      <c r="AV173" s="494"/>
      <c r="AW173" s="494"/>
      <c r="AX173" s="775"/>
      <c r="AY173" s="775"/>
    </row>
    <row r="174" ht="14.25" customHeight="1">
      <c r="A174" s="352">
        <v>22.0</v>
      </c>
      <c r="B174" s="268">
        <v>6.0</v>
      </c>
      <c r="C174" s="268" t="s">
        <v>249</v>
      </c>
      <c r="D174" s="352"/>
      <c r="E174" s="352"/>
      <c r="F174" s="352"/>
      <c r="G174" s="729">
        <v>1.0</v>
      </c>
      <c r="H174" s="618" t="s">
        <v>4386</v>
      </c>
      <c r="I174" s="618" t="s">
        <v>4387</v>
      </c>
      <c r="J174" s="497" t="s">
        <v>460</v>
      </c>
      <c r="K174" s="497" t="s">
        <v>1825</v>
      </c>
      <c r="L174" s="498">
        <v>43036.0</v>
      </c>
      <c r="M174" s="497" t="s">
        <v>338</v>
      </c>
      <c r="N174" s="497"/>
      <c r="O174" s="498">
        <v>45883.0</v>
      </c>
      <c r="P174" s="497" t="s">
        <v>9</v>
      </c>
      <c r="Q174" s="352" t="s">
        <v>345</v>
      </c>
      <c r="R174" s="352" t="s">
        <v>4388</v>
      </c>
      <c r="S174" s="352"/>
      <c r="T174" s="352" t="s">
        <v>11</v>
      </c>
      <c r="U174" s="352" t="s">
        <v>15</v>
      </c>
      <c r="V174" s="352" t="s">
        <v>334</v>
      </c>
      <c r="W174" s="352"/>
      <c r="X174" s="352"/>
      <c r="Y174" s="188"/>
      <c r="Z174" s="188"/>
      <c r="AA174" s="188"/>
      <c r="AB174" s="188"/>
      <c r="AC174" s="188"/>
      <c r="AD174" s="502"/>
      <c r="AE174" s="502" t="s">
        <v>4389</v>
      </c>
      <c r="AF174" s="502"/>
      <c r="AG174" s="502"/>
      <c r="AH174" s="502"/>
      <c r="AI174" s="502"/>
      <c r="AJ174" s="502"/>
      <c r="AK174" s="502"/>
      <c r="AL174" s="502"/>
      <c r="AM174" s="502"/>
      <c r="AN174" s="502"/>
      <c r="AO174" s="502"/>
      <c r="AP174" s="502"/>
      <c r="AQ174" s="502"/>
      <c r="AR174" s="502"/>
      <c r="AS174" s="502"/>
      <c r="AT174" s="502"/>
      <c r="AU174" s="502"/>
      <c r="AV174" s="502"/>
      <c r="AW174" s="502"/>
      <c r="AX174" s="730"/>
      <c r="AY174" s="730"/>
    </row>
    <row r="175" ht="22.5" customHeight="1">
      <c r="A175" s="268">
        <v>23.0</v>
      </c>
      <c r="B175" s="268"/>
      <c r="C175" s="268"/>
      <c r="D175" s="268"/>
      <c r="E175" s="268"/>
      <c r="F175" s="268"/>
      <c r="G175" s="723"/>
      <c r="H175" s="267"/>
      <c r="I175" s="267"/>
      <c r="J175" s="268"/>
      <c r="K175" s="268"/>
      <c r="L175" s="269"/>
      <c r="M175" s="268"/>
      <c r="N175" s="268"/>
      <c r="O175" s="269"/>
      <c r="P175" s="268"/>
      <c r="Q175" s="268"/>
      <c r="R175" s="268"/>
      <c r="S175" s="268"/>
      <c r="T175" s="268"/>
      <c r="U175" s="268"/>
      <c r="V175" s="268"/>
      <c r="W175" s="268"/>
      <c r="X175" s="268"/>
      <c r="Y175" s="193"/>
      <c r="Z175" s="193"/>
      <c r="AA175" s="193"/>
      <c r="AB175" s="173"/>
      <c r="AC175" s="173"/>
      <c r="AD175" s="173"/>
      <c r="AE175" s="268"/>
      <c r="AF175" s="510"/>
      <c r="AG175" s="510"/>
      <c r="AH175" s="510"/>
      <c r="AI175" s="510"/>
      <c r="AJ175" s="510"/>
      <c r="AK175" s="510"/>
      <c r="AL175" s="510"/>
      <c r="AM175" s="510"/>
      <c r="AN175" s="510"/>
      <c r="AO175" s="510"/>
      <c r="AP175" s="510"/>
      <c r="AQ175" s="510"/>
      <c r="AR175" s="510"/>
      <c r="AS175" s="510"/>
      <c r="AT175" s="510"/>
      <c r="AU175" s="510"/>
      <c r="AV175" s="510"/>
      <c r="AW175" s="510"/>
      <c r="AX175" s="510"/>
      <c r="AY175" s="510"/>
    </row>
    <row r="176" ht="22.5" customHeight="1">
      <c r="A176" s="268">
        <v>24.0</v>
      </c>
      <c r="B176" s="268"/>
      <c r="C176" s="268"/>
      <c r="D176" s="268"/>
      <c r="E176" s="268"/>
      <c r="F176" s="268"/>
      <c r="G176" s="723"/>
      <c r="H176" s="267"/>
      <c r="I176" s="267"/>
      <c r="J176" s="268"/>
      <c r="K176" s="268"/>
      <c r="L176" s="747"/>
      <c r="M176" s="748"/>
      <c r="N176" s="748"/>
      <c r="O176" s="747"/>
      <c r="P176" s="748"/>
      <c r="Q176" s="748"/>
      <c r="R176" s="748"/>
      <c r="S176" s="748"/>
      <c r="T176" s="748"/>
      <c r="U176" s="748"/>
      <c r="V176" s="748"/>
      <c r="W176" s="748"/>
      <c r="X176" s="748"/>
      <c r="Y176" s="767"/>
      <c r="Z176" s="767"/>
      <c r="AA176" s="767"/>
      <c r="AB176" s="768"/>
      <c r="AC176" s="768"/>
      <c r="AD176" s="768"/>
      <c r="AE176" s="268"/>
      <c r="AF176" s="467"/>
      <c r="AG176" s="467"/>
      <c r="AH176" s="467"/>
      <c r="AI176" s="467"/>
      <c r="AJ176" s="467"/>
      <c r="AK176" s="467"/>
      <c r="AL176" s="467"/>
      <c r="AM176" s="467"/>
      <c r="AN176" s="467"/>
      <c r="AO176" s="467"/>
      <c r="AP176" s="467"/>
      <c r="AQ176" s="467"/>
      <c r="AR176" s="467"/>
      <c r="AS176" s="467"/>
      <c r="AT176" s="467"/>
      <c r="AU176" s="467"/>
      <c r="AV176" s="467"/>
      <c r="AW176" s="467"/>
      <c r="AX176" s="467"/>
      <c r="AY176" s="467"/>
    </row>
    <row r="177" ht="14.25" customHeight="1">
      <c r="A177" s="717" t="s">
        <v>4390</v>
      </c>
      <c r="B177" s="25"/>
      <c r="C177" s="25"/>
      <c r="D177" s="25"/>
      <c r="E177" s="25"/>
      <c r="F177" s="25"/>
      <c r="G177" s="25"/>
      <c r="H177" s="25"/>
      <c r="I177" s="25"/>
      <c r="J177" s="25"/>
      <c r="K177" s="26"/>
      <c r="L177" s="718"/>
      <c r="M177" s="719"/>
      <c r="N177" s="720"/>
      <c r="O177" s="718"/>
      <c r="P177" s="719"/>
      <c r="Q177" s="719"/>
      <c r="R177" s="719"/>
      <c r="S177" s="719"/>
      <c r="T177" s="719"/>
      <c r="U177" s="720"/>
      <c r="V177" s="720"/>
      <c r="W177" s="720"/>
      <c r="X177" s="720"/>
      <c r="Y177" s="721"/>
      <c r="Z177" s="721"/>
      <c r="AA177" s="721"/>
      <c r="AB177" s="719"/>
      <c r="AC177" s="719"/>
      <c r="AD177" s="719"/>
      <c r="AE177" s="740"/>
      <c r="AF177" s="722"/>
      <c r="AG177" s="722"/>
      <c r="AH177" s="722"/>
      <c r="AI177" s="722"/>
      <c r="AJ177" s="722"/>
      <c r="AK177" s="722"/>
      <c r="AL177" s="722"/>
      <c r="AM177" s="722"/>
      <c r="AN177" s="722"/>
      <c r="AO177" s="722"/>
      <c r="AP177" s="722"/>
      <c r="AQ177" s="722"/>
      <c r="AR177" s="722"/>
      <c r="AS177" s="722"/>
      <c r="AT177" s="722"/>
      <c r="AU177" s="722"/>
      <c r="AV177" s="722"/>
      <c r="AW177" s="722"/>
      <c r="AX177" s="722"/>
      <c r="AY177" s="722"/>
    </row>
    <row r="178" ht="22.5" customHeight="1">
      <c r="A178" s="268">
        <v>1.0</v>
      </c>
      <c r="B178" s="268">
        <v>4.0</v>
      </c>
      <c r="C178" s="268" t="s">
        <v>251</v>
      </c>
      <c r="D178" s="268"/>
      <c r="E178" s="268"/>
      <c r="F178" s="268"/>
      <c r="G178" s="723">
        <v>1.0</v>
      </c>
      <c r="H178" s="267" t="s">
        <v>4391</v>
      </c>
      <c r="I178" s="267" t="s">
        <v>4392</v>
      </c>
      <c r="J178" s="268" t="s">
        <v>4393</v>
      </c>
      <c r="K178" s="268" t="s">
        <v>4394</v>
      </c>
      <c r="L178" s="269">
        <v>43167.0</v>
      </c>
      <c r="M178" s="268" t="s">
        <v>338</v>
      </c>
      <c r="N178" s="268" t="s">
        <v>151</v>
      </c>
      <c r="O178" s="269">
        <v>44790.0</v>
      </c>
      <c r="P178" s="268" t="s">
        <v>9</v>
      </c>
      <c r="Q178" s="268" t="s">
        <v>220</v>
      </c>
      <c r="R178" s="268"/>
      <c r="S178" s="268"/>
      <c r="T178" s="268" t="s">
        <v>11</v>
      </c>
      <c r="U178" s="268"/>
      <c r="V178" s="268"/>
      <c r="W178" s="726"/>
      <c r="X178" s="726"/>
      <c r="Y178" s="727" t="s">
        <v>4395</v>
      </c>
      <c r="Z178" s="727" t="s">
        <v>4396</v>
      </c>
      <c r="AA178" s="724" t="s">
        <v>4397</v>
      </c>
      <c r="AB178" s="728"/>
      <c r="AC178" s="173"/>
      <c r="AD178" s="173"/>
      <c r="AE178" s="268"/>
      <c r="AF178" s="467"/>
      <c r="AG178" s="467"/>
      <c r="AH178" s="467"/>
      <c r="AI178" s="467"/>
      <c r="AJ178" s="467"/>
      <c r="AK178" s="467"/>
      <c r="AL178" s="467"/>
      <c r="AM178" s="467"/>
      <c r="AN178" s="467"/>
      <c r="AO178" s="467"/>
      <c r="AP178" s="467"/>
      <c r="AQ178" s="467"/>
      <c r="AR178" s="467"/>
      <c r="AS178" s="467"/>
      <c r="AT178" s="467"/>
      <c r="AU178" s="467"/>
      <c r="AV178" s="467"/>
      <c r="AW178" s="467"/>
      <c r="AX178" s="467"/>
      <c r="AY178" s="467"/>
    </row>
    <row r="179" ht="22.5" customHeight="1">
      <c r="A179" s="268">
        <v>2.0</v>
      </c>
      <c r="B179" s="268">
        <v>4.0</v>
      </c>
      <c r="C179" s="268" t="s">
        <v>251</v>
      </c>
      <c r="D179" s="268"/>
      <c r="E179" s="268"/>
      <c r="F179" s="268"/>
      <c r="G179" s="723">
        <v>1.0</v>
      </c>
      <c r="H179" s="267" t="s">
        <v>4398</v>
      </c>
      <c r="I179" s="267" t="s">
        <v>4399</v>
      </c>
      <c r="J179" s="268" t="s">
        <v>4400</v>
      </c>
      <c r="K179" s="268" t="s">
        <v>4401</v>
      </c>
      <c r="L179" s="269">
        <v>43264.0</v>
      </c>
      <c r="M179" s="268" t="s">
        <v>338</v>
      </c>
      <c r="N179" s="268" t="s">
        <v>153</v>
      </c>
      <c r="O179" s="269">
        <v>45155.0</v>
      </c>
      <c r="P179" s="268" t="s">
        <v>91</v>
      </c>
      <c r="Q179" s="268" t="s">
        <v>220</v>
      </c>
      <c r="R179" s="268" t="s">
        <v>4402</v>
      </c>
      <c r="S179" s="268"/>
      <c r="T179" s="268" t="s">
        <v>11</v>
      </c>
      <c r="U179" s="268"/>
      <c r="V179" s="268"/>
      <c r="W179" s="268"/>
      <c r="X179" s="268"/>
      <c r="Y179" s="724" t="s">
        <v>4403</v>
      </c>
      <c r="Z179" s="724" t="s">
        <v>4404</v>
      </c>
      <c r="AA179" s="724"/>
      <c r="AB179" s="173"/>
      <c r="AC179" s="173"/>
      <c r="AD179" s="173"/>
      <c r="AE179" s="268"/>
      <c r="AF179" s="467"/>
      <c r="AG179" s="467"/>
      <c r="AH179" s="467"/>
      <c r="AI179" s="467"/>
      <c r="AJ179" s="467"/>
      <c r="AK179" s="467"/>
      <c r="AL179" s="467"/>
      <c r="AM179" s="467"/>
      <c r="AN179" s="467"/>
      <c r="AO179" s="467"/>
      <c r="AP179" s="467"/>
      <c r="AQ179" s="467"/>
      <c r="AR179" s="467"/>
      <c r="AS179" s="467"/>
      <c r="AT179" s="467"/>
      <c r="AU179" s="467"/>
      <c r="AV179" s="467"/>
      <c r="AW179" s="467"/>
      <c r="AX179" s="467"/>
      <c r="AY179" s="467"/>
    </row>
    <row r="180" ht="22.5" customHeight="1">
      <c r="A180" s="268">
        <v>3.0</v>
      </c>
      <c r="B180" s="268">
        <v>4.0</v>
      </c>
      <c r="C180" s="268" t="s">
        <v>251</v>
      </c>
      <c r="D180" s="268"/>
      <c r="E180" s="268"/>
      <c r="F180" s="268"/>
      <c r="G180" s="723">
        <v>1.0</v>
      </c>
      <c r="H180" s="267" t="s">
        <v>4405</v>
      </c>
      <c r="I180" s="267" t="s">
        <v>4406</v>
      </c>
      <c r="J180" s="268" t="s">
        <v>4407</v>
      </c>
      <c r="K180" s="268" t="s">
        <v>4408</v>
      </c>
      <c r="L180" s="269">
        <v>43004.0</v>
      </c>
      <c r="M180" s="268" t="s">
        <v>338</v>
      </c>
      <c r="N180" s="268" t="s">
        <v>152</v>
      </c>
      <c r="O180" s="269">
        <v>45519.0</v>
      </c>
      <c r="P180" s="268" t="s">
        <v>37</v>
      </c>
      <c r="Q180" s="268" t="s">
        <v>220</v>
      </c>
      <c r="R180" s="268" t="s">
        <v>4409</v>
      </c>
      <c r="S180" s="268"/>
      <c r="T180" s="268" t="s">
        <v>11</v>
      </c>
      <c r="U180" s="268"/>
      <c r="V180" s="268"/>
      <c r="W180" s="268"/>
      <c r="X180" s="268"/>
      <c r="Y180" s="724" t="s">
        <v>4410</v>
      </c>
      <c r="Z180" s="724"/>
      <c r="AA180" s="724"/>
      <c r="AB180" s="173"/>
      <c r="AC180" s="173"/>
      <c r="AD180" s="173"/>
      <c r="AE180" s="268"/>
      <c r="AF180" s="467"/>
      <c r="AG180" s="467"/>
      <c r="AH180" s="467"/>
      <c r="AI180" s="467"/>
      <c r="AJ180" s="467"/>
      <c r="AK180" s="467"/>
      <c r="AL180" s="467"/>
      <c r="AM180" s="467"/>
      <c r="AN180" s="467"/>
      <c r="AO180" s="467"/>
      <c r="AP180" s="467"/>
      <c r="AQ180" s="467"/>
      <c r="AR180" s="467"/>
      <c r="AS180" s="467"/>
      <c r="AT180" s="467"/>
      <c r="AU180" s="467"/>
      <c r="AV180" s="467"/>
      <c r="AW180" s="467"/>
      <c r="AX180" s="467"/>
      <c r="AY180" s="467"/>
    </row>
    <row r="181" ht="22.5" customHeight="1">
      <c r="A181" s="268">
        <v>4.0</v>
      </c>
      <c r="B181" s="268">
        <v>4.0</v>
      </c>
      <c r="C181" s="268" t="s">
        <v>251</v>
      </c>
      <c r="D181" s="268"/>
      <c r="E181" s="268"/>
      <c r="F181" s="268"/>
      <c r="G181" s="723">
        <v>1.0</v>
      </c>
      <c r="H181" s="267" t="s">
        <v>4411</v>
      </c>
      <c r="I181" s="267" t="s">
        <v>4412</v>
      </c>
      <c r="J181" s="268" t="s">
        <v>457</v>
      </c>
      <c r="K181" s="268" t="s">
        <v>4413</v>
      </c>
      <c r="L181" s="269">
        <v>43250.0</v>
      </c>
      <c r="M181" s="268" t="s">
        <v>350</v>
      </c>
      <c r="N181" s="268" t="s">
        <v>153</v>
      </c>
      <c r="O181" s="269">
        <v>44062.0</v>
      </c>
      <c r="P181" s="268" t="s">
        <v>133</v>
      </c>
      <c r="Q181" s="268" t="s">
        <v>224</v>
      </c>
      <c r="R181" s="268" t="s">
        <v>4414</v>
      </c>
      <c r="S181" s="268"/>
      <c r="T181" s="268" t="s">
        <v>11</v>
      </c>
      <c r="U181" s="268"/>
      <c r="V181" s="268"/>
      <c r="W181" s="468"/>
      <c r="X181" s="468"/>
      <c r="Y181" s="741" t="s">
        <v>4415</v>
      </c>
      <c r="Z181" s="741" t="s">
        <v>4416</v>
      </c>
      <c r="AA181" s="741"/>
      <c r="AB181" s="205" t="s">
        <v>4417</v>
      </c>
      <c r="AC181" s="173" t="s">
        <v>4418</v>
      </c>
      <c r="AD181" s="173" t="s">
        <v>4419</v>
      </c>
      <c r="AE181" s="268"/>
      <c r="AF181" s="467"/>
      <c r="AG181" s="467"/>
      <c r="AH181" s="467"/>
      <c r="AI181" s="467"/>
      <c r="AJ181" s="467"/>
      <c r="AK181" s="467"/>
      <c r="AL181" s="467"/>
      <c r="AM181" s="467"/>
      <c r="AN181" s="467"/>
      <c r="AO181" s="467"/>
      <c r="AP181" s="467"/>
      <c r="AQ181" s="467"/>
      <c r="AR181" s="467"/>
      <c r="AS181" s="467"/>
      <c r="AT181" s="467"/>
      <c r="AU181" s="467"/>
      <c r="AV181" s="467"/>
      <c r="AW181" s="467"/>
      <c r="AX181" s="467"/>
      <c r="AY181" s="467"/>
    </row>
    <row r="182" ht="22.5" customHeight="1">
      <c r="A182" s="268">
        <v>5.0</v>
      </c>
      <c r="B182" s="268">
        <v>4.0</v>
      </c>
      <c r="C182" s="268" t="s">
        <v>251</v>
      </c>
      <c r="D182" s="268"/>
      <c r="E182" s="268"/>
      <c r="F182" s="268"/>
      <c r="G182" s="723">
        <v>1.0</v>
      </c>
      <c r="H182" s="267" t="s">
        <v>4420</v>
      </c>
      <c r="I182" s="267" t="s">
        <v>4421</v>
      </c>
      <c r="J182" s="268" t="s">
        <v>336</v>
      </c>
      <c r="K182" s="268" t="s">
        <v>4422</v>
      </c>
      <c r="L182" s="269">
        <v>43261.0</v>
      </c>
      <c r="M182" s="268" t="s">
        <v>350</v>
      </c>
      <c r="N182" s="268" t="s">
        <v>152</v>
      </c>
      <c r="O182" s="269">
        <v>44790.0</v>
      </c>
      <c r="P182" s="268" t="s">
        <v>133</v>
      </c>
      <c r="Q182" s="268" t="s">
        <v>224</v>
      </c>
      <c r="R182" s="268"/>
      <c r="S182" s="268"/>
      <c r="T182" s="466" t="s">
        <v>26</v>
      </c>
      <c r="U182" s="268"/>
      <c r="V182" s="268"/>
      <c r="W182" s="268"/>
      <c r="X182" s="268"/>
      <c r="Y182" s="724" t="s">
        <v>4423</v>
      </c>
      <c r="Z182" s="724" t="s">
        <v>4424</v>
      </c>
      <c r="AA182" s="724" t="s">
        <v>4425</v>
      </c>
      <c r="AB182" s="173"/>
      <c r="AC182" s="173"/>
      <c r="AD182" s="173"/>
      <c r="AE182" s="268"/>
      <c r="AF182" s="467"/>
      <c r="AG182" s="467"/>
      <c r="AH182" s="467"/>
      <c r="AI182" s="467"/>
      <c r="AJ182" s="467"/>
      <c r="AK182" s="467"/>
      <c r="AL182" s="467"/>
      <c r="AM182" s="467"/>
      <c r="AN182" s="467"/>
      <c r="AO182" s="467"/>
      <c r="AP182" s="467"/>
      <c r="AQ182" s="467"/>
      <c r="AR182" s="467"/>
      <c r="AS182" s="467"/>
      <c r="AT182" s="467"/>
      <c r="AU182" s="467"/>
      <c r="AV182" s="467"/>
      <c r="AW182" s="467"/>
      <c r="AX182" s="467"/>
      <c r="AY182" s="467"/>
    </row>
    <row r="183" ht="22.5" customHeight="1">
      <c r="A183" s="268">
        <v>6.0</v>
      </c>
      <c r="B183" s="268">
        <v>4.0</v>
      </c>
      <c r="C183" s="268" t="s">
        <v>251</v>
      </c>
      <c r="D183" s="268"/>
      <c r="E183" s="268"/>
      <c r="F183" s="268"/>
      <c r="G183" s="723">
        <v>1.0</v>
      </c>
      <c r="H183" s="267" t="s">
        <v>4426</v>
      </c>
      <c r="I183" s="267" t="s">
        <v>4427</v>
      </c>
      <c r="J183" s="268" t="s">
        <v>4428</v>
      </c>
      <c r="K183" s="268" t="s">
        <v>4429</v>
      </c>
      <c r="L183" s="269">
        <v>42983.0</v>
      </c>
      <c r="M183" s="268" t="s">
        <v>350</v>
      </c>
      <c r="N183" s="268" t="s">
        <v>151</v>
      </c>
      <c r="O183" s="269">
        <v>45574.0</v>
      </c>
      <c r="P183" s="268" t="s">
        <v>129</v>
      </c>
      <c r="Q183" s="268" t="s">
        <v>224</v>
      </c>
      <c r="R183" s="268" t="s">
        <v>4430</v>
      </c>
      <c r="S183" s="268" t="s">
        <v>1847</v>
      </c>
      <c r="T183" s="466" t="s">
        <v>26</v>
      </c>
      <c r="U183" s="268"/>
      <c r="V183" s="268"/>
      <c r="W183" s="268"/>
      <c r="X183" s="268"/>
      <c r="Y183" s="724" t="s">
        <v>4431</v>
      </c>
      <c r="Z183" s="724"/>
      <c r="AA183" s="724"/>
      <c r="AB183" s="173"/>
      <c r="AC183" s="173"/>
      <c r="AD183" s="173"/>
      <c r="AE183" s="268"/>
      <c r="AF183" s="467"/>
      <c r="AG183" s="467"/>
      <c r="AH183" s="467"/>
      <c r="AI183" s="467"/>
      <c r="AJ183" s="467"/>
      <c r="AK183" s="467"/>
      <c r="AL183" s="467"/>
      <c r="AM183" s="467"/>
      <c r="AN183" s="467"/>
      <c r="AO183" s="467"/>
      <c r="AP183" s="467"/>
      <c r="AQ183" s="467"/>
      <c r="AR183" s="467"/>
      <c r="AS183" s="467"/>
      <c r="AT183" s="467"/>
      <c r="AU183" s="467"/>
      <c r="AV183" s="467"/>
      <c r="AW183" s="467"/>
      <c r="AX183" s="467"/>
      <c r="AY183" s="467"/>
    </row>
    <row r="184" ht="22.5" customHeight="1">
      <c r="A184" s="268">
        <v>7.0</v>
      </c>
      <c r="B184" s="268">
        <v>4.0</v>
      </c>
      <c r="C184" s="268" t="s">
        <v>251</v>
      </c>
      <c r="D184" s="268"/>
      <c r="E184" s="268"/>
      <c r="F184" s="268"/>
      <c r="G184" s="723">
        <v>1.0</v>
      </c>
      <c r="H184" s="267" t="s">
        <v>4432</v>
      </c>
      <c r="I184" s="267" t="s">
        <v>4433</v>
      </c>
      <c r="J184" s="468" t="s">
        <v>1997</v>
      </c>
      <c r="K184" s="468" t="s">
        <v>4434</v>
      </c>
      <c r="L184" s="269">
        <v>43158.0</v>
      </c>
      <c r="M184" s="268" t="s">
        <v>350</v>
      </c>
      <c r="N184" s="268" t="s">
        <v>153</v>
      </c>
      <c r="O184" s="269">
        <v>44606.0</v>
      </c>
      <c r="P184" s="268" t="s">
        <v>115</v>
      </c>
      <c r="Q184" s="268" t="s">
        <v>226</v>
      </c>
      <c r="R184" s="510"/>
      <c r="S184" s="510"/>
      <c r="T184" s="268" t="s">
        <v>11</v>
      </c>
      <c r="U184" s="468"/>
      <c r="V184" s="468"/>
      <c r="W184" s="268"/>
      <c r="X184" s="268"/>
      <c r="Y184" s="724" t="s">
        <v>4435</v>
      </c>
      <c r="Z184" s="724" t="s">
        <v>4436</v>
      </c>
      <c r="AA184" s="724" t="s">
        <v>4437</v>
      </c>
      <c r="AB184" s="173" t="s">
        <v>3043</v>
      </c>
      <c r="AC184" s="173"/>
      <c r="AD184" s="742"/>
      <c r="AE184" s="510"/>
      <c r="AF184" s="467"/>
      <c r="AG184" s="467"/>
      <c r="AH184" s="467"/>
      <c r="AI184" s="467"/>
      <c r="AJ184" s="467"/>
      <c r="AK184" s="467"/>
      <c r="AL184" s="467"/>
      <c r="AM184" s="467"/>
      <c r="AN184" s="467"/>
      <c r="AO184" s="467"/>
      <c r="AP184" s="467"/>
      <c r="AQ184" s="467"/>
      <c r="AR184" s="467"/>
      <c r="AS184" s="467"/>
      <c r="AT184" s="467"/>
      <c r="AU184" s="467"/>
      <c r="AV184" s="467"/>
      <c r="AW184" s="467"/>
      <c r="AX184" s="467"/>
      <c r="AY184" s="467"/>
    </row>
    <row r="185" ht="22.5" customHeight="1">
      <c r="A185" s="268">
        <v>8.0</v>
      </c>
      <c r="B185" s="268">
        <v>4.0</v>
      </c>
      <c r="C185" s="268" t="s">
        <v>251</v>
      </c>
      <c r="D185" s="268"/>
      <c r="E185" s="268"/>
      <c r="F185" s="268"/>
      <c r="G185" s="723">
        <v>1.0</v>
      </c>
      <c r="H185" s="267" t="s">
        <v>4438</v>
      </c>
      <c r="I185" s="267" t="s">
        <v>4439</v>
      </c>
      <c r="J185" s="268" t="s">
        <v>343</v>
      </c>
      <c r="K185" s="268" t="s">
        <v>4440</v>
      </c>
      <c r="L185" s="269">
        <v>43320.0</v>
      </c>
      <c r="M185" s="268" t="s">
        <v>338</v>
      </c>
      <c r="N185" s="268" t="s">
        <v>151</v>
      </c>
      <c r="O185" s="269">
        <v>44566.0</v>
      </c>
      <c r="P185" s="268" t="s">
        <v>133</v>
      </c>
      <c r="Q185" s="268" t="s">
        <v>226</v>
      </c>
      <c r="R185" s="268" t="s">
        <v>4441</v>
      </c>
      <c r="S185" s="268"/>
      <c r="T185" s="268" t="s">
        <v>11</v>
      </c>
      <c r="U185" s="268"/>
      <c r="V185" s="268"/>
      <c r="W185" s="268"/>
      <c r="X185" s="268"/>
      <c r="Y185" s="724" t="s">
        <v>4442</v>
      </c>
      <c r="Z185" s="724" t="s">
        <v>4443</v>
      </c>
      <c r="AA185" s="724" t="s">
        <v>4444</v>
      </c>
      <c r="AB185" s="173" t="s">
        <v>2202</v>
      </c>
      <c r="AC185" s="173"/>
      <c r="AD185" s="173"/>
      <c r="AE185" s="268"/>
      <c r="AF185" s="467"/>
      <c r="AG185" s="467"/>
      <c r="AH185" s="467"/>
      <c r="AI185" s="467"/>
      <c r="AJ185" s="467"/>
      <c r="AK185" s="467"/>
      <c r="AL185" s="467"/>
      <c r="AM185" s="467"/>
      <c r="AN185" s="467"/>
      <c r="AO185" s="467"/>
      <c r="AP185" s="467"/>
      <c r="AQ185" s="467"/>
      <c r="AR185" s="467"/>
      <c r="AS185" s="467"/>
      <c r="AT185" s="467"/>
      <c r="AU185" s="467"/>
      <c r="AV185" s="467"/>
      <c r="AW185" s="467"/>
      <c r="AX185" s="467"/>
      <c r="AY185" s="467"/>
    </row>
    <row r="186" ht="22.5" customHeight="1">
      <c r="A186" s="268">
        <v>9.0</v>
      </c>
      <c r="B186" s="268">
        <v>4.0</v>
      </c>
      <c r="C186" s="268" t="s">
        <v>251</v>
      </c>
      <c r="D186" s="268" t="s">
        <v>334</v>
      </c>
      <c r="E186" s="268"/>
      <c r="F186" s="268"/>
      <c r="G186" s="723">
        <v>1.0</v>
      </c>
      <c r="H186" s="267" t="s">
        <v>4445</v>
      </c>
      <c r="I186" s="267" t="s">
        <v>4446</v>
      </c>
      <c r="J186" s="268" t="s">
        <v>475</v>
      </c>
      <c r="K186" s="268" t="s">
        <v>4447</v>
      </c>
      <c r="L186" s="269">
        <v>43015.0</v>
      </c>
      <c r="M186" s="268" t="s">
        <v>338</v>
      </c>
      <c r="N186" s="268" t="s">
        <v>153</v>
      </c>
      <c r="O186" s="269">
        <v>45166.0</v>
      </c>
      <c r="P186" s="268" t="s">
        <v>9</v>
      </c>
      <c r="Q186" s="268" t="s">
        <v>226</v>
      </c>
      <c r="R186" s="268"/>
      <c r="S186" s="268"/>
      <c r="T186" s="268" t="s">
        <v>11</v>
      </c>
      <c r="U186" s="268"/>
      <c r="V186" s="268"/>
      <c r="W186" s="268"/>
      <c r="X186" s="268"/>
      <c r="Y186" s="724" t="s">
        <v>4448</v>
      </c>
      <c r="Z186" s="724" t="s">
        <v>4449</v>
      </c>
      <c r="AA186" s="724"/>
      <c r="AB186" s="173"/>
      <c r="AC186" s="173"/>
      <c r="AD186" s="173"/>
      <c r="AE186" s="268"/>
      <c r="AF186" s="467"/>
      <c r="AG186" s="467"/>
      <c r="AH186" s="467"/>
      <c r="AI186" s="467"/>
      <c r="AJ186" s="467"/>
      <c r="AK186" s="467"/>
      <c r="AL186" s="467"/>
      <c r="AM186" s="467"/>
      <c r="AN186" s="467"/>
      <c r="AO186" s="467"/>
      <c r="AP186" s="467"/>
      <c r="AQ186" s="467"/>
      <c r="AR186" s="467"/>
      <c r="AS186" s="467"/>
      <c r="AT186" s="467"/>
      <c r="AU186" s="467"/>
      <c r="AV186" s="467"/>
      <c r="AW186" s="467"/>
      <c r="AX186" s="467"/>
      <c r="AY186" s="467"/>
    </row>
    <row r="187" ht="22.5" customHeight="1">
      <c r="A187" s="268">
        <v>10.0</v>
      </c>
      <c r="B187" s="268">
        <v>4.0</v>
      </c>
      <c r="C187" s="268" t="s">
        <v>251</v>
      </c>
      <c r="D187" s="268"/>
      <c r="E187" s="268"/>
      <c r="F187" s="268"/>
      <c r="G187" s="723">
        <v>1.0</v>
      </c>
      <c r="H187" s="267" t="s">
        <v>4450</v>
      </c>
      <c r="I187" s="267" t="s">
        <v>4451</v>
      </c>
      <c r="J187" s="268" t="s">
        <v>369</v>
      </c>
      <c r="K187" s="268" t="s">
        <v>4452</v>
      </c>
      <c r="L187" s="269">
        <v>43327.0</v>
      </c>
      <c r="M187" s="268" t="s">
        <v>350</v>
      </c>
      <c r="N187" s="268" t="s">
        <v>151</v>
      </c>
      <c r="O187" s="269">
        <v>45519.0</v>
      </c>
      <c r="P187" s="268" t="s">
        <v>115</v>
      </c>
      <c r="Q187" s="268" t="s">
        <v>226</v>
      </c>
      <c r="R187" s="268"/>
      <c r="S187" s="268"/>
      <c r="T187" s="466" t="s">
        <v>11</v>
      </c>
      <c r="U187" s="268"/>
      <c r="V187" s="268"/>
      <c r="W187" s="268"/>
      <c r="X187" s="268"/>
      <c r="Y187" s="193" t="s">
        <v>4453</v>
      </c>
      <c r="Z187" s="193"/>
      <c r="AA187" s="193"/>
      <c r="AB187" s="173"/>
      <c r="AC187" s="173"/>
      <c r="AD187" s="173"/>
      <c r="AE187" s="268"/>
      <c r="AF187" s="467"/>
      <c r="AG187" s="467"/>
      <c r="AH187" s="467"/>
      <c r="AI187" s="467"/>
      <c r="AJ187" s="467"/>
      <c r="AK187" s="467"/>
      <c r="AL187" s="467"/>
      <c r="AM187" s="467"/>
      <c r="AN187" s="467"/>
      <c r="AO187" s="467"/>
      <c r="AP187" s="467"/>
      <c r="AQ187" s="467"/>
      <c r="AR187" s="467"/>
      <c r="AS187" s="467"/>
      <c r="AT187" s="467"/>
      <c r="AU187" s="467"/>
      <c r="AV187" s="467"/>
      <c r="AW187" s="467"/>
      <c r="AX187" s="467"/>
      <c r="AY187" s="467"/>
    </row>
    <row r="188" ht="22.5" customHeight="1">
      <c r="A188" s="268">
        <v>11.0</v>
      </c>
      <c r="B188" s="784">
        <v>4.0</v>
      </c>
      <c r="C188" s="268" t="s">
        <v>251</v>
      </c>
      <c r="D188" s="769"/>
      <c r="E188" s="784"/>
      <c r="F188" s="784"/>
      <c r="G188" s="785">
        <v>1.0</v>
      </c>
      <c r="H188" s="786" t="s">
        <v>4454</v>
      </c>
      <c r="I188" s="786" t="s">
        <v>4455</v>
      </c>
      <c r="J188" s="784" t="s">
        <v>4032</v>
      </c>
      <c r="K188" s="468" t="s">
        <v>4456</v>
      </c>
      <c r="L188" s="469">
        <v>42764.0</v>
      </c>
      <c r="M188" s="468" t="s">
        <v>338</v>
      </c>
      <c r="N188" s="468" t="s">
        <v>154</v>
      </c>
      <c r="O188" s="469">
        <v>44062.0</v>
      </c>
      <c r="P188" s="468" t="s">
        <v>37</v>
      </c>
      <c r="Q188" s="468" t="s">
        <v>228</v>
      </c>
      <c r="R188" s="468" t="s">
        <v>3441</v>
      </c>
      <c r="S188" s="468"/>
      <c r="T188" s="268" t="s">
        <v>11</v>
      </c>
      <c r="U188" s="468"/>
      <c r="V188" s="468"/>
      <c r="W188" s="468"/>
      <c r="X188" s="468"/>
      <c r="Y188" s="744" t="s">
        <v>4457</v>
      </c>
      <c r="Z188" s="744" t="s">
        <v>4458</v>
      </c>
      <c r="AA188" s="744" t="s">
        <v>4459</v>
      </c>
      <c r="AB188" s="205" t="s">
        <v>4460</v>
      </c>
      <c r="AC188" s="205" t="s">
        <v>4461</v>
      </c>
      <c r="AD188" s="205"/>
      <c r="AE188" s="468"/>
      <c r="AF188" s="467"/>
      <c r="AG188" s="467"/>
      <c r="AH188" s="467"/>
      <c r="AI188" s="467"/>
      <c r="AJ188" s="467"/>
      <c r="AK188" s="467"/>
      <c r="AL188" s="467"/>
      <c r="AM188" s="467"/>
      <c r="AN188" s="467"/>
      <c r="AO188" s="467"/>
      <c r="AP188" s="467"/>
      <c r="AQ188" s="467"/>
      <c r="AR188" s="467"/>
      <c r="AS188" s="467"/>
      <c r="AT188" s="467"/>
      <c r="AU188" s="467"/>
      <c r="AV188" s="467"/>
      <c r="AW188" s="467"/>
      <c r="AX188" s="467"/>
      <c r="AY188" s="467"/>
    </row>
    <row r="189" ht="22.5" customHeight="1">
      <c r="A189" s="268">
        <v>12.0</v>
      </c>
      <c r="B189" s="468">
        <v>4.0</v>
      </c>
      <c r="C189" s="268" t="s">
        <v>251</v>
      </c>
      <c r="D189" s="268"/>
      <c r="E189" s="468"/>
      <c r="F189" s="468"/>
      <c r="G189" s="743">
        <v>1.0</v>
      </c>
      <c r="H189" s="616" t="s">
        <v>4462</v>
      </c>
      <c r="I189" s="616" t="s">
        <v>4463</v>
      </c>
      <c r="J189" s="468" t="s">
        <v>2579</v>
      </c>
      <c r="K189" s="468" t="s">
        <v>4464</v>
      </c>
      <c r="L189" s="469">
        <v>43200.0</v>
      </c>
      <c r="M189" s="468" t="s">
        <v>338</v>
      </c>
      <c r="N189" s="468" t="s">
        <v>154</v>
      </c>
      <c r="O189" s="469">
        <v>44435.0</v>
      </c>
      <c r="P189" s="468" t="s">
        <v>91</v>
      </c>
      <c r="Q189" s="468" t="s">
        <v>228</v>
      </c>
      <c r="R189" s="468" t="s">
        <v>4465</v>
      </c>
      <c r="S189" s="468"/>
      <c r="T189" s="268" t="s">
        <v>11</v>
      </c>
      <c r="U189" s="468"/>
      <c r="V189" s="468"/>
      <c r="W189" s="468"/>
      <c r="X189" s="468"/>
      <c r="Y189" s="744" t="s">
        <v>4466</v>
      </c>
      <c r="Z189" s="744" t="s">
        <v>3371</v>
      </c>
      <c r="AA189" s="744" t="s">
        <v>4467</v>
      </c>
      <c r="AB189" s="205" t="s">
        <v>4468</v>
      </c>
      <c r="AC189" s="205"/>
      <c r="AD189" s="205"/>
      <c r="AE189" s="468"/>
      <c r="AF189" s="467"/>
      <c r="AG189" s="467"/>
      <c r="AH189" s="467"/>
      <c r="AI189" s="467"/>
      <c r="AJ189" s="467"/>
      <c r="AK189" s="467"/>
      <c r="AL189" s="467"/>
      <c r="AM189" s="467"/>
      <c r="AN189" s="467"/>
      <c r="AO189" s="467"/>
      <c r="AP189" s="467"/>
      <c r="AQ189" s="467"/>
      <c r="AR189" s="467"/>
      <c r="AS189" s="467"/>
      <c r="AT189" s="467"/>
      <c r="AU189" s="467"/>
      <c r="AV189" s="467"/>
      <c r="AW189" s="467"/>
      <c r="AX189" s="467"/>
      <c r="AY189" s="467"/>
    </row>
    <row r="190" ht="22.5" customHeight="1">
      <c r="A190" s="268">
        <v>13.0</v>
      </c>
      <c r="B190" s="268">
        <v>4.0</v>
      </c>
      <c r="C190" s="268" t="s">
        <v>251</v>
      </c>
      <c r="D190" s="268"/>
      <c r="E190" s="268"/>
      <c r="F190" s="268"/>
      <c r="G190" s="723">
        <v>1.0</v>
      </c>
      <c r="H190" s="267" t="s">
        <v>4469</v>
      </c>
      <c r="I190" s="267" t="s">
        <v>4470</v>
      </c>
      <c r="J190" s="268" t="s">
        <v>4471</v>
      </c>
      <c r="K190" s="268" t="s">
        <v>4472</v>
      </c>
      <c r="L190" s="269">
        <v>43319.0</v>
      </c>
      <c r="M190" s="268" t="s">
        <v>338</v>
      </c>
      <c r="N190" s="268" t="s">
        <v>153</v>
      </c>
      <c r="O190" s="269">
        <v>45519.0</v>
      </c>
      <c r="P190" s="268" t="s">
        <v>9</v>
      </c>
      <c r="Q190" s="268" t="s">
        <v>228</v>
      </c>
      <c r="R190" s="268" t="s">
        <v>4473</v>
      </c>
      <c r="S190" s="268"/>
      <c r="T190" s="268" t="s">
        <v>11</v>
      </c>
      <c r="U190" s="268"/>
      <c r="V190" s="268"/>
      <c r="W190" s="268"/>
      <c r="X190" s="268"/>
      <c r="Y190" s="193" t="s">
        <v>4474</v>
      </c>
      <c r="Z190" s="193"/>
      <c r="AA190" s="193"/>
      <c r="AB190" s="173"/>
      <c r="AC190" s="173"/>
      <c r="AD190" s="173"/>
      <c r="AE190" s="268"/>
      <c r="AF190" s="467"/>
      <c r="AG190" s="467"/>
      <c r="AH190" s="467"/>
      <c r="AI190" s="467"/>
      <c r="AJ190" s="467"/>
      <c r="AK190" s="467"/>
      <c r="AL190" s="467"/>
      <c r="AM190" s="467"/>
      <c r="AN190" s="467"/>
      <c r="AO190" s="467"/>
      <c r="AP190" s="467"/>
      <c r="AQ190" s="467"/>
      <c r="AR190" s="467"/>
      <c r="AS190" s="467"/>
      <c r="AT190" s="467"/>
      <c r="AU190" s="467"/>
      <c r="AV190" s="467"/>
      <c r="AW190" s="467"/>
      <c r="AX190" s="467"/>
      <c r="AY190" s="467"/>
    </row>
    <row r="191" ht="22.5" customHeight="1">
      <c r="A191" s="268">
        <v>14.0</v>
      </c>
      <c r="B191" s="268">
        <v>4.0</v>
      </c>
      <c r="C191" s="268" t="s">
        <v>251</v>
      </c>
      <c r="D191" s="268"/>
      <c r="E191" s="268"/>
      <c r="F191" s="268"/>
      <c r="G191" s="723">
        <v>1.0</v>
      </c>
      <c r="H191" s="267" t="s">
        <v>4475</v>
      </c>
      <c r="I191" s="267" t="s">
        <v>4476</v>
      </c>
      <c r="J191" s="268" t="s">
        <v>418</v>
      </c>
      <c r="K191" s="268" t="s">
        <v>4477</v>
      </c>
      <c r="L191" s="269">
        <v>43044.0</v>
      </c>
      <c r="M191" s="268" t="s">
        <v>350</v>
      </c>
      <c r="N191" s="268" t="s">
        <v>152</v>
      </c>
      <c r="O191" s="269">
        <v>44062.0</v>
      </c>
      <c r="P191" s="268" t="s">
        <v>133</v>
      </c>
      <c r="Q191" s="268" t="s">
        <v>234</v>
      </c>
      <c r="R191" s="268" t="s">
        <v>4478</v>
      </c>
      <c r="S191" s="268"/>
      <c r="T191" s="268" t="s">
        <v>11</v>
      </c>
      <c r="U191" s="268"/>
      <c r="V191" s="268"/>
      <c r="W191" s="268"/>
      <c r="X191" s="268"/>
      <c r="Y191" s="193" t="s">
        <v>4479</v>
      </c>
      <c r="Z191" s="193" t="s">
        <v>4480</v>
      </c>
      <c r="AA191" s="193" t="s">
        <v>4481</v>
      </c>
      <c r="AB191" s="173" t="s">
        <v>4482</v>
      </c>
      <c r="AC191" s="173" t="s">
        <v>4483</v>
      </c>
      <c r="AD191" s="173" t="s">
        <v>561</v>
      </c>
      <c r="AE191" s="268"/>
      <c r="AF191" s="467"/>
      <c r="AG191" s="467"/>
      <c r="AH191" s="467"/>
      <c r="AI191" s="467"/>
      <c r="AJ191" s="467"/>
      <c r="AK191" s="467"/>
      <c r="AL191" s="467"/>
      <c r="AM191" s="467"/>
      <c r="AN191" s="467"/>
      <c r="AO191" s="467"/>
      <c r="AP191" s="467"/>
      <c r="AQ191" s="467"/>
      <c r="AR191" s="467"/>
      <c r="AS191" s="467"/>
      <c r="AT191" s="467"/>
      <c r="AU191" s="467"/>
      <c r="AV191" s="467"/>
      <c r="AW191" s="467"/>
      <c r="AX191" s="467"/>
      <c r="AY191" s="467"/>
    </row>
    <row r="192" ht="22.5" customHeight="1">
      <c r="A192" s="268">
        <v>15.0</v>
      </c>
      <c r="B192" s="268">
        <v>4.0</v>
      </c>
      <c r="C192" s="268" t="s">
        <v>251</v>
      </c>
      <c r="D192" s="268"/>
      <c r="E192" s="268"/>
      <c r="F192" s="268"/>
      <c r="G192" s="723">
        <v>1.0</v>
      </c>
      <c r="H192" s="267" t="s">
        <v>4484</v>
      </c>
      <c r="I192" s="267" t="s">
        <v>4485</v>
      </c>
      <c r="J192" s="268" t="s">
        <v>348</v>
      </c>
      <c r="K192" s="268" t="s">
        <v>4486</v>
      </c>
      <c r="L192" s="269">
        <v>43279.0</v>
      </c>
      <c r="M192" s="268" t="s">
        <v>350</v>
      </c>
      <c r="N192" s="268" t="s">
        <v>151</v>
      </c>
      <c r="O192" s="269">
        <v>45222.0</v>
      </c>
      <c r="P192" s="268" t="s">
        <v>133</v>
      </c>
      <c r="Q192" s="268" t="s">
        <v>234</v>
      </c>
      <c r="R192" s="268" t="s">
        <v>4487</v>
      </c>
      <c r="S192" s="268"/>
      <c r="T192" s="466" t="s">
        <v>26</v>
      </c>
      <c r="U192" s="268"/>
      <c r="V192" s="268" t="s">
        <v>334</v>
      </c>
      <c r="W192" s="268"/>
      <c r="X192" s="268"/>
      <c r="Y192" s="193" t="s">
        <v>4488</v>
      </c>
      <c r="Z192" s="193" t="s">
        <v>4489</v>
      </c>
      <c r="AA192" s="193"/>
      <c r="AB192" s="173"/>
      <c r="AC192" s="173"/>
      <c r="AD192" s="173"/>
      <c r="AE192" s="268"/>
      <c r="AF192" s="510"/>
      <c r="AG192" s="510"/>
      <c r="AH192" s="510"/>
      <c r="AI192" s="510"/>
      <c r="AJ192" s="510"/>
      <c r="AK192" s="510"/>
      <c r="AL192" s="510"/>
      <c r="AM192" s="510"/>
      <c r="AN192" s="510"/>
      <c r="AO192" s="510"/>
      <c r="AP192" s="510"/>
      <c r="AQ192" s="467"/>
      <c r="AR192" s="467"/>
      <c r="AS192" s="467"/>
      <c r="AT192" s="467"/>
      <c r="AU192" s="467"/>
      <c r="AV192" s="467"/>
      <c r="AW192" s="467"/>
      <c r="AX192" s="467"/>
      <c r="AY192" s="467"/>
    </row>
    <row r="193" ht="22.5" customHeight="1">
      <c r="A193" s="268">
        <v>16.0</v>
      </c>
      <c r="B193" s="268">
        <v>4.0</v>
      </c>
      <c r="C193" s="268" t="s">
        <v>251</v>
      </c>
      <c r="D193" s="268"/>
      <c r="E193" s="268"/>
      <c r="F193" s="268"/>
      <c r="G193" s="723">
        <v>1.0</v>
      </c>
      <c r="H193" s="267" t="s">
        <v>4490</v>
      </c>
      <c r="I193" s="267" t="s">
        <v>4491</v>
      </c>
      <c r="J193" s="468" t="s">
        <v>336</v>
      </c>
      <c r="K193" s="468" t="s">
        <v>4492</v>
      </c>
      <c r="L193" s="469">
        <v>43184.0</v>
      </c>
      <c r="M193" s="468" t="s">
        <v>338</v>
      </c>
      <c r="N193" s="468" t="s">
        <v>153</v>
      </c>
      <c r="O193" s="469">
        <v>44062.0</v>
      </c>
      <c r="P193" s="468" t="s">
        <v>133</v>
      </c>
      <c r="Q193" s="268" t="s">
        <v>234</v>
      </c>
      <c r="R193" s="268" t="s">
        <v>4493</v>
      </c>
      <c r="S193" s="268"/>
      <c r="T193" s="268" t="s">
        <v>11</v>
      </c>
      <c r="U193" s="268"/>
      <c r="V193" s="268"/>
      <c r="W193" s="268"/>
      <c r="X193" s="268"/>
      <c r="Y193" s="178" t="s">
        <v>4494</v>
      </c>
      <c r="Z193" s="178" t="s">
        <v>4495</v>
      </c>
      <c r="AA193" s="178" t="s">
        <v>4496</v>
      </c>
      <c r="AB193" s="178" t="s">
        <v>4497</v>
      </c>
      <c r="AC193" s="178" t="s">
        <v>4498</v>
      </c>
      <c r="AD193" s="510" t="s">
        <v>3398</v>
      </c>
      <c r="AE193" s="510"/>
      <c r="AF193" s="510"/>
      <c r="AG193" s="467"/>
      <c r="AH193" s="467"/>
      <c r="AI193" s="467"/>
      <c r="AJ193" s="467"/>
      <c r="AK193" s="467"/>
      <c r="AL193" s="467"/>
      <c r="AM193" s="467"/>
      <c r="AN193" s="467"/>
      <c r="AO193" s="467"/>
      <c r="AP193" s="467"/>
      <c r="AQ193" s="467"/>
      <c r="AR193" s="467"/>
      <c r="AS193" s="467"/>
      <c r="AT193" s="467"/>
      <c r="AU193" s="467"/>
      <c r="AV193" s="467"/>
      <c r="AW193" s="467"/>
      <c r="AX193" s="467"/>
      <c r="AY193" s="467"/>
    </row>
    <row r="194" ht="22.5" customHeight="1">
      <c r="A194" s="268">
        <v>17.0</v>
      </c>
      <c r="B194" s="268">
        <v>4.0</v>
      </c>
      <c r="C194" s="268" t="s">
        <v>251</v>
      </c>
      <c r="D194" s="769" t="s">
        <v>334</v>
      </c>
      <c r="E194" s="769"/>
      <c r="F194" s="769"/>
      <c r="G194" s="770"/>
      <c r="H194" s="267" t="s">
        <v>4499</v>
      </c>
      <c r="I194" s="267" t="s">
        <v>4500</v>
      </c>
      <c r="J194" s="468" t="s">
        <v>1250</v>
      </c>
      <c r="K194" s="468" t="s">
        <v>4501</v>
      </c>
      <c r="L194" s="469">
        <v>43152.0</v>
      </c>
      <c r="M194" s="468" t="s">
        <v>338</v>
      </c>
      <c r="N194" s="468" t="s">
        <v>153</v>
      </c>
      <c r="O194" s="469">
        <v>45755.0</v>
      </c>
      <c r="P194" s="468" t="s">
        <v>10</v>
      </c>
      <c r="Q194" s="268" t="s">
        <v>234</v>
      </c>
      <c r="R194" s="268" t="s">
        <v>4502</v>
      </c>
      <c r="S194" s="268"/>
      <c r="T194" s="268" t="s">
        <v>11</v>
      </c>
      <c r="U194" s="268"/>
      <c r="V194" s="268"/>
      <c r="W194" s="268"/>
      <c r="X194" s="268"/>
      <c r="Y194" s="193" t="s">
        <v>4503</v>
      </c>
      <c r="Z194" s="193"/>
      <c r="AA194" s="193"/>
      <c r="AB194" s="173"/>
      <c r="AC194" s="173"/>
      <c r="AD194" s="173"/>
      <c r="AE194" s="268"/>
      <c r="AF194" s="467"/>
      <c r="AG194" s="467"/>
      <c r="AH194" s="467"/>
      <c r="AI194" s="467"/>
      <c r="AJ194" s="467"/>
      <c r="AK194" s="467"/>
      <c r="AL194" s="467"/>
      <c r="AM194" s="467"/>
      <c r="AN194" s="467"/>
      <c r="AO194" s="467"/>
      <c r="AP194" s="467"/>
      <c r="AQ194" s="467"/>
      <c r="AR194" s="467"/>
      <c r="AS194" s="467"/>
      <c r="AT194" s="467"/>
      <c r="AU194" s="467"/>
      <c r="AV194" s="467"/>
      <c r="AW194" s="467"/>
      <c r="AX194" s="467"/>
      <c r="AY194" s="467"/>
    </row>
    <row r="195" ht="22.5" customHeight="1">
      <c r="A195" s="268">
        <v>18.0</v>
      </c>
      <c r="B195" s="268">
        <v>4.0</v>
      </c>
      <c r="C195" s="268" t="s">
        <v>251</v>
      </c>
      <c r="D195" s="769"/>
      <c r="E195" s="769"/>
      <c r="F195" s="769" t="s">
        <v>334</v>
      </c>
      <c r="G195" s="770">
        <v>1.0</v>
      </c>
      <c r="H195" s="267" t="s">
        <v>4504</v>
      </c>
      <c r="I195" s="267" t="s">
        <v>4505</v>
      </c>
      <c r="J195" s="468" t="s">
        <v>980</v>
      </c>
      <c r="K195" s="468" t="s">
        <v>4506</v>
      </c>
      <c r="L195" s="469">
        <v>43275.0</v>
      </c>
      <c r="M195" s="468" t="s">
        <v>338</v>
      </c>
      <c r="N195" s="468" t="s">
        <v>154</v>
      </c>
      <c r="O195" s="469">
        <v>44062.0</v>
      </c>
      <c r="P195" s="468" t="s">
        <v>37</v>
      </c>
      <c r="Q195" s="268" t="s">
        <v>232</v>
      </c>
      <c r="R195" s="268"/>
      <c r="S195" s="268"/>
      <c r="T195" s="268" t="s">
        <v>11</v>
      </c>
      <c r="U195" s="268"/>
      <c r="V195" s="268"/>
      <c r="W195" s="268"/>
      <c r="X195" s="268"/>
      <c r="Y195" s="193" t="s">
        <v>4507</v>
      </c>
      <c r="Z195" s="193" t="s">
        <v>4508</v>
      </c>
      <c r="AA195" s="193" t="s">
        <v>4509</v>
      </c>
      <c r="AB195" s="173" t="s">
        <v>4510</v>
      </c>
      <c r="AC195" s="173" t="s">
        <v>4511</v>
      </c>
      <c r="AD195" s="173" t="s">
        <v>4512</v>
      </c>
      <c r="AE195" s="268"/>
      <c r="AF195" s="467"/>
      <c r="AG195" s="467"/>
      <c r="AH195" s="467"/>
      <c r="AI195" s="467"/>
      <c r="AJ195" s="467"/>
      <c r="AK195" s="467"/>
      <c r="AL195" s="467"/>
      <c r="AM195" s="467"/>
      <c r="AN195" s="467"/>
      <c r="AO195" s="467"/>
      <c r="AP195" s="467"/>
      <c r="AQ195" s="467"/>
      <c r="AR195" s="467"/>
      <c r="AS195" s="467"/>
      <c r="AT195" s="467"/>
      <c r="AU195" s="467"/>
      <c r="AV195" s="467"/>
      <c r="AW195" s="467"/>
      <c r="AX195" s="467"/>
      <c r="AY195" s="467"/>
    </row>
    <row r="196" ht="22.5" customHeight="1">
      <c r="A196" s="268">
        <v>19.0</v>
      </c>
      <c r="B196" s="268">
        <v>4.0</v>
      </c>
      <c r="C196" s="268" t="s">
        <v>251</v>
      </c>
      <c r="D196" s="769"/>
      <c r="E196" s="769"/>
      <c r="F196" s="769"/>
      <c r="G196" s="770">
        <v>1.0</v>
      </c>
      <c r="H196" s="267" t="s">
        <v>4513</v>
      </c>
      <c r="I196" s="267" t="s">
        <v>4514</v>
      </c>
      <c r="J196" s="468" t="s">
        <v>4515</v>
      </c>
      <c r="K196" s="468" t="s">
        <v>4516</v>
      </c>
      <c r="L196" s="469">
        <v>43187.0</v>
      </c>
      <c r="M196" s="468" t="s">
        <v>338</v>
      </c>
      <c r="N196" s="468" t="s">
        <v>154</v>
      </c>
      <c r="O196" s="269">
        <v>45782.0</v>
      </c>
      <c r="P196" s="468" t="s">
        <v>66</v>
      </c>
      <c r="Q196" s="268" t="s">
        <v>232</v>
      </c>
      <c r="R196" s="268" t="s">
        <v>4517</v>
      </c>
      <c r="S196" s="268" t="s">
        <v>4518</v>
      </c>
      <c r="T196" s="268" t="s">
        <v>11</v>
      </c>
      <c r="U196" s="268"/>
      <c r="V196" s="268"/>
      <c r="W196" s="268"/>
      <c r="X196" s="268"/>
      <c r="Y196" s="178" t="s">
        <v>4519</v>
      </c>
      <c r="Z196" s="178"/>
      <c r="AA196" s="178"/>
      <c r="AB196" s="178"/>
      <c r="AC196" s="178"/>
      <c r="AD196" s="173"/>
      <c r="AE196" s="268"/>
      <c r="AF196" s="467"/>
      <c r="AG196" s="467"/>
      <c r="AH196" s="467"/>
      <c r="AI196" s="467"/>
      <c r="AJ196" s="467"/>
      <c r="AK196" s="467"/>
      <c r="AL196" s="467"/>
      <c r="AM196" s="467"/>
      <c r="AN196" s="467"/>
      <c r="AO196" s="467"/>
      <c r="AP196" s="467"/>
      <c r="AQ196" s="467"/>
      <c r="AR196" s="467"/>
      <c r="AS196" s="467"/>
      <c r="AT196" s="467"/>
      <c r="AU196" s="467"/>
      <c r="AV196" s="467"/>
      <c r="AW196" s="467"/>
      <c r="AX196" s="467"/>
      <c r="AY196" s="467"/>
    </row>
    <row r="197" ht="22.5" customHeight="1">
      <c r="A197" s="268">
        <v>20.0</v>
      </c>
      <c r="B197" s="268">
        <v>4.0</v>
      </c>
      <c r="C197" s="268" t="s">
        <v>251</v>
      </c>
      <c r="D197" s="268"/>
      <c r="E197" s="268"/>
      <c r="F197" s="268"/>
      <c r="G197" s="770">
        <v>1.0</v>
      </c>
      <c r="H197" s="267" t="s">
        <v>4520</v>
      </c>
      <c r="I197" s="267" t="s">
        <v>4521</v>
      </c>
      <c r="J197" s="468" t="s">
        <v>559</v>
      </c>
      <c r="K197" s="468" t="s">
        <v>4522</v>
      </c>
      <c r="L197" s="469">
        <v>43037.0</v>
      </c>
      <c r="M197" s="468" t="s">
        <v>338</v>
      </c>
      <c r="N197" s="468" t="s">
        <v>153</v>
      </c>
      <c r="O197" s="269">
        <v>45155.0</v>
      </c>
      <c r="P197" s="468" t="s">
        <v>39</v>
      </c>
      <c r="Q197" s="268" t="s">
        <v>230</v>
      </c>
      <c r="R197" s="268" t="s">
        <v>4523</v>
      </c>
      <c r="S197" s="268"/>
      <c r="T197" s="268" t="s">
        <v>11</v>
      </c>
      <c r="U197" s="268"/>
      <c r="V197" s="268"/>
      <c r="W197" s="268"/>
      <c r="X197" s="268"/>
      <c r="Y197" s="178" t="s">
        <v>4524</v>
      </c>
      <c r="Z197" s="178" t="s">
        <v>4525</v>
      </c>
      <c r="AA197" s="178"/>
      <c r="AB197" s="178"/>
      <c r="AC197" s="178"/>
      <c r="AD197" s="173"/>
      <c r="AE197" s="268"/>
      <c r="AF197" s="510"/>
      <c r="AG197" s="510"/>
      <c r="AH197" s="510"/>
      <c r="AI197" s="510"/>
      <c r="AJ197" s="510"/>
      <c r="AK197" s="510"/>
      <c r="AL197" s="510"/>
      <c r="AM197" s="510"/>
      <c r="AN197" s="510"/>
      <c r="AO197" s="510"/>
      <c r="AP197" s="510"/>
      <c r="AQ197" s="510"/>
      <c r="AR197" s="510"/>
      <c r="AS197" s="510"/>
      <c r="AT197" s="510"/>
      <c r="AU197" s="510"/>
      <c r="AV197" s="510"/>
      <c r="AW197" s="510"/>
      <c r="AX197" s="467"/>
      <c r="AY197" s="467"/>
    </row>
    <row r="198" ht="22.5" customHeight="1">
      <c r="A198" s="268">
        <v>21.0</v>
      </c>
      <c r="B198" s="769">
        <v>4.0</v>
      </c>
      <c r="C198" s="268" t="s">
        <v>251</v>
      </c>
      <c r="D198" s="769"/>
      <c r="E198" s="769"/>
      <c r="F198" s="769"/>
      <c r="G198" s="770">
        <v>1.0</v>
      </c>
      <c r="H198" s="771" t="s">
        <v>4526</v>
      </c>
      <c r="I198" s="771" t="s">
        <v>4527</v>
      </c>
      <c r="J198" s="769" t="s">
        <v>407</v>
      </c>
      <c r="K198" s="268" t="s">
        <v>229</v>
      </c>
      <c r="L198" s="269">
        <v>43061.0</v>
      </c>
      <c r="M198" s="268" t="s">
        <v>350</v>
      </c>
      <c r="N198" s="268" t="s">
        <v>152</v>
      </c>
      <c r="O198" s="269">
        <v>44566.0</v>
      </c>
      <c r="P198" s="268" t="s">
        <v>115</v>
      </c>
      <c r="Q198" s="268" t="s">
        <v>230</v>
      </c>
      <c r="R198" s="268"/>
      <c r="S198" s="268"/>
      <c r="T198" s="268" t="s">
        <v>11</v>
      </c>
      <c r="U198" s="468"/>
      <c r="V198" s="468"/>
      <c r="W198" s="268"/>
      <c r="X198" s="268"/>
      <c r="Y198" s="193" t="s">
        <v>4528</v>
      </c>
      <c r="Z198" s="193" t="s">
        <v>4529</v>
      </c>
      <c r="AA198" s="193" t="s">
        <v>4530</v>
      </c>
      <c r="AB198" s="173" t="s">
        <v>4531</v>
      </c>
      <c r="AC198" s="173"/>
      <c r="AD198" s="173"/>
      <c r="AE198" s="268"/>
      <c r="AF198" s="467"/>
      <c r="AG198" s="467"/>
      <c r="AH198" s="467"/>
      <c r="AI198" s="467"/>
      <c r="AJ198" s="467"/>
      <c r="AK198" s="467"/>
      <c r="AL198" s="467"/>
      <c r="AM198" s="467"/>
      <c r="AN198" s="467"/>
      <c r="AO198" s="467"/>
      <c r="AP198" s="467"/>
      <c r="AQ198" s="467"/>
      <c r="AR198" s="467"/>
      <c r="AS198" s="467"/>
      <c r="AT198" s="467"/>
      <c r="AU198" s="467"/>
      <c r="AV198" s="467"/>
      <c r="AW198" s="467"/>
      <c r="AX198" s="467"/>
      <c r="AY198" s="467"/>
    </row>
    <row r="199" ht="14.25" customHeight="1">
      <c r="A199" s="352">
        <v>22.0</v>
      </c>
      <c r="B199" s="769">
        <v>4.0</v>
      </c>
      <c r="C199" s="268" t="s">
        <v>251</v>
      </c>
      <c r="D199" s="352"/>
      <c r="E199" s="352"/>
      <c r="F199" s="352"/>
      <c r="G199" s="729">
        <v>1.0</v>
      </c>
      <c r="H199" s="618" t="s">
        <v>4532</v>
      </c>
      <c r="I199" s="618" t="s">
        <v>4533</v>
      </c>
      <c r="J199" s="497" t="s">
        <v>569</v>
      </c>
      <c r="K199" s="497" t="s">
        <v>4534</v>
      </c>
      <c r="L199" s="498">
        <v>43277.0</v>
      </c>
      <c r="M199" s="497" t="s">
        <v>338</v>
      </c>
      <c r="N199" s="497"/>
      <c r="O199" s="498">
        <v>45883.0</v>
      </c>
      <c r="P199" s="497" t="s">
        <v>115</v>
      </c>
      <c r="Q199" s="352" t="s">
        <v>345</v>
      </c>
      <c r="R199" s="352"/>
      <c r="S199" s="352"/>
      <c r="T199" s="352" t="s">
        <v>22</v>
      </c>
      <c r="U199" s="352" t="s">
        <v>21</v>
      </c>
      <c r="V199" s="352"/>
      <c r="W199" s="352"/>
      <c r="X199" s="352"/>
      <c r="Y199" s="188"/>
      <c r="Z199" s="188"/>
      <c r="AA199" s="188"/>
      <c r="AB199" s="188"/>
      <c r="AC199" s="188"/>
      <c r="AD199" s="502"/>
      <c r="AE199" s="502"/>
      <c r="AF199" s="502"/>
      <c r="AG199" s="502"/>
      <c r="AH199" s="502"/>
      <c r="AI199" s="502"/>
      <c r="AJ199" s="502"/>
      <c r="AK199" s="502"/>
      <c r="AL199" s="502"/>
      <c r="AM199" s="502"/>
      <c r="AN199" s="502"/>
      <c r="AO199" s="502"/>
      <c r="AP199" s="502"/>
      <c r="AQ199" s="502"/>
      <c r="AR199" s="502"/>
      <c r="AS199" s="502"/>
      <c r="AT199" s="502"/>
      <c r="AU199" s="502"/>
      <c r="AV199" s="502"/>
      <c r="AW199" s="502"/>
      <c r="AX199" s="730"/>
      <c r="AY199" s="730"/>
    </row>
    <row r="200" ht="22.5" customHeight="1">
      <c r="A200" s="352">
        <v>23.0</v>
      </c>
      <c r="B200" s="769">
        <v>4.0</v>
      </c>
      <c r="C200" s="268" t="s">
        <v>251</v>
      </c>
      <c r="D200" s="352"/>
      <c r="E200" s="352"/>
      <c r="F200" s="352"/>
      <c r="G200" s="729">
        <v>1.0</v>
      </c>
      <c r="H200" s="618" t="s">
        <v>4535</v>
      </c>
      <c r="I200" s="618" t="s">
        <v>4536</v>
      </c>
      <c r="J200" s="497" t="s">
        <v>361</v>
      </c>
      <c r="K200" s="497" t="s">
        <v>4537</v>
      </c>
      <c r="L200" s="187">
        <v>43330.0</v>
      </c>
      <c r="M200" s="182" t="s">
        <v>350</v>
      </c>
      <c r="N200" s="497"/>
      <c r="O200" s="498">
        <v>45883.0</v>
      </c>
      <c r="P200" s="497" t="s">
        <v>133</v>
      </c>
      <c r="Q200" s="352" t="s">
        <v>345</v>
      </c>
      <c r="R200" s="352" t="s">
        <v>4538</v>
      </c>
      <c r="S200" s="352"/>
      <c r="T200" s="352" t="s">
        <v>11</v>
      </c>
      <c r="U200" s="352"/>
      <c r="V200" s="352"/>
      <c r="W200" s="352"/>
      <c r="X200" s="352"/>
      <c r="Y200" s="183"/>
      <c r="Z200" s="183"/>
      <c r="AA200" s="183"/>
      <c r="AB200" s="183"/>
      <c r="AC200" s="183"/>
      <c r="AD200" s="497"/>
      <c r="AE200" s="497"/>
      <c r="AF200" s="497"/>
      <c r="AG200" s="497"/>
      <c r="AH200" s="497"/>
      <c r="AI200" s="497"/>
      <c r="AJ200" s="497"/>
      <c r="AK200" s="497"/>
      <c r="AL200" s="497"/>
      <c r="AM200" s="497"/>
      <c r="AN200" s="497"/>
      <c r="AO200" s="497"/>
      <c r="AP200" s="497"/>
      <c r="AQ200" s="497"/>
      <c r="AR200" s="497"/>
      <c r="AS200" s="497"/>
      <c r="AT200" s="497"/>
      <c r="AU200" s="497"/>
      <c r="AV200" s="497"/>
      <c r="AW200" s="497"/>
      <c r="AX200" s="497"/>
      <c r="AY200" s="497"/>
    </row>
    <row r="201" ht="22.5" customHeight="1">
      <c r="A201" s="268"/>
      <c r="B201" s="268"/>
      <c r="C201" s="268"/>
      <c r="D201" s="268"/>
      <c r="E201" s="268"/>
      <c r="F201" s="268"/>
      <c r="G201" s="723"/>
      <c r="H201" s="267"/>
      <c r="I201" s="267"/>
      <c r="J201" s="268"/>
      <c r="K201" s="268"/>
      <c r="L201" s="269"/>
      <c r="M201" s="268"/>
      <c r="N201" s="268"/>
      <c r="O201" s="269"/>
      <c r="P201" s="268"/>
      <c r="Q201" s="268"/>
      <c r="R201" s="268"/>
      <c r="S201" s="268"/>
      <c r="T201" s="268"/>
      <c r="U201" s="468"/>
      <c r="V201" s="468"/>
      <c r="W201" s="268"/>
      <c r="X201" s="268"/>
      <c r="Y201" s="193"/>
      <c r="Z201" s="193"/>
      <c r="AA201" s="193"/>
      <c r="AB201" s="173"/>
      <c r="AC201" s="173"/>
      <c r="AD201" s="173"/>
      <c r="AE201" s="268"/>
      <c r="AF201" s="510"/>
      <c r="AG201" s="510"/>
      <c r="AH201" s="510"/>
      <c r="AI201" s="510"/>
      <c r="AJ201" s="510"/>
      <c r="AK201" s="510"/>
      <c r="AL201" s="510"/>
      <c r="AM201" s="510"/>
      <c r="AN201" s="510"/>
      <c r="AO201" s="510"/>
      <c r="AP201" s="510"/>
      <c r="AQ201" s="510"/>
      <c r="AR201" s="510"/>
      <c r="AS201" s="510"/>
      <c r="AT201" s="510"/>
      <c r="AU201" s="510"/>
      <c r="AV201" s="510"/>
      <c r="AW201" s="510"/>
      <c r="AX201" s="510"/>
      <c r="AY201" s="510"/>
    </row>
    <row r="202" ht="14.25" customHeight="1">
      <c r="A202" s="787"/>
      <c r="B202" s="787"/>
      <c r="C202" s="787"/>
      <c r="D202" s="787"/>
      <c r="E202" s="787"/>
      <c r="F202" s="787"/>
      <c r="G202" s="788"/>
      <c r="H202" s="789"/>
      <c r="I202" s="789"/>
      <c r="J202" s="787"/>
      <c r="K202" s="787"/>
      <c r="L202" s="790"/>
      <c r="M202" s="790"/>
      <c r="N202" s="790"/>
      <c r="O202" s="790"/>
      <c r="P202" s="790"/>
      <c r="Q202" s="790"/>
      <c r="R202" s="790"/>
      <c r="S202" s="790"/>
      <c r="T202" s="790"/>
      <c r="U202" s="790"/>
      <c r="V202" s="790"/>
      <c r="W202" s="790"/>
      <c r="X202" s="790"/>
      <c r="Y202" s="791"/>
      <c r="Z202" s="791"/>
      <c r="AA202" s="791"/>
      <c r="AB202" s="792"/>
      <c r="AC202" s="792"/>
      <c r="AD202" s="792"/>
      <c r="AE202" s="793"/>
      <c r="AF202" s="467"/>
      <c r="AG202" s="467"/>
      <c r="AH202" s="467"/>
      <c r="AI202" s="467"/>
      <c r="AJ202" s="467"/>
      <c r="AK202" s="467"/>
      <c r="AL202" s="467"/>
      <c r="AM202" s="467"/>
      <c r="AN202" s="467"/>
      <c r="AO202" s="467"/>
      <c r="AP202" s="467"/>
      <c r="AQ202" s="467"/>
      <c r="AR202" s="467"/>
      <c r="AS202" s="467"/>
      <c r="AT202" s="467"/>
      <c r="AU202" s="467"/>
      <c r="AV202" s="467"/>
      <c r="AW202" s="467"/>
      <c r="AX202" s="467"/>
      <c r="AY202" s="467"/>
    </row>
    <row r="203" ht="14.25" customHeight="1">
      <c r="A203" s="405" t="s">
        <v>4539</v>
      </c>
      <c r="B203" s="25"/>
      <c r="C203" s="25"/>
      <c r="D203" s="25"/>
      <c r="E203" s="25"/>
      <c r="F203" s="25"/>
      <c r="G203" s="25"/>
      <c r="H203" s="25"/>
      <c r="I203" s="25"/>
      <c r="J203" s="25"/>
      <c r="K203" s="25"/>
      <c r="L203" s="794"/>
      <c r="M203" s="794"/>
      <c r="N203" s="794"/>
      <c r="O203" s="794"/>
      <c r="P203" s="794"/>
      <c r="Q203" s="794"/>
      <c r="R203" s="794"/>
      <c r="S203" s="794"/>
      <c r="T203" s="794"/>
      <c r="U203" s="794"/>
      <c r="V203" s="794"/>
      <c r="W203" s="794"/>
      <c r="X203" s="794"/>
      <c r="Y203" s="795"/>
      <c r="Z203" s="795"/>
      <c r="AA203" s="795"/>
      <c r="AB203" s="795"/>
      <c r="AC203" s="795"/>
      <c r="AD203" s="796"/>
      <c r="AE203" s="796"/>
      <c r="AF203" s="796"/>
      <c r="AG203" s="796"/>
      <c r="AH203" s="796"/>
      <c r="AI203" s="796"/>
      <c r="AJ203" s="796"/>
      <c r="AK203" s="796"/>
      <c r="AL203" s="796"/>
      <c r="AM203" s="796"/>
      <c r="AN203" s="796"/>
      <c r="AO203" s="796"/>
      <c r="AP203" s="796"/>
      <c r="AQ203" s="796"/>
      <c r="AR203" s="796"/>
      <c r="AS203" s="796"/>
      <c r="AT203" s="796"/>
      <c r="AU203" s="796"/>
      <c r="AV203" s="796"/>
      <c r="AW203" s="796"/>
      <c r="AX203" s="796"/>
      <c r="AY203" s="796"/>
    </row>
    <row r="204" ht="15.75" customHeight="1"/>
    <row r="205" ht="22.5" customHeight="1">
      <c r="A205" s="268"/>
      <c r="B205" s="268"/>
      <c r="C205" s="268"/>
      <c r="D205" s="268"/>
      <c r="E205" s="268"/>
      <c r="F205" s="268"/>
      <c r="G205" s="723"/>
      <c r="H205" s="267"/>
      <c r="I205" s="267"/>
      <c r="J205" s="468"/>
      <c r="K205" s="468"/>
      <c r="L205" s="469"/>
      <c r="M205" s="468"/>
      <c r="N205" s="468"/>
      <c r="O205" s="269"/>
      <c r="P205" s="468"/>
      <c r="Q205" s="268"/>
      <c r="R205" s="268"/>
      <c r="S205" s="268"/>
      <c r="T205" s="268"/>
      <c r="U205" s="268"/>
      <c r="V205" s="268"/>
      <c r="W205" s="268"/>
      <c r="X205" s="268"/>
      <c r="Y205" s="178"/>
      <c r="Z205" s="178"/>
      <c r="AA205" s="178"/>
      <c r="AB205" s="178"/>
      <c r="AC205" s="178"/>
      <c r="AD205" s="173"/>
      <c r="AE205" s="268"/>
      <c r="AF205" s="510"/>
      <c r="AG205" s="510"/>
      <c r="AH205" s="510"/>
      <c r="AI205" s="510"/>
      <c r="AJ205" s="510"/>
      <c r="AK205" s="510"/>
      <c r="AL205" s="510"/>
      <c r="AM205" s="510"/>
      <c r="AN205" s="510"/>
      <c r="AO205" s="510"/>
      <c r="AP205" s="510"/>
      <c r="AQ205" s="510"/>
      <c r="AR205" s="510"/>
      <c r="AS205" s="510"/>
      <c r="AT205" s="510"/>
      <c r="AU205" s="510"/>
      <c r="AV205" s="510"/>
      <c r="AW205" s="510"/>
      <c r="AX205" s="510"/>
      <c r="AY205" s="510"/>
    </row>
    <row r="206" ht="22.5" customHeight="1">
      <c r="A206" s="268"/>
      <c r="B206" s="268"/>
      <c r="C206" s="268"/>
      <c r="D206" s="268"/>
      <c r="E206" s="268"/>
      <c r="F206" s="268"/>
      <c r="G206" s="723"/>
      <c r="H206" s="267"/>
      <c r="I206" s="267"/>
      <c r="J206" s="468"/>
      <c r="K206" s="468"/>
      <c r="L206" s="469"/>
      <c r="M206" s="468"/>
      <c r="N206" s="468"/>
      <c r="O206" s="269"/>
      <c r="P206" s="468"/>
      <c r="Q206" s="268"/>
      <c r="R206" s="268"/>
      <c r="S206" s="268"/>
      <c r="T206" s="268"/>
      <c r="U206" s="268"/>
      <c r="V206" s="268"/>
      <c r="W206" s="268"/>
      <c r="X206" s="268"/>
      <c r="Y206" s="178"/>
      <c r="Z206" s="178"/>
      <c r="AA206" s="178"/>
      <c r="AB206" s="178"/>
      <c r="AC206" s="178"/>
      <c r="AD206" s="510"/>
      <c r="AE206" s="510"/>
      <c r="AF206" s="510"/>
      <c r="AG206" s="510"/>
      <c r="AH206" s="510"/>
      <c r="AI206" s="510"/>
      <c r="AJ206" s="510"/>
      <c r="AK206" s="510"/>
      <c r="AL206" s="510"/>
      <c r="AM206" s="510"/>
      <c r="AN206" s="510"/>
      <c r="AO206" s="510"/>
      <c r="AP206" s="510"/>
      <c r="AQ206" s="510"/>
      <c r="AR206" s="510"/>
      <c r="AS206" s="510"/>
      <c r="AT206" s="510"/>
      <c r="AU206" s="510"/>
      <c r="AV206" s="510"/>
      <c r="AW206" s="510"/>
      <c r="AX206" s="510"/>
      <c r="AY206" s="510"/>
    </row>
    <row r="207" ht="22.5" customHeight="1">
      <c r="A207" s="268"/>
      <c r="B207" s="268"/>
      <c r="C207" s="268"/>
      <c r="D207" s="268"/>
      <c r="E207" s="268"/>
      <c r="F207" s="268"/>
      <c r="G207" s="723"/>
      <c r="H207" s="267"/>
      <c r="I207" s="267"/>
      <c r="J207" s="468"/>
      <c r="K207" s="468"/>
      <c r="L207" s="469"/>
      <c r="M207" s="468"/>
      <c r="N207" s="468"/>
      <c r="O207" s="269"/>
      <c r="P207" s="468"/>
      <c r="Q207" s="268"/>
      <c r="R207" s="268"/>
      <c r="S207" s="268"/>
      <c r="T207" s="268"/>
      <c r="U207" s="268"/>
      <c r="V207" s="268"/>
      <c r="W207" s="268"/>
      <c r="X207" s="268"/>
      <c r="Y207" s="178"/>
      <c r="Z207" s="178"/>
      <c r="AA207" s="178"/>
      <c r="AB207" s="178"/>
      <c r="AC207" s="178"/>
      <c r="AD207" s="510"/>
      <c r="AE207" s="510"/>
      <c r="AF207" s="510"/>
      <c r="AG207" s="510"/>
      <c r="AH207" s="510"/>
      <c r="AI207" s="510"/>
      <c r="AJ207" s="510"/>
      <c r="AK207" s="510"/>
      <c r="AL207" s="510"/>
      <c r="AM207" s="510"/>
      <c r="AN207" s="510"/>
      <c r="AO207" s="510"/>
      <c r="AP207" s="510"/>
      <c r="AQ207" s="510"/>
      <c r="AR207" s="510"/>
      <c r="AS207" s="510"/>
      <c r="AT207" s="510"/>
      <c r="AU207" s="510"/>
      <c r="AV207" s="510"/>
      <c r="AW207" s="510"/>
      <c r="AX207" s="510"/>
      <c r="AY207" s="510"/>
    </row>
    <row r="208" ht="22.5" customHeight="1">
      <c r="A208" s="268"/>
      <c r="B208" s="268"/>
      <c r="C208" s="268"/>
      <c r="D208" s="268"/>
      <c r="E208" s="268"/>
      <c r="F208" s="268"/>
      <c r="G208" s="723"/>
      <c r="H208" s="267"/>
      <c r="I208" s="267"/>
      <c r="J208" s="468"/>
      <c r="K208" s="468"/>
      <c r="L208" s="469"/>
      <c r="M208" s="468"/>
      <c r="N208" s="468"/>
      <c r="O208" s="269"/>
      <c r="P208" s="468"/>
      <c r="Q208" s="268"/>
      <c r="R208" s="268"/>
      <c r="S208" s="268"/>
      <c r="T208" s="268"/>
      <c r="U208" s="268"/>
      <c r="V208" s="268"/>
      <c r="W208" s="268"/>
      <c r="X208" s="268"/>
      <c r="Y208" s="178"/>
      <c r="Z208" s="178"/>
      <c r="AA208" s="178"/>
      <c r="AB208" s="178"/>
      <c r="AC208" s="178"/>
      <c r="AD208" s="510"/>
      <c r="AE208" s="510"/>
      <c r="AF208" s="510"/>
      <c r="AG208" s="510"/>
      <c r="AH208" s="510"/>
      <c r="AI208" s="510"/>
      <c r="AJ208" s="510"/>
      <c r="AK208" s="510"/>
      <c r="AL208" s="510"/>
      <c r="AM208" s="510"/>
      <c r="AN208" s="510"/>
      <c r="AO208" s="510"/>
      <c r="AP208" s="510"/>
      <c r="AQ208" s="510"/>
      <c r="AR208" s="510"/>
      <c r="AS208" s="510"/>
      <c r="AT208" s="510"/>
      <c r="AU208" s="510"/>
      <c r="AV208" s="510"/>
      <c r="AW208" s="510"/>
      <c r="AX208" s="510"/>
      <c r="AY208" s="510"/>
    </row>
    <row r="209" ht="22.5" customHeight="1">
      <c r="A209" s="268"/>
      <c r="B209" s="268"/>
      <c r="C209" s="268"/>
      <c r="D209" s="268"/>
      <c r="E209" s="268"/>
      <c r="F209" s="268"/>
      <c r="G209" s="723"/>
      <c r="H209" s="797"/>
      <c r="I209" s="797"/>
      <c r="J209" s="468"/>
      <c r="K209" s="468"/>
      <c r="L209" s="469"/>
      <c r="M209" s="468"/>
      <c r="N209" s="468"/>
      <c r="O209" s="269"/>
      <c r="P209" s="468"/>
      <c r="Q209" s="268"/>
      <c r="R209" s="268"/>
      <c r="S209" s="268"/>
      <c r="T209" s="268"/>
      <c r="U209" s="268"/>
      <c r="V209" s="268"/>
      <c r="W209" s="268"/>
      <c r="X209" s="268"/>
      <c r="Y209" s="178"/>
      <c r="Z209" s="178"/>
      <c r="AA209" s="178"/>
      <c r="AB209" s="178"/>
      <c r="AC209" s="178"/>
      <c r="AD209" s="510"/>
      <c r="AE209" s="510"/>
      <c r="AF209" s="510"/>
      <c r="AG209" s="510"/>
      <c r="AH209" s="510"/>
      <c r="AI209" s="510"/>
      <c r="AJ209" s="510"/>
      <c r="AK209" s="510"/>
      <c r="AL209" s="510"/>
      <c r="AM209" s="510"/>
      <c r="AN209" s="510"/>
      <c r="AO209" s="510"/>
      <c r="AP209" s="510"/>
      <c r="AQ209" s="510"/>
      <c r="AR209" s="510"/>
      <c r="AS209" s="510"/>
      <c r="AT209" s="510"/>
      <c r="AU209" s="510"/>
      <c r="AV209" s="510"/>
      <c r="AW209" s="510"/>
      <c r="AX209" s="510"/>
      <c r="AY209" s="510"/>
    </row>
    <row r="210" ht="22.5" customHeight="1">
      <c r="A210" s="268"/>
      <c r="B210" s="268"/>
      <c r="C210" s="268"/>
      <c r="D210" s="268"/>
      <c r="E210" s="268"/>
      <c r="F210" s="268"/>
      <c r="G210" s="723"/>
      <c r="H210" s="798"/>
      <c r="I210" s="798"/>
      <c r="J210" s="468"/>
      <c r="K210" s="468"/>
      <c r="L210" s="469"/>
      <c r="M210" s="468"/>
      <c r="N210" s="468"/>
      <c r="O210" s="269"/>
      <c r="P210" s="468"/>
      <c r="Q210" s="268"/>
      <c r="R210" s="268"/>
      <c r="S210" s="268"/>
      <c r="T210" s="268"/>
      <c r="U210" s="268"/>
      <c r="V210" s="268"/>
      <c r="W210" s="268"/>
      <c r="X210" s="268"/>
      <c r="Y210" s="178"/>
      <c r="Z210" s="178"/>
      <c r="AA210" s="178"/>
      <c r="AB210" s="178"/>
      <c r="AC210" s="178"/>
      <c r="AD210" s="510"/>
      <c r="AE210" s="510"/>
      <c r="AF210" s="510"/>
      <c r="AG210" s="510"/>
      <c r="AH210" s="510"/>
      <c r="AI210" s="510"/>
      <c r="AJ210" s="510"/>
      <c r="AK210" s="510"/>
      <c r="AL210" s="510"/>
      <c r="AM210" s="510"/>
      <c r="AN210" s="510"/>
      <c r="AO210" s="510"/>
      <c r="AP210" s="510"/>
      <c r="AQ210" s="510"/>
      <c r="AR210" s="510"/>
      <c r="AS210" s="510"/>
      <c r="AT210" s="510"/>
      <c r="AU210" s="510"/>
      <c r="AV210" s="510"/>
      <c r="AW210" s="510"/>
      <c r="AX210" s="510"/>
      <c r="AY210" s="510"/>
    </row>
    <row r="211" ht="22.5" customHeight="1">
      <c r="A211" s="268"/>
      <c r="B211" s="268"/>
      <c r="C211" s="268"/>
      <c r="D211" s="268"/>
      <c r="E211" s="268"/>
      <c r="F211" s="268"/>
      <c r="G211" s="723"/>
      <c r="H211" s="798"/>
      <c r="I211" s="797"/>
      <c r="J211" s="468"/>
      <c r="K211" s="468"/>
      <c r="L211" s="469"/>
      <c r="M211" s="468"/>
      <c r="N211" s="468"/>
      <c r="O211" s="269"/>
      <c r="P211" s="468"/>
      <c r="Q211" s="268"/>
      <c r="R211" s="268"/>
      <c r="S211" s="268"/>
      <c r="T211" s="268"/>
      <c r="U211" s="268"/>
      <c r="V211" s="268"/>
      <c r="W211" s="268"/>
      <c r="X211" s="268"/>
      <c r="Y211" s="178"/>
      <c r="Z211" s="178"/>
      <c r="AA211" s="178"/>
      <c r="AB211" s="178"/>
      <c r="AC211" s="178"/>
      <c r="AD211" s="510"/>
      <c r="AE211" s="510"/>
      <c r="AF211" s="510"/>
      <c r="AG211" s="510"/>
      <c r="AH211" s="510"/>
      <c r="AI211" s="510"/>
      <c r="AJ211" s="510"/>
      <c r="AK211" s="510"/>
      <c r="AL211" s="510"/>
      <c r="AM211" s="510"/>
      <c r="AN211" s="510"/>
      <c r="AO211" s="510"/>
      <c r="AP211" s="510"/>
      <c r="AQ211" s="510"/>
      <c r="AR211" s="510"/>
      <c r="AS211" s="510"/>
      <c r="AT211" s="510"/>
      <c r="AU211" s="510"/>
      <c r="AV211" s="510"/>
      <c r="AW211" s="510"/>
      <c r="AX211" s="510"/>
      <c r="AY211" s="510"/>
    </row>
    <row r="212" ht="22.5" customHeight="1">
      <c r="A212" s="268"/>
      <c r="B212" s="268"/>
      <c r="C212" s="268"/>
      <c r="D212" s="268"/>
      <c r="E212" s="268"/>
      <c r="F212" s="268"/>
      <c r="G212" s="723"/>
      <c r="H212" s="267"/>
      <c r="I212" s="267"/>
      <c r="J212" s="468"/>
      <c r="K212" s="468"/>
      <c r="L212" s="469"/>
      <c r="M212" s="468"/>
      <c r="N212" s="468"/>
      <c r="O212" s="469"/>
      <c r="P212" s="468"/>
      <c r="Q212" s="268"/>
      <c r="R212" s="268"/>
      <c r="S212" s="268"/>
      <c r="T212" s="268"/>
      <c r="U212" s="268"/>
      <c r="V212" s="268"/>
      <c r="W212" s="268"/>
      <c r="X212" s="268"/>
      <c r="Y212" s="178"/>
      <c r="Z212" s="178"/>
      <c r="AA212" s="178"/>
      <c r="AB212" s="178"/>
      <c r="AC212" s="178"/>
      <c r="AD212" s="510"/>
      <c r="AE212" s="510"/>
      <c r="AF212" s="510"/>
      <c r="AG212" s="510"/>
      <c r="AH212" s="510"/>
      <c r="AI212" s="510"/>
      <c r="AJ212" s="510"/>
      <c r="AK212" s="510"/>
      <c r="AL212" s="510"/>
      <c r="AM212" s="510"/>
      <c r="AN212" s="510"/>
      <c r="AO212" s="510"/>
      <c r="AP212" s="510"/>
      <c r="AQ212" s="510"/>
      <c r="AR212" s="510"/>
      <c r="AS212" s="510"/>
      <c r="AT212" s="510"/>
      <c r="AU212" s="510"/>
      <c r="AV212" s="510"/>
      <c r="AW212" s="510"/>
      <c r="AX212" s="510"/>
      <c r="AY212" s="510"/>
    </row>
    <row r="213" ht="22.5" customHeight="1">
      <c r="A213" s="268"/>
      <c r="B213" s="268"/>
      <c r="C213" s="268"/>
      <c r="D213" s="268"/>
      <c r="E213" s="268"/>
      <c r="F213" s="268"/>
      <c r="G213" s="723"/>
      <c r="H213" s="267"/>
      <c r="I213" s="267"/>
      <c r="J213" s="468"/>
      <c r="K213" s="468"/>
      <c r="L213" s="469"/>
      <c r="M213" s="468"/>
      <c r="N213" s="468"/>
      <c r="O213" s="469"/>
      <c r="P213" s="468"/>
      <c r="Q213" s="268"/>
      <c r="R213" s="268"/>
      <c r="S213" s="268"/>
      <c r="T213" s="268"/>
      <c r="U213" s="268"/>
      <c r="V213" s="268"/>
      <c r="W213" s="268"/>
      <c r="X213" s="268"/>
      <c r="Y213" s="178"/>
      <c r="Z213" s="178"/>
      <c r="AA213" s="178"/>
      <c r="AB213" s="178"/>
      <c r="AC213" s="178"/>
      <c r="AD213" s="510"/>
      <c r="AE213" s="510"/>
      <c r="AF213" s="510"/>
      <c r="AG213" s="510"/>
      <c r="AH213" s="510"/>
      <c r="AI213" s="510"/>
      <c r="AJ213" s="510"/>
      <c r="AK213" s="510"/>
      <c r="AL213" s="510"/>
      <c r="AM213" s="510"/>
      <c r="AN213" s="510"/>
      <c r="AO213" s="510"/>
      <c r="AP213" s="510"/>
      <c r="AQ213" s="510"/>
      <c r="AR213" s="510"/>
      <c r="AS213" s="510"/>
      <c r="AT213" s="510"/>
      <c r="AU213" s="510"/>
      <c r="AV213" s="510"/>
      <c r="AW213" s="510"/>
      <c r="AX213" s="510"/>
      <c r="AY213" s="510"/>
    </row>
    <row r="214" ht="22.5" customHeight="1">
      <c r="A214" s="268"/>
      <c r="B214" s="268"/>
      <c r="C214" s="268"/>
      <c r="D214" s="268"/>
      <c r="E214" s="268"/>
      <c r="F214" s="268"/>
      <c r="G214" s="723"/>
      <c r="H214" s="267"/>
      <c r="I214" s="267"/>
      <c r="J214" s="468"/>
      <c r="K214" s="468"/>
      <c r="L214" s="469"/>
      <c r="M214" s="468"/>
      <c r="N214" s="468"/>
      <c r="O214" s="469"/>
      <c r="P214" s="468"/>
      <c r="Q214" s="268"/>
      <c r="R214" s="268"/>
      <c r="S214" s="268"/>
      <c r="T214" s="268"/>
      <c r="U214" s="268"/>
      <c r="V214" s="268"/>
      <c r="W214" s="268"/>
      <c r="X214" s="268"/>
      <c r="Y214" s="178"/>
      <c r="Z214" s="178"/>
      <c r="AA214" s="178"/>
      <c r="AB214" s="178"/>
      <c r="AC214" s="178"/>
      <c r="AD214" s="510"/>
      <c r="AE214" s="510"/>
      <c r="AF214" s="510"/>
      <c r="AG214" s="510"/>
      <c r="AH214" s="510"/>
      <c r="AI214" s="510"/>
      <c r="AJ214" s="510"/>
      <c r="AK214" s="510"/>
      <c r="AL214" s="510"/>
      <c r="AM214" s="510"/>
      <c r="AN214" s="510"/>
      <c r="AO214" s="510"/>
      <c r="AP214" s="510"/>
      <c r="AQ214" s="510"/>
      <c r="AR214" s="510"/>
      <c r="AS214" s="510"/>
      <c r="AT214" s="510"/>
      <c r="AU214" s="510"/>
      <c r="AV214" s="510"/>
      <c r="AW214" s="510"/>
      <c r="AX214" s="510"/>
      <c r="AY214" s="510"/>
    </row>
    <row r="215" ht="22.5" customHeight="1">
      <c r="A215" s="268"/>
      <c r="B215" s="268"/>
      <c r="C215" s="268"/>
      <c r="D215" s="268"/>
      <c r="E215" s="268"/>
      <c r="F215" s="268"/>
      <c r="G215" s="723"/>
      <c r="H215" s="267"/>
      <c r="I215" s="267"/>
      <c r="J215" s="468"/>
      <c r="K215" s="468"/>
      <c r="L215" s="469"/>
      <c r="M215" s="468"/>
      <c r="N215" s="468"/>
      <c r="O215" s="469"/>
      <c r="P215" s="468"/>
      <c r="Q215" s="268"/>
      <c r="R215" s="268"/>
      <c r="S215" s="268"/>
      <c r="T215" s="268"/>
      <c r="U215" s="268"/>
      <c r="V215" s="268"/>
      <c r="W215" s="268"/>
      <c r="X215" s="268"/>
      <c r="Y215" s="178"/>
      <c r="Z215" s="178"/>
      <c r="AA215" s="178"/>
      <c r="AB215" s="178"/>
      <c r="AC215" s="178"/>
      <c r="AD215" s="510"/>
      <c r="AE215" s="510"/>
      <c r="AF215" s="510"/>
      <c r="AG215" s="510"/>
      <c r="AH215" s="510"/>
      <c r="AI215" s="510"/>
      <c r="AJ215" s="510"/>
      <c r="AK215" s="510"/>
      <c r="AL215" s="510"/>
      <c r="AM215" s="510"/>
      <c r="AN215" s="510"/>
      <c r="AO215" s="510"/>
      <c r="AP215" s="510"/>
      <c r="AQ215" s="510"/>
      <c r="AR215" s="510"/>
      <c r="AS215" s="510"/>
      <c r="AT215" s="510"/>
      <c r="AU215" s="510"/>
      <c r="AV215" s="510"/>
      <c r="AW215" s="510"/>
      <c r="AX215" s="510"/>
      <c r="AY215" s="510"/>
    </row>
    <row r="216" ht="22.5" customHeight="1">
      <c r="A216" s="268"/>
      <c r="B216" s="268"/>
      <c r="C216" s="268"/>
      <c r="D216" s="268"/>
      <c r="E216" s="268"/>
      <c r="F216" s="268"/>
      <c r="G216" s="723"/>
      <c r="H216" s="267"/>
      <c r="I216" s="267"/>
      <c r="J216" s="468"/>
      <c r="K216" s="468"/>
      <c r="L216" s="469"/>
      <c r="M216" s="468"/>
      <c r="N216" s="468"/>
      <c r="O216" s="469"/>
      <c r="P216" s="468"/>
      <c r="Q216" s="268"/>
      <c r="R216" s="268"/>
      <c r="S216" s="268"/>
      <c r="T216" s="268"/>
      <c r="U216" s="268"/>
      <c r="V216" s="268"/>
      <c r="W216" s="268"/>
      <c r="X216" s="268"/>
      <c r="Y216" s="178"/>
      <c r="Z216" s="178"/>
      <c r="AA216" s="178"/>
      <c r="AB216" s="178"/>
      <c r="AC216" s="178"/>
      <c r="AD216" s="510"/>
      <c r="AE216" s="510"/>
      <c r="AF216" s="510"/>
      <c r="AG216" s="510"/>
      <c r="AH216" s="510"/>
      <c r="AI216" s="510"/>
      <c r="AJ216" s="510"/>
      <c r="AK216" s="510"/>
      <c r="AL216" s="510"/>
      <c r="AM216" s="510"/>
      <c r="AN216" s="510"/>
      <c r="AO216" s="510"/>
      <c r="AP216" s="510"/>
      <c r="AQ216" s="510"/>
      <c r="AR216" s="510"/>
      <c r="AS216" s="510"/>
      <c r="AT216" s="510"/>
      <c r="AU216" s="510"/>
      <c r="AV216" s="510"/>
      <c r="AW216" s="510"/>
      <c r="AX216" s="510"/>
      <c r="AY216" s="510"/>
    </row>
    <row r="217" ht="14.25" customHeight="1">
      <c r="A217" s="787"/>
      <c r="B217" s="787"/>
      <c r="C217" s="787"/>
      <c r="D217" s="787"/>
      <c r="E217" s="787"/>
      <c r="F217" s="787"/>
      <c r="G217" s="788"/>
      <c r="H217" s="789"/>
      <c r="I217" s="789"/>
      <c r="J217" s="787"/>
      <c r="K217" s="787"/>
      <c r="L217" s="790"/>
      <c r="M217" s="790"/>
      <c r="N217" s="790"/>
      <c r="O217" s="790"/>
      <c r="P217" s="790"/>
      <c r="Q217" s="790"/>
      <c r="R217" s="790"/>
      <c r="S217" s="790"/>
      <c r="T217" s="790"/>
      <c r="U217" s="790"/>
      <c r="V217" s="790"/>
      <c r="W217" s="790"/>
      <c r="X217" s="790"/>
      <c r="Y217" s="799"/>
      <c r="Z217" s="799"/>
      <c r="AA217" s="799"/>
      <c r="AB217" s="799"/>
      <c r="AC217" s="799"/>
      <c r="AD217" s="467"/>
      <c r="AE217" s="467"/>
      <c r="AF217" s="467"/>
      <c r="AG217" s="467"/>
      <c r="AH217" s="467"/>
      <c r="AI217" s="467"/>
      <c r="AJ217" s="467"/>
      <c r="AK217" s="467"/>
      <c r="AL217" s="467"/>
      <c r="AM217" s="467"/>
      <c r="AN217" s="467"/>
      <c r="AO217" s="467"/>
      <c r="AP217" s="467"/>
      <c r="AQ217" s="467"/>
      <c r="AR217" s="467"/>
      <c r="AS217" s="467"/>
      <c r="AT217" s="467"/>
      <c r="AU217" s="467"/>
      <c r="AV217" s="467"/>
      <c r="AW217" s="467"/>
      <c r="AX217" s="467"/>
      <c r="AY217" s="467"/>
    </row>
    <row r="218" ht="14.25" customHeight="1">
      <c r="A218" s="800" t="s">
        <v>520</v>
      </c>
      <c r="B218" s="25"/>
      <c r="C218" s="25"/>
      <c r="D218" s="25"/>
      <c r="E218" s="25"/>
      <c r="F218" s="25"/>
      <c r="G218" s="25"/>
      <c r="H218" s="25"/>
      <c r="I218" s="25"/>
      <c r="J218" s="25"/>
      <c r="K218" s="25"/>
      <c r="L218" s="418"/>
      <c r="M218" s="418"/>
      <c r="N218" s="418"/>
      <c r="O218" s="418"/>
      <c r="P218" s="418"/>
      <c r="Q218" s="418"/>
      <c r="R218" s="418"/>
      <c r="S218" s="418"/>
      <c r="T218" s="418"/>
      <c r="U218" s="418"/>
      <c r="V218" s="418"/>
      <c r="W218" s="418"/>
      <c r="X218" s="418"/>
      <c r="Y218" s="422"/>
      <c r="Z218" s="422"/>
      <c r="AA218" s="422"/>
      <c r="AB218" s="422"/>
      <c r="AC218" s="422"/>
      <c r="AD218" s="467"/>
      <c r="AE218" s="467"/>
      <c r="AF218" s="467"/>
      <c r="AG218" s="467"/>
      <c r="AH218" s="467"/>
      <c r="AI218" s="467"/>
      <c r="AJ218" s="467"/>
      <c r="AK218" s="467"/>
      <c r="AL218" s="467"/>
      <c r="AM218" s="467"/>
      <c r="AN218" s="467"/>
      <c r="AO218" s="467"/>
      <c r="AP218" s="467"/>
      <c r="AQ218" s="467"/>
      <c r="AR218" s="467"/>
      <c r="AS218" s="467"/>
      <c r="AT218" s="467"/>
      <c r="AU218" s="467"/>
      <c r="AV218" s="467"/>
      <c r="AW218" s="467"/>
      <c r="AX218" s="467"/>
      <c r="AY218" s="467"/>
    </row>
    <row r="219" ht="22.5" customHeight="1">
      <c r="A219" s="424">
        <v>2.0</v>
      </c>
      <c r="B219" s="424">
        <v>6.0</v>
      </c>
      <c r="C219" s="424" t="s">
        <v>249</v>
      </c>
      <c r="D219" s="424"/>
      <c r="E219" s="424"/>
      <c r="F219" s="424"/>
      <c r="G219" s="801"/>
      <c r="H219" s="426" t="s">
        <v>4540</v>
      </c>
      <c r="I219" s="426" t="s">
        <v>4541</v>
      </c>
      <c r="J219" s="424" t="s">
        <v>2137</v>
      </c>
      <c r="K219" s="424" t="s">
        <v>4542</v>
      </c>
      <c r="L219" s="427">
        <v>43002.0</v>
      </c>
      <c r="M219" s="424" t="s">
        <v>338</v>
      </c>
      <c r="N219" s="424" t="s">
        <v>153</v>
      </c>
      <c r="O219" s="427">
        <v>44858.0</v>
      </c>
      <c r="P219" s="424" t="s">
        <v>39</v>
      </c>
      <c r="Q219" s="424" t="s">
        <v>220</v>
      </c>
      <c r="R219" s="424" t="s">
        <v>4543</v>
      </c>
      <c r="S219" s="424"/>
      <c r="T219" s="578" t="s">
        <v>11</v>
      </c>
      <c r="U219" s="424"/>
      <c r="V219" s="424"/>
      <c r="W219" s="424"/>
      <c r="X219" s="424"/>
      <c r="Y219" s="586" t="s">
        <v>4544</v>
      </c>
      <c r="Z219" s="586" t="s">
        <v>4545</v>
      </c>
      <c r="AA219" s="586" t="s">
        <v>4546</v>
      </c>
      <c r="AB219" s="312"/>
      <c r="AC219" s="312"/>
      <c r="AD219" s="312"/>
      <c r="AE219" s="424"/>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row>
    <row r="220" ht="22.5" customHeight="1">
      <c r="A220" s="424">
        <v>13.0</v>
      </c>
      <c r="B220" s="424">
        <v>3.0</v>
      </c>
      <c r="C220" s="424" t="s">
        <v>247</v>
      </c>
      <c r="D220" s="424"/>
      <c r="E220" s="424"/>
      <c r="F220" s="424"/>
      <c r="G220" s="801"/>
      <c r="H220" s="426" t="s">
        <v>4547</v>
      </c>
      <c r="I220" s="426" t="s">
        <v>4548</v>
      </c>
      <c r="J220" s="424" t="s">
        <v>343</v>
      </c>
      <c r="K220" s="424" t="s">
        <v>4549</v>
      </c>
      <c r="L220" s="427">
        <v>42979.0</v>
      </c>
      <c r="M220" s="424" t="s">
        <v>350</v>
      </c>
      <c r="N220" s="424" t="s">
        <v>152</v>
      </c>
      <c r="O220" s="427">
        <v>45155.0</v>
      </c>
      <c r="P220" s="424" t="s">
        <v>133</v>
      </c>
      <c r="Q220" s="424" t="s">
        <v>232</v>
      </c>
      <c r="R220" s="424" t="s">
        <v>4550</v>
      </c>
      <c r="S220" s="424"/>
      <c r="T220" s="424" t="s">
        <v>11</v>
      </c>
      <c r="U220" s="424"/>
      <c r="V220" s="424"/>
      <c r="W220" s="424"/>
      <c r="X220" s="424"/>
      <c r="Y220" s="586" t="s">
        <v>4551</v>
      </c>
      <c r="Z220" s="586" t="s">
        <v>4552</v>
      </c>
      <c r="AA220" s="586"/>
      <c r="AB220" s="802"/>
      <c r="AC220" s="312"/>
      <c r="AD220" s="312"/>
      <c r="AE220" s="424"/>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row>
    <row r="221" ht="22.5" customHeight="1">
      <c r="A221" s="424">
        <v>14.0</v>
      </c>
      <c r="B221" s="581">
        <v>8.0</v>
      </c>
      <c r="C221" s="424" t="s">
        <v>244</v>
      </c>
      <c r="D221" s="424"/>
      <c r="E221" s="581"/>
      <c r="F221" s="581"/>
      <c r="G221" s="801"/>
      <c r="H221" s="803" t="s">
        <v>4553</v>
      </c>
      <c r="I221" s="803" t="s">
        <v>4554</v>
      </c>
      <c r="J221" s="581" t="s">
        <v>4555</v>
      </c>
      <c r="K221" s="581" t="s">
        <v>4556</v>
      </c>
      <c r="L221" s="582">
        <v>43322.0</v>
      </c>
      <c r="M221" s="581" t="s">
        <v>350</v>
      </c>
      <c r="N221" s="581" t="s">
        <v>152</v>
      </c>
      <c r="O221" s="582">
        <v>45155.0</v>
      </c>
      <c r="P221" s="581" t="s">
        <v>64</v>
      </c>
      <c r="Q221" s="581" t="s">
        <v>230</v>
      </c>
      <c r="R221" s="581" t="s">
        <v>4557</v>
      </c>
      <c r="S221" s="581"/>
      <c r="T221" s="424" t="s">
        <v>11</v>
      </c>
      <c r="U221" s="581"/>
      <c r="V221" s="581"/>
      <c r="W221" s="581"/>
      <c r="X221" s="804"/>
      <c r="Y221" s="805" t="s">
        <v>4558</v>
      </c>
      <c r="Z221" s="805" t="s">
        <v>4559</v>
      </c>
      <c r="AA221" s="806"/>
      <c r="AB221" s="807"/>
      <c r="AC221" s="808"/>
      <c r="AD221" s="808"/>
      <c r="AE221" s="581"/>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row>
    <row r="222" ht="22.5" customHeight="1">
      <c r="A222" s="424"/>
      <c r="B222" s="424"/>
      <c r="C222" s="424"/>
      <c r="D222" s="424"/>
      <c r="E222" s="424"/>
      <c r="F222" s="424"/>
      <c r="G222" s="809"/>
      <c r="H222" s="426"/>
      <c r="I222" s="426"/>
      <c r="J222" s="424"/>
      <c r="K222" s="424"/>
      <c r="L222" s="427"/>
      <c r="M222" s="424"/>
      <c r="N222" s="424"/>
      <c r="O222" s="427"/>
      <c r="P222" s="424"/>
      <c r="Q222" s="424"/>
      <c r="R222" s="424"/>
      <c r="S222" s="424"/>
      <c r="T222" s="424"/>
      <c r="U222" s="424"/>
      <c r="V222" s="424"/>
      <c r="W222" s="424"/>
      <c r="X222" s="810"/>
      <c r="Y222" s="811"/>
      <c r="Z222" s="811"/>
      <c r="AA222" s="586"/>
      <c r="AB222" s="802"/>
      <c r="AC222" s="312"/>
      <c r="AD222" s="312"/>
      <c r="AE222" s="424"/>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row>
    <row r="223" ht="22.5" customHeight="1">
      <c r="A223" s="424"/>
      <c r="B223" s="424"/>
      <c r="C223" s="424"/>
      <c r="D223" s="424"/>
      <c r="E223" s="424"/>
      <c r="F223" s="424"/>
      <c r="G223" s="801"/>
      <c r="H223" s="426"/>
      <c r="I223" s="426"/>
      <c r="J223" s="424"/>
      <c r="K223" s="424"/>
      <c r="L223" s="427"/>
      <c r="M223" s="424"/>
      <c r="N223" s="424"/>
      <c r="O223" s="427"/>
      <c r="P223" s="424"/>
      <c r="Q223" s="424"/>
      <c r="R223" s="424"/>
      <c r="S223" s="424"/>
      <c r="T223" s="424"/>
      <c r="U223" s="424"/>
      <c r="V223" s="424"/>
      <c r="W223" s="424"/>
      <c r="X223" s="424"/>
      <c r="Y223" s="685"/>
      <c r="Z223" s="685"/>
      <c r="AA223" s="685"/>
      <c r="AB223" s="312"/>
      <c r="AC223" s="312"/>
      <c r="AD223" s="312"/>
      <c r="AE223" s="424"/>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row>
    <row r="224" ht="22.5" customHeight="1">
      <c r="A224" s="424"/>
      <c r="B224" s="424"/>
      <c r="C224" s="424"/>
      <c r="D224" s="424"/>
      <c r="E224" s="424"/>
      <c r="F224" s="424"/>
      <c r="G224" s="801"/>
      <c r="H224" s="426"/>
      <c r="I224" s="426"/>
      <c r="J224" s="424"/>
      <c r="K224" s="424"/>
      <c r="L224" s="427"/>
      <c r="M224" s="424"/>
      <c r="N224" s="424"/>
      <c r="O224" s="427"/>
      <c r="P224" s="424"/>
      <c r="Q224" s="424"/>
      <c r="R224" s="424"/>
      <c r="S224" s="424"/>
      <c r="T224" s="424"/>
      <c r="U224" s="424"/>
      <c r="V224" s="424"/>
      <c r="W224" s="424"/>
      <c r="X224" s="424"/>
      <c r="Y224" s="586"/>
      <c r="Z224" s="586"/>
      <c r="AA224" s="586"/>
      <c r="AB224" s="312"/>
      <c r="AC224" s="312"/>
      <c r="AD224" s="312"/>
      <c r="AE224" s="424"/>
      <c r="AF224" s="431"/>
      <c r="AG224" s="431"/>
      <c r="AH224" s="431"/>
      <c r="AI224" s="431"/>
      <c r="AJ224" s="431"/>
      <c r="AK224" s="431"/>
      <c r="AL224" s="588"/>
      <c r="AM224" s="588"/>
      <c r="AN224" s="588"/>
      <c r="AO224" s="588"/>
      <c r="AP224" s="588"/>
      <c r="AQ224" s="588"/>
      <c r="AR224" s="588"/>
      <c r="AS224" s="588"/>
      <c r="AT224" s="588"/>
      <c r="AU224" s="588"/>
      <c r="AV224" s="588"/>
      <c r="AW224" s="588"/>
      <c r="AX224" s="588"/>
      <c r="AY224" s="588"/>
    </row>
    <row r="225" ht="18.75" customHeight="1">
      <c r="A225" s="424"/>
      <c r="B225" s="424"/>
      <c r="C225" s="424"/>
      <c r="D225" s="424"/>
      <c r="E225" s="424"/>
      <c r="F225" s="424"/>
      <c r="G225" s="801"/>
      <c r="H225" s="426"/>
      <c r="I225" s="426"/>
      <c r="J225" s="424"/>
      <c r="K225" s="424"/>
      <c r="L225" s="427"/>
      <c r="M225" s="424"/>
      <c r="N225" s="424"/>
      <c r="O225" s="427"/>
      <c r="P225" s="424"/>
      <c r="Q225" s="424"/>
      <c r="R225" s="424"/>
      <c r="S225" s="424"/>
      <c r="T225" s="424"/>
      <c r="U225" s="581"/>
      <c r="V225" s="581"/>
      <c r="W225" s="581"/>
      <c r="X225" s="424"/>
      <c r="Y225" s="806"/>
      <c r="Z225" s="806"/>
      <c r="AA225" s="806"/>
      <c r="AB225" s="812"/>
      <c r="AC225" s="812"/>
      <c r="AD225" s="812"/>
      <c r="AE225" s="424"/>
      <c r="AF225" s="431"/>
      <c r="AG225" s="431"/>
      <c r="AH225" s="431"/>
      <c r="AI225" s="431"/>
      <c r="AJ225" s="431"/>
      <c r="AK225" s="431"/>
      <c r="AL225" s="431"/>
      <c r="AM225" s="431"/>
      <c r="AN225" s="431"/>
      <c r="AO225" s="431"/>
      <c r="AP225" s="431"/>
      <c r="AQ225" s="431"/>
      <c r="AR225" s="431"/>
      <c r="AS225" s="431"/>
      <c r="AT225" s="431"/>
      <c r="AU225" s="588"/>
      <c r="AV225" s="588"/>
      <c r="AW225" s="588"/>
      <c r="AX225" s="588"/>
      <c r="AY225" s="588"/>
    </row>
    <row r="226" ht="22.5" customHeight="1">
      <c r="A226" s="424"/>
      <c r="B226" s="424"/>
      <c r="C226" s="424"/>
      <c r="D226" s="424"/>
      <c r="E226" s="424"/>
      <c r="F226" s="424"/>
      <c r="G226" s="801"/>
      <c r="H226" s="426"/>
      <c r="I226" s="426"/>
      <c r="J226" s="424"/>
      <c r="K226" s="424"/>
      <c r="L226" s="427"/>
      <c r="M226" s="424"/>
      <c r="N226" s="424"/>
      <c r="O226" s="427"/>
      <c r="P226" s="424"/>
      <c r="Q226" s="424"/>
      <c r="R226" s="424"/>
      <c r="S226" s="424"/>
      <c r="T226" s="424"/>
      <c r="U226" s="424"/>
      <c r="V226" s="424"/>
      <c r="W226" s="424"/>
      <c r="X226" s="424"/>
      <c r="Y226" s="586"/>
      <c r="Z226" s="586"/>
      <c r="AA226" s="586"/>
      <c r="AB226" s="312"/>
      <c r="AC226" s="312"/>
      <c r="AD226" s="312"/>
      <c r="AE226" s="424"/>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row>
    <row r="227" ht="22.5" customHeight="1">
      <c r="A227" s="424"/>
      <c r="B227" s="424"/>
      <c r="C227" s="424"/>
      <c r="D227" s="424"/>
      <c r="E227" s="424"/>
      <c r="F227" s="424"/>
      <c r="G227" s="801"/>
      <c r="H227" s="426"/>
      <c r="I227" s="426"/>
      <c r="J227" s="424"/>
      <c r="K227" s="424"/>
      <c r="L227" s="427"/>
      <c r="M227" s="424"/>
      <c r="N227" s="424"/>
      <c r="O227" s="427"/>
      <c r="P227" s="424"/>
      <c r="Q227" s="424"/>
      <c r="R227" s="424"/>
      <c r="S227" s="424"/>
      <c r="T227" s="424"/>
      <c r="U227" s="424"/>
      <c r="V227" s="424"/>
      <c r="W227" s="424"/>
      <c r="X227" s="424"/>
      <c r="Y227" s="586"/>
      <c r="Z227" s="586"/>
      <c r="AA227" s="586"/>
      <c r="AB227" s="312"/>
      <c r="AC227" s="312"/>
      <c r="AD227" s="312"/>
      <c r="AE227" s="424"/>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row>
    <row r="228" ht="22.5" customHeight="1">
      <c r="A228" s="424"/>
      <c r="B228" s="424"/>
      <c r="C228" s="424"/>
      <c r="D228" s="424"/>
      <c r="E228" s="424"/>
      <c r="F228" s="424"/>
      <c r="G228" s="801"/>
      <c r="H228" s="426"/>
      <c r="I228" s="426"/>
      <c r="J228" s="424"/>
      <c r="K228" s="424"/>
      <c r="L228" s="427"/>
      <c r="M228" s="424"/>
      <c r="N228" s="424"/>
      <c r="O228" s="427"/>
      <c r="P228" s="424"/>
      <c r="Q228" s="424"/>
      <c r="R228" s="424"/>
      <c r="S228" s="424"/>
      <c r="T228" s="424"/>
      <c r="U228" s="424"/>
      <c r="V228" s="424"/>
      <c r="W228" s="581"/>
      <c r="X228" s="581"/>
      <c r="Y228" s="806"/>
      <c r="Z228" s="806"/>
      <c r="AA228" s="806"/>
      <c r="AB228" s="808"/>
      <c r="AC228" s="312"/>
      <c r="AD228" s="312"/>
      <c r="AE228" s="424"/>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row>
    <row r="229" ht="14.25" customHeight="1">
      <c r="A229" s="424"/>
      <c r="B229" s="424"/>
      <c r="C229" s="424"/>
      <c r="D229" s="424"/>
      <c r="E229" s="424"/>
      <c r="F229" s="424"/>
      <c r="G229" s="813"/>
      <c r="H229" s="426"/>
      <c r="I229" s="426"/>
      <c r="J229" s="424"/>
      <c r="K229" s="424"/>
      <c r="L229" s="427"/>
      <c r="M229" s="424"/>
      <c r="N229" s="424"/>
      <c r="O229" s="427"/>
      <c r="P229" s="424"/>
      <c r="Q229" s="424"/>
      <c r="R229" s="448"/>
      <c r="S229" s="424"/>
      <c r="T229" s="424"/>
      <c r="U229" s="581"/>
      <c r="V229" s="581"/>
      <c r="W229" s="581"/>
      <c r="X229" s="424"/>
      <c r="Y229" s="586"/>
      <c r="Z229" s="586"/>
      <c r="AA229" s="586"/>
      <c r="AB229" s="812"/>
      <c r="AC229" s="812"/>
      <c r="AD229" s="312"/>
      <c r="AE229" s="450"/>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row>
    <row r="230" ht="18.75" customHeight="1">
      <c r="A230" s="424"/>
      <c r="B230" s="424"/>
      <c r="C230" s="424"/>
      <c r="D230" s="424"/>
      <c r="E230" s="424"/>
      <c r="F230" s="424"/>
      <c r="G230" s="801"/>
      <c r="H230" s="426"/>
      <c r="I230" s="426"/>
      <c r="J230" s="424"/>
      <c r="K230" s="424"/>
      <c r="L230" s="427"/>
      <c r="M230" s="424"/>
      <c r="N230" s="424"/>
      <c r="O230" s="427"/>
      <c r="P230" s="424"/>
      <c r="Q230" s="424"/>
      <c r="R230" s="424"/>
      <c r="S230" s="424"/>
      <c r="T230" s="424"/>
      <c r="U230" s="424"/>
      <c r="V230" s="424"/>
      <c r="W230" s="424"/>
      <c r="X230" s="424"/>
      <c r="Y230" s="586"/>
      <c r="Z230" s="586"/>
      <c r="AA230" s="586"/>
      <c r="AB230" s="312"/>
      <c r="AC230" s="312"/>
      <c r="AD230" s="312"/>
      <c r="AE230" s="424"/>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row>
    <row r="231" ht="14.25" customHeight="1">
      <c r="A231" s="424"/>
      <c r="B231" s="424"/>
      <c r="C231" s="424"/>
      <c r="D231" s="424"/>
      <c r="E231" s="424"/>
      <c r="F231" s="424"/>
      <c r="G231" s="814"/>
      <c r="H231" s="426"/>
      <c r="I231" s="426"/>
      <c r="J231" s="424"/>
      <c r="K231" s="424"/>
      <c r="L231" s="427"/>
      <c r="M231" s="424"/>
      <c r="N231" s="424"/>
      <c r="O231" s="427"/>
      <c r="P231" s="424"/>
      <c r="Q231" s="424"/>
      <c r="R231" s="424"/>
      <c r="S231" s="424"/>
      <c r="T231" s="424"/>
      <c r="U231" s="424"/>
      <c r="V231" s="424"/>
      <c r="W231" s="424"/>
      <c r="X231" s="424"/>
      <c r="Y231" s="586"/>
      <c r="Z231" s="586"/>
      <c r="AA231" s="586"/>
      <c r="AB231" s="312"/>
      <c r="AC231" s="312"/>
      <c r="AD231" s="312"/>
      <c r="AE231" s="424"/>
      <c r="AF231" s="467"/>
      <c r="AG231" s="467"/>
      <c r="AH231" s="467"/>
      <c r="AI231" s="467"/>
      <c r="AJ231" s="467"/>
      <c r="AK231" s="467"/>
      <c r="AL231" s="467"/>
      <c r="AM231" s="467"/>
      <c r="AN231" s="467"/>
      <c r="AO231" s="467"/>
      <c r="AP231" s="467"/>
      <c r="AQ231" s="467"/>
      <c r="AR231" s="467"/>
      <c r="AS231" s="467"/>
      <c r="AT231" s="467"/>
      <c r="AU231" s="467"/>
      <c r="AV231" s="467"/>
      <c r="AW231" s="467"/>
      <c r="AX231" s="467"/>
      <c r="AY231" s="467"/>
    </row>
    <row r="232" ht="18.75" customHeight="1">
      <c r="A232" s="424"/>
      <c r="B232" s="424"/>
      <c r="C232" s="424"/>
      <c r="D232" s="424"/>
      <c r="E232" s="424"/>
      <c r="F232" s="424"/>
      <c r="G232" s="801"/>
      <c r="H232" s="426"/>
      <c r="I232" s="426"/>
      <c r="J232" s="424"/>
      <c r="K232" s="424"/>
      <c r="L232" s="427"/>
      <c r="M232" s="424"/>
      <c r="N232" s="424"/>
      <c r="O232" s="427"/>
      <c r="P232" s="424"/>
      <c r="Q232" s="424"/>
      <c r="R232" s="424"/>
      <c r="S232" s="424"/>
      <c r="T232" s="424"/>
      <c r="U232" s="424"/>
      <c r="V232" s="424"/>
      <c r="W232" s="424"/>
      <c r="X232" s="424"/>
      <c r="Y232" s="586"/>
      <c r="Z232" s="586"/>
      <c r="AA232" s="586"/>
      <c r="AB232" s="312"/>
      <c r="AC232" s="312"/>
      <c r="AD232" s="312"/>
      <c r="AE232" s="424"/>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row>
    <row r="233" ht="18.75" customHeight="1">
      <c r="A233" s="424"/>
      <c r="B233" s="424"/>
      <c r="C233" s="424"/>
      <c r="D233" s="424"/>
      <c r="E233" s="424"/>
      <c r="F233" s="424"/>
      <c r="G233" s="801"/>
      <c r="H233" s="426"/>
      <c r="I233" s="426"/>
      <c r="J233" s="424"/>
      <c r="K233" s="424"/>
      <c r="L233" s="427"/>
      <c r="M233" s="424"/>
      <c r="N233" s="424"/>
      <c r="O233" s="427"/>
      <c r="P233" s="424"/>
      <c r="Q233" s="424"/>
      <c r="R233" s="424"/>
      <c r="S233" s="424"/>
      <c r="T233" s="424"/>
      <c r="U233" s="581"/>
      <c r="V233" s="581"/>
      <c r="W233" s="581"/>
      <c r="X233" s="424"/>
      <c r="Y233" s="806"/>
      <c r="Z233" s="806"/>
      <c r="AA233" s="806"/>
      <c r="AB233" s="812"/>
      <c r="AC233" s="812"/>
      <c r="AD233" s="812"/>
      <c r="AE233" s="424"/>
      <c r="AF233" s="431"/>
      <c r="AG233" s="431"/>
      <c r="AH233" s="431"/>
      <c r="AI233" s="431"/>
      <c r="AJ233" s="431"/>
      <c r="AK233" s="431"/>
      <c r="AL233" s="431"/>
      <c r="AM233" s="431"/>
      <c r="AN233" s="431"/>
      <c r="AO233" s="431"/>
      <c r="AP233" s="431"/>
      <c r="AQ233" s="431"/>
      <c r="AR233" s="431"/>
      <c r="AS233" s="431"/>
      <c r="AT233" s="431"/>
      <c r="AU233" s="431"/>
      <c r="AV233" s="431"/>
      <c r="AW233" s="431"/>
      <c r="AX233" s="431"/>
      <c r="AY233" s="431"/>
    </row>
    <row r="234" ht="18.75" customHeight="1">
      <c r="A234" s="424"/>
      <c r="B234" s="424"/>
      <c r="C234" s="424"/>
      <c r="D234" s="424"/>
      <c r="E234" s="424"/>
      <c r="F234" s="424"/>
      <c r="G234" s="801"/>
      <c r="H234" s="426"/>
      <c r="I234" s="426"/>
      <c r="J234" s="424"/>
      <c r="K234" s="424"/>
      <c r="L234" s="427"/>
      <c r="M234" s="424"/>
      <c r="N234" s="424"/>
      <c r="O234" s="427"/>
      <c r="P234" s="424"/>
      <c r="Q234" s="424"/>
      <c r="R234" s="424"/>
      <c r="S234" s="424"/>
      <c r="T234" s="424"/>
      <c r="U234" s="581"/>
      <c r="V234" s="581"/>
      <c r="W234" s="581"/>
      <c r="X234" s="424"/>
      <c r="Y234" s="586"/>
      <c r="Z234" s="586"/>
      <c r="AA234" s="586"/>
      <c r="AB234" s="812"/>
      <c r="AC234" s="812"/>
      <c r="AD234" s="312"/>
      <c r="AE234" s="424"/>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row>
    <row r="235" ht="18.75" customHeight="1">
      <c r="A235" s="424"/>
      <c r="B235" s="424"/>
      <c r="C235" s="424"/>
      <c r="D235" s="424"/>
      <c r="E235" s="424"/>
      <c r="F235" s="424"/>
      <c r="G235" s="801"/>
      <c r="H235" s="426"/>
      <c r="I235" s="426"/>
      <c r="J235" s="424"/>
      <c r="K235" s="424"/>
      <c r="L235" s="427"/>
      <c r="M235" s="424"/>
      <c r="N235" s="424"/>
      <c r="O235" s="427"/>
      <c r="P235" s="424"/>
      <c r="Q235" s="424"/>
      <c r="R235" s="424"/>
      <c r="S235" s="424"/>
      <c r="T235" s="424"/>
      <c r="U235" s="581"/>
      <c r="V235" s="581"/>
      <c r="W235" s="424"/>
      <c r="X235" s="424"/>
      <c r="Y235" s="685"/>
      <c r="Z235" s="685"/>
      <c r="AA235" s="685"/>
      <c r="AB235" s="312"/>
      <c r="AC235" s="312"/>
      <c r="AD235" s="312"/>
      <c r="AE235" s="424"/>
      <c r="AF235" s="587"/>
      <c r="AG235" s="587"/>
      <c r="AH235" s="587"/>
      <c r="AI235" s="587"/>
      <c r="AJ235" s="587"/>
      <c r="AK235" s="587"/>
      <c r="AL235" s="587"/>
      <c r="AM235" s="587"/>
      <c r="AN235" s="587"/>
      <c r="AO235" s="587"/>
      <c r="AP235" s="587"/>
      <c r="AQ235" s="588"/>
      <c r="AR235" s="588"/>
      <c r="AS235" s="588"/>
      <c r="AT235" s="588"/>
      <c r="AU235" s="588"/>
      <c r="AV235" s="588"/>
      <c r="AW235" s="588"/>
      <c r="AX235" s="588"/>
      <c r="AY235" s="588"/>
    </row>
    <row r="236" ht="18.75" customHeight="1">
      <c r="A236" s="424"/>
      <c r="B236" s="581"/>
      <c r="C236" s="424"/>
      <c r="D236" s="424"/>
      <c r="E236" s="581"/>
      <c r="F236" s="581"/>
      <c r="G236" s="801"/>
      <c r="H236" s="803"/>
      <c r="I236" s="803"/>
      <c r="J236" s="581"/>
      <c r="K236" s="581"/>
      <c r="L236" s="582"/>
      <c r="M236" s="581"/>
      <c r="N236" s="581"/>
      <c r="O236" s="582"/>
      <c r="P236" s="581"/>
      <c r="Q236" s="581"/>
      <c r="R236" s="581"/>
      <c r="S236" s="581"/>
      <c r="T236" s="581"/>
      <c r="U236" s="581"/>
      <c r="V236" s="581"/>
      <c r="W236" s="581"/>
      <c r="X236" s="581"/>
      <c r="Y236" s="806"/>
      <c r="Z236" s="806"/>
      <c r="AA236" s="806"/>
      <c r="AB236" s="808"/>
      <c r="AC236" s="808"/>
      <c r="AD236" s="808"/>
      <c r="AE236" s="581"/>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row>
    <row r="237" ht="18.75" customHeight="1">
      <c r="A237" s="424"/>
      <c r="B237" s="424"/>
      <c r="C237" s="424"/>
      <c r="D237" s="424"/>
      <c r="E237" s="424"/>
      <c r="F237" s="424"/>
      <c r="G237" s="801"/>
      <c r="H237" s="426"/>
      <c r="I237" s="426"/>
      <c r="J237" s="424"/>
      <c r="K237" s="424"/>
      <c r="L237" s="427"/>
      <c r="M237" s="424"/>
      <c r="N237" s="424"/>
      <c r="O237" s="427"/>
      <c r="P237" s="424"/>
      <c r="Q237" s="424"/>
      <c r="R237" s="424"/>
      <c r="S237" s="424"/>
      <c r="T237" s="424"/>
      <c r="U237" s="581"/>
      <c r="V237" s="581"/>
      <c r="W237" s="424"/>
      <c r="X237" s="424"/>
      <c r="Y237" s="586"/>
      <c r="Z237" s="586"/>
      <c r="AA237" s="586"/>
      <c r="AB237" s="312"/>
      <c r="AC237" s="312"/>
      <c r="AD237" s="312"/>
      <c r="AE237" s="424"/>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row>
    <row r="238" ht="18.75" customHeight="1">
      <c r="A238" s="424"/>
      <c r="B238" s="424"/>
      <c r="C238" s="424"/>
      <c r="D238" s="424"/>
      <c r="E238" s="424"/>
      <c r="F238" s="424"/>
      <c r="G238" s="801"/>
      <c r="H238" s="426"/>
      <c r="I238" s="426"/>
      <c r="J238" s="424"/>
      <c r="K238" s="424"/>
      <c r="L238" s="427"/>
      <c r="M238" s="424"/>
      <c r="N238" s="424"/>
      <c r="O238" s="427"/>
      <c r="P238" s="424"/>
      <c r="Q238" s="424"/>
      <c r="R238" s="424"/>
      <c r="S238" s="424"/>
      <c r="T238" s="424"/>
      <c r="U238" s="424"/>
      <c r="V238" s="424"/>
      <c r="W238" s="581"/>
      <c r="X238" s="581"/>
      <c r="Y238" s="806"/>
      <c r="Z238" s="806"/>
      <c r="AA238" s="806"/>
      <c r="AB238" s="808"/>
      <c r="AC238" s="312"/>
      <c r="AD238" s="312"/>
      <c r="AE238" s="424"/>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row>
    <row r="239" ht="14.25" customHeight="1">
      <c r="A239" s="549"/>
      <c r="B239" s="549"/>
      <c r="C239" s="549"/>
      <c r="D239" s="549"/>
      <c r="E239" s="549"/>
      <c r="F239" s="549"/>
      <c r="G239" s="815"/>
      <c r="H239" s="816"/>
      <c r="I239" s="816"/>
      <c r="J239" s="549"/>
      <c r="K239" s="549"/>
      <c r="L239" s="817"/>
      <c r="M239" s="549"/>
      <c r="N239" s="549"/>
      <c r="O239" s="817"/>
      <c r="P239" s="549"/>
      <c r="Q239" s="549"/>
      <c r="R239" s="549"/>
      <c r="S239" s="549"/>
      <c r="T239" s="549"/>
      <c r="U239" s="549"/>
      <c r="V239" s="549"/>
      <c r="W239" s="549"/>
      <c r="X239" s="549"/>
      <c r="Y239" s="597"/>
      <c r="Z239" s="597"/>
      <c r="AA239" s="597"/>
      <c r="AB239" s="745"/>
      <c r="AC239" s="745"/>
      <c r="AD239" s="745"/>
      <c r="AE239" s="549"/>
      <c r="AF239" s="467"/>
      <c r="AG239" s="467"/>
      <c r="AH239" s="467"/>
      <c r="AI239" s="467"/>
      <c r="AJ239" s="467"/>
      <c r="AK239" s="467"/>
      <c r="AL239" s="467"/>
      <c r="AM239" s="467"/>
      <c r="AN239" s="467"/>
      <c r="AO239" s="467"/>
      <c r="AP239" s="467"/>
      <c r="AQ239" s="467"/>
      <c r="AR239" s="467"/>
      <c r="AS239" s="467"/>
      <c r="AT239" s="467"/>
      <c r="AU239" s="467"/>
      <c r="AV239" s="467"/>
      <c r="AW239" s="467"/>
      <c r="AX239" s="467"/>
      <c r="AY239" s="467"/>
    </row>
    <row r="240" ht="14.25" customHeight="1">
      <c r="A240" s="549"/>
      <c r="B240" s="549"/>
      <c r="C240" s="549"/>
      <c r="D240" s="549"/>
      <c r="E240" s="549"/>
      <c r="F240" s="549"/>
      <c r="G240" s="815"/>
      <c r="H240" s="816"/>
      <c r="I240" s="816"/>
      <c r="J240" s="549"/>
      <c r="K240" s="549"/>
      <c r="L240" s="817"/>
      <c r="M240" s="549"/>
      <c r="N240" s="549"/>
      <c r="O240" s="817"/>
      <c r="P240" s="549"/>
      <c r="Q240" s="549"/>
      <c r="R240" s="549"/>
      <c r="S240" s="549"/>
      <c r="T240" s="549"/>
      <c r="U240" s="549"/>
      <c r="V240" s="549"/>
      <c r="W240" s="549"/>
      <c r="X240" s="549"/>
      <c r="Y240" s="597"/>
      <c r="Z240" s="597"/>
      <c r="AA240" s="597"/>
      <c r="AB240" s="745"/>
      <c r="AC240" s="745"/>
      <c r="AD240" s="745"/>
      <c r="AE240" s="549"/>
      <c r="AF240" s="467"/>
      <c r="AG240" s="467"/>
      <c r="AH240" s="467"/>
      <c r="AI240" s="467"/>
      <c r="AJ240" s="467"/>
      <c r="AK240" s="467"/>
      <c r="AL240" s="467"/>
      <c r="AM240" s="467"/>
      <c r="AN240" s="467"/>
      <c r="AO240" s="467"/>
      <c r="AP240" s="467"/>
      <c r="AQ240" s="467"/>
      <c r="AR240" s="467"/>
      <c r="AS240" s="467"/>
      <c r="AT240" s="467"/>
      <c r="AU240" s="467"/>
      <c r="AV240" s="467"/>
      <c r="AW240" s="467"/>
      <c r="AX240" s="467"/>
      <c r="AY240" s="467"/>
    </row>
    <row r="241" ht="14.25" customHeight="1">
      <c r="A241" s="549"/>
      <c r="B241" s="549"/>
      <c r="C241" s="549"/>
      <c r="D241" s="549"/>
      <c r="E241" s="549"/>
      <c r="F241" s="549"/>
      <c r="G241" s="815"/>
      <c r="H241" s="816"/>
      <c r="I241" s="816"/>
      <c r="J241" s="549"/>
      <c r="K241" s="549"/>
      <c r="L241" s="817"/>
      <c r="M241" s="549"/>
      <c r="N241" s="549"/>
      <c r="O241" s="817"/>
      <c r="P241" s="549"/>
      <c r="Q241" s="549"/>
      <c r="R241" s="549"/>
      <c r="S241" s="549"/>
      <c r="T241" s="549"/>
      <c r="U241" s="549"/>
      <c r="V241" s="549"/>
      <c r="W241" s="549"/>
      <c r="X241" s="549"/>
      <c r="Y241" s="597"/>
      <c r="Z241" s="597"/>
      <c r="AA241" s="597"/>
      <c r="AB241" s="745"/>
      <c r="AC241" s="745"/>
      <c r="AD241" s="745"/>
      <c r="AE241" s="549"/>
      <c r="AF241" s="467"/>
      <c r="AG241" s="467"/>
      <c r="AH241" s="467"/>
      <c r="AI241" s="467"/>
      <c r="AJ241" s="467"/>
      <c r="AK241" s="467"/>
      <c r="AL241" s="467"/>
      <c r="AM241" s="467"/>
      <c r="AN241" s="467"/>
      <c r="AO241" s="467"/>
      <c r="AP241" s="467"/>
      <c r="AQ241" s="467"/>
      <c r="AR241" s="467"/>
      <c r="AS241" s="467"/>
      <c r="AT241" s="467"/>
      <c r="AU241" s="467"/>
      <c r="AV241" s="467"/>
      <c r="AW241" s="467"/>
      <c r="AX241" s="467"/>
      <c r="AY241" s="467"/>
    </row>
    <row r="242" ht="14.25" customHeight="1">
      <c r="A242" s="549"/>
      <c r="B242" s="549"/>
      <c r="C242" s="549"/>
      <c r="D242" s="549"/>
      <c r="E242" s="549"/>
      <c r="F242" s="549"/>
      <c r="G242" s="815"/>
      <c r="H242" s="816"/>
      <c r="I242" s="816"/>
      <c r="J242" s="549"/>
      <c r="K242" s="549"/>
      <c r="L242" s="817"/>
      <c r="M242" s="549"/>
      <c r="N242" s="549"/>
      <c r="O242" s="817"/>
      <c r="P242" s="549"/>
      <c r="Q242" s="549"/>
      <c r="R242" s="549"/>
      <c r="S242" s="549"/>
      <c r="T242" s="549"/>
      <c r="U242" s="549"/>
      <c r="V242" s="549"/>
      <c r="W242" s="549"/>
      <c r="X242" s="549"/>
      <c r="Y242" s="597"/>
      <c r="Z242" s="597"/>
      <c r="AA242" s="597"/>
      <c r="AB242" s="745"/>
      <c r="AC242" s="745"/>
      <c r="AD242" s="745"/>
      <c r="AE242" s="549"/>
      <c r="AF242" s="467"/>
      <c r="AG242" s="467"/>
      <c r="AH242" s="467"/>
      <c r="AI242" s="467"/>
      <c r="AJ242" s="467"/>
      <c r="AK242" s="467"/>
      <c r="AL242" s="467"/>
      <c r="AM242" s="467"/>
      <c r="AN242" s="467"/>
      <c r="AO242" s="467"/>
      <c r="AP242" s="467"/>
      <c r="AQ242" s="467"/>
      <c r="AR242" s="467"/>
      <c r="AS242" s="467"/>
      <c r="AT242" s="467"/>
      <c r="AU242" s="467"/>
      <c r="AV242" s="467"/>
      <c r="AW242" s="467"/>
      <c r="AX242" s="467"/>
      <c r="AY242" s="467"/>
    </row>
    <row r="243" ht="14.25" customHeight="1">
      <c r="A243" s="549"/>
      <c r="B243" s="549"/>
      <c r="C243" s="549"/>
      <c r="D243" s="549"/>
      <c r="E243" s="549"/>
      <c r="F243" s="549"/>
      <c r="G243" s="815"/>
      <c r="H243" s="816"/>
      <c r="I243" s="816"/>
      <c r="J243" s="549"/>
      <c r="K243" s="549"/>
      <c r="L243" s="817"/>
      <c r="M243" s="549"/>
      <c r="N243" s="549"/>
      <c r="O243" s="817"/>
      <c r="P243" s="549"/>
      <c r="Q243" s="549"/>
      <c r="R243" s="549"/>
      <c r="S243" s="549"/>
      <c r="T243" s="549"/>
      <c r="U243" s="549"/>
      <c r="V243" s="549"/>
      <c r="W243" s="549"/>
      <c r="X243" s="549"/>
      <c r="Y243" s="597"/>
      <c r="Z243" s="597"/>
      <c r="AA243" s="597"/>
      <c r="AB243" s="745"/>
      <c r="AC243" s="745"/>
      <c r="AD243" s="745"/>
      <c r="AE243" s="549"/>
      <c r="AF243" s="467"/>
      <c r="AG243" s="467"/>
      <c r="AH243" s="467"/>
      <c r="AI243" s="467"/>
      <c r="AJ243" s="467"/>
      <c r="AK243" s="467"/>
      <c r="AL243" s="467"/>
      <c r="AM243" s="467"/>
      <c r="AN243" s="467"/>
      <c r="AO243" s="467"/>
      <c r="AP243" s="467"/>
      <c r="AQ243" s="467"/>
      <c r="AR243" s="467"/>
      <c r="AS243" s="467"/>
      <c r="AT243" s="467"/>
      <c r="AU243" s="467"/>
      <c r="AV243" s="467"/>
      <c r="AW243" s="467"/>
      <c r="AX243" s="467"/>
      <c r="AY243" s="467"/>
    </row>
    <row r="244" ht="14.25" customHeight="1">
      <c r="A244" s="549"/>
      <c r="B244" s="549"/>
      <c r="C244" s="549"/>
      <c r="D244" s="549"/>
      <c r="E244" s="549"/>
      <c r="F244" s="549"/>
      <c r="G244" s="815"/>
      <c r="H244" s="816"/>
      <c r="I244" s="816"/>
      <c r="J244" s="549"/>
      <c r="K244" s="549"/>
      <c r="L244" s="817"/>
      <c r="M244" s="549"/>
      <c r="N244" s="549"/>
      <c r="O244" s="817"/>
      <c r="P244" s="549"/>
      <c r="Q244" s="549"/>
      <c r="R244" s="549"/>
      <c r="S244" s="549"/>
      <c r="T244" s="549"/>
      <c r="U244" s="549"/>
      <c r="V244" s="549"/>
      <c r="W244" s="549"/>
      <c r="X244" s="549"/>
      <c r="Y244" s="597"/>
      <c r="Z244" s="597"/>
      <c r="AA244" s="597"/>
      <c r="AB244" s="745"/>
      <c r="AC244" s="745"/>
      <c r="AD244" s="745"/>
      <c r="AE244" s="549"/>
      <c r="AF244" s="467"/>
      <c r="AG244" s="467"/>
      <c r="AH244" s="467"/>
      <c r="AI244" s="467"/>
      <c r="AJ244" s="467"/>
      <c r="AK244" s="467"/>
      <c r="AL244" s="467"/>
      <c r="AM244" s="467"/>
      <c r="AN244" s="467"/>
      <c r="AO244" s="467"/>
      <c r="AP244" s="467"/>
      <c r="AQ244" s="467"/>
      <c r="AR244" s="467"/>
      <c r="AS244" s="467"/>
      <c r="AT244" s="467"/>
      <c r="AU244" s="467"/>
      <c r="AV244" s="467"/>
      <c r="AW244" s="467"/>
      <c r="AX244" s="467"/>
      <c r="AY244" s="467"/>
    </row>
    <row r="245" ht="14.25" customHeight="1">
      <c r="A245" s="549"/>
      <c r="B245" s="549"/>
      <c r="C245" s="549"/>
      <c r="D245" s="549"/>
      <c r="E245" s="549"/>
      <c r="F245" s="549"/>
      <c r="G245" s="815"/>
      <c r="H245" s="816"/>
      <c r="I245" s="816"/>
      <c r="J245" s="549"/>
      <c r="K245" s="549"/>
      <c r="L245" s="817"/>
      <c r="M245" s="549"/>
      <c r="N245" s="549"/>
      <c r="O245" s="817"/>
      <c r="P245" s="549"/>
      <c r="Q245" s="549"/>
      <c r="R245" s="549"/>
      <c r="S245" s="549"/>
      <c r="T245" s="549"/>
      <c r="U245" s="549"/>
      <c r="V245" s="549"/>
      <c r="W245" s="549"/>
      <c r="X245" s="549"/>
      <c r="Y245" s="597"/>
      <c r="Z245" s="597"/>
      <c r="AA245" s="597"/>
      <c r="AB245" s="745"/>
      <c r="AC245" s="745"/>
      <c r="AD245" s="745"/>
      <c r="AE245" s="549"/>
      <c r="AF245" s="467"/>
      <c r="AG245" s="467"/>
      <c r="AH245" s="467"/>
      <c r="AI245" s="467"/>
      <c r="AJ245" s="467"/>
      <c r="AK245" s="467"/>
      <c r="AL245" s="467"/>
      <c r="AM245" s="467"/>
      <c r="AN245" s="467"/>
      <c r="AO245" s="467"/>
      <c r="AP245" s="467"/>
      <c r="AQ245" s="467"/>
      <c r="AR245" s="467"/>
      <c r="AS245" s="467"/>
      <c r="AT245" s="467"/>
      <c r="AU245" s="467"/>
      <c r="AV245" s="467"/>
      <c r="AW245" s="467"/>
      <c r="AX245" s="467"/>
      <c r="AY245" s="467"/>
    </row>
    <row r="246" ht="14.25" customHeight="1">
      <c r="A246" s="549"/>
      <c r="B246" s="549"/>
      <c r="C246" s="549"/>
      <c r="D246" s="549"/>
      <c r="E246" s="549"/>
      <c r="F246" s="549"/>
      <c r="G246" s="815"/>
      <c r="H246" s="816"/>
      <c r="I246" s="816"/>
      <c r="J246" s="549"/>
      <c r="K246" s="549"/>
      <c r="L246" s="817"/>
      <c r="M246" s="549"/>
      <c r="N246" s="549"/>
      <c r="O246" s="817"/>
      <c r="P246" s="549"/>
      <c r="Q246" s="549"/>
      <c r="R246" s="549"/>
      <c r="S246" s="549"/>
      <c r="T246" s="549"/>
      <c r="U246" s="549"/>
      <c r="V246" s="549"/>
      <c r="W246" s="549"/>
      <c r="X246" s="549"/>
      <c r="Y246" s="597"/>
      <c r="Z246" s="597"/>
      <c r="AA246" s="597"/>
      <c r="AB246" s="745"/>
      <c r="AC246" s="745"/>
      <c r="AD246" s="745"/>
      <c r="AE246" s="549"/>
      <c r="AF246" s="467"/>
      <c r="AG246" s="467"/>
      <c r="AH246" s="467"/>
      <c r="AI246" s="467"/>
      <c r="AJ246" s="467"/>
      <c r="AK246" s="467"/>
      <c r="AL246" s="467"/>
      <c r="AM246" s="467"/>
      <c r="AN246" s="467"/>
      <c r="AO246" s="467"/>
      <c r="AP246" s="467"/>
      <c r="AQ246" s="467"/>
      <c r="AR246" s="467"/>
      <c r="AS246" s="467"/>
      <c r="AT246" s="467"/>
      <c r="AU246" s="467"/>
      <c r="AV246" s="467"/>
      <c r="AW246" s="467"/>
      <c r="AX246" s="467"/>
      <c r="AY246" s="467"/>
    </row>
    <row r="247" ht="14.25" customHeight="1">
      <c r="A247" s="549"/>
      <c r="B247" s="549"/>
      <c r="C247" s="549"/>
      <c r="D247" s="549"/>
      <c r="E247" s="549"/>
      <c r="F247" s="549"/>
      <c r="G247" s="815"/>
      <c r="H247" s="816"/>
      <c r="I247" s="816"/>
      <c r="J247" s="549"/>
      <c r="K247" s="549"/>
      <c r="L247" s="817"/>
      <c r="M247" s="549"/>
      <c r="N247" s="549"/>
      <c r="O247" s="817"/>
      <c r="P247" s="549"/>
      <c r="Q247" s="549"/>
      <c r="R247" s="549"/>
      <c r="S247" s="549"/>
      <c r="T247" s="549"/>
      <c r="U247" s="549"/>
      <c r="V247" s="549"/>
      <c r="W247" s="549"/>
      <c r="X247" s="549"/>
      <c r="Y247" s="597"/>
      <c r="Z247" s="597"/>
      <c r="AA247" s="597"/>
      <c r="AB247" s="745"/>
      <c r="AC247" s="745"/>
      <c r="AD247" s="745"/>
      <c r="AE247" s="549"/>
      <c r="AF247" s="467"/>
      <c r="AG247" s="467"/>
      <c r="AH247" s="467"/>
      <c r="AI247" s="467"/>
      <c r="AJ247" s="467"/>
      <c r="AK247" s="467"/>
      <c r="AL247" s="467"/>
      <c r="AM247" s="467"/>
      <c r="AN247" s="467"/>
      <c r="AO247" s="467"/>
      <c r="AP247" s="467"/>
      <c r="AQ247" s="467"/>
      <c r="AR247" s="467"/>
      <c r="AS247" s="467"/>
      <c r="AT247" s="467"/>
      <c r="AU247" s="467"/>
      <c r="AV247" s="467"/>
      <c r="AW247" s="467"/>
      <c r="AX247" s="467"/>
      <c r="AY247" s="467"/>
    </row>
    <row r="248" ht="14.25" customHeight="1">
      <c r="A248" s="549"/>
      <c r="B248" s="549"/>
      <c r="C248" s="549"/>
      <c r="D248" s="549"/>
      <c r="E248" s="549"/>
      <c r="F248" s="549"/>
      <c r="G248" s="815"/>
      <c r="H248" s="816"/>
      <c r="I248" s="816"/>
      <c r="J248" s="549"/>
      <c r="K248" s="549"/>
      <c r="L248" s="817"/>
      <c r="M248" s="549"/>
      <c r="N248" s="549"/>
      <c r="O248" s="817"/>
      <c r="P248" s="549"/>
      <c r="Q248" s="549"/>
      <c r="R248" s="549"/>
      <c r="S248" s="549"/>
      <c r="T248" s="549"/>
      <c r="U248" s="549"/>
      <c r="V248" s="549"/>
      <c r="W248" s="549"/>
      <c r="X248" s="549"/>
      <c r="Y248" s="597"/>
      <c r="Z248" s="597"/>
      <c r="AA248" s="597"/>
      <c r="AB248" s="745"/>
      <c r="AC248" s="745"/>
      <c r="AD248" s="745"/>
      <c r="AE248" s="549"/>
      <c r="AF248" s="467"/>
      <c r="AG248" s="467"/>
      <c r="AH248" s="467"/>
      <c r="AI248" s="467"/>
      <c r="AJ248" s="467"/>
      <c r="AK248" s="467"/>
      <c r="AL248" s="467"/>
      <c r="AM248" s="467"/>
      <c r="AN248" s="467"/>
      <c r="AO248" s="467"/>
      <c r="AP248" s="467"/>
      <c r="AQ248" s="467"/>
      <c r="AR248" s="467"/>
      <c r="AS248" s="467"/>
      <c r="AT248" s="467"/>
      <c r="AU248" s="467"/>
      <c r="AV248" s="467"/>
      <c r="AW248" s="467"/>
      <c r="AX248" s="467"/>
      <c r="AY248" s="467"/>
    </row>
    <row r="249" ht="14.25" customHeight="1">
      <c r="A249" s="549"/>
      <c r="B249" s="549"/>
      <c r="C249" s="549"/>
      <c r="D249" s="549"/>
      <c r="E249" s="549"/>
      <c r="F249" s="549"/>
      <c r="G249" s="815"/>
      <c r="H249" s="816"/>
      <c r="I249" s="816"/>
      <c r="J249" s="549"/>
      <c r="K249" s="549"/>
      <c r="L249" s="817"/>
      <c r="M249" s="549"/>
      <c r="N249" s="549"/>
      <c r="O249" s="817"/>
      <c r="P249" s="549"/>
      <c r="Q249" s="549"/>
      <c r="R249" s="549"/>
      <c r="S249" s="549"/>
      <c r="T249" s="549"/>
      <c r="U249" s="549"/>
      <c r="V249" s="549"/>
      <c r="W249" s="549"/>
      <c r="X249" s="549"/>
      <c r="Y249" s="597"/>
      <c r="Z249" s="597"/>
      <c r="AA249" s="597"/>
      <c r="AB249" s="745"/>
      <c r="AC249" s="745"/>
      <c r="AD249" s="745"/>
      <c r="AE249" s="549"/>
      <c r="AF249" s="467"/>
      <c r="AG249" s="467"/>
      <c r="AH249" s="467"/>
      <c r="AI249" s="467"/>
      <c r="AJ249" s="467"/>
      <c r="AK249" s="467"/>
      <c r="AL249" s="467"/>
      <c r="AM249" s="467"/>
      <c r="AN249" s="467"/>
      <c r="AO249" s="467"/>
      <c r="AP249" s="467"/>
      <c r="AQ249" s="467"/>
      <c r="AR249" s="467"/>
      <c r="AS249" s="467"/>
      <c r="AT249" s="467"/>
      <c r="AU249" s="467"/>
      <c r="AV249" s="467"/>
      <c r="AW249" s="467"/>
      <c r="AX249" s="467"/>
      <c r="AY249" s="467"/>
    </row>
    <row r="250" ht="14.25" customHeight="1">
      <c r="A250" s="549"/>
      <c r="B250" s="549"/>
      <c r="C250" s="549"/>
      <c r="D250" s="549"/>
      <c r="E250" s="549"/>
      <c r="F250" s="549"/>
      <c r="G250" s="815"/>
      <c r="H250" s="816"/>
      <c r="I250" s="816"/>
      <c r="J250" s="549"/>
      <c r="K250" s="549"/>
      <c r="L250" s="817"/>
      <c r="M250" s="549"/>
      <c r="N250" s="549"/>
      <c r="O250" s="817"/>
      <c r="P250" s="549"/>
      <c r="Q250" s="549"/>
      <c r="R250" s="549"/>
      <c r="S250" s="549"/>
      <c r="T250" s="549"/>
      <c r="U250" s="549"/>
      <c r="V250" s="549"/>
      <c r="W250" s="549"/>
      <c r="X250" s="549"/>
      <c r="Y250" s="597"/>
      <c r="Z250" s="597"/>
      <c r="AA250" s="597"/>
      <c r="AB250" s="745"/>
      <c r="AC250" s="745"/>
      <c r="AD250" s="745"/>
      <c r="AE250" s="549"/>
      <c r="AF250" s="467"/>
      <c r="AG250" s="467"/>
      <c r="AH250" s="467"/>
      <c r="AI250" s="467"/>
      <c r="AJ250" s="467"/>
      <c r="AK250" s="467"/>
      <c r="AL250" s="467"/>
      <c r="AM250" s="467"/>
      <c r="AN250" s="467"/>
      <c r="AO250" s="467"/>
      <c r="AP250" s="467"/>
      <c r="AQ250" s="467"/>
      <c r="AR250" s="467"/>
      <c r="AS250" s="467"/>
      <c r="AT250" s="467"/>
      <c r="AU250" s="467"/>
      <c r="AV250" s="467"/>
      <c r="AW250" s="467"/>
      <c r="AX250" s="467"/>
      <c r="AY250" s="467"/>
    </row>
    <row r="251" ht="14.25" customHeight="1">
      <c r="A251" s="549"/>
      <c r="B251" s="549"/>
      <c r="C251" s="549"/>
      <c r="D251" s="549"/>
      <c r="E251" s="549"/>
      <c r="F251" s="549"/>
      <c r="G251" s="815"/>
      <c r="H251" s="816"/>
      <c r="I251" s="816"/>
      <c r="J251" s="549"/>
      <c r="K251" s="549"/>
      <c r="L251" s="817"/>
      <c r="M251" s="549"/>
      <c r="N251" s="549"/>
      <c r="O251" s="817"/>
      <c r="P251" s="549"/>
      <c r="Q251" s="549"/>
      <c r="R251" s="549"/>
      <c r="S251" s="549"/>
      <c r="T251" s="549"/>
      <c r="U251" s="549"/>
      <c r="V251" s="549"/>
      <c r="W251" s="549"/>
      <c r="X251" s="549"/>
      <c r="Y251" s="597"/>
      <c r="Z251" s="597"/>
      <c r="AA251" s="597"/>
      <c r="AB251" s="745"/>
      <c r="AC251" s="745"/>
      <c r="AD251" s="745"/>
      <c r="AE251" s="549"/>
      <c r="AF251" s="467"/>
      <c r="AG251" s="467"/>
      <c r="AH251" s="467"/>
      <c r="AI251" s="467"/>
      <c r="AJ251" s="467"/>
      <c r="AK251" s="467"/>
      <c r="AL251" s="467"/>
      <c r="AM251" s="467"/>
      <c r="AN251" s="467"/>
      <c r="AO251" s="467"/>
      <c r="AP251" s="467"/>
      <c r="AQ251" s="467"/>
      <c r="AR251" s="467"/>
      <c r="AS251" s="467"/>
      <c r="AT251" s="467"/>
      <c r="AU251" s="467"/>
      <c r="AV251" s="467"/>
      <c r="AW251" s="467"/>
      <c r="AX251" s="467"/>
      <c r="AY251" s="467"/>
    </row>
    <row r="252" ht="14.25" customHeight="1">
      <c r="A252" s="549"/>
      <c r="B252" s="549"/>
      <c r="C252" s="549"/>
      <c r="D252" s="549"/>
      <c r="E252" s="549"/>
      <c r="F252" s="549"/>
      <c r="G252" s="815"/>
      <c r="H252" s="816"/>
      <c r="I252" s="816"/>
      <c r="J252" s="549"/>
      <c r="K252" s="549"/>
      <c r="L252" s="817"/>
      <c r="M252" s="549"/>
      <c r="N252" s="549"/>
      <c r="O252" s="817"/>
      <c r="P252" s="549"/>
      <c r="Q252" s="549"/>
      <c r="R252" s="549"/>
      <c r="S252" s="549"/>
      <c r="T252" s="549"/>
      <c r="U252" s="549"/>
      <c r="V252" s="549"/>
      <c r="W252" s="549"/>
      <c r="X252" s="549"/>
      <c r="Y252" s="597"/>
      <c r="Z252" s="597"/>
      <c r="AA252" s="597"/>
      <c r="AB252" s="745"/>
      <c r="AC252" s="745"/>
      <c r="AD252" s="745"/>
      <c r="AE252" s="549"/>
      <c r="AF252" s="467"/>
      <c r="AG252" s="467"/>
      <c r="AH252" s="467"/>
      <c r="AI252" s="467"/>
      <c r="AJ252" s="467"/>
      <c r="AK252" s="467"/>
      <c r="AL252" s="467"/>
      <c r="AM252" s="467"/>
      <c r="AN252" s="467"/>
      <c r="AO252" s="467"/>
      <c r="AP252" s="467"/>
      <c r="AQ252" s="467"/>
      <c r="AR252" s="467"/>
      <c r="AS252" s="467"/>
      <c r="AT252" s="467"/>
      <c r="AU252" s="467"/>
      <c r="AV252" s="467"/>
      <c r="AW252" s="467"/>
      <c r="AX252" s="467"/>
      <c r="AY252" s="467"/>
    </row>
    <row r="253" ht="14.25" customHeight="1">
      <c r="A253" s="549"/>
      <c r="B253" s="549"/>
      <c r="C253" s="549"/>
      <c r="D253" s="549"/>
      <c r="E253" s="549"/>
      <c r="F253" s="549"/>
      <c r="G253" s="815"/>
      <c r="H253" s="816"/>
      <c r="I253" s="816"/>
      <c r="J253" s="549"/>
      <c r="K253" s="549"/>
      <c r="L253" s="817"/>
      <c r="M253" s="549"/>
      <c r="N253" s="549"/>
      <c r="O253" s="817"/>
      <c r="P253" s="549"/>
      <c r="Q253" s="549"/>
      <c r="R253" s="549"/>
      <c r="S253" s="549"/>
      <c r="T253" s="549"/>
      <c r="U253" s="549"/>
      <c r="V253" s="549"/>
      <c r="W253" s="549"/>
      <c r="X253" s="549"/>
      <c r="Y253" s="597"/>
      <c r="Z253" s="597"/>
      <c r="AA253" s="597"/>
      <c r="AB253" s="745"/>
      <c r="AC253" s="745"/>
      <c r="AD253" s="745"/>
      <c r="AE253" s="549"/>
      <c r="AF253" s="467"/>
      <c r="AG253" s="467"/>
      <c r="AH253" s="467"/>
      <c r="AI253" s="467"/>
      <c r="AJ253" s="467"/>
      <c r="AK253" s="467"/>
      <c r="AL253" s="467"/>
      <c r="AM253" s="467"/>
      <c r="AN253" s="467"/>
      <c r="AO253" s="467"/>
      <c r="AP253" s="467"/>
      <c r="AQ253" s="467"/>
      <c r="AR253" s="467"/>
      <c r="AS253" s="467"/>
      <c r="AT253" s="467"/>
      <c r="AU253" s="467"/>
      <c r="AV253" s="467"/>
      <c r="AW253" s="467"/>
      <c r="AX253" s="467"/>
      <c r="AY253" s="467"/>
    </row>
    <row r="254" ht="14.25" customHeight="1">
      <c r="A254" s="549"/>
      <c r="B254" s="549"/>
      <c r="C254" s="549"/>
      <c r="D254" s="549"/>
      <c r="E254" s="549"/>
      <c r="F254" s="549"/>
      <c r="G254" s="815"/>
      <c r="H254" s="816"/>
      <c r="I254" s="816"/>
      <c r="J254" s="549"/>
      <c r="K254" s="549"/>
      <c r="L254" s="817"/>
      <c r="M254" s="549"/>
      <c r="N254" s="549"/>
      <c r="O254" s="817"/>
      <c r="P254" s="549"/>
      <c r="Q254" s="549"/>
      <c r="R254" s="549"/>
      <c r="S254" s="549"/>
      <c r="T254" s="549"/>
      <c r="U254" s="549"/>
      <c r="V254" s="549"/>
      <c r="W254" s="549"/>
      <c r="X254" s="549"/>
      <c r="Y254" s="597"/>
      <c r="Z254" s="597"/>
      <c r="AA254" s="597"/>
      <c r="AB254" s="745"/>
      <c r="AC254" s="745"/>
      <c r="AD254" s="745"/>
      <c r="AE254" s="549"/>
      <c r="AF254" s="467"/>
      <c r="AG254" s="467"/>
      <c r="AH254" s="467"/>
      <c r="AI254" s="467"/>
      <c r="AJ254" s="467"/>
      <c r="AK254" s="467"/>
      <c r="AL254" s="467"/>
      <c r="AM254" s="467"/>
      <c r="AN254" s="467"/>
      <c r="AO254" s="467"/>
      <c r="AP254" s="467"/>
      <c r="AQ254" s="467"/>
      <c r="AR254" s="467"/>
      <c r="AS254" s="467"/>
      <c r="AT254" s="467"/>
      <c r="AU254" s="467"/>
      <c r="AV254" s="467"/>
      <c r="AW254" s="467"/>
      <c r="AX254" s="467"/>
      <c r="AY254" s="467"/>
    </row>
    <row r="255" ht="14.25" customHeight="1">
      <c r="A255" s="549"/>
      <c r="B255" s="549"/>
      <c r="C255" s="549"/>
      <c r="D255" s="549"/>
      <c r="E255" s="549"/>
      <c r="F255" s="549"/>
      <c r="G255" s="815"/>
      <c r="H255" s="816"/>
      <c r="I255" s="816"/>
      <c r="J255" s="549"/>
      <c r="K255" s="549"/>
      <c r="L255" s="817"/>
      <c r="M255" s="549"/>
      <c r="N255" s="549"/>
      <c r="O255" s="817"/>
      <c r="P255" s="549"/>
      <c r="Q255" s="549"/>
      <c r="R255" s="549"/>
      <c r="S255" s="549"/>
      <c r="T255" s="549"/>
      <c r="U255" s="549"/>
      <c r="V255" s="549"/>
      <c r="W255" s="549"/>
      <c r="X255" s="549"/>
      <c r="Y255" s="597"/>
      <c r="Z255" s="597"/>
      <c r="AA255" s="597"/>
      <c r="AB255" s="745"/>
      <c r="AC255" s="745"/>
      <c r="AD255" s="745"/>
      <c r="AE255" s="549"/>
      <c r="AF255" s="467"/>
      <c r="AG255" s="467"/>
      <c r="AH255" s="467"/>
      <c r="AI255" s="467"/>
      <c r="AJ255" s="467"/>
      <c r="AK255" s="467"/>
      <c r="AL255" s="467"/>
      <c r="AM255" s="467"/>
      <c r="AN255" s="467"/>
      <c r="AO255" s="467"/>
      <c r="AP255" s="467"/>
      <c r="AQ255" s="467"/>
      <c r="AR255" s="467"/>
      <c r="AS255" s="467"/>
      <c r="AT255" s="467"/>
      <c r="AU255" s="467"/>
      <c r="AV255" s="467"/>
      <c r="AW255" s="467"/>
      <c r="AX255" s="467"/>
      <c r="AY255" s="467"/>
    </row>
    <row r="256" ht="14.25" customHeight="1">
      <c r="A256" s="549"/>
      <c r="B256" s="549"/>
      <c r="C256" s="549"/>
      <c r="D256" s="549"/>
      <c r="E256" s="549"/>
      <c r="F256" s="549"/>
      <c r="G256" s="815"/>
      <c r="H256" s="816"/>
      <c r="I256" s="816"/>
      <c r="J256" s="549"/>
      <c r="K256" s="549"/>
      <c r="L256" s="817"/>
      <c r="M256" s="549"/>
      <c r="N256" s="549"/>
      <c r="O256" s="817"/>
      <c r="P256" s="549"/>
      <c r="Q256" s="549"/>
      <c r="R256" s="549"/>
      <c r="S256" s="549"/>
      <c r="T256" s="549"/>
      <c r="U256" s="549"/>
      <c r="V256" s="549"/>
      <c r="W256" s="549"/>
      <c r="X256" s="549"/>
      <c r="Y256" s="597"/>
      <c r="Z256" s="597"/>
      <c r="AA256" s="597"/>
      <c r="AB256" s="745"/>
      <c r="AC256" s="745"/>
      <c r="AD256" s="745"/>
      <c r="AE256" s="549"/>
      <c r="AF256" s="467"/>
      <c r="AG256" s="467"/>
      <c r="AH256" s="467"/>
      <c r="AI256" s="467"/>
      <c r="AJ256" s="467"/>
      <c r="AK256" s="467"/>
      <c r="AL256" s="467"/>
      <c r="AM256" s="467"/>
      <c r="AN256" s="467"/>
      <c r="AO256" s="467"/>
      <c r="AP256" s="467"/>
      <c r="AQ256" s="467"/>
      <c r="AR256" s="467"/>
      <c r="AS256" s="467"/>
      <c r="AT256" s="467"/>
      <c r="AU256" s="467"/>
      <c r="AV256" s="467"/>
      <c r="AW256" s="467"/>
      <c r="AX256" s="467"/>
      <c r="AY256" s="467"/>
    </row>
    <row r="257" ht="14.25" customHeight="1">
      <c r="A257" s="549"/>
      <c r="B257" s="549"/>
      <c r="C257" s="549"/>
      <c r="D257" s="549"/>
      <c r="E257" s="549"/>
      <c r="F257" s="549"/>
      <c r="G257" s="815"/>
      <c r="H257" s="816"/>
      <c r="I257" s="816"/>
      <c r="J257" s="549"/>
      <c r="K257" s="549"/>
      <c r="L257" s="817"/>
      <c r="M257" s="549"/>
      <c r="N257" s="549"/>
      <c r="O257" s="817"/>
      <c r="P257" s="549"/>
      <c r="Q257" s="549"/>
      <c r="R257" s="549"/>
      <c r="S257" s="549"/>
      <c r="T257" s="549"/>
      <c r="U257" s="549"/>
      <c r="V257" s="549"/>
      <c r="W257" s="549"/>
      <c r="X257" s="549"/>
      <c r="Y257" s="597"/>
      <c r="Z257" s="597"/>
      <c r="AA257" s="597"/>
      <c r="AB257" s="745"/>
      <c r="AC257" s="745"/>
      <c r="AD257" s="745"/>
      <c r="AE257" s="549"/>
      <c r="AF257" s="467"/>
      <c r="AG257" s="467"/>
      <c r="AH257" s="467"/>
      <c r="AI257" s="467"/>
      <c r="AJ257" s="467"/>
      <c r="AK257" s="467"/>
      <c r="AL257" s="467"/>
      <c r="AM257" s="467"/>
      <c r="AN257" s="467"/>
      <c r="AO257" s="467"/>
      <c r="AP257" s="467"/>
      <c r="AQ257" s="467"/>
      <c r="AR257" s="467"/>
      <c r="AS257" s="467"/>
      <c r="AT257" s="467"/>
      <c r="AU257" s="467"/>
      <c r="AV257" s="467"/>
      <c r="AW257" s="467"/>
      <c r="AX257" s="467"/>
      <c r="AY257" s="467"/>
    </row>
    <row r="258" ht="14.25" customHeight="1">
      <c r="A258" s="549"/>
      <c r="B258" s="549"/>
      <c r="C258" s="549"/>
      <c r="D258" s="549"/>
      <c r="E258" s="549"/>
      <c r="F258" s="549"/>
      <c r="G258" s="815"/>
      <c r="H258" s="816"/>
      <c r="I258" s="816"/>
      <c r="J258" s="549"/>
      <c r="K258" s="549"/>
      <c r="L258" s="817"/>
      <c r="M258" s="549"/>
      <c r="N258" s="549"/>
      <c r="O258" s="817"/>
      <c r="P258" s="549"/>
      <c r="Q258" s="549"/>
      <c r="R258" s="549"/>
      <c r="S258" s="549"/>
      <c r="T258" s="549"/>
      <c r="U258" s="549"/>
      <c r="V258" s="549"/>
      <c r="W258" s="549"/>
      <c r="X258" s="549"/>
      <c r="Y258" s="597"/>
      <c r="Z258" s="597"/>
      <c r="AA258" s="597"/>
      <c r="AB258" s="745"/>
      <c r="AC258" s="745"/>
      <c r="AD258" s="745"/>
      <c r="AE258" s="549"/>
      <c r="AF258" s="467"/>
      <c r="AG258" s="467"/>
      <c r="AH258" s="467"/>
      <c r="AI258" s="467"/>
      <c r="AJ258" s="467"/>
      <c r="AK258" s="467"/>
      <c r="AL258" s="467"/>
      <c r="AM258" s="467"/>
      <c r="AN258" s="467"/>
      <c r="AO258" s="467"/>
      <c r="AP258" s="467"/>
      <c r="AQ258" s="467"/>
      <c r="AR258" s="467"/>
      <c r="AS258" s="467"/>
      <c r="AT258" s="467"/>
      <c r="AU258" s="467"/>
      <c r="AV258" s="467"/>
      <c r="AW258" s="467"/>
      <c r="AX258" s="467"/>
      <c r="AY258" s="467"/>
    </row>
    <row r="259" ht="14.25" customHeight="1">
      <c r="A259" s="549"/>
      <c r="B259" s="549"/>
      <c r="C259" s="549"/>
      <c r="D259" s="549"/>
      <c r="E259" s="549"/>
      <c r="F259" s="549"/>
      <c r="G259" s="815"/>
      <c r="H259" s="816"/>
      <c r="I259" s="816"/>
      <c r="J259" s="549"/>
      <c r="K259" s="549"/>
      <c r="L259" s="817"/>
      <c r="M259" s="549"/>
      <c r="N259" s="549"/>
      <c r="O259" s="817"/>
      <c r="P259" s="549"/>
      <c r="Q259" s="549"/>
      <c r="R259" s="549"/>
      <c r="S259" s="549"/>
      <c r="T259" s="549"/>
      <c r="U259" s="549"/>
      <c r="V259" s="549"/>
      <c r="W259" s="549"/>
      <c r="X259" s="549"/>
      <c r="Y259" s="597"/>
      <c r="Z259" s="597"/>
      <c r="AA259" s="597"/>
      <c r="AB259" s="745"/>
      <c r="AC259" s="745"/>
      <c r="AD259" s="745"/>
      <c r="AE259" s="549"/>
      <c r="AF259" s="467"/>
      <c r="AG259" s="467"/>
      <c r="AH259" s="467"/>
      <c r="AI259" s="467"/>
      <c r="AJ259" s="467"/>
      <c r="AK259" s="467"/>
      <c r="AL259" s="467"/>
      <c r="AM259" s="467"/>
      <c r="AN259" s="467"/>
      <c r="AO259" s="467"/>
      <c r="AP259" s="467"/>
      <c r="AQ259" s="467"/>
      <c r="AR259" s="467"/>
      <c r="AS259" s="467"/>
      <c r="AT259" s="467"/>
      <c r="AU259" s="467"/>
      <c r="AV259" s="467"/>
      <c r="AW259" s="467"/>
      <c r="AX259" s="467"/>
      <c r="AY259" s="467"/>
    </row>
    <row r="260" ht="14.25" customHeight="1">
      <c r="A260" s="549"/>
      <c r="B260" s="549"/>
      <c r="C260" s="549"/>
      <c r="D260" s="549"/>
      <c r="E260" s="549"/>
      <c r="F260" s="549"/>
      <c r="G260" s="815"/>
      <c r="H260" s="816"/>
      <c r="I260" s="816"/>
      <c r="J260" s="549"/>
      <c r="K260" s="549"/>
      <c r="L260" s="817"/>
      <c r="M260" s="549"/>
      <c r="N260" s="549"/>
      <c r="O260" s="817"/>
      <c r="P260" s="549"/>
      <c r="Q260" s="549"/>
      <c r="R260" s="549"/>
      <c r="S260" s="549"/>
      <c r="T260" s="549"/>
      <c r="U260" s="549"/>
      <c r="V260" s="549"/>
      <c r="W260" s="549"/>
      <c r="X260" s="549"/>
      <c r="Y260" s="597"/>
      <c r="Z260" s="597"/>
      <c r="AA260" s="597"/>
      <c r="AB260" s="745"/>
      <c r="AC260" s="745"/>
      <c r="AD260" s="745"/>
      <c r="AE260" s="549"/>
      <c r="AF260" s="467"/>
      <c r="AG260" s="467"/>
      <c r="AH260" s="467"/>
      <c r="AI260" s="467"/>
      <c r="AJ260" s="467"/>
      <c r="AK260" s="467"/>
      <c r="AL260" s="467"/>
      <c r="AM260" s="467"/>
      <c r="AN260" s="467"/>
      <c r="AO260" s="467"/>
      <c r="AP260" s="467"/>
      <c r="AQ260" s="467"/>
      <c r="AR260" s="467"/>
      <c r="AS260" s="467"/>
      <c r="AT260" s="467"/>
      <c r="AU260" s="467"/>
      <c r="AV260" s="467"/>
      <c r="AW260" s="467"/>
      <c r="AX260" s="467"/>
      <c r="AY260" s="467"/>
    </row>
    <row r="261" ht="14.25" customHeight="1">
      <c r="A261" s="549"/>
      <c r="B261" s="549"/>
      <c r="C261" s="549"/>
      <c r="D261" s="549"/>
      <c r="E261" s="549"/>
      <c r="F261" s="549"/>
      <c r="G261" s="815"/>
      <c r="H261" s="816"/>
      <c r="I261" s="816"/>
      <c r="J261" s="549"/>
      <c r="K261" s="549"/>
      <c r="L261" s="817"/>
      <c r="M261" s="549"/>
      <c r="N261" s="549"/>
      <c r="O261" s="817"/>
      <c r="P261" s="549"/>
      <c r="Q261" s="549"/>
      <c r="R261" s="549"/>
      <c r="S261" s="549"/>
      <c r="T261" s="549"/>
      <c r="U261" s="549"/>
      <c r="V261" s="549"/>
      <c r="W261" s="549"/>
      <c r="X261" s="549"/>
      <c r="Y261" s="597"/>
      <c r="Z261" s="597"/>
      <c r="AA261" s="597"/>
      <c r="AB261" s="745"/>
      <c r="AC261" s="745"/>
      <c r="AD261" s="745"/>
      <c r="AE261" s="549"/>
      <c r="AF261" s="467"/>
      <c r="AG261" s="467"/>
      <c r="AH261" s="467"/>
      <c r="AI261" s="467"/>
      <c r="AJ261" s="467"/>
      <c r="AK261" s="467"/>
      <c r="AL261" s="467"/>
      <c r="AM261" s="467"/>
      <c r="AN261" s="467"/>
      <c r="AO261" s="467"/>
      <c r="AP261" s="467"/>
      <c r="AQ261" s="467"/>
      <c r="AR261" s="467"/>
      <c r="AS261" s="467"/>
      <c r="AT261" s="467"/>
      <c r="AU261" s="467"/>
      <c r="AV261" s="467"/>
      <c r="AW261" s="467"/>
      <c r="AX261" s="467"/>
      <c r="AY261" s="467"/>
    </row>
    <row r="262" ht="14.25" customHeight="1">
      <c r="A262" s="549"/>
      <c r="B262" s="549"/>
      <c r="C262" s="549"/>
      <c r="D262" s="549"/>
      <c r="E262" s="549"/>
      <c r="F262" s="549"/>
      <c r="G262" s="815"/>
      <c r="H262" s="816"/>
      <c r="I262" s="816"/>
      <c r="J262" s="549"/>
      <c r="K262" s="549"/>
      <c r="L262" s="817"/>
      <c r="M262" s="549"/>
      <c r="N262" s="549"/>
      <c r="O262" s="817"/>
      <c r="P262" s="549"/>
      <c r="Q262" s="549"/>
      <c r="R262" s="549"/>
      <c r="S262" s="549"/>
      <c r="T262" s="549"/>
      <c r="U262" s="549"/>
      <c r="V262" s="549"/>
      <c r="W262" s="549"/>
      <c r="X262" s="549"/>
      <c r="Y262" s="597"/>
      <c r="Z262" s="597"/>
      <c r="AA262" s="597"/>
      <c r="AB262" s="745"/>
      <c r="AC262" s="745"/>
      <c r="AD262" s="745"/>
      <c r="AE262" s="549"/>
      <c r="AF262" s="467"/>
      <c r="AG262" s="467"/>
      <c r="AH262" s="467"/>
      <c r="AI262" s="467"/>
      <c r="AJ262" s="467"/>
      <c r="AK262" s="467"/>
      <c r="AL262" s="467"/>
      <c r="AM262" s="467"/>
      <c r="AN262" s="467"/>
      <c r="AO262" s="467"/>
      <c r="AP262" s="467"/>
      <c r="AQ262" s="467"/>
      <c r="AR262" s="467"/>
      <c r="AS262" s="467"/>
      <c r="AT262" s="467"/>
      <c r="AU262" s="467"/>
      <c r="AV262" s="467"/>
      <c r="AW262" s="467"/>
      <c r="AX262" s="467"/>
      <c r="AY262" s="467"/>
    </row>
    <row r="263" ht="14.25" customHeight="1">
      <c r="A263" s="549"/>
      <c r="B263" s="549"/>
      <c r="C263" s="549"/>
      <c r="D263" s="549"/>
      <c r="E263" s="549"/>
      <c r="F263" s="549"/>
      <c r="G263" s="815"/>
      <c r="H263" s="816"/>
      <c r="I263" s="816"/>
      <c r="J263" s="549"/>
      <c r="K263" s="549"/>
      <c r="L263" s="817"/>
      <c r="M263" s="549"/>
      <c r="N263" s="549"/>
      <c r="O263" s="817"/>
      <c r="P263" s="549"/>
      <c r="Q263" s="549"/>
      <c r="R263" s="549"/>
      <c r="S263" s="549"/>
      <c r="T263" s="549"/>
      <c r="U263" s="549"/>
      <c r="V263" s="549"/>
      <c r="W263" s="549"/>
      <c r="X263" s="549"/>
      <c r="Y263" s="597"/>
      <c r="Z263" s="597"/>
      <c r="AA263" s="597"/>
      <c r="AB263" s="745"/>
      <c r="AC263" s="745"/>
      <c r="AD263" s="745"/>
      <c r="AE263" s="549"/>
      <c r="AF263" s="467"/>
      <c r="AG263" s="467"/>
      <c r="AH263" s="467"/>
      <c r="AI263" s="467"/>
      <c r="AJ263" s="467"/>
      <c r="AK263" s="467"/>
      <c r="AL263" s="467"/>
      <c r="AM263" s="467"/>
      <c r="AN263" s="467"/>
      <c r="AO263" s="467"/>
      <c r="AP263" s="467"/>
      <c r="AQ263" s="467"/>
      <c r="AR263" s="467"/>
      <c r="AS263" s="467"/>
      <c r="AT263" s="467"/>
      <c r="AU263" s="467"/>
      <c r="AV263" s="467"/>
      <c r="AW263" s="467"/>
      <c r="AX263" s="467"/>
      <c r="AY263" s="467"/>
    </row>
    <row r="264" ht="14.25" customHeight="1">
      <c r="A264" s="549"/>
      <c r="B264" s="549"/>
      <c r="C264" s="549"/>
      <c r="D264" s="549"/>
      <c r="E264" s="549"/>
      <c r="F264" s="549"/>
      <c r="G264" s="815"/>
      <c r="H264" s="816"/>
      <c r="I264" s="816"/>
      <c r="J264" s="549"/>
      <c r="K264" s="549"/>
      <c r="L264" s="817"/>
      <c r="M264" s="549"/>
      <c r="N264" s="549"/>
      <c r="O264" s="817"/>
      <c r="P264" s="549"/>
      <c r="Q264" s="549"/>
      <c r="R264" s="549"/>
      <c r="S264" s="549"/>
      <c r="T264" s="549"/>
      <c r="U264" s="549"/>
      <c r="V264" s="549"/>
      <c r="W264" s="549"/>
      <c r="X264" s="549"/>
      <c r="Y264" s="597"/>
      <c r="Z264" s="597"/>
      <c r="AA264" s="597"/>
      <c r="AB264" s="745"/>
      <c r="AC264" s="745"/>
      <c r="AD264" s="745"/>
      <c r="AE264" s="549"/>
      <c r="AF264" s="467"/>
      <c r="AG264" s="467"/>
      <c r="AH264" s="467"/>
      <c r="AI264" s="467"/>
      <c r="AJ264" s="467"/>
      <c r="AK264" s="467"/>
      <c r="AL264" s="467"/>
      <c r="AM264" s="467"/>
      <c r="AN264" s="467"/>
      <c r="AO264" s="467"/>
      <c r="AP264" s="467"/>
      <c r="AQ264" s="467"/>
      <c r="AR264" s="467"/>
      <c r="AS264" s="467"/>
      <c r="AT264" s="467"/>
      <c r="AU264" s="467"/>
      <c r="AV264" s="467"/>
      <c r="AW264" s="467"/>
      <c r="AX264" s="467"/>
      <c r="AY264" s="467"/>
    </row>
    <row r="265" ht="14.25" customHeight="1">
      <c r="A265" s="549"/>
      <c r="B265" s="549"/>
      <c r="C265" s="549"/>
      <c r="D265" s="549"/>
      <c r="E265" s="549"/>
      <c r="F265" s="549"/>
      <c r="G265" s="815"/>
      <c r="H265" s="816"/>
      <c r="I265" s="816"/>
      <c r="J265" s="549"/>
      <c r="K265" s="549"/>
      <c r="L265" s="817"/>
      <c r="M265" s="549"/>
      <c r="N265" s="549"/>
      <c r="O265" s="817"/>
      <c r="P265" s="549"/>
      <c r="Q265" s="549"/>
      <c r="R265" s="549"/>
      <c r="S265" s="549"/>
      <c r="T265" s="549"/>
      <c r="U265" s="549"/>
      <c r="V265" s="549"/>
      <c r="W265" s="549"/>
      <c r="X265" s="549"/>
      <c r="Y265" s="597"/>
      <c r="Z265" s="597"/>
      <c r="AA265" s="597"/>
      <c r="AB265" s="745"/>
      <c r="AC265" s="745"/>
      <c r="AD265" s="745"/>
      <c r="AE265" s="549"/>
      <c r="AF265" s="467"/>
      <c r="AG265" s="467"/>
      <c r="AH265" s="467"/>
      <c r="AI265" s="467"/>
      <c r="AJ265" s="467"/>
      <c r="AK265" s="467"/>
      <c r="AL265" s="467"/>
      <c r="AM265" s="467"/>
      <c r="AN265" s="467"/>
      <c r="AO265" s="467"/>
      <c r="AP265" s="467"/>
      <c r="AQ265" s="467"/>
      <c r="AR265" s="467"/>
      <c r="AS265" s="467"/>
      <c r="AT265" s="467"/>
      <c r="AU265" s="467"/>
      <c r="AV265" s="467"/>
      <c r="AW265" s="467"/>
      <c r="AX265" s="467"/>
      <c r="AY265" s="467"/>
    </row>
    <row r="266" ht="14.25" customHeight="1">
      <c r="A266" s="549"/>
      <c r="B266" s="549"/>
      <c r="C266" s="549"/>
      <c r="D266" s="549"/>
      <c r="E266" s="549"/>
      <c r="F266" s="549"/>
      <c r="G266" s="815"/>
      <c r="H266" s="816"/>
      <c r="I266" s="816"/>
      <c r="J266" s="549"/>
      <c r="K266" s="549"/>
      <c r="L266" s="817"/>
      <c r="M266" s="549"/>
      <c r="N266" s="549"/>
      <c r="O266" s="817"/>
      <c r="P266" s="549"/>
      <c r="Q266" s="549"/>
      <c r="R266" s="549"/>
      <c r="S266" s="549"/>
      <c r="T266" s="549"/>
      <c r="U266" s="549"/>
      <c r="V266" s="549"/>
      <c r="W266" s="549"/>
      <c r="X266" s="549"/>
      <c r="Y266" s="597"/>
      <c r="Z266" s="597"/>
      <c r="AA266" s="597"/>
      <c r="AB266" s="745"/>
      <c r="AC266" s="745"/>
      <c r="AD266" s="745"/>
      <c r="AE266" s="549"/>
      <c r="AF266" s="467"/>
      <c r="AG266" s="467"/>
      <c r="AH266" s="467"/>
      <c r="AI266" s="467"/>
      <c r="AJ266" s="467"/>
      <c r="AK266" s="467"/>
      <c r="AL266" s="467"/>
      <c r="AM266" s="467"/>
      <c r="AN266" s="467"/>
      <c r="AO266" s="467"/>
      <c r="AP266" s="467"/>
      <c r="AQ266" s="467"/>
      <c r="AR266" s="467"/>
      <c r="AS266" s="467"/>
      <c r="AT266" s="467"/>
      <c r="AU266" s="467"/>
      <c r="AV266" s="467"/>
      <c r="AW266" s="467"/>
      <c r="AX266" s="467"/>
      <c r="AY266" s="467"/>
    </row>
    <row r="267" ht="14.25" customHeight="1">
      <c r="A267" s="549"/>
      <c r="B267" s="549"/>
      <c r="C267" s="549"/>
      <c r="D267" s="549"/>
      <c r="E267" s="549"/>
      <c r="F267" s="549"/>
      <c r="G267" s="815"/>
      <c r="H267" s="816"/>
      <c r="I267" s="816"/>
      <c r="J267" s="549"/>
      <c r="K267" s="549"/>
      <c r="L267" s="817"/>
      <c r="M267" s="549"/>
      <c r="N267" s="549"/>
      <c r="O267" s="817"/>
      <c r="P267" s="549"/>
      <c r="Q267" s="549"/>
      <c r="R267" s="549"/>
      <c r="S267" s="549"/>
      <c r="T267" s="549"/>
      <c r="U267" s="549"/>
      <c r="V267" s="549"/>
      <c r="W267" s="549"/>
      <c r="X267" s="549"/>
      <c r="Y267" s="597"/>
      <c r="Z267" s="597"/>
      <c r="AA267" s="597"/>
      <c r="AB267" s="745"/>
      <c r="AC267" s="745"/>
      <c r="AD267" s="745"/>
      <c r="AE267" s="549"/>
      <c r="AF267" s="467"/>
      <c r="AG267" s="467"/>
      <c r="AH267" s="467"/>
      <c r="AI267" s="467"/>
      <c r="AJ267" s="467"/>
      <c r="AK267" s="467"/>
      <c r="AL267" s="467"/>
      <c r="AM267" s="467"/>
      <c r="AN267" s="467"/>
      <c r="AO267" s="467"/>
      <c r="AP267" s="467"/>
      <c r="AQ267" s="467"/>
      <c r="AR267" s="467"/>
      <c r="AS267" s="467"/>
      <c r="AT267" s="467"/>
      <c r="AU267" s="467"/>
      <c r="AV267" s="467"/>
      <c r="AW267" s="467"/>
      <c r="AX267" s="467"/>
      <c r="AY267" s="467"/>
    </row>
    <row r="268" ht="14.25" customHeight="1">
      <c r="A268" s="549"/>
      <c r="B268" s="549"/>
      <c r="C268" s="549"/>
      <c r="D268" s="549"/>
      <c r="E268" s="549"/>
      <c r="F268" s="549"/>
      <c r="G268" s="815"/>
      <c r="H268" s="816"/>
      <c r="I268" s="816"/>
      <c r="J268" s="549"/>
      <c r="K268" s="549"/>
      <c r="L268" s="817"/>
      <c r="M268" s="549"/>
      <c r="N268" s="549"/>
      <c r="O268" s="817"/>
      <c r="P268" s="549"/>
      <c r="Q268" s="549"/>
      <c r="R268" s="549"/>
      <c r="S268" s="549"/>
      <c r="T268" s="549"/>
      <c r="U268" s="549"/>
      <c r="V268" s="549"/>
      <c r="W268" s="549"/>
      <c r="X268" s="549"/>
      <c r="Y268" s="597"/>
      <c r="Z268" s="597"/>
      <c r="AA268" s="597"/>
      <c r="AB268" s="745"/>
      <c r="AC268" s="745"/>
      <c r="AD268" s="745"/>
      <c r="AE268" s="549"/>
      <c r="AF268" s="467"/>
      <c r="AG268" s="467"/>
      <c r="AH268" s="467"/>
      <c r="AI268" s="467"/>
      <c r="AJ268" s="467"/>
      <c r="AK268" s="467"/>
      <c r="AL268" s="467"/>
      <c r="AM268" s="467"/>
      <c r="AN268" s="467"/>
      <c r="AO268" s="467"/>
      <c r="AP268" s="467"/>
      <c r="AQ268" s="467"/>
      <c r="AR268" s="467"/>
      <c r="AS268" s="467"/>
      <c r="AT268" s="467"/>
      <c r="AU268" s="467"/>
      <c r="AV268" s="467"/>
      <c r="AW268" s="467"/>
      <c r="AX268" s="467"/>
      <c r="AY268" s="467"/>
    </row>
    <row r="269" ht="14.25" customHeight="1">
      <c r="A269" s="549"/>
      <c r="B269" s="549"/>
      <c r="C269" s="549"/>
      <c r="D269" s="549"/>
      <c r="E269" s="549"/>
      <c r="F269" s="549"/>
      <c r="G269" s="815"/>
      <c r="H269" s="816"/>
      <c r="I269" s="816"/>
      <c r="J269" s="549"/>
      <c r="K269" s="549"/>
      <c r="L269" s="817"/>
      <c r="M269" s="549"/>
      <c r="N269" s="549"/>
      <c r="O269" s="817"/>
      <c r="P269" s="549"/>
      <c r="Q269" s="549"/>
      <c r="R269" s="549"/>
      <c r="S269" s="549"/>
      <c r="T269" s="549"/>
      <c r="U269" s="549"/>
      <c r="V269" s="549"/>
      <c r="W269" s="549"/>
      <c r="X269" s="549"/>
      <c r="Y269" s="597"/>
      <c r="Z269" s="597"/>
      <c r="AA269" s="597"/>
      <c r="AB269" s="745"/>
      <c r="AC269" s="745"/>
      <c r="AD269" s="745"/>
      <c r="AE269" s="549"/>
      <c r="AF269" s="467"/>
      <c r="AG269" s="467"/>
      <c r="AH269" s="467"/>
      <c r="AI269" s="467"/>
      <c r="AJ269" s="467"/>
      <c r="AK269" s="467"/>
      <c r="AL269" s="467"/>
      <c r="AM269" s="467"/>
      <c r="AN269" s="467"/>
      <c r="AO269" s="467"/>
      <c r="AP269" s="467"/>
      <c r="AQ269" s="467"/>
      <c r="AR269" s="467"/>
      <c r="AS269" s="467"/>
      <c r="AT269" s="467"/>
      <c r="AU269" s="467"/>
      <c r="AV269" s="467"/>
      <c r="AW269" s="467"/>
      <c r="AX269" s="467"/>
      <c r="AY269" s="467"/>
    </row>
    <row r="270" ht="14.25" customHeight="1">
      <c r="A270" s="549"/>
      <c r="B270" s="549"/>
      <c r="C270" s="549"/>
      <c r="D270" s="549"/>
      <c r="E270" s="549"/>
      <c r="F270" s="549"/>
      <c r="G270" s="815"/>
      <c r="H270" s="816"/>
      <c r="I270" s="816"/>
      <c r="J270" s="549"/>
      <c r="K270" s="549"/>
      <c r="L270" s="817"/>
      <c r="M270" s="549"/>
      <c r="N270" s="549"/>
      <c r="O270" s="817"/>
      <c r="P270" s="549"/>
      <c r="Q270" s="549"/>
      <c r="R270" s="549"/>
      <c r="S270" s="549"/>
      <c r="T270" s="549"/>
      <c r="U270" s="549"/>
      <c r="V270" s="549"/>
      <c r="W270" s="549"/>
      <c r="X270" s="549"/>
      <c r="Y270" s="597"/>
      <c r="Z270" s="597"/>
      <c r="AA270" s="597"/>
      <c r="AB270" s="745"/>
      <c r="AC270" s="745"/>
      <c r="AD270" s="745"/>
      <c r="AE270" s="549"/>
      <c r="AF270" s="467"/>
      <c r="AG270" s="467"/>
      <c r="AH270" s="467"/>
      <c r="AI270" s="467"/>
      <c r="AJ270" s="467"/>
      <c r="AK270" s="467"/>
      <c r="AL270" s="467"/>
      <c r="AM270" s="467"/>
      <c r="AN270" s="467"/>
      <c r="AO270" s="467"/>
      <c r="AP270" s="467"/>
      <c r="AQ270" s="467"/>
      <c r="AR270" s="467"/>
      <c r="AS270" s="467"/>
      <c r="AT270" s="467"/>
      <c r="AU270" s="467"/>
      <c r="AV270" s="467"/>
      <c r="AW270" s="467"/>
      <c r="AX270" s="467"/>
      <c r="AY270" s="467"/>
    </row>
    <row r="271" ht="14.25" customHeight="1">
      <c r="A271" s="549"/>
      <c r="B271" s="549"/>
      <c r="C271" s="549"/>
      <c r="D271" s="549"/>
      <c r="E271" s="549"/>
      <c r="F271" s="549"/>
      <c r="G271" s="815"/>
      <c r="H271" s="816"/>
      <c r="I271" s="816"/>
      <c r="J271" s="549"/>
      <c r="K271" s="549"/>
      <c r="L271" s="817"/>
      <c r="M271" s="549"/>
      <c r="N271" s="549"/>
      <c r="O271" s="817"/>
      <c r="P271" s="549"/>
      <c r="Q271" s="549"/>
      <c r="R271" s="549"/>
      <c r="S271" s="549"/>
      <c r="T271" s="549"/>
      <c r="U271" s="549"/>
      <c r="V271" s="549"/>
      <c r="W271" s="549"/>
      <c r="X271" s="549"/>
      <c r="Y271" s="597"/>
      <c r="Z271" s="597"/>
      <c r="AA271" s="597"/>
      <c r="AB271" s="745"/>
      <c r="AC271" s="745"/>
      <c r="AD271" s="745"/>
      <c r="AE271" s="549"/>
      <c r="AF271" s="467"/>
      <c r="AG271" s="467"/>
      <c r="AH271" s="467"/>
      <c r="AI271" s="467"/>
      <c r="AJ271" s="467"/>
      <c r="AK271" s="467"/>
      <c r="AL271" s="467"/>
      <c r="AM271" s="467"/>
      <c r="AN271" s="467"/>
      <c r="AO271" s="467"/>
      <c r="AP271" s="467"/>
      <c r="AQ271" s="467"/>
      <c r="AR271" s="467"/>
      <c r="AS271" s="467"/>
      <c r="AT271" s="467"/>
      <c r="AU271" s="467"/>
      <c r="AV271" s="467"/>
      <c r="AW271" s="467"/>
      <c r="AX271" s="467"/>
      <c r="AY271" s="467"/>
    </row>
    <row r="272" ht="14.25" customHeight="1">
      <c r="A272" s="549"/>
      <c r="B272" s="549"/>
      <c r="C272" s="549"/>
      <c r="D272" s="549"/>
      <c r="E272" s="549"/>
      <c r="F272" s="549"/>
      <c r="G272" s="815"/>
      <c r="H272" s="816"/>
      <c r="I272" s="816"/>
      <c r="J272" s="549"/>
      <c r="K272" s="549"/>
      <c r="L272" s="817"/>
      <c r="M272" s="549"/>
      <c r="N272" s="549"/>
      <c r="O272" s="817"/>
      <c r="P272" s="549"/>
      <c r="Q272" s="549"/>
      <c r="R272" s="549"/>
      <c r="S272" s="549"/>
      <c r="T272" s="549"/>
      <c r="U272" s="549"/>
      <c r="V272" s="549"/>
      <c r="W272" s="549"/>
      <c r="X272" s="549"/>
      <c r="Y272" s="597"/>
      <c r="Z272" s="597"/>
      <c r="AA272" s="597"/>
      <c r="AB272" s="745"/>
      <c r="AC272" s="745"/>
      <c r="AD272" s="745"/>
      <c r="AE272" s="549"/>
      <c r="AF272" s="467"/>
      <c r="AG272" s="467"/>
      <c r="AH272" s="467"/>
      <c r="AI272" s="467"/>
      <c r="AJ272" s="467"/>
      <c r="AK272" s="467"/>
      <c r="AL272" s="467"/>
      <c r="AM272" s="467"/>
      <c r="AN272" s="467"/>
      <c r="AO272" s="467"/>
      <c r="AP272" s="467"/>
      <c r="AQ272" s="467"/>
      <c r="AR272" s="467"/>
      <c r="AS272" s="467"/>
      <c r="AT272" s="467"/>
      <c r="AU272" s="467"/>
      <c r="AV272" s="467"/>
      <c r="AW272" s="467"/>
      <c r="AX272" s="467"/>
      <c r="AY272" s="467"/>
    </row>
    <row r="273" ht="14.25" customHeight="1">
      <c r="A273" s="549"/>
      <c r="B273" s="549"/>
      <c r="C273" s="549"/>
      <c r="D273" s="549"/>
      <c r="E273" s="549"/>
      <c r="F273" s="549"/>
      <c r="G273" s="815"/>
      <c r="H273" s="816"/>
      <c r="I273" s="816"/>
      <c r="J273" s="549"/>
      <c r="K273" s="549"/>
      <c r="L273" s="817"/>
      <c r="M273" s="549"/>
      <c r="N273" s="549"/>
      <c r="O273" s="817"/>
      <c r="P273" s="549"/>
      <c r="Q273" s="549"/>
      <c r="R273" s="549"/>
      <c r="S273" s="549"/>
      <c r="T273" s="549"/>
      <c r="U273" s="549"/>
      <c r="V273" s="549"/>
      <c r="W273" s="549"/>
      <c r="X273" s="549"/>
      <c r="Y273" s="597"/>
      <c r="Z273" s="597"/>
      <c r="AA273" s="597"/>
      <c r="AB273" s="745"/>
      <c r="AC273" s="745"/>
      <c r="AD273" s="745"/>
      <c r="AE273" s="549"/>
      <c r="AF273" s="467"/>
      <c r="AG273" s="467"/>
      <c r="AH273" s="467"/>
      <c r="AI273" s="467"/>
      <c r="AJ273" s="467"/>
      <c r="AK273" s="467"/>
      <c r="AL273" s="467"/>
      <c r="AM273" s="467"/>
      <c r="AN273" s="467"/>
      <c r="AO273" s="467"/>
      <c r="AP273" s="467"/>
      <c r="AQ273" s="467"/>
      <c r="AR273" s="467"/>
      <c r="AS273" s="467"/>
      <c r="AT273" s="467"/>
      <c r="AU273" s="467"/>
      <c r="AV273" s="467"/>
      <c r="AW273" s="467"/>
      <c r="AX273" s="467"/>
      <c r="AY273" s="467"/>
    </row>
    <row r="274" ht="14.25" customHeight="1">
      <c r="A274" s="549"/>
      <c r="B274" s="549"/>
      <c r="C274" s="549"/>
      <c r="D274" s="549"/>
      <c r="E274" s="549"/>
      <c r="F274" s="549"/>
      <c r="G274" s="815"/>
      <c r="H274" s="816"/>
      <c r="I274" s="816"/>
      <c r="J274" s="549"/>
      <c r="K274" s="549"/>
      <c r="L274" s="817"/>
      <c r="M274" s="549"/>
      <c r="N274" s="549"/>
      <c r="O274" s="817"/>
      <c r="P274" s="549"/>
      <c r="Q274" s="549"/>
      <c r="R274" s="549"/>
      <c r="S274" s="549"/>
      <c r="T274" s="549"/>
      <c r="U274" s="549"/>
      <c r="V274" s="549"/>
      <c r="W274" s="549"/>
      <c r="X274" s="549"/>
      <c r="Y274" s="597"/>
      <c r="Z274" s="597"/>
      <c r="AA274" s="597"/>
      <c r="AB274" s="745"/>
      <c r="AC274" s="745"/>
      <c r="AD274" s="745"/>
      <c r="AE274" s="549"/>
      <c r="AF274" s="467"/>
      <c r="AG274" s="467"/>
      <c r="AH274" s="467"/>
      <c r="AI274" s="467"/>
      <c r="AJ274" s="467"/>
      <c r="AK274" s="467"/>
      <c r="AL274" s="467"/>
      <c r="AM274" s="467"/>
      <c r="AN274" s="467"/>
      <c r="AO274" s="467"/>
      <c r="AP274" s="467"/>
      <c r="AQ274" s="467"/>
      <c r="AR274" s="467"/>
      <c r="AS274" s="467"/>
      <c r="AT274" s="467"/>
      <c r="AU274" s="467"/>
      <c r="AV274" s="467"/>
      <c r="AW274" s="467"/>
      <c r="AX274" s="467"/>
      <c r="AY274" s="467"/>
    </row>
    <row r="275" ht="14.25" customHeight="1">
      <c r="A275" s="549"/>
      <c r="B275" s="549"/>
      <c r="C275" s="549"/>
      <c r="D275" s="549"/>
      <c r="E275" s="549"/>
      <c r="F275" s="549"/>
      <c r="G275" s="815"/>
      <c r="H275" s="816"/>
      <c r="I275" s="816"/>
      <c r="J275" s="549"/>
      <c r="K275" s="549"/>
      <c r="L275" s="817"/>
      <c r="M275" s="549"/>
      <c r="N275" s="549"/>
      <c r="O275" s="817"/>
      <c r="P275" s="549"/>
      <c r="Q275" s="549"/>
      <c r="R275" s="549"/>
      <c r="S275" s="549"/>
      <c r="T275" s="549"/>
      <c r="U275" s="549"/>
      <c r="V275" s="549"/>
      <c r="W275" s="549"/>
      <c r="X275" s="549"/>
      <c r="Y275" s="597"/>
      <c r="Z275" s="597"/>
      <c r="AA275" s="597"/>
      <c r="AB275" s="745"/>
      <c r="AC275" s="745"/>
      <c r="AD275" s="745"/>
      <c r="AE275" s="549"/>
      <c r="AF275" s="467"/>
      <c r="AG275" s="467"/>
      <c r="AH275" s="467"/>
      <c r="AI275" s="467"/>
      <c r="AJ275" s="467"/>
      <c r="AK275" s="467"/>
      <c r="AL275" s="467"/>
      <c r="AM275" s="467"/>
      <c r="AN275" s="467"/>
      <c r="AO275" s="467"/>
      <c r="AP275" s="467"/>
      <c r="AQ275" s="467"/>
      <c r="AR275" s="467"/>
      <c r="AS275" s="467"/>
      <c r="AT275" s="467"/>
      <c r="AU275" s="467"/>
      <c r="AV275" s="467"/>
      <c r="AW275" s="467"/>
      <c r="AX275" s="467"/>
      <c r="AY275" s="467"/>
    </row>
    <row r="276" ht="14.25" customHeight="1">
      <c r="A276" s="549"/>
      <c r="B276" s="549"/>
      <c r="C276" s="549"/>
      <c r="D276" s="549"/>
      <c r="E276" s="549"/>
      <c r="F276" s="549"/>
      <c r="G276" s="815"/>
      <c r="H276" s="816"/>
      <c r="I276" s="816"/>
      <c r="J276" s="549"/>
      <c r="K276" s="549"/>
      <c r="L276" s="817"/>
      <c r="M276" s="549"/>
      <c r="N276" s="549"/>
      <c r="O276" s="817"/>
      <c r="P276" s="549"/>
      <c r="Q276" s="549"/>
      <c r="R276" s="549"/>
      <c r="S276" s="549"/>
      <c r="T276" s="549"/>
      <c r="U276" s="549"/>
      <c r="V276" s="549"/>
      <c r="W276" s="549"/>
      <c r="X276" s="549"/>
      <c r="Y276" s="597"/>
      <c r="Z276" s="597"/>
      <c r="AA276" s="597"/>
      <c r="AB276" s="745"/>
      <c r="AC276" s="745"/>
      <c r="AD276" s="745"/>
      <c r="AE276" s="549"/>
      <c r="AF276" s="467"/>
      <c r="AG276" s="467"/>
      <c r="AH276" s="467"/>
      <c r="AI276" s="467"/>
      <c r="AJ276" s="467"/>
      <c r="AK276" s="467"/>
      <c r="AL276" s="467"/>
      <c r="AM276" s="467"/>
      <c r="AN276" s="467"/>
      <c r="AO276" s="467"/>
      <c r="AP276" s="467"/>
      <c r="AQ276" s="467"/>
      <c r="AR276" s="467"/>
      <c r="AS276" s="467"/>
      <c r="AT276" s="467"/>
      <c r="AU276" s="467"/>
      <c r="AV276" s="467"/>
      <c r="AW276" s="467"/>
      <c r="AX276" s="467"/>
      <c r="AY276" s="467"/>
    </row>
    <row r="277" ht="14.25" customHeight="1">
      <c r="A277" s="549"/>
      <c r="B277" s="549"/>
      <c r="C277" s="549"/>
      <c r="D277" s="549"/>
      <c r="E277" s="549"/>
      <c r="F277" s="549"/>
      <c r="G277" s="815"/>
      <c r="H277" s="816"/>
      <c r="I277" s="816"/>
      <c r="J277" s="549"/>
      <c r="K277" s="549"/>
      <c r="L277" s="817"/>
      <c r="M277" s="549"/>
      <c r="N277" s="549"/>
      <c r="O277" s="817"/>
      <c r="P277" s="549"/>
      <c r="Q277" s="549"/>
      <c r="R277" s="549"/>
      <c r="S277" s="549"/>
      <c r="T277" s="549"/>
      <c r="U277" s="549"/>
      <c r="V277" s="549"/>
      <c r="W277" s="549"/>
      <c r="X277" s="549"/>
      <c r="Y277" s="597"/>
      <c r="Z277" s="597"/>
      <c r="AA277" s="597"/>
      <c r="AB277" s="745"/>
      <c r="AC277" s="745"/>
      <c r="AD277" s="745"/>
      <c r="AE277" s="549"/>
      <c r="AF277" s="467"/>
      <c r="AG277" s="467"/>
      <c r="AH277" s="467"/>
      <c r="AI277" s="467"/>
      <c r="AJ277" s="467"/>
      <c r="AK277" s="467"/>
      <c r="AL277" s="467"/>
      <c r="AM277" s="467"/>
      <c r="AN277" s="467"/>
      <c r="AO277" s="467"/>
      <c r="AP277" s="467"/>
      <c r="AQ277" s="467"/>
      <c r="AR277" s="467"/>
      <c r="AS277" s="467"/>
      <c r="AT277" s="467"/>
      <c r="AU277" s="467"/>
      <c r="AV277" s="467"/>
      <c r="AW277" s="467"/>
      <c r="AX277" s="467"/>
      <c r="AY277" s="467"/>
    </row>
    <row r="278" ht="14.25" customHeight="1">
      <c r="A278" s="549"/>
      <c r="B278" s="549"/>
      <c r="C278" s="549"/>
      <c r="D278" s="549"/>
      <c r="E278" s="549"/>
      <c r="F278" s="549"/>
      <c r="G278" s="815"/>
      <c r="H278" s="816"/>
      <c r="I278" s="816"/>
      <c r="J278" s="549"/>
      <c r="K278" s="549"/>
      <c r="L278" s="817"/>
      <c r="M278" s="549"/>
      <c r="N278" s="549"/>
      <c r="O278" s="817"/>
      <c r="P278" s="549"/>
      <c r="Q278" s="549"/>
      <c r="R278" s="549"/>
      <c r="S278" s="549"/>
      <c r="T278" s="549"/>
      <c r="U278" s="549"/>
      <c r="V278" s="549"/>
      <c r="W278" s="549"/>
      <c r="X278" s="549"/>
      <c r="Y278" s="597"/>
      <c r="Z278" s="597"/>
      <c r="AA278" s="597"/>
      <c r="AB278" s="745"/>
      <c r="AC278" s="745"/>
      <c r="AD278" s="745"/>
      <c r="AE278" s="549"/>
      <c r="AF278" s="467"/>
      <c r="AG278" s="467"/>
      <c r="AH278" s="467"/>
      <c r="AI278" s="467"/>
      <c r="AJ278" s="467"/>
      <c r="AK278" s="467"/>
      <c r="AL278" s="467"/>
      <c r="AM278" s="467"/>
      <c r="AN278" s="467"/>
      <c r="AO278" s="467"/>
      <c r="AP278" s="467"/>
      <c r="AQ278" s="467"/>
      <c r="AR278" s="467"/>
      <c r="AS278" s="467"/>
      <c r="AT278" s="467"/>
      <c r="AU278" s="467"/>
      <c r="AV278" s="467"/>
      <c r="AW278" s="467"/>
      <c r="AX278" s="467"/>
      <c r="AY278" s="467"/>
    </row>
    <row r="279" ht="14.25" customHeight="1">
      <c r="A279" s="549"/>
      <c r="B279" s="549"/>
      <c r="C279" s="549"/>
      <c r="D279" s="549"/>
      <c r="E279" s="549"/>
      <c r="F279" s="549"/>
      <c r="G279" s="815"/>
      <c r="H279" s="816"/>
      <c r="I279" s="816"/>
      <c r="J279" s="549"/>
      <c r="K279" s="549"/>
      <c r="L279" s="817"/>
      <c r="M279" s="549"/>
      <c r="N279" s="549"/>
      <c r="O279" s="817"/>
      <c r="P279" s="549"/>
      <c r="Q279" s="549"/>
      <c r="R279" s="549"/>
      <c r="S279" s="549"/>
      <c r="T279" s="549"/>
      <c r="U279" s="549"/>
      <c r="V279" s="549"/>
      <c r="W279" s="549"/>
      <c r="X279" s="549"/>
      <c r="Y279" s="597"/>
      <c r="Z279" s="597"/>
      <c r="AA279" s="597"/>
      <c r="AB279" s="745"/>
      <c r="AC279" s="745"/>
      <c r="AD279" s="745"/>
      <c r="AE279" s="549"/>
      <c r="AF279" s="467"/>
      <c r="AG279" s="467"/>
      <c r="AH279" s="467"/>
      <c r="AI279" s="467"/>
      <c r="AJ279" s="467"/>
      <c r="AK279" s="467"/>
      <c r="AL279" s="467"/>
      <c r="AM279" s="467"/>
      <c r="AN279" s="467"/>
      <c r="AO279" s="467"/>
      <c r="AP279" s="467"/>
      <c r="AQ279" s="467"/>
      <c r="AR279" s="467"/>
      <c r="AS279" s="467"/>
      <c r="AT279" s="467"/>
      <c r="AU279" s="467"/>
      <c r="AV279" s="467"/>
      <c r="AW279" s="467"/>
      <c r="AX279" s="467"/>
      <c r="AY279" s="467"/>
    </row>
    <row r="280" ht="14.25" customHeight="1">
      <c r="A280" s="549"/>
      <c r="B280" s="549"/>
      <c r="C280" s="549"/>
      <c r="D280" s="549"/>
      <c r="E280" s="549"/>
      <c r="F280" s="549"/>
      <c r="G280" s="815"/>
      <c r="H280" s="816"/>
      <c r="I280" s="816"/>
      <c r="J280" s="549"/>
      <c r="K280" s="549"/>
      <c r="L280" s="817"/>
      <c r="M280" s="549"/>
      <c r="N280" s="549"/>
      <c r="O280" s="817"/>
      <c r="P280" s="549"/>
      <c r="Q280" s="549"/>
      <c r="R280" s="549"/>
      <c r="S280" s="549"/>
      <c r="T280" s="549"/>
      <c r="U280" s="549"/>
      <c r="V280" s="549"/>
      <c r="W280" s="549"/>
      <c r="X280" s="549"/>
      <c r="Y280" s="597"/>
      <c r="Z280" s="597"/>
      <c r="AA280" s="597"/>
      <c r="AB280" s="745"/>
      <c r="AC280" s="745"/>
      <c r="AD280" s="745"/>
      <c r="AE280" s="549"/>
      <c r="AF280" s="467"/>
      <c r="AG280" s="467"/>
      <c r="AH280" s="467"/>
      <c r="AI280" s="467"/>
      <c r="AJ280" s="467"/>
      <c r="AK280" s="467"/>
      <c r="AL280" s="467"/>
      <c r="AM280" s="467"/>
      <c r="AN280" s="467"/>
      <c r="AO280" s="467"/>
      <c r="AP280" s="467"/>
      <c r="AQ280" s="467"/>
      <c r="AR280" s="467"/>
      <c r="AS280" s="467"/>
      <c r="AT280" s="467"/>
      <c r="AU280" s="467"/>
      <c r="AV280" s="467"/>
      <c r="AW280" s="467"/>
      <c r="AX280" s="467"/>
      <c r="AY280" s="467"/>
    </row>
    <row r="281" ht="14.25" customHeight="1">
      <c r="A281" s="549"/>
      <c r="B281" s="549"/>
      <c r="C281" s="549"/>
      <c r="D281" s="549"/>
      <c r="E281" s="549"/>
      <c r="F281" s="549"/>
      <c r="G281" s="815"/>
      <c r="H281" s="816"/>
      <c r="I281" s="816"/>
      <c r="J281" s="549"/>
      <c r="K281" s="549"/>
      <c r="L281" s="817"/>
      <c r="M281" s="549"/>
      <c r="N281" s="549"/>
      <c r="O281" s="817"/>
      <c r="P281" s="549"/>
      <c r="Q281" s="549"/>
      <c r="R281" s="549"/>
      <c r="S281" s="549"/>
      <c r="T281" s="549"/>
      <c r="U281" s="549"/>
      <c r="V281" s="549"/>
      <c r="W281" s="549"/>
      <c r="X281" s="549"/>
      <c r="Y281" s="597"/>
      <c r="Z281" s="597"/>
      <c r="AA281" s="597"/>
      <c r="AB281" s="745"/>
      <c r="AC281" s="745"/>
      <c r="AD281" s="745"/>
      <c r="AE281" s="549"/>
      <c r="AF281" s="467"/>
      <c r="AG281" s="467"/>
      <c r="AH281" s="467"/>
      <c r="AI281" s="467"/>
      <c r="AJ281" s="467"/>
      <c r="AK281" s="467"/>
      <c r="AL281" s="467"/>
      <c r="AM281" s="467"/>
      <c r="AN281" s="467"/>
      <c r="AO281" s="467"/>
      <c r="AP281" s="467"/>
      <c r="AQ281" s="467"/>
      <c r="AR281" s="467"/>
      <c r="AS281" s="467"/>
      <c r="AT281" s="467"/>
      <c r="AU281" s="467"/>
      <c r="AV281" s="467"/>
      <c r="AW281" s="467"/>
      <c r="AX281" s="467"/>
      <c r="AY281" s="467"/>
    </row>
    <row r="282" ht="14.25" customHeight="1">
      <c r="A282" s="549"/>
      <c r="B282" s="549"/>
      <c r="C282" s="549"/>
      <c r="D282" s="549"/>
      <c r="E282" s="549"/>
      <c r="F282" s="549"/>
      <c r="G282" s="815"/>
      <c r="H282" s="816"/>
      <c r="I282" s="816"/>
      <c r="J282" s="549"/>
      <c r="K282" s="549"/>
      <c r="L282" s="817"/>
      <c r="M282" s="549"/>
      <c r="N282" s="549"/>
      <c r="O282" s="817"/>
      <c r="P282" s="549"/>
      <c r="Q282" s="549"/>
      <c r="R282" s="549"/>
      <c r="S282" s="549"/>
      <c r="T282" s="549"/>
      <c r="U282" s="549"/>
      <c r="V282" s="549"/>
      <c r="W282" s="549"/>
      <c r="X282" s="549"/>
      <c r="Y282" s="597"/>
      <c r="Z282" s="597"/>
      <c r="AA282" s="597"/>
      <c r="AB282" s="745"/>
      <c r="AC282" s="745"/>
      <c r="AD282" s="745"/>
      <c r="AE282" s="549"/>
      <c r="AF282" s="467"/>
      <c r="AG282" s="467"/>
      <c r="AH282" s="467"/>
      <c r="AI282" s="467"/>
      <c r="AJ282" s="467"/>
      <c r="AK282" s="467"/>
      <c r="AL282" s="467"/>
      <c r="AM282" s="467"/>
      <c r="AN282" s="467"/>
      <c r="AO282" s="467"/>
      <c r="AP282" s="467"/>
      <c r="AQ282" s="467"/>
      <c r="AR282" s="467"/>
      <c r="AS282" s="467"/>
      <c r="AT282" s="467"/>
      <c r="AU282" s="467"/>
      <c r="AV282" s="467"/>
      <c r="AW282" s="467"/>
      <c r="AX282" s="467"/>
      <c r="AY282" s="467"/>
    </row>
    <row r="283" ht="14.25" customHeight="1">
      <c r="A283" s="549"/>
      <c r="B283" s="549"/>
      <c r="C283" s="549"/>
      <c r="D283" s="549"/>
      <c r="E283" s="549"/>
      <c r="F283" s="549"/>
      <c r="G283" s="815"/>
      <c r="H283" s="816"/>
      <c r="I283" s="816"/>
      <c r="J283" s="549"/>
      <c r="K283" s="549"/>
      <c r="L283" s="817"/>
      <c r="M283" s="549"/>
      <c r="N283" s="549"/>
      <c r="O283" s="817"/>
      <c r="P283" s="549"/>
      <c r="Q283" s="549"/>
      <c r="R283" s="549"/>
      <c r="S283" s="549"/>
      <c r="T283" s="549"/>
      <c r="U283" s="549"/>
      <c r="V283" s="549"/>
      <c r="W283" s="549"/>
      <c r="X283" s="549"/>
      <c r="Y283" s="597"/>
      <c r="Z283" s="597"/>
      <c r="AA283" s="597"/>
      <c r="AB283" s="745"/>
      <c r="AC283" s="745"/>
      <c r="AD283" s="745"/>
      <c r="AE283" s="549"/>
      <c r="AF283" s="467"/>
      <c r="AG283" s="467"/>
      <c r="AH283" s="467"/>
      <c r="AI283" s="467"/>
      <c r="AJ283" s="467"/>
      <c r="AK283" s="467"/>
      <c r="AL283" s="467"/>
      <c r="AM283" s="467"/>
      <c r="AN283" s="467"/>
      <c r="AO283" s="467"/>
      <c r="AP283" s="467"/>
      <c r="AQ283" s="467"/>
      <c r="AR283" s="467"/>
      <c r="AS283" s="467"/>
      <c r="AT283" s="467"/>
      <c r="AU283" s="467"/>
      <c r="AV283" s="467"/>
      <c r="AW283" s="467"/>
      <c r="AX283" s="467"/>
      <c r="AY283" s="467"/>
    </row>
    <row r="284" ht="14.25" customHeight="1">
      <c r="A284" s="549"/>
      <c r="B284" s="549"/>
      <c r="C284" s="549"/>
      <c r="D284" s="549"/>
      <c r="E284" s="549"/>
      <c r="F284" s="549"/>
      <c r="G284" s="815"/>
      <c r="H284" s="816"/>
      <c r="I284" s="816"/>
      <c r="J284" s="549"/>
      <c r="K284" s="549"/>
      <c r="L284" s="817"/>
      <c r="M284" s="549"/>
      <c r="N284" s="549"/>
      <c r="O284" s="817"/>
      <c r="P284" s="549"/>
      <c r="Q284" s="549"/>
      <c r="R284" s="549"/>
      <c r="S284" s="549"/>
      <c r="T284" s="549"/>
      <c r="U284" s="549"/>
      <c r="V284" s="549"/>
      <c r="W284" s="549"/>
      <c r="X284" s="549"/>
      <c r="Y284" s="597"/>
      <c r="Z284" s="597"/>
      <c r="AA284" s="597"/>
      <c r="AB284" s="745"/>
      <c r="AC284" s="745"/>
      <c r="AD284" s="745"/>
      <c r="AE284" s="549"/>
      <c r="AF284" s="467"/>
      <c r="AG284" s="467"/>
      <c r="AH284" s="467"/>
      <c r="AI284" s="467"/>
      <c r="AJ284" s="467"/>
      <c r="AK284" s="467"/>
      <c r="AL284" s="467"/>
      <c r="AM284" s="467"/>
      <c r="AN284" s="467"/>
      <c r="AO284" s="467"/>
      <c r="AP284" s="467"/>
      <c r="AQ284" s="467"/>
      <c r="AR284" s="467"/>
      <c r="AS284" s="467"/>
      <c r="AT284" s="467"/>
      <c r="AU284" s="467"/>
      <c r="AV284" s="467"/>
      <c r="AW284" s="467"/>
      <c r="AX284" s="467"/>
      <c r="AY284" s="467"/>
    </row>
    <row r="285" ht="14.25" customHeight="1">
      <c r="A285" s="549"/>
      <c r="B285" s="549"/>
      <c r="C285" s="549"/>
      <c r="D285" s="549"/>
      <c r="E285" s="549"/>
      <c r="F285" s="549"/>
      <c r="G285" s="815"/>
      <c r="H285" s="816"/>
      <c r="I285" s="816"/>
      <c r="J285" s="549"/>
      <c r="K285" s="549"/>
      <c r="L285" s="817"/>
      <c r="M285" s="549"/>
      <c r="N285" s="549"/>
      <c r="O285" s="817"/>
      <c r="P285" s="549"/>
      <c r="Q285" s="549"/>
      <c r="R285" s="549"/>
      <c r="S285" s="549"/>
      <c r="T285" s="549"/>
      <c r="U285" s="549"/>
      <c r="V285" s="549"/>
      <c r="W285" s="549"/>
      <c r="X285" s="549"/>
      <c r="Y285" s="597"/>
      <c r="Z285" s="597"/>
      <c r="AA285" s="597"/>
      <c r="AB285" s="745"/>
      <c r="AC285" s="745"/>
      <c r="AD285" s="745"/>
      <c r="AE285" s="549"/>
      <c r="AF285" s="467"/>
      <c r="AG285" s="467"/>
      <c r="AH285" s="467"/>
      <c r="AI285" s="467"/>
      <c r="AJ285" s="467"/>
      <c r="AK285" s="467"/>
      <c r="AL285" s="467"/>
      <c r="AM285" s="467"/>
      <c r="AN285" s="467"/>
      <c r="AO285" s="467"/>
      <c r="AP285" s="467"/>
      <c r="AQ285" s="467"/>
      <c r="AR285" s="467"/>
      <c r="AS285" s="467"/>
      <c r="AT285" s="467"/>
      <c r="AU285" s="467"/>
      <c r="AV285" s="467"/>
      <c r="AW285" s="467"/>
      <c r="AX285" s="467"/>
      <c r="AY285" s="467"/>
    </row>
    <row r="286" ht="14.25" customHeight="1">
      <c r="A286" s="549"/>
      <c r="B286" s="549"/>
      <c r="C286" s="549"/>
      <c r="D286" s="549"/>
      <c r="E286" s="549"/>
      <c r="F286" s="549"/>
      <c r="G286" s="815"/>
      <c r="H286" s="816"/>
      <c r="I286" s="816"/>
      <c r="J286" s="549"/>
      <c r="K286" s="549"/>
      <c r="L286" s="817"/>
      <c r="M286" s="549"/>
      <c r="N286" s="549"/>
      <c r="O286" s="817"/>
      <c r="P286" s="549"/>
      <c r="Q286" s="549"/>
      <c r="R286" s="549"/>
      <c r="S286" s="549"/>
      <c r="T286" s="549"/>
      <c r="U286" s="549"/>
      <c r="V286" s="549"/>
      <c r="W286" s="549"/>
      <c r="X286" s="549"/>
      <c r="Y286" s="597"/>
      <c r="Z286" s="597"/>
      <c r="AA286" s="597"/>
      <c r="AB286" s="745"/>
      <c r="AC286" s="745"/>
      <c r="AD286" s="745"/>
      <c r="AE286" s="549"/>
      <c r="AF286" s="467"/>
      <c r="AG286" s="467"/>
      <c r="AH286" s="467"/>
      <c r="AI286" s="467"/>
      <c r="AJ286" s="467"/>
      <c r="AK286" s="467"/>
      <c r="AL286" s="467"/>
      <c r="AM286" s="467"/>
      <c r="AN286" s="467"/>
      <c r="AO286" s="467"/>
      <c r="AP286" s="467"/>
      <c r="AQ286" s="467"/>
      <c r="AR286" s="467"/>
      <c r="AS286" s="467"/>
      <c r="AT286" s="467"/>
      <c r="AU286" s="467"/>
      <c r="AV286" s="467"/>
      <c r="AW286" s="467"/>
      <c r="AX286" s="467"/>
      <c r="AY286" s="467"/>
    </row>
    <row r="287" ht="14.25" customHeight="1">
      <c r="A287" s="549"/>
      <c r="B287" s="549"/>
      <c r="C287" s="549"/>
      <c r="D287" s="549"/>
      <c r="E287" s="549"/>
      <c r="F287" s="549"/>
      <c r="G287" s="815"/>
      <c r="H287" s="816"/>
      <c r="I287" s="816"/>
      <c r="J287" s="549"/>
      <c r="K287" s="549"/>
      <c r="L287" s="817"/>
      <c r="M287" s="549"/>
      <c r="N287" s="549"/>
      <c r="O287" s="817"/>
      <c r="P287" s="549"/>
      <c r="Q287" s="549"/>
      <c r="R287" s="549"/>
      <c r="S287" s="549"/>
      <c r="T287" s="549"/>
      <c r="U287" s="549"/>
      <c r="V287" s="549"/>
      <c r="W287" s="549"/>
      <c r="X287" s="549"/>
      <c r="Y287" s="597"/>
      <c r="Z287" s="597"/>
      <c r="AA287" s="597"/>
      <c r="AB287" s="745"/>
      <c r="AC287" s="745"/>
      <c r="AD287" s="745"/>
      <c r="AE287" s="549"/>
      <c r="AF287" s="467"/>
      <c r="AG287" s="467"/>
      <c r="AH287" s="467"/>
      <c r="AI287" s="467"/>
      <c r="AJ287" s="467"/>
      <c r="AK287" s="467"/>
      <c r="AL287" s="467"/>
      <c r="AM287" s="467"/>
      <c r="AN287" s="467"/>
      <c r="AO287" s="467"/>
      <c r="AP287" s="467"/>
      <c r="AQ287" s="467"/>
      <c r="AR287" s="467"/>
      <c r="AS287" s="467"/>
      <c r="AT287" s="467"/>
      <c r="AU287" s="467"/>
      <c r="AV287" s="467"/>
      <c r="AW287" s="467"/>
      <c r="AX287" s="467"/>
      <c r="AY287" s="467"/>
    </row>
    <row r="288" ht="14.25" customHeight="1">
      <c r="A288" s="549"/>
      <c r="B288" s="549"/>
      <c r="C288" s="549"/>
      <c r="D288" s="549"/>
      <c r="E288" s="549"/>
      <c r="F288" s="549"/>
      <c r="G288" s="815"/>
      <c r="H288" s="816"/>
      <c r="I288" s="816"/>
      <c r="J288" s="549"/>
      <c r="K288" s="549"/>
      <c r="L288" s="817"/>
      <c r="M288" s="549"/>
      <c r="N288" s="549"/>
      <c r="O288" s="817"/>
      <c r="P288" s="549"/>
      <c r="Q288" s="549"/>
      <c r="R288" s="549"/>
      <c r="S288" s="549"/>
      <c r="T288" s="549"/>
      <c r="U288" s="549"/>
      <c r="V288" s="549"/>
      <c r="W288" s="549"/>
      <c r="X288" s="549"/>
      <c r="Y288" s="597"/>
      <c r="Z288" s="597"/>
      <c r="AA288" s="597"/>
      <c r="AB288" s="745"/>
      <c r="AC288" s="745"/>
      <c r="AD288" s="745"/>
      <c r="AE288" s="549"/>
      <c r="AF288" s="467"/>
      <c r="AG288" s="467"/>
      <c r="AH288" s="467"/>
      <c r="AI288" s="467"/>
      <c r="AJ288" s="467"/>
      <c r="AK288" s="467"/>
      <c r="AL288" s="467"/>
      <c r="AM288" s="467"/>
      <c r="AN288" s="467"/>
      <c r="AO288" s="467"/>
      <c r="AP288" s="467"/>
      <c r="AQ288" s="467"/>
      <c r="AR288" s="467"/>
      <c r="AS288" s="467"/>
      <c r="AT288" s="467"/>
      <c r="AU288" s="467"/>
      <c r="AV288" s="467"/>
      <c r="AW288" s="467"/>
      <c r="AX288" s="467"/>
      <c r="AY288" s="467"/>
    </row>
    <row r="289" ht="14.25" customHeight="1">
      <c r="A289" s="549"/>
      <c r="B289" s="549"/>
      <c r="C289" s="549"/>
      <c r="D289" s="549"/>
      <c r="E289" s="549"/>
      <c r="F289" s="549"/>
      <c r="G289" s="815"/>
      <c r="H289" s="816"/>
      <c r="I289" s="816"/>
      <c r="J289" s="549"/>
      <c r="K289" s="549"/>
      <c r="L289" s="817"/>
      <c r="M289" s="549"/>
      <c r="N289" s="549"/>
      <c r="O289" s="817"/>
      <c r="P289" s="549"/>
      <c r="Q289" s="549"/>
      <c r="R289" s="549"/>
      <c r="S289" s="549"/>
      <c r="T289" s="549"/>
      <c r="U289" s="549"/>
      <c r="V289" s="549"/>
      <c r="W289" s="549"/>
      <c r="X289" s="549"/>
      <c r="Y289" s="597"/>
      <c r="Z289" s="597"/>
      <c r="AA289" s="597"/>
      <c r="AB289" s="745"/>
      <c r="AC289" s="745"/>
      <c r="AD289" s="745"/>
      <c r="AE289" s="549"/>
      <c r="AF289" s="467"/>
      <c r="AG289" s="467"/>
      <c r="AH289" s="467"/>
      <c r="AI289" s="467"/>
      <c r="AJ289" s="467"/>
      <c r="AK289" s="467"/>
      <c r="AL289" s="467"/>
      <c r="AM289" s="467"/>
      <c r="AN289" s="467"/>
      <c r="AO289" s="467"/>
      <c r="AP289" s="467"/>
      <c r="AQ289" s="467"/>
      <c r="AR289" s="467"/>
      <c r="AS289" s="467"/>
      <c r="AT289" s="467"/>
      <c r="AU289" s="467"/>
      <c r="AV289" s="467"/>
      <c r="AW289" s="467"/>
      <c r="AX289" s="467"/>
      <c r="AY289" s="467"/>
    </row>
    <row r="290" ht="14.25" customHeight="1">
      <c r="A290" s="549"/>
      <c r="B290" s="549"/>
      <c r="C290" s="549"/>
      <c r="D290" s="549"/>
      <c r="E290" s="549"/>
      <c r="F290" s="549"/>
      <c r="G290" s="815"/>
      <c r="H290" s="816"/>
      <c r="I290" s="816"/>
      <c r="J290" s="549"/>
      <c r="K290" s="549"/>
      <c r="L290" s="817"/>
      <c r="M290" s="549"/>
      <c r="N290" s="549"/>
      <c r="O290" s="817"/>
      <c r="P290" s="549"/>
      <c r="Q290" s="549"/>
      <c r="R290" s="549"/>
      <c r="S290" s="549"/>
      <c r="T290" s="549"/>
      <c r="U290" s="549"/>
      <c r="V290" s="549"/>
      <c r="W290" s="549"/>
      <c r="X290" s="549"/>
      <c r="Y290" s="597"/>
      <c r="Z290" s="597"/>
      <c r="AA290" s="597"/>
      <c r="AB290" s="745"/>
      <c r="AC290" s="745"/>
      <c r="AD290" s="745"/>
      <c r="AE290" s="549"/>
      <c r="AF290" s="467"/>
      <c r="AG290" s="467"/>
      <c r="AH290" s="467"/>
      <c r="AI290" s="467"/>
      <c r="AJ290" s="467"/>
      <c r="AK290" s="467"/>
      <c r="AL290" s="467"/>
      <c r="AM290" s="467"/>
      <c r="AN290" s="467"/>
      <c r="AO290" s="467"/>
      <c r="AP290" s="467"/>
      <c r="AQ290" s="467"/>
      <c r="AR290" s="467"/>
      <c r="AS290" s="467"/>
      <c r="AT290" s="467"/>
      <c r="AU290" s="467"/>
      <c r="AV290" s="467"/>
      <c r="AW290" s="467"/>
      <c r="AX290" s="467"/>
      <c r="AY290" s="467"/>
    </row>
    <row r="291" ht="14.25" customHeight="1">
      <c r="A291" s="549"/>
      <c r="B291" s="549"/>
      <c r="C291" s="549"/>
      <c r="D291" s="549"/>
      <c r="E291" s="549"/>
      <c r="F291" s="549"/>
      <c r="G291" s="815"/>
      <c r="H291" s="816"/>
      <c r="I291" s="816"/>
      <c r="J291" s="549"/>
      <c r="K291" s="549"/>
      <c r="L291" s="817"/>
      <c r="M291" s="549"/>
      <c r="N291" s="549"/>
      <c r="O291" s="817"/>
      <c r="P291" s="549"/>
      <c r="Q291" s="549"/>
      <c r="R291" s="549"/>
      <c r="S291" s="549"/>
      <c r="T291" s="549"/>
      <c r="U291" s="549"/>
      <c r="V291" s="549"/>
      <c r="W291" s="549"/>
      <c r="X291" s="549"/>
      <c r="Y291" s="597"/>
      <c r="Z291" s="597"/>
      <c r="AA291" s="597"/>
      <c r="AB291" s="745"/>
      <c r="AC291" s="745"/>
      <c r="AD291" s="745"/>
      <c r="AE291" s="549"/>
      <c r="AF291" s="467"/>
      <c r="AG291" s="467"/>
      <c r="AH291" s="467"/>
      <c r="AI291" s="467"/>
      <c r="AJ291" s="467"/>
      <c r="AK291" s="467"/>
      <c r="AL291" s="467"/>
      <c r="AM291" s="467"/>
      <c r="AN291" s="467"/>
      <c r="AO291" s="467"/>
      <c r="AP291" s="467"/>
      <c r="AQ291" s="467"/>
      <c r="AR291" s="467"/>
      <c r="AS291" s="467"/>
      <c r="AT291" s="467"/>
      <c r="AU291" s="467"/>
      <c r="AV291" s="467"/>
      <c r="AW291" s="467"/>
      <c r="AX291" s="467"/>
      <c r="AY291" s="467"/>
    </row>
    <row r="292" ht="14.25" customHeight="1">
      <c r="A292" s="549"/>
      <c r="B292" s="549"/>
      <c r="C292" s="549"/>
      <c r="D292" s="549"/>
      <c r="E292" s="549"/>
      <c r="F292" s="549"/>
      <c r="G292" s="815"/>
      <c r="H292" s="816"/>
      <c r="I292" s="816"/>
      <c r="J292" s="549"/>
      <c r="K292" s="549"/>
      <c r="L292" s="817"/>
      <c r="M292" s="549"/>
      <c r="N292" s="549"/>
      <c r="O292" s="817"/>
      <c r="P292" s="549"/>
      <c r="Q292" s="549"/>
      <c r="R292" s="549"/>
      <c r="S292" s="549"/>
      <c r="T292" s="549"/>
      <c r="U292" s="549"/>
      <c r="V292" s="549"/>
      <c r="W292" s="549"/>
      <c r="X292" s="549"/>
      <c r="Y292" s="597"/>
      <c r="Z292" s="597"/>
      <c r="AA292" s="597"/>
      <c r="AB292" s="745"/>
      <c r="AC292" s="745"/>
      <c r="AD292" s="745"/>
      <c r="AE292" s="549"/>
      <c r="AF292" s="467"/>
      <c r="AG292" s="467"/>
      <c r="AH292" s="467"/>
      <c r="AI292" s="467"/>
      <c r="AJ292" s="467"/>
      <c r="AK292" s="467"/>
      <c r="AL292" s="467"/>
      <c r="AM292" s="467"/>
      <c r="AN292" s="467"/>
      <c r="AO292" s="467"/>
      <c r="AP292" s="467"/>
      <c r="AQ292" s="467"/>
      <c r="AR292" s="467"/>
      <c r="AS292" s="467"/>
      <c r="AT292" s="467"/>
      <c r="AU292" s="467"/>
      <c r="AV292" s="467"/>
      <c r="AW292" s="467"/>
      <c r="AX292" s="467"/>
      <c r="AY292" s="467"/>
    </row>
    <row r="293" ht="14.25" customHeight="1">
      <c r="A293" s="549"/>
      <c r="B293" s="549"/>
      <c r="C293" s="549"/>
      <c r="D293" s="549"/>
      <c r="E293" s="549"/>
      <c r="F293" s="549"/>
      <c r="G293" s="815"/>
      <c r="H293" s="816"/>
      <c r="I293" s="816"/>
      <c r="J293" s="549"/>
      <c r="K293" s="549"/>
      <c r="L293" s="817"/>
      <c r="M293" s="549"/>
      <c r="N293" s="549"/>
      <c r="O293" s="817"/>
      <c r="P293" s="549"/>
      <c r="Q293" s="549"/>
      <c r="R293" s="549"/>
      <c r="S293" s="549"/>
      <c r="T293" s="549"/>
      <c r="U293" s="549"/>
      <c r="V293" s="549"/>
      <c r="W293" s="549"/>
      <c r="X293" s="549"/>
      <c r="Y293" s="597"/>
      <c r="Z293" s="597"/>
      <c r="AA293" s="597"/>
      <c r="AB293" s="745"/>
      <c r="AC293" s="745"/>
      <c r="AD293" s="745"/>
      <c r="AE293" s="549"/>
      <c r="AF293" s="467"/>
      <c r="AG293" s="467"/>
      <c r="AH293" s="467"/>
      <c r="AI293" s="467"/>
      <c r="AJ293" s="467"/>
      <c r="AK293" s="467"/>
      <c r="AL293" s="467"/>
      <c r="AM293" s="467"/>
      <c r="AN293" s="467"/>
      <c r="AO293" s="467"/>
      <c r="AP293" s="467"/>
      <c r="AQ293" s="467"/>
      <c r="AR293" s="467"/>
      <c r="AS293" s="467"/>
      <c r="AT293" s="467"/>
      <c r="AU293" s="467"/>
      <c r="AV293" s="467"/>
      <c r="AW293" s="467"/>
      <c r="AX293" s="467"/>
      <c r="AY293" s="467"/>
    </row>
    <row r="294" ht="14.25" customHeight="1">
      <c r="A294" s="549"/>
      <c r="B294" s="549"/>
      <c r="C294" s="549"/>
      <c r="D294" s="549"/>
      <c r="E294" s="549"/>
      <c r="F294" s="549"/>
      <c r="G294" s="815"/>
      <c r="H294" s="816"/>
      <c r="I294" s="816"/>
      <c r="J294" s="549"/>
      <c r="K294" s="549"/>
      <c r="L294" s="817"/>
      <c r="M294" s="549"/>
      <c r="N294" s="549"/>
      <c r="O294" s="817"/>
      <c r="P294" s="549"/>
      <c r="Q294" s="549"/>
      <c r="R294" s="549"/>
      <c r="S294" s="549"/>
      <c r="T294" s="549"/>
      <c r="U294" s="549"/>
      <c r="V294" s="549"/>
      <c r="W294" s="549"/>
      <c r="X294" s="549"/>
      <c r="Y294" s="597"/>
      <c r="Z294" s="597"/>
      <c r="AA294" s="597"/>
      <c r="AB294" s="745"/>
      <c r="AC294" s="745"/>
      <c r="AD294" s="745"/>
      <c r="AE294" s="549"/>
      <c r="AF294" s="467"/>
      <c r="AG294" s="467"/>
      <c r="AH294" s="467"/>
      <c r="AI294" s="467"/>
      <c r="AJ294" s="467"/>
      <c r="AK294" s="467"/>
      <c r="AL294" s="467"/>
      <c r="AM294" s="467"/>
      <c r="AN294" s="467"/>
      <c r="AO294" s="467"/>
      <c r="AP294" s="467"/>
      <c r="AQ294" s="467"/>
      <c r="AR294" s="467"/>
      <c r="AS294" s="467"/>
      <c r="AT294" s="467"/>
      <c r="AU294" s="467"/>
      <c r="AV294" s="467"/>
      <c r="AW294" s="467"/>
      <c r="AX294" s="467"/>
      <c r="AY294" s="467"/>
    </row>
    <row r="295" ht="14.25" customHeight="1">
      <c r="A295" s="549"/>
      <c r="B295" s="549"/>
      <c r="C295" s="549"/>
      <c r="D295" s="549"/>
      <c r="E295" s="549"/>
      <c r="F295" s="549"/>
      <c r="G295" s="815"/>
      <c r="H295" s="816"/>
      <c r="I295" s="816"/>
      <c r="J295" s="549"/>
      <c r="K295" s="549"/>
      <c r="L295" s="817"/>
      <c r="M295" s="549"/>
      <c r="N295" s="549"/>
      <c r="O295" s="817"/>
      <c r="P295" s="549"/>
      <c r="Q295" s="549"/>
      <c r="R295" s="549"/>
      <c r="S295" s="549"/>
      <c r="T295" s="549"/>
      <c r="U295" s="549"/>
      <c r="V295" s="549"/>
      <c r="W295" s="549"/>
      <c r="X295" s="549"/>
      <c r="Y295" s="597"/>
      <c r="Z295" s="597"/>
      <c r="AA295" s="597"/>
      <c r="AB295" s="745"/>
      <c r="AC295" s="745"/>
      <c r="AD295" s="745"/>
      <c r="AE295" s="549"/>
      <c r="AF295" s="467"/>
      <c r="AG295" s="467"/>
      <c r="AH295" s="467"/>
      <c r="AI295" s="467"/>
      <c r="AJ295" s="467"/>
      <c r="AK295" s="467"/>
      <c r="AL295" s="467"/>
      <c r="AM295" s="467"/>
      <c r="AN295" s="467"/>
      <c r="AO295" s="467"/>
      <c r="AP295" s="467"/>
      <c r="AQ295" s="467"/>
      <c r="AR295" s="467"/>
      <c r="AS295" s="467"/>
      <c r="AT295" s="467"/>
      <c r="AU295" s="467"/>
      <c r="AV295" s="467"/>
      <c r="AW295" s="467"/>
      <c r="AX295" s="467"/>
      <c r="AY295" s="467"/>
    </row>
    <row r="296" ht="14.25" customHeight="1">
      <c r="A296" s="549"/>
      <c r="B296" s="549"/>
      <c r="C296" s="549"/>
      <c r="D296" s="549"/>
      <c r="E296" s="549"/>
      <c r="F296" s="549"/>
      <c r="G296" s="815"/>
      <c r="H296" s="816"/>
      <c r="I296" s="816"/>
      <c r="J296" s="549"/>
      <c r="K296" s="549"/>
      <c r="L296" s="817"/>
      <c r="M296" s="549"/>
      <c r="N296" s="549"/>
      <c r="O296" s="817"/>
      <c r="P296" s="549"/>
      <c r="Q296" s="549"/>
      <c r="R296" s="549"/>
      <c r="S296" s="549"/>
      <c r="T296" s="549"/>
      <c r="U296" s="549"/>
      <c r="V296" s="549"/>
      <c r="W296" s="549"/>
      <c r="X296" s="549"/>
      <c r="Y296" s="597"/>
      <c r="Z296" s="597"/>
      <c r="AA296" s="597"/>
      <c r="AB296" s="745"/>
      <c r="AC296" s="745"/>
      <c r="AD296" s="745"/>
      <c r="AE296" s="549"/>
      <c r="AF296" s="467"/>
      <c r="AG296" s="467"/>
      <c r="AH296" s="467"/>
      <c r="AI296" s="467"/>
      <c r="AJ296" s="467"/>
      <c r="AK296" s="467"/>
      <c r="AL296" s="467"/>
      <c r="AM296" s="467"/>
      <c r="AN296" s="467"/>
      <c r="AO296" s="467"/>
      <c r="AP296" s="467"/>
      <c r="AQ296" s="467"/>
      <c r="AR296" s="467"/>
      <c r="AS296" s="467"/>
      <c r="AT296" s="467"/>
      <c r="AU296" s="467"/>
      <c r="AV296" s="467"/>
      <c r="AW296" s="467"/>
      <c r="AX296" s="467"/>
      <c r="AY296" s="467"/>
    </row>
    <row r="297" ht="14.25" customHeight="1">
      <c r="A297" s="549"/>
      <c r="B297" s="549"/>
      <c r="C297" s="549"/>
      <c r="D297" s="549"/>
      <c r="E297" s="549"/>
      <c r="F297" s="549"/>
      <c r="G297" s="815"/>
      <c r="H297" s="816"/>
      <c r="I297" s="816"/>
      <c r="J297" s="549"/>
      <c r="K297" s="549"/>
      <c r="L297" s="817"/>
      <c r="M297" s="549"/>
      <c r="N297" s="549"/>
      <c r="O297" s="817"/>
      <c r="P297" s="549"/>
      <c r="Q297" s="549"/>
      <c r="R297" s="549"/>
      <c r="S297" s="549"/>
      <c r="T297" s="549"/>
      <c r="U297" s="549"/>
      <c r="V297" s="549"/>
      <c r="W297" s="549"/>
      <c r="X297" s="549"/>
      <c r="Y297" s="597"/>
      <c r="Z297" s="597"/>
      <c r="AA297" s="597"/>
      <c r="AB297" s="745"/>
      <c r="AC297" s="745"/>
      <c r="AD297" s="745"/>
      <c r="AE297" s="549"/>
      <c r="AF297" s="467"/>
      <c r="AG297" s="467"/>
      <c r="AH297" s="467"/>
      <c r="AI297" s="467"/>
      <c r="AJ297" s="467"/>
      <c r="AK297" s="467"/>
      <c r="AL297" s="467"/>
      <c r="AM297" s="467"/>
      <c r="AN297" s="467"/>
      <c r="AO297" s="467"/>
      <c r="AP297" s="467"/>
      <c r="AQ297" s="467"/>
      <c r="AR297" s="467"/>
      <c r="AS297" s="467"/>
      <c r="AT297" s="467"/>
      <c r="AU297" s="467"/>
      <c r="AV297" s="467"/>
      <c r="AW297" s="467"/>
      <c r="AX297" s="467"/>
      <c r="AY297" s="467"/>
    </row>
    <row r="298" ht="14.25" customHeight="1">
      <c r="A298" s="549"/>
      <c r="B298" s="549"/>
      <c r="C298" s="549"/>
      <c r="D298" s="549"/>
      <c r="E298" s="549"/>
      <c r="F298" s="549"/>
      <c r="G298" s="815"/>
      <c r="H298" s="816"/>
      <c r="I298" s="816"/>
      <c r="J298" s="549"/>
      <c r="K298" s="549"/>
      <c r="L298" s="817"/>
      <c r="M298" s="549"/>
      <c r="N298" s="549"/>
      <c r="O298" s="817"/>
      <c r="P298" s="549"/>
      <c r="Q298" s="549"/>
      <c r="R298" s="549"/>
      <c r="S298" s="549"/>
      <c r="T298" s="549"/>
      <c r="U298" s="549"/>
      <c r="V298" s="549"/>
      <c r="W298" s="549"/>
      <c r="X298" s="549"/>
      <c r="Y298" s="597"/>
      <c r="Z298" s="597"/>
      <c r="AA298" s="597"/>
      <c r="AB298" s="745"/>
      <c r="AC298" s="745"/>
      <c r="AD298" s="745"/>
      <c r="AE298" s="549"/>
      <c r="AF298" s="467"/>
      <c r="AG298" s="467"/>
      <c r="AH298" s="467"/>
      <c r="AI298" s="467"/>
      <c r="AJ298" s="467"/>
      <c r="AK298" s="467"/>
      <c r="AL298" s="467"/>
      <c r="AM298" s="467"/>
      <c r="AN298" s="467"/>
      <c r="AO298" s="467"/>
      <c r="AP298" s="467"/>
      <c r="AQ298" s="467"/>
      <c r="AR298" s="467"/>
      <c r="AS298" s="467"/>
      <c r="AT298" s="467"/>
      <c r="AU298" s="467"/>
      <c r="AV298" s="467"/>
      <c r="AW298" s="467"/>
      <c r="AX298" s="467"/>
      <c r="AY298" s="467"/>
    </row>
    <row r="299" ht="14.25" customHeight="1">
      <c r="A299" s="549"/>
      <c r="B299" s="549"/>
      <c r="C299" s="549"/>
      <c r="D299" s="549"/>
      <c r="E299" s="549"/>
      <c r="F299" s="549"/>
      <c r="G299" s="815"/>
      <c r="H299" s="816"/>
      <c r="I299" s="816"/>
      <c r="J299" s="549"/>
      <c r="K299" s="549"/>
      <c r="L299" s="817"/>
      <c r="M299" s="549"/>
      <c r="N299" s="549"/>
      <c r="O299" s="817"/>
      <c r="P299" s="549"/>
      <c r="Q299" s="549"/>
      <c r="R299" s="549"/>
      <c r="S299" s="549"/>
      <c r="T299" s="549"/>
      <c r="U299" s="549"/>
      <c r="V299" s="549"/>
      <c r="W299" s="549"/>
      <c r="X299" s="549"/>
      <c r="Y299" s="597"/>
      <c r="Z299" s="597"/>
      <c r="AA299" s="597"/>
      <c r="AB299" s="745"/>
      <c r="AC299" s="745"/>
      <c r="AD299" s="745"/>
      <c r="AE299" s="549"/>
      <c r="AF299" s="467"/>
      <c r="AG299" s="467"/>
      <c r="AH299" s="467"/>
      <c r="AI299" s="467"/>
      <c r="AJ299" s="467"/>
      <c r="AK299" s="467"/>
      <c r="AL299" s="467"/>
      <c r="AM299" s="467"/>
      <c r="AN299" s="467"/>
      <c r="AO299" s="467"/>
      <c r="AP299" s="467"/>
      <c r="AQ299" s="467"/>
      <c r="AR299" s="467"/>
      <c r="AS299" s="467"/>
      <c r="AT299" s="467"/>
      <c r="AU299" s="467"/>
      <c r="AV299" s="467"/>
      <c r="AW299" s="467"/>
      <c r="AX299" s="467"/>
      <c r="AY299" s="467"/>
    </row>
    <row r="300" ht="14.25" customHeight="1">
      <c r="A300" s="549"/>
      <c r="B300" s="549"/>
      <c r="C300" s="549"/>
      <c r="D300" s="549"/>
      <c r="E300" s="549"/>
      <c r="F300" s="549"/>
      <c r="G300" s="815"/>
      <c r="H300" s="816"/>
      <c r="I300" s="816"/>
      <c r="J300" s="549"/>
      <c r="K300" s="549"/>
      <c r="L300" s="817"/>
      <c r="M300" s="549"/>
      <c r="N300" s="549"/>
      <c r="O300" s="817"/>
      <c r="P300" s="549"/>
      <c r="Q300" s="549"/>
      <c r="R300" s="549"/>
      <c r="S300" s="549"/>
      <c r="T300" s="549"/>
      <c r="U300" s="549"/>
      <c r="V300" s="549"/>
      <c r="W300" s="549"/>
      <c r="X300" s="549"/>
      <c r="Y300" s="597"/>
      <c r="Z300" s="597"/>
      <c r="AA300" s="597"/>
      <c r="AB300" s="745"/>
      <c r="AC300" s="745"/>
      <c r="AD300" s="745"/>
      <c r="AE300" s="549"/>
      <c r="AF300" s="467"/>
      <c r="AG300" s="467"/>
      <c r="AH300" s="467"/>
      <c r="AI300" s="467"/>
      <c r="AJ300" s="467"/>
      <c r="AK300" s="467"/>
      <c r="AL300" s="467"/>
      <c r="AM300" s="467"/>
      <c r="AN300" s="467"/>
      <c r="AO300" s="467"/>
      <c r="AP300" s="467"/>
      <c r="AQ300" s="467"/>
      <c r="AR300" s="467"/>
      <c r="AS300" s="467"/>
      <c r="AT300" s="467"/>
      <c r="AU300" s="467"/>
      <c r="AV300" s="467"/>
      <c r="AW300" s="467"/>
      <c r="AX300" s="467"/>
      <c r="AY300" s="467"/>
    </row>
    <row r="301" ht="14.25" customHeight="1">
      <c r="A301" s="549"/>
      <c r="B301" s="549"/>
      <c r="C301" s="549"/>
      <c r="D301" s="549"/>
      <c r="E301" s="549"/>
      <c r="F301" s="549"/>
      <c r="G301" s="815"/>
      <c r="H301" s="816"/>
      <c r="I301" s="816"/>
      <c r="J301" s="549"/>
      <c r="K301" s="549"/>
      <c r="L301" s="817"/>
      <c r="M301" s="549"/>
      <c r="N301" s="549"/>
      <c r="O301" s="817"/>
      <c r="P301" s="549"/>
      <c r="Q301" s="549"/>
      <c r="R301" s="549"/>
      <c r="S301" s="549"/>
      <c r="T301" s="549"/>
      <c r="U301" s="549"/>
      <c r="V301" s="549"/>
      <c r="W301" s="549"/>
      <c r="X301" s="549"/>
      <c r="Y301" s="597"/>
      <c r="Z301" s="597"/>
      <c r="AA301" s="597"/>
      <c r="AB301" s="745"/>
      <c r="AC301" s="745"/>
      <c r="AD301" s="745"/>
      <c r="AE301" s="549"/>
      <c r="AF301" s="467"/>
      <c r="AG301" s="467"/>
      <c r="AH301" s="467"/>
      <c r="AI301" s="467"/>
      <c r="AJ301" s="467"/>
      <c r="AK301" s="467"/>
      <c r="AL301" s="467"/>
      <c r="AM301" s="467"/>
      <c r="AN301" s="467"/>
      <c r="AO301" s="467"/>
      <c r="AP301" s="467"/>
      <c r="AQ301" s="467"/>
      <c r="AR301" s="467"/>
      <c r="AS301" s="467"/>
      <c r="AT301" s="467"/>
      <c r="AU301" s="467"/>
      <c r="AV301" s="467"/>
      <c r="AW301" s="467"/>
      <c r="AX301" s="467"/>
      <c r="AY301" s="467"/>
    </row>
    <row r="302" ht="14.25" customHeight="1">
      <c r="A302" s="549"/>
      <c r="B302" s="549"/>
      <c r="C302" s="549"/>
      <c r="D302" s="549"/>
      <c r="E302" s="549"/>
      <c r="F302" s="549"/>
      <c r="G302" s="815"/>
      <c r="H302" s="816"/>
      <c r="I302" s="816"/>
      <c r="J302" s="549"/>
      <c r="K302" s="549"/>
      <c r="L302" s="817"/>
      <c r="M302" s="549"/>
      <c r="N302" s="549"/>
      <c r="O302" s="817"/>
      <c r="P302" s="549"/>
      <c r="Q302" s="549"/>
      <c r="R302" s="549"/>
      <c r="S302" s="549"/>
      <c r="T302" s="549"/>
      <c r="U302" s="549"/>
      <c r="V302" s="549"/>
      <c r="W302" s="549"/>
      <c r="X302" s="549"/>
      <c r="Y302" s="597"/>
      <c r="Z302" s="597"/>
      <c r="AA302" s="597"/>
      <c r="AB302" s="745"/>
      <c r="AC302" s="745"/>
      <c r="AD302" s="745"/>
      <c r="AE302" s="549"/>
      <c r="AF302" s="467"/>
      <c r="AG302" s="467"/>
      <c r="AH302" s="467"/>
      <c r="AI302" s="467"/>
      <c r="AJ302" s="467"/>
      <c r="AK302" s="467"/>
      <c r="AL302" s="467"/>
      <c r="AM302" s="467"/>
      <c r="AN302" s="467"/>
      <c r="AO302" s="467"/>
      <c r="AP302" s="467"/>
      <c r="AQ302" s="467"/>
      <c r="AR302" s="467"/>
      <c r="AS302" s="467"/>
      <c r="AT302" s="467"/>
      <c r="AU302" s="467"/>
      <c r="AV302" s="467"/>
      <c r="AW302" s="467"/>
      <c r="AX302" s="467"/>
      <c r="AY302" s="467"/>
    </row>
    <row r="303" ht="14.25" customHeight="1">
      <c r="A303" s="549"/>
      <c r="B303" s="549"/>
      <c r="C303" s="549"/>
      <c r="D303" s="549"/>
      <c r="E303" s="549"/>
      <c r="F303" s="549"/>
      <c r="G303" s="815"/>
      <c r="H303" s="816"/>
      <c r="I303" s="816"/>
      <c r="J303" s="549"/>
      <c r="K303" s="549"/>
      <c r="L303" s="817"/>
      <c r="M303" s="549"/>
      <c r="N303" s="549"/>
      <c r="O303" s="817"/>
      <c r="P303" s="549"/>
      <c r="Q303" s="549"/>
      <c r="R303" s="549"/>
      <c r="S303" s="549"/>
      <c r="T303" s="549"/>
      <c r="U303" s="549"/>
      <c r="V303" s="549"/>
      <c r="W303" s="549"/>
      <c r="X303" s="549"/>
      <c r="Y303" s="597"/>
      <c r="Z303" s="597"/>
      <c r="AA303" s="597"/>
      <c r="AB303" s="745"/>
      <c r="AC303" s="745"/>
      <c r="AD303" s="745"/>
      <c r="AE303" s="549"/>
      <c r="AF303" s="467"/>
      <c r="AG303" s="467"/>
      <c r="AH303" s="467"/>
      <c r="AI303" s="467"/>
      <c r="AJ303" s="467"/>
      <c r="AK303" s="467"/>
      <c r="AL303" s="467"/>
      <c r="AM303" s="467"/>
      <c r="AN303" s="467"/>
      <c r="AO303" s="467"/>
      <c r="AP303" s="467"/>
      <c r="AQ303" s="467"/>
      <c r="AR303" s="467"/>
      <c r="AS303" s="467"/>
      <c r="AT303" s="467"/>
      <c r="AU303" s="467"/>
      <c r="AV303" s="467"/>
      <c r="AW303" s="467"/>
      <c r="AX303" s="467"/>
      <c r="AY303" s="467"/>
    </row>
    <row r="304" ht="14.25" customHeight="1">
      <c r="A304" s="549"/>
      <c r="B304" s="549"/>
      <c r="C304" s="549"/>
      <c r="D304" s="549"/>
      <c r="E304" s="549"/>
      <c r="F304" s="549"/>
      <c r="G304" s="815"/>
      <c r="H304" s="816"/>
      <c r="I304" s="816"/>
      <c r="J304" s="549"/>
      <c r="K304" s="549"/>
      <c r="L304" s="817"/>
      <c r="M304" s="549"/>
      <c r="N304" s="549"/>
      <c r="O304" s="817"/>
      <c r="P304" s="549"/>
      <c r="Q304" s="549"/>
      <c r="R304" s="549"/>
      <c r="S304" s="549"/>
      <c r="T304" s="549"/>
      <c r="U304" s="549"/>
      <c r="V304" s="549"/>
      <c r="W304" s="549"/>
      <c r="X304" s="549"/>
      <c r="Y304" s="597"/>
      <c r="Z304" s="597"/>
      <c r="AA304" s="597"/>
      <c r="AB304" s="745"/>
      <c r="AC304" s="745"/>
      <c r="AD304" s="745"/>
      <c r="AE304" s="549"/>
      <c r="AF304" s="467"/>
      <c r="AG304" s="467"/>
      <c r="AH304" s="467"/>
      <c r="AI304" s="467"/>
      <c r="AJ304" s="467"/>
      <c r="AK304" s="467"/>
      <c r="AL304" s="467"/>
      <c r="AM304" s="467"/>
      <c r="AN304" s="467"/>
      <c r="AO304" s="467"/>
      <c r="AP304" s="467"/>
      <c r="AQ304" s="467"/>
      <c r="AR304" s="467"/>
      <c r="AS304" s="467"/>
      <c r="AT304" s="467"/>
      <c r="AU304" s="467"/>
      <c r="AV304" s="467"/>
      <c r="AW304" s="467"/>
      <c r="AX304" s="467"/>
      <c r="AY304" s="467"/>
    </row>
    <row r="305" ht="14.25" customHeight="1">
      <c r="A305" s="549"/>
      <c r="B305" s="549"/>
      <c r="C305" s="549"/>
      <c r="D305" s="549"/>
      <c r="E305" s="549"/>
      <c r="F305" s="549"/>
      <c r="G305" s="815"/>
      <c r="H305" s="816"/>
      <c r="I305" s="816"/>
      <c r="J305" s="549"/>
      <c r="K305" s="549"/>
      <c r="L305" s="817"/>
      <c r="M305" s="549"/>
      <c r="N305" s="549"/>
      <c r="O305" s="817"/>
      <c r="P305" s="549"/>
      <c r="Q305" s="549"/>
      <c r="R305" s="549"/>
      <c r="S305" s="549"/>
      <c r="T305" s="549"/>
      <c r="U305" s="549"/>
      <c r="V305" s="549"/>
      <c r="W305" s="549"/>
      <c r="X305" s="549"/>
      <c r="Y305" s="597"/>
      <c r="Z305" s="597"/>
      <c r="AA305" s="597"/>
      <c r="AB305" s="745"/>
      <c r="AC305" s="745"/>
      <c r="AD305" s="745"/>
      <c r="AE305" s="549"/>
      <c r="AF305" s="467"/>
      <c r="AG305" s="467"/>
      <c r="AH305" s="467"/>
      <c r="AI305" s="467"/>
      <c r="AJ305" s="467"/>
      <c r="AK305" s="467"/>
      <c r="AL305" s="467"/>
      <c r="AM305" s="467"/>
      <c r="AN305" s="467"/>
      <c r="AO305" s="467"/>
      <c r="AP305" s="467"/>
      <c r="AQ305" s="467"/>
      <c r="AR305" s="467"/>
      <c r="AS305" s="467"/>
      <c r="AT305" s="467"/>
      <c r="AU305" s="467"/>
      <c r="AV305" s="467"/>
      <c r="AW305" s="467"/>
      <c r="AX305" s="467"/>
      <c r="AY305" s="467"/>
    </row>
    <row r="306" ht="14.25" customHeight="1">
      <c r="A306" s="549"/>
      <c r="B306" s="549"/>
      <c r="C306" s="549"/>
      <c r="D306" s="549"/>
      <c r="E306" s="549"/>
      <c r="F306" s="549"/>
      <c r="G306" s="815"/>
      <c r="H306" s="816"/>
      <c r="I306" s="816"/>
      <c r="J306" s="549"/>
      <c r="K306" s="549"/>
      <c r="L306" s="817"/>
      <c r="M306" s="549"/>
      <c r="N306" s="549"/>
      <c r="O306" s="817"/>
      <c r="P306" s="549"/>
      <c r="Q306" s="549"/>
      <c r="R306" s="549"/>
      <c r="S306" s="549"/>
      <c r="T306" s="549"/>
      <c r="U306" s="549"/>
      <c r="V306" s="549"/>
      <c r="W306" s="549"/>
      <c r="X306" s="549"/>
      <c r="Y306" s="597"/>
      <c r="Z306" s="597"/>
      <c r="AA306" s="597"/>
      <c r="AB306" s="745"/>
      <c r="AC306" s="745"/>
      <c r="AD306" s="745"/>
      <c r="AE306" s="549"/>
      <c r="AF306" s="467"/>
      <c r="AG306" s="467"/>
      <c r="AH306" s="467"/>
      <c r="AI306" s="467"/>
      <c r="AJ306" s="467"/>
      <c r="AK306" s="467"/>
      <c r="AL306" s="467"/>
      <c r="AM306" s="467"/>
      <c r="AN306" s="467"/>
      <c r="AO306" s="467"/>
      <c r="AP306" s="467"/>
      <c r="AQ306" s="467"/>
      <c r="AR306" s="467"/>
      <c r="AS306" s="467"/>
      <c r="AT306" s="467"/>
      <c r="AU306" s="467"/>
      <c r="AV306" s="467"/>
      <c r="AW306" s="467"/>
      <c r="AX306" s="467"/>
      <c r="AY306" s="467"/>
    </row>
    <row r="307" ht="14.25" customHeight="1">
      <c r="A307" s="549"/>
      <c r="B307" s="549"/>
      <c r="C307" s="549"/>
      <c r="D307" s="549"/>
      <c r="E307" s="549"/>
      <c r="F307" s="549"/>
      <c r="G307" s="815"/>
      <c r="H307" s="816"/>
      <c r="I307" s="816"/>
      <c r="J307" s="549"/>
      <c r="K307" s="549"/>
      <c r="L307" s="817"/>
      <c r="M307" s="549"/>
      <c r="N307" s="549"/>
      <c r="O307" s="817"/>
      <c r="P307" s="549"/>
      <c r="Q307" s="549"/>
      <c r="R307" s="549"/>
      <c r="S307" s="549"/>
      <c r="T307" s="549"/>
      <c r="U307" s="549"/>
      <c r="V307" s="549"/>
      <c r="W307" s="549"/>
      <c r="X307" s="549"/>
      <c r="Y307" s="597"/>
      <c r="Z307" s="597"/>
      <c r="AA307" s="597"/>
      <c r="AB307" s="745"/>
      <c r="AC307" s="745"/>
      <c r="AD307" s="745"/>
      <c r="AE307" s="549"/>
      <c r="AF307" s="467"/>
      <c r="AG307" s="467"/>
      <c r="AH307" s="467"/>
      <c r="AI307" s="467"/>
      <c r="AJ307" s="467"/>
      <c r="AK307" s="467"/>
      <c r="AL307" s="467"/>
      <c r="AM307" s="467"/>
      <c r="AN307" s="467"/>
      <c r="AO307" s="467"/>
      <c r="AP307" s="467"/>
      <c r="AQ307" s="467"/>
      <c r="AR307" s="467"/>
      <c r="AS307" s="467"/>
      <c r="AT307" s="467"/>
      <c r="AU307" s="467"/>
      <c r="AV307" s="467"/>
      <c r="AW307" s="467"/>
      <c r="AX307" s="467"/>
      <c r="AY307" s="467"/>
    </row>
    <row r="308" ht="14.25" customHeight="1">
      <c r="A308" s="549"/>
      <c r="B308" s="549"/>
      <c r="C308" s="549"/>
      <c r="D308" s="549"/>
      <c r="E308" s="549"/>
      <c r="F308" s="549"/>
      <c r="G308" s="815"/>
      <c r="H308" s="816"/>
      <c r="I308" s="816"/>
      <c r="J308" s="549"/>
      <c r="K308" s="549"/>
      <c r="L308" s="817"/>
      <c r="M308" s="549"/>
      <c r="N308" s="549"/>
      <c r="O308" s="817"/>
      <c r="P308" s="549"/>
      <c r="Q308" s="549"/>
      <c r="R308" s="549"/>
      <c r="S308" s="549"/>
      <c r="T308" s="549"/>
      <c r="U308" s="549"/>
      <c r="V308" s="549"/>
      <c r="W308" s="549"/>
      <c r="X308" s="549"/>
      <c r="Y308" s="597"/>
      <c r="Z308" s="597"/>
      <c r="AA308" s="597"/>
      <c r="AB308" s="745"/>
      <c r="AC308" s="745"/>
      <c r="AD308" s="745"/>
      <c r="AE308" s="549"/>
      <c r="AF308" s="467"/>
      <c r="AG308" s="467"/>
      <c r="AH308" s="467"/>
      <c r="AI308" s="467"/>
      <c r="AJ308" s="467"/>
      <c r="AK308" s="467"/>
      <c r="AL308" s="467"/>
      <c r="AM308" s="467"/>
      <c r="AN308" s="467"/>
      <c r="AO308" s="467"/>
      <c r="AP308" s="467"/>
      <c r="AQ308" s="467"/>
      <c r="AR308" s="467"/>
      <c r="AS308" s="467"/>
      <c r="AT308" s="467"/>
      <c r="AU308" s="467"/>
      <c r="AV308" s="467"/>
      <c r="AW308" s="467"/>
      <c r="AX308" s="467"/>
      <c r="AY308" s="467"/>
    </row>
    <row r="309" ht="14.25" customHeight="1">
      <c r="A309" s="549"/>
      <c r="B309" s="549"/>
      <c r="C309" s="549"/>
      <c r="D309" s="549"/>
      <c r="E309" s="549"/>
      <c r="F309" s="549"/>
      <c r="G309" s="815"/>
      <c r="H309" s="816"/>
      <c r="I309" s="816"/>
      <c r="J309" s="549"/>
      <c r="K309" s="549"/>
      <c r="L309" s="817"/>
      <c r="M309" s="549"/>
      <c r="N309" s="549"/>
      <c r="O309" s="817"/>
      <c r="P309" s="549"/>
      <c r="Q309" s="549"/>
      <c r="R309" s="549"/>
      <c r="S309" s="549"/>
      <c r="T309" s="549"/>
      <c r="U309" s="549"/>
      <c r="V309" s="549"/>
      <c r="W309" s="549"/>
      <c r="X309" s="549"/>
      <c r="Y309" s="597"/>
      <c r="Z309" s="597"/>
      <c r="AA309" s="597"/>
      <c r="AB309" s="745"/>
      <c r="AC309" s="745"/>
      <c r="AD309" s="745"/>
      <c r="AE309" s="549"/>
      <c r="AF309" s="467"/>
      <c r="AG309" s="467"/>
      <c r="AH309" s="467"/>
      <c r="AI309" s="467"/>
      <c r="AJ309" s="467"/>
      <c r="AK309" s="467"/>
      <c r="AL309" s="467"/>
      <c r="AM309" s="467"/>
      <c r="AN309" s="467"/>
      <c r="AO309" s="467"/>
      <c r="AP309" s="467"/>
      <c r="AQ309" s="467"/>
      <c r="AR309" s="467"/>
      <c r="AS309" s="467"/>
      <c r="AT309" s="467"/>
      <c r="AU309" s="467"/>
      <c r="AV309" s="467"/>
      <c r="AW309" s="467"/>
      <c r="AX309" s="467"/>
      <c r="AY309" s="467"/>
    </row>
    <row r="310" ht="14.25" customHeight="1">
      <c r="A310" s="549"/>
      <c r="B310" s="549"/>
      <c r="C310" s="549"/>
      <c r="D310" s="549"/>
      <c r="E310" s="549"/>
      <c r="F310" s="549"/>
      <c r="G310" s="815"/>
      <c r="H310" s="816"/>
      <c r="I310" s="816"/>
      <c r="J310" s="549"/>
      <c r="K310" s="549"/>
      <c r="L310" s="817"/>
      <c r="M310" s="549"/>
      <c r="N310" s="549"/>
      <c r="O310" s="817"/>
      <c r="P310" s="549"/>
      <c r="Q310" s="549"/>
      <c r="R310" s="549"/>
      <c r="S310" s="549"/>
      <c r="T310" s="549"/>
      <c r="U310" s="549"/>
      <c r="V310" s="549"/>
      <c r="W310" s="549"/>
      <c r="X310" s="549"/>
      <c r="Y310" s="597"/>
      <c r="Z310" s="597"/>
      <c r="AA310" s="597"/>
      <c r="AB310" s="745"/>
      <c r="AC310" s="745"/>
      <c r="AD310" s="745"/>
      <c r="AE310" s="549"/>
      <c r="AF310" s="467"/>
      <c r="AG310" s="467"/>
      <c r="AH310" s="467"/>
      <c r="AI310" s="467"/>
      <c r="AJ310" s="467"/>
      <c r="AK310" s="467"/>
      <c r="AL310" s="467"/>
      <c r="AM310" s="467"/>
      <c r="AN310" s="467"/>
      <c r="AO310" s="467"/>
      <c r="AP310" s="467"/>
      <c r="AQ310" s="467"/>
      <c r="AR310" s="467"/>
      <c r="AS310" s="467"/>
      <c r="AT310" s="467"/>
      <c r="AU310" s="467"/>
      <c r="AV310" s="467"/>
      <c r="AW310" s="467"/>
      <c r="AX310" s="467"/>
      <c r="AY310" s="467"/>
    </row>
    <row r="311" ht="14.25" customHeight="1">
      <c r="A311" s="549"/>
      <c r="B311" s="549"/>
      <c r="C311" s="549"/>
      <c r="D311" s="549"/>
      <c r="E311" s="549"/>
      <c r="F311" s="549"/>
      <c r="G311" s="815"/>
      <c r="H311" s="816"/>
      <c r="I311" s="816"/>
      <c r="J311" s="549"/>
      <c r="K311" s="549"/>
      <c r="L311" s="817"/>
      <c r="M311" s="549"/>
      <c r="N311" s="549"/>
      <c r="O311" s="817"/>
      <c r="P311" s="549"/>
      <c r="Q311" s="549"/>
      <c r="R311" s="549"/>
      <c r="S311" s="549"/>
      <c r="T311" s="549"/>
      <c r="U311" s="549"/>
      <c r="V311" s="549"/>
      <c r="W311" s="549"/>
      <c r="X311" s="549"/>
      <c r="Y311" s="597"/>
      <c r="Z311" s="597"/>
      <c r="AA311" s="597"/>
      <c r="AB311" s="745"/>
      <c r="AC311" s="745"/>
      <c r="AD311" s="745"/>
      <c r="AE311" s="549"/>
      <c r="AF311" s="467"/>
      <c r="AG311" s="467"/>
      <c r="AH311" s="467"/>
      <c r="AI311" s="467"/>
      <c r="AJ311" s="467"/>
      <c r="AK311" s="467"/>
      <c r="AL311" s="467"/>
      <c r="AM311" s="467"/>
      <c r="AN311" s="467"/>
      <c r="AO311" s="467"/>
      <c r="AP311" s="467"/>
      <c r="AQ311" s="467"/>
      <c r="AR311" s="467"/>
      <c r="AS311" s="467"/>
      <c r="AT311" s="467"/>
      <c r="AU311" s="467"/>
      <c r="AV311" s="467"/>
      <c r="AW311" s="467"/>
      <c r="AX311" s="467"/>
      <c r="AY311" s="467"/>
    </row>
    <row r="312" ht="14.25" customHeight="1">
      <c r="A312" s="549"/>
      <c r="B312" s="549"/>
      <c r="C312" s="549"/>
      <c r="D312" s="549"/>
      <c r="E312" s="549"/>
      <c r="F312" s="549"/>
      <c r="G312" s="815"/>
      <c r="H312" s="816"/>
      <c r="I312" s="816"/>
      <c r="J312" s="549"/>
      <c r="K312" s="549"/>
      <c r="L312" s="817"/>
      <c r="M312" s="549"/>
      <c r="N312" s="549"/>
      <c r="O312" s="817"/>
      <c r="P312" s="549"/>
      <c r="Q312" s="549"/>
      <c r="R312" s="549"/>
      <c r="S312" s="549"/>
      <c r="T312" s="549"/>
      <c r="U312" s="549"/>
      <c r="V312" s="549"/>
      <c r="W312" s="549"/>
      <c r="X312" s="549"/>
      <c r="Y312" s="597"/>
      <c r="Z312" s="597"/>
      <c r="AA312" s="597"/>
      <c r="AB312" s="745"/>
      <c r="AC312" s="745"/>
      <c r="AD312" s="745"/>
      <c r="AE312" s="549"/>
      <c r="AF312" s="467"/>
      <c r="AG312" s="467"/>
      <c r="AH312" s="467"/>
      <c r="AI312" s="467"/>
      <c r="AJ312" s="467"/>
      <c r="AK312" s="467"/>
      <c r="AL312" s="467"/>
      <c r="AM312" s="467"/>
      <c r="AN312" s="467"/>
      <c r="AO312" s="467"/>
      <c r="AP312" s="467"/>
      <c r="AQ312" s="467"/>
      <c r="AR312" s="467"/>
      <c r="AS312" s="467"/>
      <c r="AT312" s="467"/>
      <c r="AU312" s="467"/>
      <c r="AV312" s="467"/>
      <c r="AW312" s="467"/>
      <c r="AX312" s="467"/>
      <c r="AY312" s="467"/>
    </row>
    <row r="313" ht="14.25" customHeight="1">
      <c r="A313" s="549"/>
      <c r="B313" s="549"/>
      <c r="C313" s="549"/>
      <c r="D313" s="549"/>
      <c r="E313" s="549"/>
      <c r="F313" s="549"/>
      <c r="G313" s="815"/>
      <c r="H313" s="816"/>
      <c r="I313" s="816"/>
      <c r="J313" s="549"/>
      <c r="K313" s="549"/>
      <c r="L313" s="817"/>
      <c r="M313" s="549"/>
      <c r="N313" s="549"/>
      <c r="O313" s="817"/>
      <c r="P313" s="549"/>
      <c r="Q313" s="549"/>
      <c r="R313" s="549"/>
      <c r="S313" s="549"/>
      <c r="T313" s="549"/>
      <c r="U313" s="549"/>
      <c r="V313" s="549"/>
      <c r="W313" s="549"/>
      <c r="X313" s="549"/>
      <c r="Y313" s="597"/>
      <c r="Z313" s="597"/>
      <c r="AA313" s="597"/>
      <c r="AB313" s="745"/>
      <c r="AC313" s="745"/>
      <c r="AD313" s="745"/>
      <c r="AE313" s="549"/>
      <c r="AF313" s="467"/>
      <c r="AG313" s="467"/>
      <c r="AH313" s="467"/>
      <c r="AI313" s="467"/>
      <c r="AJ313" s="467"/>
      <c r="AK313" s="467"/>
      <c r="AL313" s="467"/>
      <c r="AM313" s="467"/>
      <c r="AN313" s="467"/>
      <c r="AO313" s="467"/>
      <c r="AP313" s="467"/>
      <c r="AQ313" s="467"/>
      <c r="AR313" s="467"/>
      <c r="AS313" s="467"/>
      <c r="AT313" s="467"/>
      <c r="AU313" s="467"/>
      <c r="AV313" s="467"/>
      <c r="AW313" s="467"/>
      <c r="AX313" s="467"/>
      <c r="AY313" s="467"/>
    </row>
    <row r="314" ht="14.25" customHeight="1">
      <c r="A314" s="549"/>
      <c r="B314" s="549"/>
      <c r="C314" s="549"/>
      <c r="D314" s="549"/>
      <c r="E314" s="549"/>
      <c r="F314" s="549"/>
      <c r="G314" s="815"/>
      <c r="H314" s="816"/>
      <c r="I314" s="816"/>
      <c r="J314" s="549"/>
      <c r="K314" s="549"/>
      <c r="L314" s="817"/>
      <c r="M314" s="549"/>
      <c r="N314" s="549"/>
      <c r="O314" s="817"/>
      <c r="P314" s="549"/>
      <c r="Q314" s="549"/>
      <c r="R314" s="549"/>
      <c r="S314" s="549"/>
      <c r="T314" s="549"/>
      <c r="U314" s="549"/>
      <c r="V314" s="549"/>
      <c r="W314" s="549"/>
      <c r="X314" s="549"/>
      <c r="Y314" s="597"/>
      <c r="Z314" s="597"/>
      <c r="AA314" s="597"/>
      <c r="AB314" s="745"/>
      <c r="AC314" s="745"/>
      <c r="AD314" s="745"/>
      <c r="AE314" s="549"/>
      <c r="AF314" s="467"/>
      <c r="AG314" s="467"/>
      <c r="AH314" s="467"/>
      <c r="AI314" s="467"/>
      <c r="AJ314" s="467"/>
      <c r="AK314" s="467"/>
      <c r="AL314" s="467"/>
      <c r="AM314" s="467"/>
      <c r="AN314" s="467"/>
      <c r="AO314" s="467"/>
      <c r="AP314" s="467"/>
      <c r="AQ314" s="467"/>
      <c r="AR314" s="467"/>
      <c r="AS314" s="467"/>
      <c r="AT314" s="467"/>
      <c r="AU314" s="467"/>
      <c r="AV314" s="467"/>
      <c r="AW314" s="467"/>
      <c r="AX314" s="467"/>
      <c r="AY314" s="467"/>
    </row>
    <row r="315" ht="14.25" customHeight="1">
      <c r="A315" s="549"/>
      <c r="B315" s="549"/>
      <c r="C315" s="549"/>
      <c r="D315" s="549"/>
      <c r="E315" s="549"/>
      <c r="F315" s="549"/>
      <c r="G315" s="815"/>
      <c r="H315" s="816"/>
      <c r="I315" s="816"/>
      <c r="J315" s="549"/>
      <c r="K315" s="549"/>
      <c r="L315" s="817"/>
      <c r="M315" s="549"/>
      <c r="N315" s="549"/>
      <c r="O315" s="817"/>
      <c r="P315" s="549"/>
      <c r="Q315" s="549"/>
      <c r="R315" s="549"/>
      <c r="S315" s="549"/>
      <c r="T315" s="549"/>
      <c r="U315" s="549"/>
      <c r="V315" s="549"/>
      <c r="W315" s="549"/>
      <c r="X315" s="549"/>
      <c r="Y315" s="597"/>
      <c r="Z315" s="597"/>
      <c r="AA315" s="597"/>
      <c r="AB315" s="745"/>
      <c r="AC315" s="745"/>
      <c r="AD315" s="745"/>
      <c r="AE315" s="549"/>
      <c r="AF315" s="467"/>
      <c r="AG315" s="467"/>
      <c r="AH315" s="467"/>
      <c r="AI315" s="467"/>
      <c r="AJ315" s="467"/>
      <c r="AK315" s="467"/>
      <c r="AL315" s="467"/>
      <c r="AM315" s="467"/>
      <c r="AN315" s="467"/>
      <c r="AO315" s="467"/>
      <c r="AP315" s="467"/>
      <c r="AQ315" s="467"/>
      <c r="AR315" s="467"/>
      <c r="AS315" s="467"/>
      <c r="AT315" s="467"/>
      <c r="AU315" s="467"/>
      <c r="AV315" s="467"/>
      <c r="AW315" s="467"/>
      <c r="AX315" s="467"/>
      <c r="AY315" s="467"/>
    </row>
    <row r="316" ht="14.25" customHeight="1">
      <c r="A316" s="549"/>
      <c r="B316" s="549"/>
      <c r="C316" s="549"/>
      <c r="D316" s="549"/>
      <c r="E316" s="549"/>
      <c r="F316" s="549"/>
      <c r="G316" s="815"/>
      <c r="H316" s="816"/>
      <c r="I316" s="816"/>
      <c r="J316" s="549"/>
      <c r="K316" s="549"/>
      <c r="L316" s="817"/>
      <c r="M316" s="549"/>
      <c r="N316" s="549"/>
      <c r="O316" s="817"/>
      <c r="P316" s="549"/>
      <c r="Q316" s="549"/>
      <c r="R316" s="549"/>
      <c r="S316" s="549"/>
      <c r="T316" s="549"/>
      <c r="U316" s="549"/>
      <c r="V316" s="549"/>
      <c r="W316" s="549"/>
      <c r="X316" s="549"/>
      <c r="Y316" s="597"/>
      <c r="Z316" s="597"/>
      <c r="AA316" s="597"/>
      <c r="AB316" s="745"/>
      <c r="AC316" s="745"/>
      <c r="AD316" s="745"/>
      <c r="AE316" s="549"/>
      <c r="AF316" s="467"/>
      <c r="AG316" s="467"/>
      <c r="AH316" s="467"/>
      <c r="AI316" s="467"/>
      <c r="AJ316" s="467"/>
      <c r="AK316" s="467"/>
      <c r="AL316" s="467"/>
      <c r="AM316" s="467"/>
      <c r="AN316" s="467"/>
      <c r="AO316" s="467"/>
      <c r="AP316" s="467"/>
      <c r="AQ316" s="467"/>
      <c r="AR316" s="467"/>
      <c r="AS316" s="467"/>
      <c r="AT316" s="467"/>
      <c r="AU316" s="467"/>
      <c r="AV316" s="467"/>
      <c r="AW316" s="467"/>
      <c r="AX316" s="467"/>
      <c r="AY316" s="467"/>
    </row>
    <row r="317" ht="14.25" customHeight="1">
      <c r="A317" s="549"/>
      <c r="B317" s="549"/>
      <c r="C317" s="549"/>
      <c r="D317" s="549"/>
      <c r="E317" s="549"/>
      <c r="F317" s="549"/>
      <c r="G317" s="815"/>
      <c r="H317" s="816"/>
      <c r="I317" s="816"/>
      <c r="J317" s="549"/>
      <c r="K317" s="549"/>
      <c r="L317" s="817"/>
      <c r="M317" s="549"/>
      <c r="N317" s="549"/>
      <c r="O317" s="817"/>
      <c r="P317" s="549"/>
      <c r="Q317" s="549"/>
      <c r="R317" s="549"/>
      <c r="S317" s="549"/>
      <c r="T317" s="549"/>
      <c r="U317" s="549"/>
      <c r="V317" s="549"/>
      <c r="W317" s="549"/>
      <c r="X317" s="549"/>
      <c r="Y317" s="597"/>
      <c r="Z317" s="597"/>
      <c r="AA317" s="597"/>
      <c r="AB317" s="745"/>
      <c r="AC317" s="745"/>
      <c r="AD317" s="745"/>
      <c r="AE317" s="549"/>
      <c r="AF317" s="467"/>
      <c r="AG317" s="467"/>
      <c r="AH317" s="467"/>
      <c r="AI317" s="467"/>
      <c r="AJ317" s="467"/>
      <c r="AK317" s="467"/>
      <c r="AL317" s="467"/>
      <c r="AM317" s="467"/>
      <c r="AN317" s="467"/>
      <c r="AO317" s="467"/>
      <c r="AP317" s="467"/>
      <c r="AQ317" s="467"/>
      <c r="AR317" s="467"/>
      <c r="AS317" s="467"/>
      <c r="AT317" s="467"/>
      <c r="AU317" s="467"/>
      <c r="AV317" s="467"/>
      <c r="AW317" s="467"/>
      <c r="AX317" s="467"/>
      <c r="AY317" s="467"/>
    </row>
    <row r="318" ht="14.25" customHeight="1">
      <c r="A318" s="549"/>
      <c r="B318" s="549"/>
      <c r="C318" s="549"/>
      <c r="D318" s="549"/>
      <c r="E318" s="549"/>
      <c r="F318" s="549"/>
      <c r="G318" s="815"/>
      <c r="H318" s="816"/>
      <c r="I318" s="816"/>
      <c r="J318" s="549"/>
      <c r="K318" s="549"/>
      <c r="L318" s="817"/>
      <c r="M318" s="549"/>
      <c r="N318" s="549"/>
      <c r="O318" s="817"/>
      <c r="P318" s="549"/>
      <c r="Q318" s="549"/>
      <c r="R318" s="549"/>
      <c r="S318" s="549"/>
      <c r="T318" s="549"/>
      <c r="U318" s="549"/>
      <c r="V318" s="549"/>
      <c r="W318" s="549"/>
      <c r="X318" s="549"/>
      <c r="Y318" s="597"/>
      <c r="Z318" s="597"/>
      <c r="AA318" s="597"/>
      <c r="AB318" s="745"/>
      <c r="AC318" s="745"/>
      <c r="AD318" s="745"/>
      <c r="AE318" s="549"/>
      <c r="AF318" s="467"/>
      <c r="AG318" s="467"/>
      <c r="AH318" s="467"/>
      <c r="AI318" s="467"/>
      <c r="AJ318" s="467"/>
      <c r="AK318" s="467"/>
      <c r="AL318" s="467"/>
      <c r="AM318" s="467"/>
      <c r="AN318" s="467"/>
      <c r="AO318" s="467"/>
      <c r="AP318" s="467"/>
      <c r="AQ318" s="467"/>
      <c r="AR318" s="467"/>
      <c r="AS318" s="467"/>
      <c r="AT318" s="467"/>
      <c r="AU318" s="467"/>
      <c r="AV318" s="467"/>
      <c r="AW318" s="467"/>
      <c r="AX318" s="467"/>
      <c r="AY318" s="467"/>
    </row>
    <row r="319" ht="14.25" customHeight="1">
      <c r="A319" s="549"/>
      <c r="B319" s="549"/>
      <c r="C319" s="549"/>
      <c r="D319" s="549"/>
      <c r="E319" s="549"/>
      <c r="F319" s="549"/>
      <c r="G319" s="815"/>
      <c r="H319" s="816"/>
      <c r="I319" s="816"/>
      <c r="J319" s="549"/>
      <c r="K319" s="549"/>
      <c r="L319" s="817"/>
      <c r="M319" s="549"/>
      <c r="N319" s="549"/>
      <c r="O319" s="817"/>
      <c r="P319" s="549"/>
      <c r="Q319" s="549"/>
      <c r="R319" s="549"/>
      <c r="S319" s="549"/>
      <c r="T319" s="549"/>
      <c r="U319" s="549"/>
      <c r="V319" s="549"/>
      <c r="W319" s="549"/>
      <c r="X319" s="549"/>
      <c r="Y319" s="597"/>
      <c r="Z319" s="597"/>
      <c r="AA319" s="597"/>
      <c r="AB319" s="745"/>
      <c r="AC319" s="745"/>
      <c r="AD319" s="745"/>
      <c r="AE319" s="549"/>
      <c r="AF319" s="467"/>
      <c r="AG319" s="467"/>
      <c r="AH319" s="467"/>
      <c r="AI319" s="467"/>
      <c r="AJ319" s="467"/>
      <c r="AK319" s="467"/>
      <c r="AL319" s="467"/>
      <c r="AM319" s="467"/>
      <c r="AN319" s="467"/>
      <c r="AO319" s="467"/>
      <c r="AP319" s="467"/>
      <c r="AQ319" s="467"/>
      <c r="AR319" s="467"/>
      <c r="AS319" s="467"/>
      <c r="AT319" s="467"/>
      <c r="AU319" s="467"/>
      <c r="AV319" s="467"/>
      <c r="AW319" s="467"/>
      <c r="AX319" s="467"/>
      <c r="AY319" s="467"/>
    </row>
    <row r="320" ht="14.25" customHeight="1">
      <c r="A320" s="549"/>
      <c r="B320" s="549"/>
      <c r="C320" s="549"/>
      <c r="D320" s="549"/>
      <c r="E320" s="549"/>
      <c r="F320" s="549"/>
      <c r="G320" s="815"/>
      <c r="H320" s="816"/>
      <c r="I320" s="816"/>
      <c r="J320" s="549"/>
      <c r="K320" s="549"/>
      <c r="L320" s="817"/>
      <c r="M320" s="549"/>
      <c r="N320" s="549"/>
      <c r="O320" s="817"/>
      <c r="P320" s="549"/>
      <c r="Q320" s="549"/>
      <c r="R320" s="549"/>
      <c r="S320" s="549"/>
      <c r="T320" s="549"/>
      <c r="U320" s="549"/>
      <c r="V320" s="549"/>
      <c r="W320" s="549"/>
      <c r="X320" s="549"/>
      <c r="Y320" s="597"/>
      <c r="Z320" s="597"/>
      <c r="AA320" s="597"/>
      <c r="AB320" s="745"/>
      <c r="AC320" s="745"/>
      <c r="AD320" s="745"/>
      <c r="AE320" s="549"/>
      <c r="AF320" s="467"/>
      <c r="AG320" s="467"/>
      <c r="AH320" s="467"/>
      <c r="AI320" s="467"/>
      <c r="AJ320" s="467"/>
      <c r="AK320" s="467"/>
      <c r="AL320" s="467"/>
      <c r="AM320" s="467"/>
      <c r="AN320" s="467"/>
      <c r="AO320" s="467"/>
      <c r="AP320" s="467"/>
      <c r="AQ320" s="467"/>
      <c r="AR320" s="467"/>
      <c r="AS320" s="467"/>
      <c r="AT320" s="467"/>
      <c r="AU320" s="467"/>
      <c r="AV320" s="467"/>
      <c r="AW320" s="467"/>
      <c r="AX320" s="467"/>
      <c r="AY320" s="467"/>
    </row>
    <row r="321" ht="14.25" customHeight="1">
      <c r="A321" s="549"/>
      <c r="B321" s="549"/>
      <c r="C321" s="549"/>
      <c r="D321" s="549"/>
      <c r="E321" s="549"/>
      <c r="F321" s="549"/>
      <c r="G321" s="815"/>
      <c r="H321" s="816"/>
      <c r="I321" s="816"/>
      <c r="J321" s="549"/>
      <c r="K321" s="549"/>
      <c r="L321" s="817"/>
      <c r="M321" s="549"/>
      <c r="N321" s="549"/>
      <c r="O321" s="817"/>
      <c r="P321" s="549"/>
      <c r="Q321" s="549"/>
      <c r="R321" s="549"/>
      <c r="S321" s="549"/>
      <c r="T321" s="549"/>
      <c r="U321" s="549"/>
      <c r="V321" s="549"/>
      <c r="W321" s="549"/>
      <c r="X321" s="549"/>
      <c r="Y321" s="597"/>
      <c r="Z321" s="597"/>
      <c r="AA321" s="597"/>
      <c r="AB321" s="745"/>
      <c r="AC321" s="745"/>
      <c r="AD321" s="745"/>
      <c r="AE321" s="549"/>
      <c r="AF321" s="467"/>
      <c r="AG321" s="467"/>
      <c r="AH321" s="467"/>
      <c r="AI321" s="467"/>
      <c r="AJ321" s="467"/>
      <c r="AK321" s="467"/>
      <c r="AL321" s="467"/>
      <c r="AM321" s="467"/>
      <c r="AN321" s="467"/>
      <c r="AO321" s="467"/>
      <c r="AP321" s="467"/>
      <c r="AQ321" s="467"/>
      <c r="AR321" s="467"/>
      <c r="AS321" s="467"/>
      <c r="AT321" s="467"/>
      <c r="AU321" s="467"/>
      <c r="AV321" s="467"/>
      <c r="AW321" s="467"/>
      <c r="AX321" s="467"/>
      <c r="AY321" s="467"/>
    </row>
    <row r="322" ht="14.25" customHeight="1">
      <c r="A322" s="549"/>
      <c r="B322" s="549"/>
      <c r="C322" s="549"/>
      <c r="D322" s="549"/>
      <c r="E322" s="549"/>
      <c r="F322" s="549"/>
      <c r="G322" s="815"/>
      <c r="H322" s="816"/>
      <c r="I322" s="816"/>
      <c r="J322" s="549"/>
      <c r="K322" s="549"/>
      <c r="L322" s="817"/>
      <c r="M322" s="549"/>
      <c r="N322" s="549"/>
      <c r="O322" s="817"/>
      <c r="P322" s="549"/>
      <c r="Q322" s="549"/>
      <c r="R322" s="549"/>
      <c r="S322" s="549"/>
      <c r="T322" s="549"/>
      <c r="U322" s="549"/>
      <c r="V322" s="549"/>
      <c r="W322" s="549"/>
      <c r="X322" s="549"/>
      <c r="Y322" s="597"/>
      <c r="Z322" s="597"/>
      <c r="AA322" s="597"/>
      <c r="AB322" s="745"/>
      <c r="AC322" s="745"/>
      <c r="AD322" s="745"/>
      <c r="AE322" s="549"/>
      <c r="AF322" s="467"/>
      <c r="AG322" s="467"/>
      <c r="AH322" s="467"/>
      <c r="AI322" s="467"/>
      <c r="AJ322" s="467"/>
      <c r="AK322" s="467"/>
      <c r="AL322" s="467"/>
      <c r="AM322" s="467"/>
      <c r="AN322" s="467"/>
      <c r="AO322" s="467"/>
      <c r="AP322" s="467"/>
      <c r="AQ322" s="467"/>
      <c r="AR322" s="467"/>
      <c r="AS322" s="467"/>
      <c r="AT322" s="467"/>
      <c r="AU322" s="467"/>
      <c r="AV322" s="467"/>
      <c r="AW322" s="467"/>
      <c r="AX322" s="467"/>
      <c r="AY322" s="467"/>
    </row>
    <row r="323" ht="14.25" customHeight="1">
      <c r="A323" s="549"/>
      <c r="B323" s="549"/>
      <c r="C323" s="549"/>
      <c r="D323" s="549"/>
      <c r="E323" s="549"/>
      <c r="F323" s="549"/>
      <c r="G323" s="815"/>
      <c r="H323" s="816"/>
      <c r="I323" s="816"/>
      <c r="J323" s="549"/>
      <c r="K323" s="549"/>
      <c r="L323" s="817"/>
      <c r="M323" s="549"/>
      <c r="N323" s="549"/>
      <c r="O323" s="817"/>
      <c r="P323" s="549"/>
      <c r="Q323" s="549"/>
      <c r="R323" s="549"/>
      <c r="S323" s="549"/>
      <c r="T323" s="549"/>
      <c r="U323" s="549"/>
      <c r="V323" s="549"/>
      <c r="W323" s="549"/>
      <c r="X323" s="549"/>
      <c r="Y323" s="597"/>
      <c r="Z323" s="597"/>
      <c r="AA323" s="597"/>
      <c r="AB323" s="745"/>
      <c r="AC323" s="745"/>
      <c r="AD323" s="745"/>
      <c r="AE323" s="549"/>
      <c r="AF323" s="467"/>
      <c r="AG323" s="467"/>
      <c r="AH323" s="467"/>
      <c r="AI323" s="467"/>
      <c r="AJ323" s="467"/>
      <c r="AK323" s="467"/>
      <c r="AL323" s="467"/>
      <c r="AM323" s="467"/>
      <c r="AN323" s="467"/>
      <c r="AO323" s="467"/>
      <c r="AP323" s="467"/>
      <c r="AQ323" s="467"/>
      <c r="AR323" s="467"/>
      <c r="AS323" s="467"/>
      <c r="AT323" s="467"/>
      <c r="AU323" s="467"/>
      <c r="AV323" s="467"/>
      <c r="AW323" s="467"/>
      <c r="AX323" s="467"/>
      <c r="AY323" s="467"/>
    </row>
    <row r="324" ht="14.25" customHeight="1">
      <c r="A324" s="549"/>
      <c r="B324" s="549"/>
      <c r="C324" s="549"/>
      <c r="D324" s="549"/>
      <c r="E324" s="549"/>
      <c r="F324" s="549"/>
      <c r="G324" s="815"/>
      <c r="H324" s="816"/>
      <c r="I324" s="816"/>
      <c r="J324" s="549"/>
      <c r="K324" s="549"/>
      <c r="L324" s="817"/>
      <c r="M324" s="549"/>
      <c r="N324" s="549"/>
      <c r="O324" s="817"/>
      <c r="P324" s="549"/>
      <c r="Q324" s="549"/>
      <c r="R324" s="549"/>
      <c r="S324" s="549"/>
      <c r="T324" s="549"/>
      <c r="U324" s="549"/>
      <c r="V324" s="549"/>
      <c r="W324" s="549"/>
      <c r="X324" s="549"/>
      <c r="Y324" s="597"/>
      <c r="Z324" s="597"/>
      <c r="AA324" s="597"/>
      <c r="AB324" s="745"/>
      <c r="AC324" s="745"/>
      <c r="AD324" s="745"/>
      <c r="AE324" s="549"/>
      <c r="AF324" s="467"/>
      <c r="AG324" s="467"/>
      <c r="AH324" s="467"/>
      <c r="AI324" s="467"/>
      <c r="AJ324" s="467"/>
      <c r="AK324" s="467"/>
      <c r="AL324" s="467"/>
      <c r="AM324" s="467"/>
      <c r="AN324" s="467"/>
      <c r="AO324" s="467"/>
      <c r="AP324" s="467"/>
      <c r="AQ324" s="467"/>
      <c r="AR324" s="467"/>
      <c r="AS324" s="467"/>
      <c r="AT324" s="467"/>
      <c r="AU324" s="467"/>
      <c r="AV324" s="467"/>
      <c r="AW324" s="467"/>
      <c r="AX324" s="467"/>
      <c r="AY324" s="467"/>
    </row>
    <row r="325" ht="14.25" customHeight="1">
      <c r="A325" s="549"/>
      <c r="B325" s="549"/>
      <c r="C325" s="549"/>
      <c r="D325" s="549"/>
      <c r="E325" s="549"/>
      <c r="F325" s="549"/>
      <c r="G325" s="815"/>
      <c r="H325" s="816"/>
      <c r="I325" s="816"/>
      <c r="J325" s="549"/>
      <c r="K325" s="549"/>
      <c r="L325" s="817"/>
      <c r="M325" s="549"/>
      <c r="N325" s="549"/>
      <c r="O325" s="817"/>
      <c r="P325" s="549"/>
      <c r="Q325" s="549"/>
      <c r="R325" s="549"/>
      <c r="S325" s="549"/>
      <c r="T325" s="549"/>
      <c r="U325" s="549"/>
      <c r="V325" s="549"/>
      <c r="W325" s="549"/>
      <c r="X325" s="549"/>
      <c r="Y325" s="597"/>
      <c r="Z325" s="597"/>
      <c r="AA325" s="597"/>
      <c r="AB325" s="745"/>
      <c r="AC325" s="745"/>
      <c r="AD325" s="745"/>
      <c r="AE325" s="549"/>
      <c r="AF325" s="467"/>
      <c r="AG325" s="467"/>
      <c r="AH325" s="467"/>
      <c r="AI325" s="467"/>
      <c r="AJ325" s="467"/>
      <c r="AK325" s="467"/>
      <c r="AL325" s="467"/>
      <c r="AM325" s="467"/>
      <c r="AN325" s="467"/>
      <c r="AO325" s="467"/>
      <c r="AP325" s="467"/>
      <c r="AQ325" s="467"/>
      <c r="AR325" s="467"/>
      <c r="AS325" s="467"/>
      <c r="AT325" s="467"/>
      <c r="AU325" s="467"/>
      <c r="AV325" s="467"/>
      <c r="AW325" s="467"/>
      <c r="AX325" s="467"/>
      <c r="AY325" s="467"/>
    </row>
    <row r="326" ht="14.25" customHeight="1">
      <c r="A326" s="549"/>
      <c r="B326" s="549"/>
      <c r="C326" s="549"/>
      <c r="D326" s="549"/>
      <c r="E326" s="549"/>
      <c r="F326" s="549"/>
      <c r="G326" s="815"/>
      <c r="H326" s="816"/>
      <c r="I326" s="816"/>
      <c r="J326" s="549"/>
      <c r="K326" s="549"/>
      <c r="L326" s="817"/>
      <c r="M326" s="549"/>
      <c r="N326" s="549"/>
      <c r="O326" s="817"/>
      <c r="P326" s="549"/>
      <c r="Q326" s="549"/>
      <c r="R326" s="549"/>
      <c r="S326" s="549"/>
      <c r="T326" s="549"/>
      <c r="U326" s="549"/>
      <c r="V326" s="549"/>
      <c r="W326" s="549"/>
      <c r="X326" s="549"/>
      <c r="Y326" s="597"/>
      <c r="Z326" s="597"/>
      <c r="AA326" s="597"/>
      <c r="AB326" s="745"/>
      <c r="AC326" s="745"/>
      <c r="AD326" s="745"/>
      <c r="AE326" s="549"/>
      <c r="AF326" s="467"/>
      <c r="AG326" s="467"/>
      <c r="AH326" s="467"/>
      <c r="AI326" s="467"/>
      <c r="AJ326" s="467"/>
      <c r="AK326" s="467"/>
      <c r="AL326" s="467"/>
      <c r="AM326" s="467"/>
      <c r="AN326" s="467"/>
      <c r="AO326" s="467"/>
      <c r="AP326" s="467"/>
      <c r="AQ326" s="467"/>
      <c r="AR326" s="467"/>
      <c r="AS326" s="467"/>
      <c r="AT326" s="467"/>
      <c r="AU326" s="467"/>
      <c r="AV326" s="467"/>
      <c r="AW326" s="467"/>
      <c r="AX326" s="467"/>
      <c r="AY326" s="467"/>
    </row>
    <row r="327" ht="14.25" customHeight="1">
      <c r="A327" s="549"/>
      <c r="B327" s="549"/>
      <c r="C327" s="549"/>
      <c r="D327" s="549"/>
      <c r="E327" s="549"/>
      <c r="F327" s="549"/>
      <c r="G327" s="815"/>
      <c r="H327" s="816"/>
      <c r="I327" s="816"/>
      <c r="J327" s="549"/>
      <c r="K327" s="549"/>
      <c r="L327" s="817"/>
      <c r="M327" s="549"/>
      <c r="N327" s="549"/>
      <c r="O327" s="817"/>
      <c r="P327" s="549"/>
      <c r="Q327" s="549"/>
      <c r="R327" s="549"/>
      <c r="S327" s="549"/>
      <c r="T327" s="549"/>
      <c r="U327" s="549"/>
      <c r="V327" s="549"/>
      <c r="W327" s="549"/>
      <c r="X327" s="549"/>
      <c r="Y327" s="597"/>
      <c r="Z327" s="597"/>
      <c r="AA327" s="597"/>
      <c r="AB327" s="745"/>
      <c r="AC327" s="745"/>
      <c r="AD327" s="745"/>
      <c r="AE327" s="549"/>
      <c r="AF327" s="467"/>
      <c r="AG327" s="467"/>
      <c r="AH327" s="467"/>
      <c r="AI327" s="467"/>
      <c r="AJ327" s="467"/>
      <c r="AK327" s="467"/>
      <c r="AL327" s="467"/>
      <c r="AM327" s="467"/>
      <c r="AN327" s="467"/>
      <c r="AO327" s="467"/>
      <c r="AP327" s="467"/>
      <c r="AQ327" s="467"/>
      <c r="AR327" s="467"/>
      <c r="AS327" s="467"/>
      <c r="AT327" s="467"/>
      <c r="AU327" s="467"/>
      <c r="AV327" s="467"/>
      <c r="AW327" s="467"/>
      <c r="AX327" s="467"/>
      <c r="AY327" s="467"/>
    </row>
    <row r="328" ht="14.25" customHeight="1">
      <c r="A328" s="549"/>
      <c r="B328" s="549"/>
      <c r="C328" s="549"/>
      <c r="D328" s="549"/>
      <c r="E328" s="549"/>
      <c r="F328" s="549"/>
      <c r="G328" s="815"/>
      <c r="H328" s="816"/>
      <c r="I328" s="816"/>
      <c r="J328" s="549"/>
      <c r="K328" s="549"/>
      <c r="L328" s="817"/>
      <c r="M328" s="549"/>
      <c r="N328" s="549"/>
      <c r="O328" s="817"/>
      <c r="P328" s="549"/>
      <c r="Q328" s="549"/>
      <c r="R328" s="549"/>
      <c r="S328" s="549"/>
      <c r="T328" s="549"/>
      <c r="U328" s="549"/>
      <c r="V328" s="549"/>
      <c r="W328" s="549"/>
      <c r="X328" s="549"/>
      <c r="Y328" s="597"/>
      <c r="Z328" s="597"/>
      <c r="AA328" s="597"/>
      <c r="AB328" s="745"/>
      <c r="AC328" s="745"/>
      <c r="AD328" s="745"/>
      <c r="AE328" s="549"/>
      <c r="AF328" s="467"/>
      <c r="AG328" s="467"/>
      <c r="AH328" s="467"/>
      <c r="AI328" s="467"/>
      <c r="AJ328" s="467"/>
      <c r="AK328" s="467"/>
      <c r="AL328" s="467"/>
      <c r="AM328" s="467"/>
      <c r="AN328" s="467"/>
      <c r="AO328" s="467"/>
      <c r="AP328" s="467"/>
      <c r="AQ328" s="467"/>
      <c r="AR328" s="467"/>
      <c r="AS328" s="467"/>
      <c r="AT328" s="467"/>
      <c r="AU328" s="467"/>
      <c r="AV328" s="467"/>
      <c r="AW328" s="467"/>
      <c r="AX328" s="467"/>
      <c r="AY328" s="467"/>
    </row>
    <row r="329" ht="14.25" customHeight="1">
      <c r="A329" s="549"/>
      <c r="B329" s="549"/>
      <c r="C329" s="549"/>
      <c r="D329" s="549"/>
      <c r="E329" s="549"/>
      <c r="F329" s="549"/>
      <c r="G329" s="815"/>
      <c r="H329" s="816"/>
      <c r="I329" s="816"/>
      <c r="J329" s="549"/>
      <c r="K329" s="549"/>
      <c r="L329" s="817"/>
      <c r="M329" s="549"/>
      <c r="N329" s="549"/>
      <c r="O329" s="817"/>
      <c r="P329" s="549"/>
      <c r="Q329" s="549"/>
      <c r="R329" s="549"/>
      <c r="S329" s="549"/>
      <c r="T329" s="549"/>
      <c r="U329" s="549"/>
      <c r="V329" s="549"/>
      <c r="W329" s="549"/>
      <c r="X329" s="549"/>
      <c r="Y329" s="597"/>
      <c r="Z329" s="597"/>
      <c r="AA329" s="597"/>
      <c r="AB329" s="745"/>
      <c r="AC329" s="745"/>
      <c r="AD329" s="745"/>
      <c r="AE329" s="549"/>
      <c r="AF329" s="467"/>
      <c r="AG329" s="467"/>
      <c r="AH329" s="467"/>
      <c r="AI329" s="467"/>
      <c r="AJ329" s="467"/>
      <c r="AK329" s="467"/>
      <c r="AL329" s="467"/>
      <c r="AM329" s="467"/>
      <c r="AN329" s="467"/>
      <c r="AO329" s="467"/>
      <c r="AP329" s="467"/>
      <c r="AQ329" s="467"/>
      <c r="AR329" s="467"/>
      <c r="AS329" s="467"/>
      <c r="AT329" s="467"/>
      <c r="AU329" s="467"/>
      <c r="AV329" s="467"/>
      <c r="AW329" s="467"/>
      <c r="AX329" s="467"/>
      <c r="AY329" s="467"/>
    </row>
    <row r="330" ht="14.25" customHeight="1">
      <c r="A330" s="549"/>
      <c r="B330" s="549"/>
      <c r="C330" s="549"/>
      <c r="D330" s="549"/>
      <c r="E330" s="549"/>
      <c r="F330" s="549"/>
      <c r="G330" s="815"/>
      <c r="H330" s="816"/>
      <c r="I330" s="816"/>
      <c r="J330" s="549"/>
      <c r="K330" s="549"/>
      <c r="L330" s="817"/>
      <c r="M330" s="549"/>
      <c r="N330" s="549"/>
      <c r="O330" s="817"/>
      <c r="P330" s="549"/>
      <c r="Q330" s="549"/>
      <c r="R330" s="549"/>
      <c r="S330" s="549"/>
      <c r="T330" s="549"/>
      <c r="U330" s="549"/>
      <c r="V330" s="549"/>
      <c r="W330" s="549"/>
      <c r="X330" s="549"/>
      <c r="Y330" s="597"/>
      <c r="Z330" s="597"/>
      <c r="AA330" s="597"/>
      <c r="AB330" s="745"/>
      <c r="AC330" s="745"/>
      <c r="AD330" s="745"/>
      <c r="AE330" s="549"/>
      <c r="AF330" s="467"/>
      <c r="AG330" s="467"/>
      <c r="AH330" s="467"/>
      <c r="AI330" s="467"/>
      <c r="AJ330" s="467"/>
      <c r="AK330" s="467"/>
      <c r="AL330" s="467"/>
      <c r="AM330" s="467"/>
      <c r="AN330" s="467"/>
      <c r="AO330" s="467"/>
      <c r="AP330" s="467"/>
      <c r="AQ330" s="467"/>
      <c r="AR330" s="467"/>
      <c r="AS330" s="467"/>
      <c r="AT330" s="467"/>
      <c r="AU330" s="467"/>
      <c r="AV330" s="467"/>
      <c r="AW330" s="467"/>
      <c r="AX330" s="467"/>
      <c r="AY330" s="467"/>
    </row>
    <row r="331" ht="14.25" customHeight="1">
      <c r="A331" s="549"/>
      <c r="B331" s="549"/>
      <c r="C331" s="549"/>
      <c r="D331" s="549"/>
      <c r="E331" s="549"/>
      <c r="F331" s="549"/>
      <c r="G331" s="815"/>
      <c r="H331" s="816"/>
      <c r="I331" s="816"/>
      <c r="J331" s="549"/>
      <c r="K331" s="549"/>
      <c r="L331" s="817"/>
      <c r="M331" s="549"/>
      <c r="N331" s="549"/>
      <c r="O331" s="817"/>
      <c r="P331" s="549"/>
      <c r="Q331" s="549"/>
      <c r="R331" s="549"/>
      <c r="S331" s="549"/>
      <c r="T331" s="549"/>
      <c r="U331" s="549"/>
      <c r="V331" s="549"/>
      <c r="W331" s="549"/>
      <c r="X331" s="549"/>
      <c r="Y331" s="597"/>
      <c r="Z331" s="597"/>
      <c r="AA331" s="597"/>
      <c r="AB331" s="745"/>
      <c r="AC331" s="745"/>
      <c r="AD331" s="745"/>
      <c r="AE331" s="549"/>
      <c r="AF331" s="467"/>
      <c r="AG331" s="467"/>
      <c r="AH331" s="467"/>
      <c r="AI331" s="467"/>
      <c r="AJ331" s="467"/>
      <c r="AK331" s="467"/>
      <c r="AL331" s="467"/>
      <c r="AM331" s="467"/>
      <c r="AN331" s="467"/>
      <c r="AO331" s="467"/>
      <c r="AP331" s="467"/>
      <c r="AQ331" s="467"/>
      <c r="AR331" s="467"/>
      <c r="AS331" s="467"/>
      <c r="AT331" s="467"/>
      <c r="AU331" s="467"/>
      <c r="AV331" s="467"/>
      <c r="AW331" s="467"/>
      <c r="AX331" s="467"/>
      <c r="AY331" s="467"/>
    </row>
    <row r="332" ht="14.25" customHeight="1">
      <c r="A332" s="549"/>
      <c r="B332" s="549"/>
      <c r="C332" s="549"/>
      <c r="D332" s="549"/>
      <c r="E332" s="549"/>
      <c r="F332" s="549"/>
      <c r="G332" s="815"/>
      <c r="H332" s="816"/>
      <c r="I332" s="816"/>
      <c r="J332" s="549"/>
      <c r="K332" s="549"/>
      <c r="L332" s="817"/>
      <c r="M332" s="549"/>
      <c r="N332" s="549"/>
      <c r="O332" s="817"/>
      <c r="P332" s="549"/>
      <c r="Q332" s="549"/>
      <c r="R332" s="549"/>
      <c r="S332" s="549"/>
      <c r="T332" s="549"/>
      <c r="U332" s="549"/>
      <c r="V332" s="549"/>
      <c r="W332" s="549"/>
      <c r="X332" s="549"/>
      <c r="Y332" s="597"/>
      <c r="Z332" s="597"/>
      <c r="AA332" s="597"/>
      <c r="AB332" s="745"/>
      <c r="AC332" s="745"/>
      <c r="AD332" s="745"/>
      <c r="AE332" s="549"/>
      <c r="AF332" s="467"/>
      <c r="AG332" s="467"/>
      <c r="AH332" s="467"/>
      <c r="AI332" s="467"/>
      <c r="AJ332" s="467"/>
      <c r="AK332" s="467"/>
      <c r="AL332" s="467"/>
      <c r="AM332" s="467"/>
      <c r="AN332" s="467"/>
      <c r="AO332" s="467"/>
      <c r="AP332" s="467"/>
      <c r="AQ332" s="467"/>
      <c r="AR332" s="467"/>
      <c r="AS332" s="467"/>
      <c r="AT332" s="467"/>
      <c r="AU332" s="467"/>
      <c r="AV332" s="467"/>
      <c r="AW332" s="467"/>
      <c r="AX332" s="467"/>
      <c r="AY332" s="467"/>
    </row>
    <row r="333" ht="14.25" customHeight="1">
      <c r="A333" s="549"/>
      <c r="B333" s="549"/>
      <c r="C333" s="549"/>
      <c r="D333" s="549"/>
      <c r="E333" s="549"/>
      <c r="F333" s="549"/>
      <c r="G333" s="815"/>
      <c r="H333" s="816"/>
      <c r="I333" s="816"/>
      <c r="J333" s="549"/>
      <c r="K333" s="549"/>
      <c r="L333" s="817"/>
      <c r="M333" s="549"/>
      <c r="N333" s="549"/>
      <c r="O333" s="817"/>
      <c r="P333" s="549"/>
      <c r="Q333" s="549"/>
      <c r="R333" s="549"/>
      <c r="S333" s="549"/>
      <c r="T333" s="549"/>
      <c r="U333" s="549"/>
      <c r="V333" s="549"/>
      <c r="W333" s="549"/>
      <c r="X333" s="549"/>
      <c r="Y333" s="597"/>
      <c r="Z333" s="597"/>
      <c r="AA333" s="597"/>
      <c r="AB333" s="745"/>
      <c r="AC333" s="745"/>
      <c r="AD333" s="745"/>
      <c r="AE333" s="549"/>
      <c r="AF333" s="467"/>
      <c r="AG333" s="467"/>
      <c r="AH333" s="467"/>
      <c r="AI333" s="467"/>
      <c r="AJ333" s="467"/>
      <c r="AK333" s="467"/>
      <c r="AL333" s="467"/>
      <c r="AM333" s="467"/>
      <c r="AN333" s="467"/>
      <c r="AO333" s="467"/>
      <c r="AP333" s="467"/>
      <c r="AQ333" s="467"/>
      <c r="AR333" s="467"/>
      <c r="AS333" s="467"/>
      <c r="AT333" s="467"/>
      <c r="AU333" s="467"/>
      <c r="AV333" s="467"/>
      <c r="AW333" s="467"/>
      <c r="AX333" s="467"/>
      <c r="AY333" s="467"/>
    </row>
    <row r="334" ht="14.25" customHeight="1">
      <c r="A334" s="549"/>
      <c r="B334" s="549"/>
      <c r="C334" s="549"/>
      <c r="D334" s="549"/>
      <c r="E334" s="549"/>
      <c r="F334" s="549"/>
      <c r="G334" s="815"/>
      <c r="H334" s="816"/>
      <c r="I334" s="816"/>
      <c r="J334" s="549"/>
      <c r="K334" s="549"/>
      <c r="L334" s="817"/>
      <c r="M334" s="549"/>
      <c r="N334" s="549"/>
      <c r="O334" s="817"/>
      <c r="P334" s="549"/>
      <c r="Q334" s="549"/>
      <c r="R334" s="549"/>
      <c r="S334" s="549"/>
      <c r="T334" s="549"/>
      <c r="U334" s="549"/>
      <c r="V334" s="549"/>
      <c r="W334" s="549"/>
      <c r="X334" s="549"/>
      <c r="Y334" s="597"/>
      <c r="Z334" s="597"/>
      <c r="AA334" s="597"/>
      <c r="AB334" s="745"/>
      <c r="AC334" s="745"/>
      <c r="AD334" s="745"/>
      <c r="AE334" s="549"/>
      <c r="AF334" s="467"/>
      <c r="AG334" s="467"/>
      <c r="AH334" s="467"/>
      <c r="AI334" s="467"/>
      <c r="AJ334" s="467"/>
      <c r="AK334" s="467"/>
      <c r="AL334" s="467"/>
      <c r="AM334" s="467"/>
      <c r="AN334" s="467"/>
      <c r="AO334" s="467"/>
      <c r="AP334" s="467"/>
      <c r="AQ334" s="467"/>
      <c r="AR334" s="467"/>
      <c r="AS334" s="467"/>
      <c r="AT334" s="467"/>
      <c r="AU334" s="467"/>
      <c r="AV334" s="467"/>
      <c r="AW334" s="467"/>
      <c r="AX334" s="467"/>
      <c r="AY334" s="467"/>
    </row>
    <row r="335" ht="14.25" customHeight="1">
      <c r="A335" s="549"/>
      <c r="B335" s="549"/>
      <c r="C335" s="549"/>
      <c r="D335" s="549"/>
      <c r="E335" s="549"/>
      <c r="F335" s="549"/>
      <c r="G335" s="815"/>
      <c r="H335" s="816"/>
      <c r="I335" s="816"/>
      <c r="J335" s="549"/>
      <c r="K335" s="549"/>
      <c r="L335" s="817"/>
      <c r="M335" s="549"/>
      <c r="N335" s="549"/>
      <c r="O335" s="817"/>
      <c r="P335" s="549"/>
      <c r="Q335" s="549"/>
      <c r="R335" s="549"/>
      <c r="S335" s="549"/>
      <c r="T335" s="549"/>
      <c r="U335" s="549"/>
      <c r="V335" s="549"/>
      <c r="W335" s="549"/>
      <c r="X335" s="549"/>
      <c r="Y335" s="597"/>
      <c r="Z335" s="597"/>
      <c r="AA335" s="597"/>
      <c r="AB335" s="745"/>
      <c r="AC335" s="745"/>
      <c r="AD335" s="745"/>
      <c r="AE335" s="549"/>
      <c r="AF335" s="467"/>
      <c r="AG335" s="467"/>
      <c r="AH335" s="467"/>
      <c r="AI335" s="467"/>
      <c r="AJ335" s="467"/>
      <c r="AK335" s="467"/>
      <c r="AL335" s="467"/>
      <c r="AM335" s="467"/>
      <c r="AN335" s="467"/>
      <c r="AO335" s="467"/>
      <c r="AP335" s="467"/>
      <c r="AQ335" s="467"/>
      <c r="AR335" s="467"/>
      <c r="AS335" s="467"/>
      <c r="AT335" s="467"/>
      <c r="AU335" s="467"/>
      <c r="AV335" s="467"/>
      <c r="AW335" s="467"/>
      <c r="AX335" s="467"/>
      <c r="AY335" s="467"/>
    </row>
    <row r="336" ht="14.25" customHeight="1">
      <c r="A336" s="549"/>
      <c r="B336" s="549"/>
      <c r="C336" s="549"/>
      <c r="D336" s="549"/>
      <c r="E336" s="549"/>
      <c r="F336" s="549"/>
      <c r="G336" s="815"/>
      <c r="H336" s="816"/>
      <c r="I336" s="816"/>
      <c r="J336" s="549"/>
      <c r="K336" s="549"/>
      <c r="L336" s="817"/>
      <c r="M336" s="549"/>
      <c r="N336" s="549"/>
      <c r="O336" s="817"/>
      <c r="P336" s="549"/>
      <c r="Q336" s="549"/>
      <c r="R336" s="549"/>
      <c r="S336" s="549"/>
      <c r="T336" s="549"/>
      <c r="U336" s="549"/>
      <c r="V336" s="549"/>
      <c r="W336" s="549"/>
      <c r="X336" s="549"/>
      <c r="Y336" s="597"/>
      <c r="Z336" s="597"/>
      <c r="AA336" s="597"/>
      <c r="AB336" s="745"/>
      <c r="AC336" s="745"/>
      <c r="AD336" s="745"/>
      <c r="AE336" s="549"/>
      <c r="AF336" s="467"/>
      <c r="AG336" s="467"/>
      <c r="AH336" s="467"/>
      <c r="AI336" s="467"/>
      <c r="AJ336" s="467"/>
      <c r="AK336" s="467"/>
      <c r="AL336" s="467"/>
      <c r="AM336" s="467"/>
      <c r="AN336" s="467"/>
      <c r="AO336" s="467"/>
      <c r="AP336" s="467"/>
      <c r="AQ336" s="467"/>
      <c r="AR336" s="467"/>
      <c r="AS336" s="467"/>
      <c r="AT336" s="467"/>
      <c r="AU336" s="467"/>
      <c r="AV336" s="467"/>
      <c r="AW336" s="467"/>
      <c r="AX336" s="467"/>
      <c r="AY336" s="467"/>
    </row>
    <row r="337" ht="14.25" customHeight="1">
      <c r="A337" s="549"/>
      <c r="B337" s="549"/>
      <c r="C337" s="549"/>
      <c r="D337" s="549"/>
      <c r="E337" s="549"/>
      <c r="F337" s="549"/>
      <c r="G337" s="815"/>
      <c r="H337" s="816"/>
      <c r="I337" s="816"/>
      <c r="J337" s="549"/>
      <c r="K337" s="549"/>
      <c r="L337" s="817"/>
      <c r="M337" s="549"/>
      <c r="N337" s="549"/>
      <c r="O337" s="817"/>
      <c r="P337" s="549"/>
      <c r="Q337" s="549"/>
      <c r="R337" s="549"/>
      <c r="S337" s="549"/>
      <c r="T337" s="549"/>
      <c r="U337" s="549"/>
      <c r="V337" s="549"/>
      <c r="W337" s="549"/>
      <c r="X337" s="549"/>
      <c r="Y337" s="597"/>
      <c r="Z337" s="597"/>
      <c r="AA337" s="597"/>
      <c r="AB337" s="745"/>
      <c r="AC337" s="745"/>
      <c r="AD337" s="745"/>
      <c r="AE337" s="549"/>
      <c r="AF337" s="467"/>
      <c r="AG337" s="467"/>
      <c r="AH337" s="467"/>
      <c r="AI337" s="467"/>
      <c r="AJ337" s="467"/>
      <c r="AK337" s="467"/>
      <c r="AL337" s="467"/>
      <c r="AM337" s="467"/>
      <c r="AN337" s="467"/>
      <c r="AO337" s="467"/>
      <c r="AP337" s="467"/>
      <c r="AQ337" s="467"/>
      <c r="AR337" s="467"/>
      <c r="AS337" s="467"/>
      <c r="AT337" s="467"/>
      <c r="AU337" s="467"/>
      <c r="AV337" s="467"/>
      <c r="AW337" s="467"/>
      <c r="AX337" s="467"/>
      <c r="AY337" s="467"/>
    </row>
    <row r="338" ht="14.25" customHeight="1">
      <c r="A338" s="549"/>
      <c r="B338" s="549"/>
      <c r="C338" s="549"/>
      <c r="D338" s="549"/>
      <c r="E338" s="549"/>
      <c r="F338" s="549"/>
      <c r="G338" s="815"/>
      <c r="H338" s="816"/>
      <c r="I338" s="816"/>
      <c r="J338" s="549"/>
      <c r="K338" s="549"/>
      <c r="L338" s="817"/>
      <c r="M338" s="549"/>
      <c r="N338" s="549"/>
      <c r="O338" s="817"/>
      <c r="P338" s="549"/>
      <c r="Q338" s="549"/>
      <c r="R338" s="549"/>
      <c r="S338" s="549"/>
      <c r="T338" s="549"/>
      <c r="U338" s="549"/>
      <c r="V338" s="549"/>
      <c r="W338" s="549"/>
      <c r="X338" s="549"/>
      <c r="Y338" s="597"/>
      <c r="Z338" s="597"/>
      <c r="AA338" s="597"/>
      <c r="AB338" s="745"/>
      <c r="AC338" s="745"/>
      <c r="AD338" s="745"/>
      <c r="AE338" s="549"/>
      <c r="AF338" s="467"/>
      <c r="AG338" s="467"/>
      <c r="AH338" s="467"/>
      <c r="AI338" s="467"/>
      <c r="AJ338" s="467"/>
      <c r="AK338" s="467"/>
      <c r="AL338" s="467"/>
      <c r="AM338" s="467"/>
      <c r="AN338" s="467"/>
      <c r="AO338" s="467"/>
      <c r="AP338" s="467"/>
      <c r="AQ338" s="467"/>
      <c r="AR338" s="467"/>
      <c r="AS338" s="467"/>
      <c r="AT338" s="467"/>
      <c r="AU338" s="467"/>
      <c r="AV338" s="467"/>
      <c r="AW338" s="467"/>
      <c r="AX338" s="467"/>
      <c r="AY338" s="467"/>
    </row>
    <row r="339" ht="14.25" customHeight="1">
      <c r="A339" s="549"/>
      <c r="B339" s="549"/>
      <c r="C339" s="549"/>
      <c r="D339" s="549"/>
      <c r="E339" s="549"/>
      <c r="F339" s="549"/>
      <c r="G339" s="815"/>
      <c r="H339" s="816"/>
      <c r="I339" s="816"/>
      <c r="J339" s="549"/>
      <c r="K339" s="549"/>
      <c r="L339" s="817"/>
      <c r="M339" s="549"/>
      <c r="N339" s="549"/>
      <c r="O339" s="817"/>
      <c r="P339" s="549"/>
      <c r="Q339" s="549"/>
      <c r="R339" s="549"/>
      <c r="S339" s="549"/>
      <c r="T339" s="549"/>
      <c r="U339" s="549"/>
      <c r="V339" s="549"/>
      <c r="W339" s="549"/>
      <c r="X339" s="549"/>
      <c r="Y339" s="597"/>
      <c r="Z339" s="597"/>
      <c r="AA339" s="597"/>
      <c r="AB339" s="745"/>
      <c r="AC339" s="745"/>
      <c r="AD339" s="745"/>
      <c r="AE339" s="549"/>
      <c r="AF339" s="467"/>
      <c r="AG339" s="467"/>
      <c r="AH339" s="467"/>
      <c r="AI339" s="467"/>
      <c r="AJ339" s="467"/>
      <c r="AK339" s="467"/>
      <c r="AL339" s="467"/>
      <c r="AM339" s="467"/>
      <c r="AN339" s="467"/>
      <c r="AO339" s="467"/>
      <c r="AP339" s="467"/>
      <c r="AQ339" s="467"/>
      <c r="AR339" s="467"/>
      <c r="AS339" s="467"/>
      <c r="AT339" s="467"/>
      <c r="AU339" s="467"/>
      <c r="AV339" s="467"/>
      <c r="AW339" s="467"/>
      <c r="AX339" s="467"/>
      <c r="AY339" s="467"/>
    </row>
    <row r="340" ht="14.25" customHeight="1">
      <c r="A340" s="549"/>
      <c r="B340" s="549"/>
      <c r="C340" s="549"/>
      <c r="D340" s="549"/>
      <c r="E340" s="549"/>
      <c r="F340" s="549"/>
      <c r="G340" s="815"/>
      <c r="H340" s="816"/>
      <c r="I340" s="816"/>
      <c r="J340" s="549"/>
      <c r="K340" s="549"/>
      <c r="L340" s="817"/>
      <c r="M340" s="549"/>
      <c r="N340" s="549"/>
      <c r="O340" s="817"/>
      <c r="P340" s="549"/>
      <c r="Q340" s="549"/>
      <c r="R340" s="549"/>
      <c r="S340" s="549"/>
      <c r="T340" s="549"/>
      <c r="U340" s="549"/>
      <c r="V340" s="549"/>
      <c r="W340" s="549"/>
      <c r="X340" s="549"/>
      <c r="Y340" s="597"/>
      <c r="Z340" s="597"/>
      <c r="AA340" s="597"/>
      <c r="AB340" s="745"/>
      <c r="AC340" s="745"/>
      <c r="AD340" s="745"/>
      <c r="AE340" s="549"/>
      <c r="AF340" s="467"/>
      <c r="AG340" s="467"/>
      <c r="AH340" s="467"/>
      <c r="AI340" s="467"/>
      <c r="AJ340" s="467"/>
      <c r="AK340" s="467"/>
      <c r="AL340" s="467"/>
      <c r="AM340" s="467"/>
      <c r="AN340" s="467"/>
      <c r="AO340" s="467"/>
      <c r="AP340" s="467"/>
      <c r="AQ340" s="467"/>
      <c r="AR340" s="467"/>
      <c r="AS340" s="467"/>
      <c r="AT340" s="467"/>
      <c r="AU340" s="467"/>
      <c r="AV340" s="467"/>
      <c r="AW340" s="467"/>
      <c r="AX340" s="467"/>
      <c r="AY340" s="467"/>
    </row>
    <row r="341" ht="14.25" customHeight="1">
      <c r="A341" s="549"/>
      <c r="B341" s="549"/>
      <c r="C341" s="549"/>
      <c r="D341" s="549"/>
      <c r="E341" s="549"/>
      <c r="F341" s="549"/>
      <c r="G341" s="815"/>
      <c r="H341" s="816"/>
      <c r="I341" s="816"/>
      <c r="J341" s="549"/>
      <c r="K341" s="549"/>
      <c r="L341" s="817"/>
      <c r="M341" s="549"/>
      <c r="N341" s="549"/>
      <c r="O341" s="817"/>
      <c r="P341" s="549"/>
      <c r="Q341" s="549"/>
      <c r="R341" s="549"/>
      <c r="S341" s="549"/>
      <c r="T341" s="549"/>
      <c r="U341" s="549"/>
      <c r="V341" s="549"/>
      <c r="W341" s="549"/>
      <c r="X341" s="549"/>
      <c r="Y341" s="597"/>
      <c r="Z341" s="597"/>
      <c r="AA341" s="597"/>
      <c r="AB341" s="745"/>
      <c r="AC341" s="745"/>
      <c r="AD341" s="745"/>
      <c r="AE341" s="549"/>
      <c r="AF341" s="467"/>
      <c r="AG341" s="467"/>
      <c r="AH341" s="467"/>
      <c r="AI341" s="467"/>
      <c r="AJ341" s="467"/>
      <c r="AK341" s="467"/>
      <c r="AL341" s="467"/>
      <c r="AM341" s="467"/>
      <c r="AN341" s="467"/>
      <c r="AO341" s="467"/>
      <c r="AP341" s="467"/>
      <c r="AQ341" s="467"/>
      <c r="AR341" s="467"/>
      <c r="AS341" s="467"/>
      <c r="AT341" s="467"/>
      <c r="AU341" s="467"/>
      <c r="AV341" s="467"/>
      <c r="AW341" s="467"/>
      <c r="AX341" s="467"/>
      <c r="AY341" s="467"/>
    </row>
    <row r="342" ht="14.25" customHeight="1">
      <c r="A342" s="549"/>
      <c r="B342" s="549"/>
      <c r="C342" s="549"/>
      <c r="D342" s="549"/>
      <c r="E342" s="549"/>
      <c r="F342" s="549"/>
      <c r="G342" s="815"/>
      <c r="H342" s="816"/>
      <c r="I342" s="816"/>
      <c r="J342" s="549"/>
      <c r="K342" s="549"/>
      <c r="L342" s="817"/>
      <c r="M342" s="549"/>
      <c r="N342" s="549"/>
      <c r="O342" s="817"/>
      <c r="P342" s="549"/>
      <c r="Q342" s="549"/>
      <c r="R342" s="549"/>
      <c r="S342" s="549"/>
      <c r="T342" s="549"/>
      <c r="U342" s="549"/>
      <c r="V342" s="549"/>
      <c r="W342" s="549"/>
      <c r="X342" s="549"/>
      <c r="Y342" s="597"/>
      <c r="Z342" s="597"/>
      <c r="AA342" s="597"/>
      <c r="AB342" s="745"/>
      <c r="AC342" s="745"/>
      <c r="AD342" s="745"/>
      <c r="AE342" s="549"/>
      <c r="AF342" s="467"/>
      <c r="AG342" s="467"/>
      <c r="AH342" s="467"/>
      <c r="AI342" s="467"/>
      <c r="AJ342" s="467"/>
      <c r="AK342" s="467"/>
      <c r="AL342" s="467"/>
      <c r="AM342" s="467"/>
      <c r="AN342" s="467"/>
      <c r="AO342" s="467"/>
      <c r="AP342" s="467"/>
      <c r="AQ342" s="467"/>
      <c r="AR342" s="467"/>
      <c r="AS342" s="467"/>
      <c r="AT342" s="467"/>
      <c r="AU342" s="467"/>
      <c r="AV342" s="467"/>
      <c r="AW342" s="467"/>
      <c r="AX342" s="467"/>
      <c r="AY342" s="467"/>
    </row>
    <row r="343" ht="14.25" customHeight="1">
      <c r="A343" s="549"/>
      <c r="B343" s="549"/>
      <c r="C343" s="549"/>
      <c r="D343" s="549"/>
      <c r="E343" s="549"/>
      <c r="F343" s="549"/>
      <c r="G343" s="815"/>
      <c r="H343" s="816"/>
      <c r="I343" s="816"/>
      <c r="J343" s="549"/>
      <c r="K343" s="549"/>
      <c r="L343" s="817"/>
      <c r="M343" s="549"/>
      <c r="N343" s="549"/>
      <c r="O343" s="817"/>
      <c r="P343" s="549"/>
      <c r="Q343" s="549"/>
      <c r="R343" s="549"/>
      <c r="S343" s="549"/>
      <c r="T343" s="549"/>
      <c r="U343" s="549"/>
      <c r="V343" s="549"/>
      <c r="W343" s="549"/>
      <c r="X343" s="549"/>
      <c r="Y343" s="597"/>
      <c r="Z343" s="597"/>
      <c r="AA343" s="597"/>
      <c r="AB343" s="745"/>
      <c r="AC343" s="745"/>
      <c r="AD343" s="745"/>
      <c r="AE343" s="549"/>
      <c r="AF343" s="467"/>
      <c r="AG343" s="467"/>
      <c r="AH343" s="467"/>
      <c r="AI343" s="467"/>
      <c r="AJ343" s="467"/>
      <c r="AK343" s="467"/>
      <c r="AL343" s="467"/>
      <c r="AM343" s="467"/>
      <c r="AN343" s="467"/>
      <c r="AO343" s="467"/>
      <c r="AP343" s="467"/>
      <c r="AQ343" s="467"/>
      <c r="AR343" s="467"/>
      <c r="AS343" s="467"/>
      <c r="AT343" s="467"/>
      <c r="AU343" s="467"/>
      <c r="AV343" s="467"/>
      <c r="AW343" s="467"/>
      <c r="AX343" s="467"/>
      <c r="AY343" s="467"/>
    </row>
    <row r="344" ht="14.25" customHeight="1">
      <c r="A344" s="549"/>
      <c r="B344" s="549"/>
      <c r="C344" s="549"/>
      <c r="D344" s="549"/>
      <c r="E344" s="549"/>
      <c r="F344" s="549"/>
      <c r="G344" s="815"/>
      <c r="H344" s="816"/>
      <c r="I344" s="816"/>
      <c r="J344" s="549"/>
      <c r="K344" s="549"/>
      <c r="L344" s="817"/>
      <c r="M344" s="549"/>
      <c r="N344" s="549"/>
      <c r="O344" s="817"/>
      <c r="P344" s="549"/>
      <c r="Q344" s="549"/>
      <c r="R344" s="549"/>
      <c r="S344" s="549"/>
      <c r="T344" s="549"/>
      <c r="U344" s="549"/>
      <c r="V344" s="549"/>
      <c r="W344" s="549"/>
      <c r="X344" s="549"/>
      <c r="Y344" s="597"/>
      <c r="Z344" s="597"/>
      <c r="AA344" s="597"/>
      <c r="AB344" s="745"/>
      <c r="AC344" s="745"/>
      <c r="AD344" s="745"/>
      <c r="AE344" s="549"/>
      <c r="AF344" s="467"/>
      <c r="AG344" s="467"/>
      <c r="AH344" s="467"/>
      <c r="AI344" s="467"/>
      <c r="AJ344" s="467"/>
      <c r="AK344" s="467"/>
      <c r="AL344" s="467"/>
      <c r="AM344" s="467"/>
      <c r="AN344" s="467"/>
      <c r="AO344" s="467"/>
      <c r="AP344" s="467"/>
      <c r="AQ344" s="467"/>
      <c r="AR344" s="467"/>
      <c r="AS344" s="467"/>
      <c r="AT344" s="467"/>
      <c r="AU344" s="467"/>
      <c r="AV344" s="467"/>
      <c r="AW344" s="467"/>
      <c r="AX344" s="467"/>
      <c r="AY344" s="467"/>
    </row>
    <row r="345" ht="14.25" customHeight="1">
      <c r="A345" s="549"/>
      <c r="B345" s="549"/>
      <c r="C345" s="549"/>
      <c r="D345" s="549"/>
      <c r="E345" s="549"/>
      <c r="F345" s="549"/>
      <c r="G345" s="815"/>
      <c r="H345" s="816"/>
      <c r="I345" s="816"/>
      <c r="J345" s="549"/>
      <c r="K345" s="549"/>
      <c r="L345" s="817"/>
      <c r="M345" s="549"/>
      <c r="N345" s="549"/>
      <c r="O345" s="817"/>
      <c r="P345" s="549"/>
      <c r="Q345" s="549"/>
      <c r="R345" s="549"/>
      <c r="S345" s="549"/>
      <c r="T345" s="549"/>
      <c r="U345" s="549"/>
      <c r="V345" s="549"/>
      <c r="W345" s="549"/>
      <c r="X345" s="549"/>
      <c r="Y345" s="597"/>
      <c r="Z345" s="597"/>
      <c r="AA345" s="597"/>
      <c r="AB345" s="745"/>
      <c r="AC345" s="745"/>
      <c r="AD345" s="745"/>
      <c r="AE345" s="549"/>
      <c r="AF345" s="467"/>
      <c r="AG345" s="467"/>
      <c r="AH345" s="467"/>
      <c r="AI345" s="467"/>
      <c r="AJ345" s="467"/>
      <c r="AK345" s="467"/>
      <c r="AL345" s="467"/>
      <c r="AM345" s="467"/>
      <c r="AN345" s="467"/>
      <c r="AO345" s="467"/>
      <c r="AP345" s="467"/>
      <c r="AQ345" s="467"/>
      <c r="AR345" s="467"/>
      <c r="AS345" s="467"/>
      <c r="AT345" s="467"/>
      <c r="AU345" s="467"/>
      <c r="AV345" s="467"/>
      <c r="AW345" s="467"/>
      <c r="AX345" s="467"/>
      <c r="AY345" s="467"/>
    </row>
    <row r="346" ht="14.25" customHeight="1">
      <c r="A346" s="549"/>
      <c r="B346" s="549"/>
      <c r="C346" s="549"/>
      <c r="D346" s="549"/>
      <c r="E346" s="549"/>
      <c r="F346" s="549"/>
      <c r="G346" s="815"/>
      <c r="H346" s="816"/>
      <c r="I346" s="816"/>
      <c r="J346" s="549"/>
      <c r="K346" s="549"/>
      <c r="L346" s="817"/>
      <c r="M346" s="549"/>
      <c r="N346" s="549"/>
      <c r="O346" s="817"/>
      <c r="P346" s="549"/>
      <c r="Q346" s="549"/>
      <c r="R346" s="549"/>
      <c r="S346" s="549"/>
      <c r="T346" s="549"/>
      <c r="U346" s="549"/>
      <c r="V346" s="549"/>
      <c r="W346" s="549"/>
      <c r="X346" s="549"/>
      <c r="Y346" s="597"/>
      <c r="Z346" s="597"/>
      <c r="AA346" s="597"/>
      <c r="AB346" s="745"/>
      <c r="AC346" s="745"/>
      <c r="AD346" s="745"/>
      <c r="AE346" s="549"/>
      <c r="AF346" s="467"/>
      <c r="AG346" s="467"/>
      <c r="AH346" s="467"/>
      <c r="AI346" s="467"/>
      <c r="AJ346" s="467"/>
      <c r="AK346" s="467"/>
      <c r="AL346" s="467"/>
      <c r="AM346" s="467"/>
      <c r="AN346" s="467"/>
      <c r="AO346" s="467"/>
      <c r="AP346" s="467"/>
      <c r="AQ346" s="467"/>
      <c r="AR346" s="467"/>
      <c r="AS346" s="467"/>
      <c r="AT346" s="467"/>
      <c r="AU346" s="467"/>
      <c r="AV346" s="467"/>
      <c r="AW346" s="467"/>
      <c r="AX346" s="467"/>
      <c r="AY346" s="467"/>
    </row>
    <row r="347" ht="14.25" customHeight="1">
      <c r="A347" s="549"/>
      <c r="B347" s="549"/>
      <c r="C347" s="549"/>
      <c r="D347" s="549"/>
      <c r="E347" s="549"/>
      <c r="F347" s="549"/>
      <c r="G347" s="815"/>
      <c r="H347" s="816"/>
      <c r="I347" s="816"/>
      <c r="J347" s="549"/>
      <c r="K347" s="549"/>
      <c r="L347" s="817"/>
      <c r="M347" s="549"/>
      <c r="N347" s="549"/>
      <c r="O347" s="817"/>
      <c r="P347" s="549"/>
      <c r="Q347" s="549"/>
      <c r="R347" s="549"/>
      <c r="S347" s="549"/>
      <c r="T347" s="549"/>
      <c r="U347" s="549"/>
      <c r="V347" s="549"/>
      <c r="W347" s="549"/>
      <c r="X347" s="549"/>
      <c r="Y347" s="597"/>
      <c r="Z347" s="597"/>
      <c r="AA347" s="597"/>
      <c r="AB347" s="745"/>
      <c r="AC347" s="745"/>
      <c r="AD347" s="745"/>
      <c r="AE347" s="549"/>
      <c r="AF347" s="467"/>
      <c r="AG347" s="467"/>
      <c r="AH347" s="467"/>
      <c r="AI347" s="467"/>
      <c r="AJ347" s="467"/>
      <c r="AK347" s="467"/>
      <c r="AL347" s="467"/>
      <c r="AM347" s="467"/>
      <c r="AN347" s="467"/>
      <c r="AO347" s="467"/>
      <c r="AP347" s="467"/>
      <c r="AQ347" s="467"/>
      <c r="AR347" s="467"/>
      <c r="AS347" s="467"/>
      <c r="AT347" s="467"/>
      <c r="AU347" s="467"/>
      <c r="AV347" s="467"/>
      <c r="AW347" s="467"/>
      <c r="AX347" s="467"/>
      <c r="AY347" s="467"/>
    </row>
    <row r="348" ht="14.25" customHeight="1">
      <c r="A348" s="549"/>
      <c r="B348" s="549"/>
      <c r="C348" s="549"/>
      <c r="D348" s="549"/>
      <c r="E348" s="549"/>
      <c r="F348" s="549"/>
      <c r="G348" s="815"/>
      <c r="H348" s="816"/>
      <c r="I348" s="816"/>
      <c r="J348" s="549"/>
      <c r="K348" s="549"/>
      <c r="L348" s="817"/>
      <c r="M348" s="549"/>
      <c r="N348" s="549"/>
      <c r="O348" s="817"/>
      <c r="P348" s="549"/>
      <c r="Q348" s="549"/>
      <c r="R348" s="549"/>
      <c r="S348" s="549"/>
      <c r="T348" s="549"/>
      <c r="U348" s="549"/>
      <c r="V348" s="549"/>
      <c r="W348" s="549"/>
      <c r="X348" s="549"/>
      <c r="Y348" s="597"/>
      <c r="Z348" s="597"/>
      <c r="AA348" s="597"/>
      <c r="AB348" s="745"/>
      <c r="AC348" s="745"/>
      <c r="AD348" s="745"/>
      <c r="AE348" s="549"/>
      <c r="AF348" s="467"/>
      <c r="AG348" s="467"/>
      <c r="AH348" s="467"/>
      <c r="AI348" s="467"/>
      <c r="AJ348" s="467"/>
      <c r="AK348" s="467"/>
      <c r="AL348" s="467"/>
      <c r="AM348" s="467"/>
      <c r="AN348" s="467"/>
      <c r="AO348" s="467"/>
      <c r="AP348" s="467"/>
      <c r="AQ348" s="467"/>
      <c r="AR348" s="467"/>
      <c r="AS348" s="467"/>
      <c r="AT348" s="467"/>
      <c r="AU348" s="467"/>
      <c r="AV348" s="467"/>
      <c r="AW348" s="467"/>
      <c r="AX348" s="467"/>
      <c r="AY348" s="467"/>
    </row>
    <row r="349" ht="14.25" customHeight="1">
      <c r="A349" s="549"/>
      <c r="B349" s="549"/>
      <c r="C349" s="549"/>
      <c r="D349" s="549"/>
      <c r="E349" s="549"/>
      <c r="F349" s="549"/>
      <c r="G349" s="815"/>
      <c r="H349" s="816"/>
      <c r="I349" s="816"/>
      <c r="J349" s="549"/>
      <c r="K349" s="549"/>
      <c r="L349" s="817"/>
      <c r="M349" s="549"/>
      <c r="N349" s="549"/>
      <c r="O349" s="817"/>
      <c r="P349" s="549"/>
      <c r="Q349" s="549"/>
      <c r="R349" s="549"/>
      <c r="S349" s="549"/>
      <c r="T349" s="549"/>
      <c r="U349" s="549"/>
      <c r="V349" s="549"/>
      <c r="W349" s="549"/>
      <c r="X349" s="549"/>
      <c r="Y349" s="597"/>
      <c r="Z349" s="597"/>
      <c r="AA349" s="597"/>
      <c r="AB349" s="745"/>
      <c r="AC349" s="745"/>
      <c r="AD349" s="745"/>
      <c r="AE349" s="549"/>
      <c r="AF349" s="467"/>
      <c r="AG349" s="467"/>
      <c r="AH349" s="467"/>
      <c r="AI349" s="467"/>
      <c r="AJ349" s="467"/>
      <c r="AK349" s="467"/>
      <c r="AL349" s="467"/>
      <c r="AM349" s="467"/>
      <c r="AN349" s="467"/>
      <c r="AO349" s="467"/>
      <c r="AP349" s="467"/>
      <c r="AQ349" s="467"/>
      <c r="AR349" s="467"/>
      <c r="AS349" s="467"/>
      <c r="AT349" s="467"/>
      <c r="AU349" s="467"/>
      <c r="AV349" s="467"/>
      <c r="AW349" s="467"/>
      <c r="AX349" s="467"/>
      <c r="AY349" s="467"/>
    </row>
    <row r="350" ht="14.25" customHeight="1">
      <c r="A350" s="549"/>
      <c r="B350" s="549"/>
      <c r="C350" s="549"/>
      <c r="D350" s="549"/>
      <c r="E350" s="549"/>
      <c r="F350" s="549"/>
      <c r="G350" s="815"/>
      <c r="H350" s="816"/>
      <c r="I350" s="816"/>
      <c r="J350" s="549"/>
      <c r="K350" s="549"/>
      <c r="L350" s="817"/>
      <c r="M350" s="549"/>
      <c r="N350" s="549"/>
      <c r="O350" s="817"/>
      <c r="P350" s="549"/>
      <c r="Q350" s="549"/>
      <c r="R350" s="549"/>
      <c r="S350" s="549"/>
      <c r="T350" s="549"/>
      <c r="U350" s="549"/>
      <c r="V350" s="549"/>
      <c r="W350" s="549"/>
      <c r="X350" s="549"/>
      <c r="Y350" s="597"/>
      <c r="Z350" s="597"/>
      <c r="AA350" s="597"/>
      <c r="AB350" s="745"/>
      <c r="AC350" s="745"/>
      <c r="AD350" s="745"/>
      <c r="AE350" s="549"/>
      <c r="AF350" s="467"/>
      <c r="AG350" s="467"/>
      <c r="AH350" s="467"/>
      <c r="AI350" s="467"/>
      <c r="AJ350" s="467"/>
      <c r="AK350" s="467"/>
      <c r="AL350" s="467"/>
      <c r="AM350" s="467"/>
      <c r="AN350" s="467"/>
      <c r="AO350" s="467"/>
      <c r="AP350" s="467"/>
      <c r="AQ350" s="467"/>
      <c r="AR350" s="467"/>
      <c r="AS350" s="467"/>
      <c r="AT350" s="467"/>
      <c r="AU350" s="467"/>
      <c r="AV350" s="467"/>
      <c r="AW350" s="467"/>
      <c r="AX350" s="467"/>
      <c r="AY350" s="467"/>
    </row>
    <row r="351" ht="14.25" customHeight="1">
      <c r="A351" s="549"/>
      <c r="B351" s="549"/>
      <c r="C351" s="549"/>
      <c r="D351" s="549"/>
      <c r="E351" s="549"/>
      <c r="F351" s="549"/>
      <c r="G351" s="815"/>
      <c r="H351" s="816"/>
      <c r="I351" s="816"/>
      <c r="J351" s="549"/>
      <c r="K351" s="549"/>
      <c r="L351" s="817"/>
      <c r="M351" s="549"/>
      <c r="N351" s="549"/>
      <c r="O351" s="817"/>
      <c r="P351" s="549"/>
      <c r="Q351" s="549"/>
      <c r="R351" s="549"/>
      <c r="S351" s="549"/>
      <c r="T351" s="549"/>
      <c r="U351" s="549"/>
      <c r="V351" s="549"/>
      <c r="W351" s="549"/>
      <c r="X351" s="549"/>
      <c r="Y351" s="597"/>
      <c r="Z351" s="597"/>
      <c r="AA351" s="597"/>
      <c r="AB351" s="745"/>
      <c r="AC351" s="745"/>
      <c r="AD351" s="745"/>
      <c r="AE351" s="549"/>
      <c r="AF351" s="467"/>
      <c r="AG351" s="467"/>
      <c r="AH351" s="467"/>
      <c r="AI351" s="467"/>
      <c r="AJ351" s="467"/>
      <c r="AK351" s="467"/>
      <c r="AL351" s="467"/>
      <c r="AM351" s="467"/>
      <c r="AN351" s="467"/>
      <c r="AO351" s="467"/>
      <c r="AP351" s="467"/>
      <c r="AQ351" s="467"/>
      <c r="AR351" s="467"/>
      <c r="AS351" s="467"/>
      <c r="AT351" s="467"/>
      <c r="AU351" s="467"/>
      <c r="AV351" s="467"/>
      <c r="AW351" s="467"/>
      <c r="AX351" s="467"/>
      <c r="AY351" s="467"/>
    </row>
    <row r="352" ht="14.25" customHeight="1">
      <c r="A352" s="549"/>
      <c r="B352" s="549"/>
      <c r="C352" s="549"/>
      <c r="D352" s="549"/>
      <c r="E352" s="549"/>
      <c r="F352" s="549"/>
      <c r="G352" s="815"/>
      <c r="H352" s="816"/>
      <c r="I352" s="816"/>
      <c r="J352" s="549"/>
      <c r="K352" s="549"/>
      <c r="L352" s="817"/>
      <c r="M352" s="549"/>
      <c r="N352" s="549"/>
      <c r="O352" s="817"/>
      <c r="P352" s="549"/>
      <c r="Q352" s="549"/>
      <c r="R352" s="549"/>
      <c r="S352" s="549"/>
      <c r="T352" s="549"/>
      <c r="U352" s="549"/>
      <c r="V352" s="549"/>
      <c r="W352" s="549"/>
      <c r="X352" s="549"/>
      <c r="Y352" s="597"/>
      <c r="Z352" s="597"/>
      <c r="AA352" s="597"/>
      <c r="AB352" s="745"/>
      <c r="AC352" s="745"/>
      <c r="AD352" s="745"/>
      <c r="AE352" s="549"/>
      <c r="AF352" s="467"/>
      <c r="AG352" s="467"/>
      <c r="AH352" s="467"/>
      <c r="AI352" s="467"/>
      <c r="AJ352" s="467"/>
      <c r="AK352" s="467"/>
      <c r="AL352" s="467"/>
      <c r="AM352" s="467"/>
      <c r="AN352" s="467"/>
      <c r="AO352" s="467"/>
      <c r="AP352" s="467"/>
      <c r="AQ352" s="467"/>
      <c r="AR352" s="467"/>
      <c r="AS352" s="467"/>
      <c r="AT352" s="467"/>
      <c r="AU352" s="467"/>
      <c r="AV352" s="467"/>
      <c r="AW352" s="467"/>
      <c r="AX352" s="467"/>
      <c r="AY352" s="467"/>
    </row>
    <row r="353" ht="14.25" customHeight="1">
      <c r="A353" s="549"/>
      <c r="B353" s="549"/>
      <c r="C353" s="549"/>
      <c r="D353" s="549"/>
      <c r="E353" s="549"/>
      <c r="F353" s="549"/>
      <c r="G353" s="815"/>
      <c r="H353" s="816"/>
      <c r="I353" s="816"/>
      <c r="J353" s="549"/>
      <c r="K353" s="549"/>
      <c r="L353" s="817"/>
      <c r="M353" s="549"/>
      <c r="N353" s="549"/>
      <c r="O353" s="817"/>
      <c r="P353" s="549"/>
      <c r="Q353" s="549"/>
      <c r="R353" s="549"/>
      <c r="S353" s="549"/>
      <c r="T353" s="549"/>
      <c r="U353" s="549"/>
      <c r="V353" s="549"/>
      <c r="W353" s="549"/>
      <c r="X353" s="549"/>
      <c r="Y353" s="597"/>
      <c r="Z353" s="597"/>
      <c r="AA353" s="597"/>
      <c r="AB353" s="745"/>
      <c r="AC353" s="745"/>
      <c r="AD353" s="745"/>
      <c r="AE353" s="549"/>
      <c r="AF353" s="467"/>
      <c r="AG353" s="467"/>
      <c r="AH353" s="467"/>
      <c r="AI353" s="467"/>
      <c r="AJ353" s="467"/>
      <c r="AK353" s="467"/>
      <c r="AL353" s="467"/>
      <c r="AM353" s="467"/>
      <c r="AN353" s="467"/>
      <c r="AO353" s="467"/>
      <c r="AP353" s="467"/>
      <c r="AQ353" s="467"/>
      <c r="AR353" s="467"/>
      <c r="AS353" s="467"/>
      <c r="AT353" s="467"/>
      <c r="AU353" s="467"/>
      <c r="AV353" s="467"/>
      <c r="AW353" s="467"/>
      <c r="AX353" s="467"/>
      <c r="AY353" s="467"/>
    </row>
    <row r="354" ht="14.25" customHeight="1">
      <c r="A354" s="549"/>
      <c r="B354" s="549"/>
      <c r="C354" s="549"/>
      <c r="D354" s="549"/>
      <c r="E354" s="549"/>
      <c r="F354" s="549"/>
      <c r="G354" s="815"/>
      <c r="H354" s="816"/>
      <c r="I354" s="816"/>
      <c r="J354" s="549"/>
      <c r="K354" s="549"/>
      <c r="L354" s="817"/>
      <c r="M354" s="549"/>
      <c r="N354" s="549"/>
      <c r="O354" s="817"/>
      <c r="P354" s="549"/>
      <c r="Q354" s="549"/>
      <c r="R354" s="549"/>
      <c r="S354" s="549"/>
      <c r="T354" s="549"/>
      <c r="U354" s="549"/>
      <c r="V354" s="549"/>
      <c r="W354" s="549"/>
      <c r="X354" s="549"/>
      <c r="Y354" s="597"/>
      <c r="Z354" s="597"/>
      <c r="AA354" s="597"/>
      <c r="AB354" s="745"/>
      <c r="AC354" s="745"/>
      <c r="AD354" s="745"/>
      <c r="AE354" s="549"/>
      <c r="AF354" s="467"/>
      <c r="AG354" s="467"/>
      <c r="AH354" s="467"/>
      <c r="AI354" s="467"/>
      <c r="AJ354" s="467"/>
      <c r="AK354" s="467"/>
      <c r="AL354" s="467"/>
      <c r="AM354" s="467"/>
      <c r="AN354" s="467"/>
      <c r="AO354" s="467"/>
      <c r="AP354" s="467"/>
      <c r="AQ354" s="467"/>
      <c r="AR354" s="467"/>
      <c r="AS354" s="467"/>
      <c r="AT354" s="467"/>
      <c r="AU354" s="467"/>
      <c r="AV354" s="467"/>
      <c r="AW354" s="467"/>
      <c r="AX354" s="467"/>
      <c r="AY354" s="467"/>
    </row>
    <row r="355" ht="14.25" customHeight="1">
      <c r="A355" s="549"/>
      <c r="B355" s="549"/>
      <c r="C355" s="549"/>
      <c r="D355" s="549"/>
      <c r="E355" s="549"/>
      <c r="F355" s="549"/>
      <c r="G355" s="815"/>
      <c r="H355" s="816"/>
      <c r="I355" s="816"/>
      <c r="J355" s="549"/>
      <c r="K355" s="549"/>
      <c r="L355" s="817"/>
      <c r="M355" s="549"/>
      <c r="N355" s="549"/>
      <c r="O355" s="817"/>
      <c r="P355" s="549"/>
      <c r="Q355" s="549"/>
      <c r="R355" s="549"/>
      <c r="S355" s="549"/>
      <c r="T355" s="549"/>
      <c r="U355" s="549"/>
      <c r="V355" s="549"/>
      <c r="W355" s="549"/>
      <c r="X355" s="549"/>
      <c r="Y355" s="597"/>
      <c r="Z355" s="597"/>
      <c r="AA355" s="597"/>
      <c r="AB355" s="745"/>
      <c r="AC355" s="745"/>
      <c r="AD355" s="745"/>
      <c r="AE355" s="549"/>
      <c r="AF355" s="467"/>
      <c r="AG355" s="467"/>
      <c r="AH355" s="467"/>
      <c r="AI355" s="467"/>
      <c r="AJ355" s="467"/>
      <c r="AK355" s="467"/>
      <c r="AL355" s="467"/>
      <c r="AM355" s="467"/>
      <c r="AN355" s="467"/>
      <c r="AO355" s="467"/>
      <c r="AP355" s="467"/>
      <c r="AQ355" s="467"/>
      <c r="AR355" s="467"/>
      <c r="AS355" s="467"/>
      <c r="AT355" s="467"/>
      <c r="AU355" s="467"/>
      <c r="AV355" s="467"/>
      <c r="AW355" s="467"/>
      <c r="AX355" s="467"/>
      <c r="AY355" s="467"/>
    </row>
    <row r="356" ht="14.25" customHeight="1">
      <c r="A356" s="549"/>
      <c r="B356" s="549"/>
      <c r="C356" s="549"/>
      <c r="D356" s="549"/>
      <c r="E356" s="549"/>
      <c r="F356" s="549"/>
      <c r="G356" s="815"/>
      <c r="H356" s="816"/>
      <c r="I356" s="816"/>
      <c r="J356" s="549"/>
      <c r="K356" s="549"/>
      <c r="L356" s="817"/>
      <c r="M356" s="549"/>
      <c r="N356" s="549"/>
      <c r="O356" s="817"/>
      <c r="P356" s="549"/>
      <c r="Q356" s="549"/>
      <c r="R356" s="549"/>
      <c r="S356" s="549"/>
      <c r="T356" s="549"/>
      <c r="U356" s="549"/>
      <c r="V356" s="549"/>
      <c r="W356" s="549"/>
      <c r="X356" s="549"/>
      <c r="Y356" s="597"/>
      <c r="Z356" s="597"/>
      <c r="AA356" s="597"/>
      <c r="AB356" s="745"/>
      <c r="AC356" s="745"/>
      <c r="AD356" s="745"/>
      <c r="AE356" s="549"/>
      <c r="AF356" s="467"/>
      <c r="AG356" s="467"/>
      <c r="AH356" s="467"/>
      <c r="AI356" s="467"/>
      <c r="AJ356" s="467"/>
      <c r="AK356" s="467"/>
      <c r="AL356" s="467"/>
      <c r="AM356" s="467"/>
      <c r="AN356" s="467"/>
      <c r="AO356" s="467"/>
      <c r="AP356" s="467"/>
      <c r="AQ356" s="467"/>
      <c r="AR356" s="467"/>
      <c r="AS356" s="467"/>
      <c r="AT356" s="467"/>
      <c r="AU356" s="467"/>
      <c r="AV356" s="467"/>
      <c r="AW356" s="467"/>
      <c r="AX356" s="467"/>
      <c r="AY356" s="467"/>
    </row>
    <row r="357" ht="14.25" customHeight="1">
      <c r="A357" s="549"/>
      <c r="B357" s="549"/>
      <c r="C357" s="549"/>
      <c r="D357" s="549"/>
      <c r="E357" s="549"/>
      <c r="F357" s="549"/>
      <c r="G357" s="815"/>
      <c r="H357" s="816"/>
      <c r="I357" s="816"/>
      <c r="J357" s="549"/>
      <c r="K357" s="549"/>
      <c r="L357" s="817"/>
      <c r="M357" s="549"/>
      <c r="N357" s="549"/>
      <c r="O357" s="817"/>
      <c r="P357" s="549"/>
      <c r="Q357" s="549"/>
      <c r="R357" s="549"/>
      <c r="S357" s="549"/>
      <c r="T357" s="549"/>
      <c r="U357" s="549"/>
      <c r="V357" s="549"/>
      <c r="W357" s="549"/>
      <c r="X357" s="549"/>
      <c r="Y357" s="597"/>
      <c r="Z357" s="597"/>
      <c r="AA357" s="597"/>
      <c r="AB357" s="745"/>
      <c r="AC357" s="745"/>
      <c r="AD357" s="745"/>
      <c r="AE357" s="549"/>
      <c r="AF357" s="467"/>
      <c r="AG357" s="467"/>
      <c r="AH357" s="467"/>
      <c r="AI357" s="467"/>
      <c r="AJ357" s="467"/>
      <c r="AK357" s="467"/>
      <c r="AL357" s="467"/>
      <c r="AM357" s="467"/>
      <c r="AN357" s="467"/>
      <c r="AO357" s="467"/>
      <c r="AP357" s="467"/>
      <c r="AQ357" s="467"/>
      <c r="AR357" s="467"/>
      <c r="AS357" s="467"/>
      <c r="AT357" s="467"/>
      <c r="AU357" s="467"/>
      <c r="AV357" s="467"/>
      <c r="AW357" s="467"/>
      <c r="AX357" s="467"/>
      <c r="AY357" s="467"/>
    </row>
    <row r="358" ht="14.25" customHeight="1">
      <c r="A358" s="549"/>
      <c r="B358" s="549"/>
      <c r="C358" s="549"/>
      <c r="D358" s="549"/>
      <c r="E358" s="549"/>
      <c r="F358" s="549"/>
      <c r="G358" s="815"/>
      <c r="H358" s="816"/>
      <c r="I358" s="816"/>
      <c r="J358" s="549"/>
      <c r="K358" s="549"/>
      <c r="L358" s="817"/>
      <c r="M358" s="549"/>
      <c r="N358" s="549"/>
      <c r="O358" s="817"/>
      <c r="P358" s="549"/>
      <c r="Q358" s="549"/>
      <c r="R358" s="549"/>
      <c r="S358" s="549"/>
      <c r="T358" s="549"/>
      <c r="U358" s="549"/>
      <c r="V358" s="549"/>
      <c r="W358" s="549"/>
      <c r="X358" s="549"/>
      <c r="Y358" s="597"/>
      <c r="Z358" s="597"/>
      <c r="AA358" s="597"/>
      <c r="AB358" s="745"/>
      <c r="AC358" s="745"/>
      <c r="AD358" s="745"/>
      <c r="AE358" s="549"/>
      <c r="AF358" s="467"/>
      <c r="AG358" s="467"/>
      <c r="AH358" s="467"/>
      <c r="AI358" s="467"/>
      <c r="AJ358" s="467"/>
      <c r="AK358" s="467"/>
      <c r="AL358" s="467"/>
      <c r="AM358" s="467"/>
      <c r="AN358" s="467"/>
      <c r="AO358" s="467"/>
      <c r="AP358" s="467"/>
      <c r="AQ358" s="467"/>
      <c r="AR358" s="467"/>
      <c r="AS358" s="467"/>
      <c r="AT358" s="467"/>
      <c r="AU358" s="467"/>
      <c r="AV358" s="467"/>
      <c r="AW358" s="467"/>
      <c r="AX358" s="467"/>
      <c r="AY358" s="467"/>
    </row>
    <row r="359" ht="14.25" customHeight="1">
      <c r="A359" s="549"/>
      <c r="B359" s="549"/>
      <c r="C359" s="549"/>
      <c r="D359" s="549"/>
      <c r="E359" s="549"/>
      <c r="F359" s="549"/>
      <c r="G359" s="815"/>
      <c r="H359" s="816"/>
      <c r="I359" s="816"/>
      <c r="J359" s="549"/>
      <c r="K359" s="549"/>
      <c r="L359" s="817"/>
      <c r="M359" s="549"/>
      <c r="N359" s="549"/>
      <c r="O359" s="817"/>
      <c r="P359" s="549"/>
      <c r="Q359" s="549"/>
      <c r="R359" s="549"/>
      <c r="S359" s="549"/>
      <c r="T359" s="549"/>
      <c r="U359" s="549"/>
      <c r="V359" s="549"/>
      <c r="W359" s="549"/>
      <c r="X359" s="549"/>
      <c r="Y359" s="597"/>
      <c r="Z359" s="597"/>
      <c r="AA359" s="597"/>
      <c r="AB359" s="745"/>
      <c r="AC359" s="745"/>
      <c r="AD359" s="745"/>
      <c r="AE359" s="549"/>
      <c r="AF359" s="467"/>
      <c r="AG359" s="467"/>
      <c r="AH359" s="467"/>
      <c r="AI359" s="467"/>
      <c r="AJ359" s="467"/>
      <c r="AK359" s="467"/>
      <c r="AL359" s="467"/>
      <c r="AM359" s="467"/>
      <c r="AN359" s="467"/>
      <c r="AO359" s="467"/>
      <c r="AP359" s="467"/>
      <c r="AQ359" s="467"/>
      <c r="AR359" s="467"/>
      <c r="AS359" s="467"/>
      <c r="AT359" s="467"/>
      <c r="AU359" s="467"/>
      <c r="AV359" s="467"/>
      <c r="AW359" s="467"/>
      <c r="AX359" s="467"/>
      <c r="AY359" s="467"/>
    </row>
    <row r="360" ht="14.25" customHeight="1">
      <c r="A360" s="549"/>
      <c r="B360" s="549"/>
      <c r="C360" s="549"/>
      <c r="D360" s="549"/>
      <c r="E360" s="549"/>
      <c r="F360" s="549"/>
      <c r="G360" s="815"/>
      <c r="H360" s="816"/>
      <c r="I360" s="816"/>
      <c r="J360" s="549"/>
      <c r="K360" s="549"/>
      <c r="L360" s="817"/>
      <c r="M360" s="549"/>
      <c r="N360" s="549"/>
      <c r="O360" s="817"/>
      <c r="P360" s="549"/>
      <c r="Q360" s="549"/>
      <c r="R360" s="549"/>
      <c r="S360" s="549"/>
      <c r="T360" s="549"/>
      <c r="U360" s="549"/>
      <c r="V360" s="549"/>
      <c r="W360" s="549"/>
      <c r="X360" s="549"/>
      <c r="Y360" s="597"/>
      <c r="Z360" s="597"/>
      <c r="AA360" s="597"/>
      <c r="AB360" s="745"/>
      <c r="AC360" s="745"/>
      <c r="AD360" s="745"/>
      <c r="AE360" s="549"/>
      <c r="AF360" s="467"/>
      <c r="AG360" s="467"/>
      <c r="AH360" s="467"/>
      <c r="AI360" s="467"/>
      <c r="AJ360" s="467"/>
      <c r="AK360" s="467"/>
      <c r="AL360" s="467"/>
      <c r="AM360" s="467"/>
      <c r="AN360" s="467"/>
      <c r="AO360" s="467"/>
      <c r="AP360" s="467"/>
      <c r="AQ360" s="467"/>
      <c r="AR360" s="467"/>
      <c r="AS360" s="467"/>
      <c r="AT360" s="467"/>
      <c r="AU360" s="467"/>
      <c r="AV360" s="467"/>
      <c r="AW360" s="467"/>
      <c r="AX360" s="467"/>
      <c r="AY360" s="467"/>
    </row>
    <row r="361" ht="14.25" customHeight="1">
      <c r="A361" s="549"/>
      <c r="B361" s="549"/>
      <c r="C361" s="549"/>
      <c r="D361" s="549"/>
      <c r="E361" s="549"/>
      <c r="F361" s="549"/>
      <c r="G361" s="815"/>
      <c r="H361" s="816"/>
      <c r="I361" s="816"/>
      <c r="J361" s="549"/>
      <c r="K361" s="549"/>
      <c r="L361" s="817"/>
      <c r="M361" s="549"/>
      <c r="N361" s="549"/>
      <c r="O361" s="817"/>
      <c r="P361" s="549"/>
      <c r="Q361" s="549"/>
      <c r="R361" s="549"/>
      <c r="S361" s="549"/>
      <c r="T361" s="549"/>
      <c r="U361" s="549"/>
      <c r="V361" s="549"/>
      <c r="W361" s="549"/>
      <c r="X361" s="549"/>
      <c r="Y361" s="597"/>
      <c r="Z361" s="597"/>
      <c r="AA361" s="597"/>
      <c r="AB361" s="745"/>
      <c r="AC361" s="745"/>
      <c r="AD361" s="745"/>
      <c r="AE361" s="549"/>
      <c r="AF361" s="467"/>
      <c r="AG361" s="467"/>
      <c r="AH361" s="467"/>
      <c r="AI361" s="467"/>
      <c r="AJ361" s="467"/>
      <c r="AK361" s="467"/>
      <c r="AL361" s="467"/>
      <c r="AM361" s="467"/>
      <c r="AN361" s="467"/>
      <c r="AO361" s="467"/>
      <c r="AP361" s="467"/>
      <c r="AQ361" s="467"/>
      <c r="AR361" s="467"/>
      <c r="AS361" s="467"/>
      <c r="AT361" s="467"/>
      <c r="AU361" s="467"/>
      <c r="AV361" s="467"/>
      <c r="AW361" s="467"/>
      <c r="AX361" s="467"/>
      <c r="AY361" s="467"/>
    </row>
    <row r="362" ht="14.25" customHeight="1">
      <c r="A362" s="549"/>
      <c r="B362" s="549"/>
      <c r="C362" s="549"/>
      <c r="D362" s="549"/>
      <c r="E362" s="549"/>
      <c r="F362" s="549"/>
      <c r="G362" s="815"/>
      <c r="H362" s="816"/>
      <c r="I362" s="816"/>
      <c r="J362" s="549"/>
      <c r="K362" s="549"/>
      <c r="L362" s="817"/>
      <c r="M362" s="549"/>
      <c r="N362" s="549"/>
      <c r="O362" s="817"/>
      <c r="P362" s="549"/>
      <c r="Q362" s="549"/>
      <c r="R362" s="549"/>
      <c r="S362" s="549"/>
      <c r="T362" s="549"/>
      <c r="U362" s="549"/>
      <c r="V362" s="549"/>
      <c r="W362" s="549"/>
      <c r="X362" s="549"/>
      <c r="Y362" s="597"/>
      <c r="Z362" s="597"/>
      <c r="AA362" s="597"/>
      <c r="AB362" s="745"/>
      <c r="AC362" s="745"/>
      <c r="AD362" s="745"/>
      <c r="AE362" s="549"/>
      <c r="AF362" s="467"/>
      <c r="AG362" s="467"/>
      <c r="AH362" s="467"/>
      <c r="AI362" s="467"/>
      <c r="AJ362" s="467"/>
      <c r="AK362" s="467"/>
      <c r="AL362" s="467"/>
      <c r="AM362" s="467"/>
      <c r="AN362" s="467"/>
      <c r="AO362" s="467"/>
      <c r="AP362" s="467"/>
      <c r="AQ362" s="467"/>
      <c r="AR362" s="467"/>
      <c r="AS362" s="467"/>
      <c r="AT362" s="467"/>
      <c r="AU362" s="467"/>
      <c r="AV362" s="467"/>
      <c r="AW362" s="467"/>
      <c r="AX362" s="467"/>
      <c r="AY362" s="467"/>
    </row>
    <row r="363" ht="14.25" customHeight="1">
      <c r="A363" s="549"/>
      <c r="B363" s="549"/>
      <c r="C363" s="549"/>
      <c r="D363" s="549"/>
      <c r="E363" s="549"/>
      <c r="F363" s="549"/>
      <c r="G363" s="815"/>
      <c r="H363" s="816"/>
      <c r="I363" s="816"/>
      <c r="J363" s="549"/>
      <c r="K363" s="549"/>
      <c r="L363" s="817"/>
      <c r="M363" s="549"/>
      <c r="N363" s="549"/>
      <c r="O363" s="817"/>
      <c r="P363" s="549"/>
      <c r="Q363" s="549"/>
      <c r="R363" s="549"/>
      <c r="S363" s="549"/>
      <c r="T363" s="549"/>
      <c r="U363" s="549"/>
      <c r="V363" s="549"/>
      <c r="W363" s="549"/>
      <c r="X363" s="549"/>
      <c r="Y363" s="597"/>
      <c r="Z363" s="597"/>
      <c r="AA363" s="597"/>
      <c r="AB363" s="745"/>
      <c r="AC363" s="745"/>
      <c r="AD363" s="745"/>
      <c r="AE363" s="549"/>
      <c r="AF363" s="467"/>
      <c r="AG363" s="467"/>
      <c r="AH363" s="467"/>
      <c r="AI363" s="467"/>
      <c r="AJ363" s="467"/>
      <c r="AK363" s="467"/>
      <c r="AL363" s="467"/>
      <c r="AM363" s="467"/>
      <c r="AN363" s="467"/>
      <c r="AO363" s="467"/>
      <c r="AP363" s="467"/>
      <c r="AQ363" s="467"/>
      <c r="AR363" s="467"/>
      <c r="AS363" s="467"/>
      <c r="AT363" s="467"/>
      <c r="AU363" s="467"/>
      <c r="AV363" s="467"/>
      <c r="AW363" s="467"/>
      <c r="AX363" s="467"/>
      <c r="AY363" s="467"/>
    </row>
    <row r="364" ht="14.25" customHeight="1">
      <c r="A364" s="549"/>
      <c r="B364" s="549"/>
      <c r="C364" s="549"/>
      <c r="D364" s="549"/>
      <c r="E364" s="549"/>
      <c r="F364" s="549"/>
      <c r="G364" s="815"/>
      <c r="H364" s="816"/>
      <c r="I364" s="816"/>
      <c r="J364" s="549"/>
      <c r="K364" s="549"/>
      <c r="L364" s="817"/>
      <c r="M364" s="549"/>
      <c r="N364" s="549"/>
      <c r="O364" s="817"/>
      <c r="P364" s="549"/>
      <c r="Q364" s="549"/>
      <c r="R364" s="549"/>
      <c r="S364" s="549"/>
      <c r="T364" s="549"/>
      <c r="U364" s="549"/>
      <c r="V364" s="549"/>
      <c r="W364" s="549"/>
      <c r="X364" s="549"/>
      <c r="Y364" s="597"/>
      <c r="Z364" s="597"/>
      <c r="AA364" s="597"/>
      <c r="AB364" s="745"/>
      <c r="AC364" s="745"/>
      <c r="AD364" s="745"/>
      <c r="AE364" s="549"/>
      <c r="AF364" s="467"/>
      <c r="AG364" s="467"/>
      <c r="AH364" s="467"/>
      <c r="AI364" s="467"/>
      <c r="AJ364" s="467"/>
      <c r="AK364" s="467"/>
      <c r="AL364" s="467"/>
      <c r="AM364" s="467"/>
      <c r="AN364" s="467"/>
      <c r="AO364" s="467"/>
      <c r="AP364" s="467"/>
      <c r="AQ364" s="467"/>
      <c r="AR364" s="467"/>
      <c r="AS364" s="467"/>
      <c r="AT364" s="467"/>
      <c r="AU364" s="467"/>
      <c r="AV364" s="467"/>
      <c r="AW364" s="467"/>
      <c r="AX364" s="467"/>
      <c r="AY364" s="467"/>
    </row>
    <row r="365" ht="14.25" customHeight="1">
      <c r="A365" s="549"/>
      <c r="B365" s="549"/>
      <c r="C365" s="549"/>
      <c r="D365" s="549"/>
      <c r="E365" s="549"/>
      <c r="F365" s="549"/>
      <c r="G365" s="815"/>
      <c r="H365" s="816"/>
      <c r="I365" s="816"/>
      <c r="J365" s="549"/>
      <c r="K365" s="549"/>
      <c r="L365" s="817"/>
      <c r="M365" s="549"/>
      <c r="N365" s="549"/>
      <c r="O365" s="817"/>
      <c r="P365" s="549"/>
      <c r="Q365" s="549"/>
      <c r="R365" s="549"/>
      <c r="S365" s="549"/>
      <c r="T365" s="549"/>
      <c r="U365" s="549"/>
      <c r="V365" s="549"/>
      <c r="W365" s="549"/>
      <c r="X365" s="549"/>
      <c r="Y365" s="597"/>
      <c r="Z365" s="597"/>
      <c r="AA365" s="597"/>
      <c r="AB365" s="745"/>
      <c r="AC365" s="745"/>
      <c r="AD365" s="745"/>
      <c r="AE365" s="549"/>
      <c r="AF365" s="467"/>
      <c r="AG365" s="467"/>
      <c r="AH365" s="467"/>
      <c r="AI365" s="467"/>
      <c r="AJ365" s="467"/>
      <c r="AK365" s="467"/>
      <c r="AL365" s="467"/>
      <c r="AM365" s="467"/>
      <c r="AN365" s="467"/>
      <c r="AO365" s="467"/>
      <c r="AP365" s="467"/>
      <c r="AQ365" s="467"/>
      <c r="AR365" s="467"/>
      <c r="AS365" s="467"/>
      <c r="AT365" s="467"/>
      <c r="AU365" s="467"/>
      <c r="AV365" s="467"/>
      <c r="AW365" s="467"/>
      <c r="AX365" s="467"/>
      <c r="AY365" s="467"/>
    </row>
    <row r="366" ht="14.25" customHeight="1">
      <c r="A366" s="549"/>
      <c r="B366" s="549"/>
      <c r="C366" s="549"/>
      <c r="D366" s="549"/>
      <c r="E366" s="549"/>
      <c r="F366" s="549"/>
      <c r="G366" s="815"/>
      <c r="H366" s="816"/>
      <c r="I366" s="816"/>
      <c r="J366" s="549"/>
      <c r="K366" s="549"/>
      <c r="L366" s="817"/>
      <c r="M366" s="549"/>
      <c r="N366" s="549"/>
      <c r="O366" s="817"/>
      <c r="P366" s="549"/>
      <c r="Q366" s="549"/>
      <c r="R366" s="549"/>
      <c r="S366" s="549"/>
      <c r="T366" s="549"/>
      <c r="U366" s="549"/>
      <c r="V366" s="549"/>
      <c r="W366" s="549"/>
      <c r="X366" s="549"/>
      <c r="Y366" s="597"/>
      <c r="Z366" s="597"/>
      <c r="AA366" s="597"/>
      <c r="AB366" s="745"/>
      <c r="AC366" s="745"/>
      <c r="AD366" s="745"/>
      <c r="AE366" s="549"/>
      <c r="AF366" s="467"/>
      <c r="AG366" s="467"/>
      <c r="AH366" s="467"/>
      <c r="AI366" s="467"/>
      <c r="AJ366" s="467"/>
      <c r="AK366" s="467"/>
      <c r="AL366" s="467"/>
      <c r="AM366" s="467"/>
      <c r="AN366" s="467"/>
      <c r="AO366" s="467"/>
      <c r="AP366" s="467"/>
      <c r="AQ366" s="467"/>
      <c r="AR366" s="467"/>
      <c r="AS366" s="467"/>
      <c r="AT366" s="467"/>
      <c r="AU366" s="467"/>
      <c r="AV366" s="467"/>
      <c r="AW366" s="467"/>
      <c r="AX366" s="467"/>
      <c r="AY366" s="467"/>
    </row>
    <row r="367" ht="14.25" customHeight="1">
      <c r="A367" s="549"/>
      <c r="B367" s="549"/>
      <c r="C367" s="549"/>
      <c r="D367" s="549"/>
      <c r="E367" s="549"/>
      <c r="F367" s="549"/>
      <c r="G367" s="815"/>
      <c r="H367" s="816"/>
      <c r="I367" s="816"/>
      <c r="J367" s="549"/>
      <c r="K367" s="549"/>
      <c r="L367" s="817"/>
      <c r="M367" s="549"/>
      <c r="N367" s="549"/>
      <c r="O367" s="817"/>
      <c r="P367" s="549"/>
      <c r="Q367" s="549"/>
      <c r="R367" s="549"/>
      <c r="S367" s="549"/>
      <c r="T367" s="549"/>
      <c r="U367" s="549"/>
      <c r="V367" s="549"/>
      <c r="W367" s="549"/>
      <c r="X367" s="549"/>
      <c r="Y367" s="597"/>
      <c r="Z367" s="597"/>
      <c r="AA367" s="597"/>
      <c r="AB367" s="745"/>
      <c r="AC367" s="745"/>
      <c r="AD367" s="745"/>
      <c r="AE367" s="549"/>
      <c r="AF367" s="467"/>
      <c r="AG367" s="467"/>
      <c r="AH367" s="467"/>
      <c r="AI367" s="467"/>
      <c r="AJ367" s="467"/>
      <c r="AK367" s="467"/>
      <c r="AL367" s="467"/>
      <c r="AM367" s="467"/>
      <c r="AN367" s="467"/>
      <c r="AO367" s="467"/>
      <c r="AP367" s="467"/>
      <c r="AQ367" s="467"/>
      <c r="AR367" s="467"/>
      <c r="AS367" s="467"/>
      <c r="AT367" s="467"/>
      <c r="AU367" s="467"/>
      <c r="AV367" s="467"/>
      <c r="AW367" s="467"/>
      <c r="AX367" s="467"/>
      <c r="AY367" s="467"/>
    </row>
    <row r="368" ht="14.25" customHeight="1">
      <c r="A368" s="549"/>
      <c r="B368" s="549"/>
      <c r="C368" s="549"/>
      <c r="D368" s="549"/>
      <c r="E368" s="549"/>
      <c r="F368" s="549"/>
      <c r="G368" s="815"/>
      <c r="H368" s="816"/>
      <c r="I368" s="816"/>
      <c r="J368" s="549"/>
      <c r="K368" s="549"/>
      <c r="L368" s="817"/>
      <c r="M368" s="549"/>
      <c r="N368" s="549"/>
      <c r="O368" s="817"/>
      <c r="P368" s="549"/>
      <c r="Q368" s="549"/>
      <c r="R368" s="549"/>
      <c r="S368" s="549"/>
      <c r="T368" s="549"/>
      <c r="U368" s="549"/>
      <c r="V368" s="549"/>
      <c r="W368" s="549"/>
      <c r="X368" s="549"/>
      <c r="Y368" s="597"/>
      <c r="Z368" s="597"/>
      <c r="AA368" s="597"/>
      <c r="AB368" s="745"/>
      <c r="AC368" s="745"/>
      <c r="AD368" s="745"/>
      <c r="AE368" s="549"/>
      <c r="AF368" s="467"/>
      <c r="AG368" s="467"/>
      <c r="AH368" s="467"/>
      <c r="AI368" s="467"/>
      <c r="AJ368" s="467"/>
      <c r="AK368" s="467"/>
      <c r="AL368" s="467"/>
      <c r="AM368" s="467"/>
      <c r="AN368" s="467"/>
      <c r="AO368" s="467"/>
      <c r="AP368" s="467"/>
      <c r="AQ368" s="467"/>
      <c r="AR368" s="467"/>
      <c r="AS368" s="467"/>
      <c r="AT368" s="467"/>
      <c r="AU368" s="467"/>
      <c r="AV368" s="467"/>
      <c r="AW368" s="467"/>
      <c r="AX368" s="467"/>
      <c r="AY368" s="467"/>
    </row>
    <row r="369" ht="14.25" customHeight="1">
      <c r="A369" s="549"/>
      <c r="B369" s="549"/>
      <c r="C369" s="549"/>
      <c r="D369" s="549"/>
      <c r="E369" s="549"/>
      <c r="F369" s="549"/>
      <c r="G369" s="815"/>
      <c r="H369" s="816"/>
      <c r="I369" s="816"/>
      <c r="J369" s="549"/>
      <c r="K369" s="549"/>
      <c r="L369" s="817"/>
      <c r="M369" s="549"/>
      <c r="N369" s="549"/>
      <c r="O369" s="817"/>
      <c r="P369" s="549"/>
      <c r="Q369" s="549"/>
      <c r="R369" s="549"/>
      <c r="S369" s="549"/>
      <c r="T369" s="549"/>
      <c r="U369" s="549"/>
      <c r="V369" s="549"/>
      <c r="W369" s="549"/>
      <c r="X369" s="549"/>
      <c r="Y369" s="597"/>
      <c r="Z369" s="597"/>
      <c r="AA369" s="597"/>
      <c r="AB369" s="745"/>
      <c r="AC369" s="745"/>
      <c r="AD369" s="745"/>
      <c r="AE369" s="549"/>
      <c r="AF369" s="467"/>
      <c r="AG369" s="467"/>
      <c r="AH369" s="467"/>
      <c r="AI369" s="467"/>
      <c r="AJ369" s="467"/>
      <c r="AK369" s="467"/>
      <c r="AL369" s="467"/>
      <c r="AM369" s="467"/>
      <c r="AN369" s="467"/>
      <c r="AO369" s="467"/>
      <c r="AP369" s="467"/>
      <c r="AQ369" s="467"/>
      <c r="AR369" s="467"/>
      <c r="AS369" s="467"/>
      <c r="AT369" s="467"/>
      <c r="AU369" s="467"/>
      <c r="AV369" s="467"/>
      <c r="AW369" s="467"/>
      <c r="AX369" s="467"/>
      <c r="AY369" s="467"/>
    </row>
    <row r="370" ht="14.25" customHeight="1">
      <c r="A370" s="549"/>
      <c r="B370" s="549"/>
      <c r="C370" s="549"/>
      <c r="D370" s="549"/>
      <c r="E370" s="549"/>
      <c r="F370" s="549"/>
      <c r="G370" s="815"/>
      <c r="H370" s="816"/>
      <c r="I370" s="816"/>
      <c r="J370" s="549"/>
      <c r="K370" s="549"/>
      <c r="L370" s="817"/>
      <c r="M370" s="549"/>
      <c r="N370" s="549"/>
      <c r="O370" s="817"/>
      <c r="P370" s="549"/>
      <c r="Q370" s="549"/>
      <c r="R370" s="549"/>
      <c r="S370" s="549"/>
      <c r="T370" s="549"/>
      <c r="U370" s="549"/>
      <c r="V370" s="549"/>
      <c r="W370" s="549"/>
      <c r="X370" s="549"/>
      <c r="Y370" s="597"/>
      <c r="Z370" s="597"/>
      <c r="AA370" s="597"/>
      <c r="AB370" s="745"/>
      <c r="AC370" s="745"/>
      <c r="AD370" s="745"/>
      <c r="AE370" s="549"/>
      <c r="AF370" s="467"/>
      <c r="AG370" s="467"/>
      <c r="AH370" s="467"/>
      <c r="AI370" s="467"/>
      <c r="AJ370" s="467"/>
      <c r="AK370" s="467"/>
      <c r="AL370" s="467"/>
      <c r="AM370" s="467"/>
      <c r="AN370" s="467"/>
      <c r="AO370" s="467"/>
      <c r="AP370" s="467"/>
      <c r="AQ370" s="467"/>
      <c r="AR370" s="467"/>
      <c r="AS370" s="467"/>
      <c r="AT370" s="467"/>
      <c r="AU370" s="467"/>
      <c r="AV370" s="467"/>
      <c r="AW370" s="467"/>
      <c r="AX370" s="467"/>
      <c r="AY370" s="467"/>
    </row>
    <row r="371" ht="14.25" customHeight="1">
      <c r="A371" s="549"/>
      <c r="B371" s="549"/>
      <c r="C371" s="549"/>
      <c r="D371" s="549"/>
      <c r="E371" s="549"/>
      <c r="F371" s="549"/>
      <c r="G371" s="815"/>
      <c r="H371" s="816"/>
      <c r="I371" s="816"/>
      <c r="J371" s="549"/>
      <c r="K371" s="549"/>
      <c r="L371" s="817"/>
      <c r="M371" s="549"/>
      <c r="N371" s="549"/>
      <c r="O371" s="817"/>
      <c r="P371" s="549"/>
      <c r="Q371" s="549"/>
      <c r="R371" s="549"/>
      <c r="S371" s="549"/>
      <c r="T371" s="549"/>
      <c r="U371" s="549"/>
      <c r="V371" s="549"/>
      <c r="W371" s="549"/>
      <c r="X371" s="549"/>
      <c r="Y371" s="597"/>
      <c r="Z371" s="597"/>
      <c r="AA371" s="597"/>
      <c r="AB371" s="745"/>
      <c r="AC371" s="745"/>
      <c r="AD371" s="745"/>
      <c r="AE371" s="549"/>
      <c r="AF371" s="467"/>
      <c r="AG371" s="467"/>
      <c r="AH371" s="467"/>
      <c r="AI371" s="467"/>
      <c r="AJ371" s="467"/>
      <c r="AK371" s="467"/>
      <c r="AL371" s="467"/>
      <c r="AM371" s="467"/>
      <c r="AN371" s="467"/>
      <c r="AO371" s="467"/>
      <c r="AP371" s="467"/>
      <c r="AQ371" s="467"/>
      <c r="AR371" s="467"/>
      <c r="AS371" s="467"/>
      <c r="AT371" s="467"/>
      <c r="AU371" s="467"/>
      <c r="AV371" s="467"/>
      <c r="AW371" s="467"/>
      <c r="AX371" s="467"/>
      <c r="AY371" s="467"/>
    </row>
    <row r="372" ht="14.25" customHeight="1">
      <c r="A372" s="549"/>
      <c r="B372" s="549"/>
      <c r="C372" s="549"/>
      <c r="D372" s="549"/>
      <c r="E372" s="549"/>
      <c r="F372" s="549"/>
      <c r="G372" s="815"/>
      <c r="H372" s="816"/>
      <c r="I372" s="816"/>
      <c r="J372" s="549"/>
      <c r="K372" s="549"/>
      <c r="L372" s="817"/>
      <c r="M372" s="549"/>
      <c r="N372" s="549"/>
      <c r="O372" s="817"/>
      <c r="P372" s="549"/>
      <c r="Q372" s="549"/>
      <c r="R372" s="549"/>
      <c r="S372" s="549"/>
      <c r="T372" s="549"/>
      <c r="U372" s="549"/>
      <c r="V372" s="549"/>
      <c r="W372" s="549"/>
      <c r="X372" s="549"/>
      <c r="Y372" s="597"/>
      <c r="Z372" s="597"/>
      <c r="AA372" s="597"/>
      <c r="AB372" s="745"/>
      <c r="AC372" s="745"/>
      <c r="AD372" s="745"/>
      <c r="AE372" s="549"/>
      <c r="AF372" s="467"/>
      <c r="AG372" s="467"/>
      <c r="AH372" s="467"/>
      <c r="AI372" s="467"/>
      <c r="AJ372" s="467"/>
      <c r="AK372" s="467"/>
      <c r="AL372" s="467"/>
      <c r="AM372" s="467"/>
      <c r="AN372" s="467"/>
      <c r="AO372" s="467"/>
      <c r="AP372" s="467"/>
      <c r="AQ372" s="467"/>
      <c r="AR372" s="467"/>
      <c r="AS372" s="467"/>
      <c r="AT372" s="467"/>
      <c r="AU372" s="467"/>
      <c r="AV372" s="467"/>
      <c r="AW372" s="467"/>
      <c r="AX372" s="467"/>
      <c r="AY372" s="467"/>
    </row>
    <row r="373" ht="14.25" customHeight="1">
      <c r="A373" s="549"/>
      <c r="B373" s="549"/>
      <c r="C373" s="549"/>
      <c r="D373" s="549"/>
      <c r="E373" s="549"/>
      <c r="F373" s="549"/>
      <c r="G373" s="815"/>
      <c r="H373" s="816"/>
      <c r="I373" s="816"/>
      <c r="J373" s="549"/>
      <c r="K373" s="549"/>
      <c r="L373" s="817"/>
      <c r="M373" s="549"/>
      <c r="N373" s="549"/>
      <c r="O373" s="817"/>
      <c r="P373" s="549"/>
      <c r="Q373" s="549"/>
      <c r="R373" s="549"/>
      <c r="S373" s="549"/>
      <c r="T373" s="549"/>
      <c r="U373" s="549"/>
      <c r="V373" s="549"/>
      <c r="W373" s="549"/>
      <c r="X373" s="549"/>
      <c r="Y373" s="597"/>
      <c r="Z373" s="597"/>
      <c r="AA373" s="597"/>
      <c r="AB373" s="745"/>
      <c r="AC373" s="745"/>
      <c r="AD373" s="745"/>
      <c r="AE373" s="549"/>
      <c r="AF373" s="467"/>
      <c r="AG373" s="467"/>
      <c r="AH373" s="467"/>
      <c r="AI373" s="467"/>
      <c r="AJ373" s="467"/>
      <c r="AK373" s="467"/>
      <c r="AL373" s="467"/>
      <c r="AM373" s="467"/>
      <c r="AN373" s="467"/>
      <c r="AO373" s="467"/>
      <c r="AP373" s="467"/>
      <c r="AQ373" s="467"/>
      <c r="AR373" s="467"/>
      <c r="AS373" s="467"/>
      <c r="AT373" s="467"/>
      <c r="AU373" s="467"/>
      <c r="AV373" s="467"/>
      <c r="AW373" s="467"/>
      <c r="AX373" s="467"/>
      <c r="AY373" s="467"/>
    </row>
    <row r="374" ht="14.25" customHeight="1">
      <c r="A374" s="549"/>
      <c r="B374" s="549"/>
      <c r="C374" s="549"/>
      <c r="D374" s="549"/>
      <c r="E374" s="549"/>
      <c r="F374" s="549"/>
      <c r="G374" s="815"/>
      <c r="H374" s="816"/>
      <c r="I374" s="816"/>
      <c r="J374" s="549"/>
      <c r="K374" s="549"/>
      <c r="L374" s="817"/>
      <c r="M374" s="549"/>
      <c r="N374" s="549"/>
      <c r="O374" s="817"/>
      <c r="P374" s="549"/>
      <c r="Q374" s="549"/>
      <c r="R374" s="549"/>
      <c r="S374" s="549"/>
      <c r="T374" s="549"/>
      <c r="U374" s="549"/>
      <c r="V374" s="549"/>
      <c r="W374" s="549"/>
      <c r="X374" s="549"/>
      <c r="Y374" s="597"/>
      <c r="Z374" s="597"/>
      <c r="AA374" s="597"/>
      <c r="AB374" s="745"/>
      <c r="AC374" s="745"/>
      <c r="AD374" s="745"/>
      <c r="AE374" s="549"/>
      <c r="AF374" s="467"/>
      <c r="AG374" s="467"/>
      <c r="AH374" s="467"/>
      <c r="AI374" s="467"/>
      <c r="AJ374" s="467"/>
      <c r="AK374" s="467"/>
      <c r="AL374" s="467"/>
      <c r="AM374" s="467"/>
      <c r="AN374" s="467"/>
      <c r="AO374" s="467"/>
      <c r="AP374" s="467"/>
      <c r="AQ374" s="467"/>
      <c r="AR374" s="467"/>
      <c r="AS374" s="467"/>
      <c r="AT374" s="467"/>
      <c r="AU374" s="467"/>
      <c r="AV374" s="467"/>
      <c r="AW374" s="467"/>
      <c r="AX374" s="467"/>
      <c r="AY374" s="467"/>
    </row>
    <row r="375" ht="14.25" customHeight="1">
      <c r="A375" s="549"/>
      <c r="B375" s="549"/>
      <c r="C375" s="549"/>
      <c r="D375" s="549"/>
      <c r="E375" s="549"/>
      <c r="F375" s="549"/>
      <c r="G375" s="815"/>
      <c r="H375" s="816"/>
      <c r="I375" s="816"/>
      <c r="J375" s="549"/>
      <c r="K375" s="549"/>
      <c r="L375" s="817"/>
      <c r="M375" s="549"/>
      <c r="N375" s="549"/>
      <c r="O375" s="817"/>
      <c r="P375" s="549"/>
      <c r="Q375" s="549"/>
      <c r="R375" s="549"/>
      <c r="S375" s="549"/>
      <c r="T375" s="549"/>
      <c r="U375" s="549"/>
      <c r="V375" s="549"/>
      <c r="W375" s="549"/>
      <c r="X375" s="549"/>
      <c r="Y375" s="597"/>
      <c r="Z375" s="597"/>
      <c r="AA375" s="597"/>
      <c r="AB375" s="745"/>
      <c r="AC375" s="745"/>
      <c r="AD375" s="745"/>
      <c r="AE375" s="549"/>
      <c r="AF375" s="467"/>
      <c r="AG375" s="467"/>
      <c r="AH375" s="467"/>
      <c r="AI375" s="467"/>
      <c r="AJ375" s="467"/>
      <c r="AK375" s="467"/>
      <c r="AL375" s="467"/>
      <c r="AM375" s="467"/>
      <c r="AN375" s="467"/>
      <c r="AO375" s="467"/>
      <c r="AP375" s="467"/>
      <c r="AQ375" s="467"/>
      <c r="AR375" s="467"/>
      <c r="AS375" s="467"/>
      <c r="AT375" s="467"/>
      <c r="AU375" s="467"/>
      <c r="AV375" s="467"/>
      <c r="AW375" s="467"/>
      <c r="AX375" s="467"/>
      <c r="AY375" s="467"/>
    </row>
    <row r="376" ht="14.25" customHeight="1">
      <c r="A376" s="549"/>
      <c r="B376" s="549"/>
      <c r="C376" s="549"/>
      <c r="D376" s="549"/>
      <c r="E376" s="549"/>
      <c r="F376" s="549"/>
      <c r="G376" s="815"/>
      <c r="H376" s="816"/>
      <c r="I376" s="816"/>
      <c r="J376" s="549"/>
      <c r="K376" s="549"/>
      <c r="L376" s="817"/>
      <c r="M376" s="549"/>
      <c r="N376" s="549"/>
      <c r="O376" s="817"/>
      <c r="P376" s="549"/>
      <c r="Q376" s="549"/>
      <c r="R376" s="549"/>
      <c r="S376" s="549"/>
      <c r="T376" s="549"/>
      <c r="U376" s="549"/>
      <c r="V376" s="549"/>
      <c r="W376" s="549"/>
      <c r="X376" s="549"/>
      <c r="Y376" s="597"/>
      <c r="Z376" s="597"/>
      <c r="AA376" s="597"/>
      <c r="AB376" s="745"/>
      <c r="AC376" s="745"/>
      <c r="AD376" s="745"/>
      <c r="AE376" s="549"/>
      <c r="AF376" s="467"/>
      <c r="AG376" s="467"/>
      <c r="AH376" s="467"/>
      <c r="AI376" s="467"/>
      <c r="AJ376" s="467"/>
      <c r="AK376" s="467"/>
      <c r="AL376" s="467"/>
      <c r="AM376" s="467"/>
      <c r="AN376" s="467"/>
      <c r="AO376" s="467"/>
      <c r="AP376" s="467"/>
      <c r="AQ376" s="467"/>
      <c r="AR376" s="467"/>
      <c r="AS376" s="467"/>
      <c r="AT376" s="467"/>
      <c r="AU376" s="467"/>
      <c r="AV376" s="467"/>
      <c r="AW376" s="467"/>
      <c r="AX376" s="467"/>
      <c r="AY376" s="467"/>
    </row>
    <row r="377" ht="14.25" customHeight="1">
      <c r="A377" s="549"/>
      <c r="B377" s="549"/>
      <c r="C377" s="549"/>
      <c r="D377" s="549"/>
      <c r="E377" s="549"/>
      <c r="F377" s="549"/>
      <c r="G377" s="815"/>
      <c r="H377" s="816"/>
      <c r="I377" s="816"/>
      <c r="J377" s="549"/>
      <c r="K377" s="549"/>
      <c r="L377" s="817"/>
      <c r="M377" s="549"/>
      <c r="N377" s="549"/>
      <c r="O377" s="817"/>
      <c r="P377" s="549"/>
      <c r="Q377" s="549"/>
      <c r="R377" s="549"/>
      <c r="S377" s="549"/>
      <c r="T377" s="549"/>
      <c r="U377" s="549"/>
      <c r="V377" s="549"/>
      <c r="W377" s="549"/>
      <c r="X377" s="549"/>
      <c r="Y377" s="597"/>
      <c r="Z377" s="597"/>
      <c r="AA377" s="597"/>
      <c r="AB377" s="745"/>
      <c r="AC377" s="745"/>
      <c r="AD377" s="745"/>
      <c r="AE377" s="549"/>
      <c r="AF377" s="467"/>
      <c r="AG377" s="467"/>
      <c r="AH377" s="467"/>
      <c r="AI377" s="467"/>
      <c r="AJ377" s="467"/>
      <c r="AK377" s="467"/>
      <c r="AL377" s="467"/>
      <c r="AM377" s="467"/>
      <c r="AN377" s="467"/>
      <c r="AO377" s="467"/>
      <c r="AP377" s="467"/>
      <c r="AQ377" s="467"/>
      <c r="AR377" s="467"/>
      <c r="AS377" s="467"/>
      <c r="AT377" s="467"/>
      <c r="AU377" s="467"/>
      <c r="AV377" s="467"/>
      <c r="AW377" s="467"/>
      <c r="AX377" s="467"/>
      <c r="AY377" s="467"/>
    </row>
    <row r="378" ht="14.25" customHeight="1">
      <c r="A378" s="549"/>
      <c r="B378" s="549"/>
      <c r="C378" s="549"/>
      <c r="D378" s="549"/>
      <c r="E378" s="549"/>
      <c r="F378" s="549"/>
      <c r="G378" s="815"/>
      <c r="H378" s="816"/>
      <c r="I378" s="816"/>
      <c r="J378" s="549"/>
      <c r="K378" s="549"/>
      <c r="L378" s="817"/>
      <c r="M378" s="549"/>
      <c r="N378" s="549"/>
      <c r="O378" s="817"/>
      <c r="P378" s="549"/>
      <c r="Q378" s="549"/>
      <c r="R378" s="549"/>
      <c r="S378" s="549"/>
      <c r="T378" s="549"/>
      <c r="U378" s="549"/>
      <c r="V378" s="549"/>
      <c r="W378" s="549"/>
      <c r="X378" s="549"/>
      <c r="Y378" s="597"/>
      <c r="Z378" s="597"/>
      <c r="AA378" s="597"/>
      <c r="AB378" s="745"/>
      <c r="AC378" s="745"/>
      <c r="AD378" s="745"/>
      <c r="AE378" s="549"/>
      <c r="AF378" s="467"/>
      <c r="AG378" s="467"/>
      <c r="AH378" s="467"/>
      <c r="AI378" s="467"/>
      <c r="AJ378" s="467"/>
      <c r="AK378" s="467"/>
      <c r="AL378" s="467"/>
      <c r="AM378" s="467"/>
      <c r="AN378" s="467"/>
      <c r="AO378" s="467"/>
      <c r="AP378" s="467"/>
      <c r="AQ378" s="467"/>
      <c r="AR378" s="467"/>
      <c r="AS378" s="467"/>
      <c r="AT378" s="467"/>
      <c r="AU378" s="467"/>
      <c r="AV378" s="467"/>
      <c r="AW378" s="467"/>
      <c r="AX378" s="467"/>
      <c r="AY378" s="467"/>
    </row>
    <row r="379" ht="14.25" customHeight="1">
      <c r="A379" s="549"/>
      <c r="B379" s="549"/>
      <c r="C379" s="549"/>
      <c r="D379" s="549"/>
      <c r="E379" s="549"/>
      <c r="F379" s="549"/>
      <c r="G379" s="815"/>
      <c r="H379" s="816"/>
      <c r="I379" s="816"/>
      <c r="J379" s="549"/>
      <c r="K379" s="549"/>
      <c r="L379" s="817"/>
      <c r="M379" s="549"/>
      <c r="N379" s="549"/>
      <c r="O379" s="817"/>
      <c r="P379" s="549"/>
      <c r="Q379" s="549"/>
      <c r="R379" s="549"/>
      <c r="S379" s="549"/>
      <c r="T379" s="549"/>
      <c r="U379" s="549"/>
      <c r="V379" s="549"/>
      <c r="W379" s="549"/>
      <c r="X379" s="549"/>
      <c r="Y379" s="597"/>
      <c r="Z379" s="597"/>
      <c r="AA379" s="597"/>
      <c r="AB379" s="745"/>
      <c r="AC379" s="745"/>
      <c r="AD379" s="745"/>
      <c r="AE379" s="549"/>
      <c r="AF379" s="467"/>
      <c r="AG379" s="467"/>
      <c r="AH379" s="467"/>
      <c r="AI379" s="467"/>
      <c r="AJ379" s="467"/>
      <c r="AK379" s="467"/>
      <c r="AL379" s="467"/>
      <c r="AM379" s="467"/>
      <c r="AN379" s="467"/>
      <c r="AO379" s="467"/>
      <c r="AP379" s="467"/>
      <c r="AQ379" s="467"/>
      <c r="AR379" s="467"/>
      <c r="AS379" s="467"/>
      <c r="AT379" s="467"/>
      <c r="AU379" s="467"/>
      <c r="AV379" s="467"/>
      <c r="AW379" s="467"/>
      <c r="AX379" s="467"/>
      <c r="AY379" s="467"/>
    </row>
    <row r="380" ht="14.25" customHeight="1">
      <c r="A380" s="549"/>
      <c r="B380" s="549"/>
      <c r="C380" s="549"/>
      <c r="D380" s="549"/>
      <c r="E380" s="549"/>
      <c r="F380" s="549"/>
      <c r="G380" s="815"/>
      <c r="H380" s="816"/>
      <c r="I380" s="816"/>
      <c r="J380" s="549"/>
      <c r="K380" s="549"/>
      <c r="L380" s="817"/>
      <c r="M380" s="549"/>
      <c r="N380" s="549"/>
      <c r="O380" s="817"/>
      <c r="P380" s="549"/>
      <c r="Q380" s="549"/>
      <c r="R380" s="549"/>
      <c r="S380" s="549"/>
      <c r="T380" s="549"/>
      <c r="U380" s="549"/>
      <c r="V380" s="549"/>
      <c r="W380" s="549"/>
      <c r="X380" s="549"/>
      <c r="Y380" s="597"/>
      <c r="Z380" s="597"/>
      <c r="AA380" s="597"/>
      <c r="AB380" s="745"/>
      <c r="AC380" s="745"/>
      <c r="AD380" s="745"/>
      <c r="AE380" s="549"/>
      <c r="AF380" s="467"/>
      <c r="AG380" s="467"/>
      <c r="AH380" s="467"/>
      <c r="AI380" s="467"/>
      <c r="AJ380" s="467"/>
      <c r="AK380" s="467"/>
      <c r="AL380" s="467"/>
      <c r="AM380" s="467"/>
      <c r="AN380" s="467"/>
      <c r="AO380" s="467"/>
      <c r="AP380" s="467"/>
      <c r="AQ380" s="467"/>
      <c r="AR380" s="467"/>
      <c r="AS380" s="467"/>
      <c r="AT380" s="467"/>
      <c r="AU380" s="467"/>
      <c r="AV380" s="467"/>
      <c r="AW380" s="467"/>
      <c r="AX380" s="467"/>
      <c r="AY380" s="467"/>
    </row>
    <row r="381" ht="14.25" customHeight="1">
      <c r="A381" s="549"/>
      <c r="B381" s="549"/>
      <c r="C381" s="549"/>
      <c r="D381" s="549"/>
      <c r="E381" s="549"/>
      <c r="F381" s="549"/>
      <c r="G381" s="815"/>
      <c r="H381" s="816"/>
      <c r="I381" s="816"/>
      <c r="J381" s="549"/>
      <c r="K381" s="549"/>
      <c r="L381" s="817"/>
      <c r="M381" s="549"/>
      <c r="N381" s="549"/>
      <c r="O381" s="817"/>
      <c r="P381" s="549"/>
      <c r="Q381" s="549"/>
      <c r="R381" s="549"/>
      <c r="S381" s="549"/>
      <c r="T381" s="549"/>
      <c r="U381" s="549"/>
      <c r="V381" s="549"/>
      <c r="W381" s="549"/>
      <c r="X381" s="549"/>
      <c r="Y381" s="597"/>
      <c r="Z381" s="597"/>
      <c r="AA381" s="597"/>
      <c r="AB381" s="745"/>
      <c r="AC381" s="745"/>
      <c r="AD381" s="745"/>
      <c r="AE381" s="549"/>
      <c r="AF381" s="467"/>
      <c r="AG381" s="467"/>
      <c r="AH381" s="467"/>
      <c r="AI381" s="467"/>
      <c r="AJ381" s="467"/>
      <c r="AK381" s="467"/>
      <c r="AL381" s="467"/>
      <c r="AM381" s="467"/>
      <c r="AN381" s="467"/>
      <c r="AO381" s="467"/>
      <c r="AP381" s="467"/>
      <c r="AQ381" s="467"/>
      <c r="AR381" s="467"/>
      <c r="AS381" s="467"/>
      <c r="AT381" s="467"/>
      <c r="AU381" s="467"/>
      <c r="AV381" s="467"/>
      <c r="AW381" s="467"/>
      <c r="AX381" s="467"/>
      <c r="AY381" s="467"/>
    </row>
    <row r="382" ht="14.25" customHeight="1">
      <c r="A382" s="549"/>
      <c r="B382" s="549"/>
      <c r="C382" s="549"/>
      <c r="D382" s="549"/>
      <c r="E382" s="549"/>
      <c r="F382" s="549"/>
      <c r="G382" s="815"/>
      <c r="H382" s="816"/>
      <c r="I382" s="816"/>
      <c r="J382" s="549"/>
      <c r="K382" s="549"/>
      <c r="L382" s="817"/>
      <c r="M382" s="549"/>
      <c r="N382" s="549"/>
      <c r="O382" s="817"/>
      <c r="P382" s="549"/>
      <c r="Q382" s="549"/>
      <c r="R382" s="549"/>
      <c r="S382" s="549"/>
      <c r="T382" s="549"/>
      <c r="U382" s="549"/>
      <c r="V382" s="549"/>
      <c r="W382" s="549"/>
      <c r="X382" s="549"/>
      <c r="Y382" s="597"/>
      <c r="Z382" s="597"/>
      <c r="AA382" s="597"/>
      <c r="AB382" s="745"/>
      <c r="AC382" s="745"/>
      <c r="AD382" s="745"/>
      <c r="AE382" s="549"/>
      <c r="AF382" s="467"/>
      <c r="AG382" s="467"/>
      <c r="AH382" s="467"/>
      <c r="AI382" s="467"/>
      <c r="AJ382" s="467"/>
      <c r="AK382" s="467"/>
      <c r="AL382" s="467"/>
      <c r="AM382" s="467"/>
      <c r="AN382" s="467"/>
      <c r="AO382" s="467"/>
      <c r="AP382" s="467"/>
      <c r="AQ382" s="467"/>
      <c r="AR382" s="467"/>
      <c r="AS382" s="467"/>
      <c r="AT382" s="467"/>
      <c r="AU382" s="467"/>
      <c r="AV382" s="467"/>
      <c r="AW382" s="467"/>
      <c r="AX382" s="467"/>
      <c r="AY382" s="467"/>
    </row>
    <row r="383" ht="14.25" customHeight="1">
      <c r="A383" s="549"/>
      <c r="B383" s="549"/>
      <c r="C383" s="549"/>
      <c r="D383" s="549"/>
      <c r="E383" s="549"/>
      <c r="F383" s="549"/>
      <c r="G383" s="815"/>
      <c r="H383" s="816"/>
      <c r="I383" s="816"/>
      <c r="J383" s="549"/>
      <c r="K383" s="549"/>
      <c r="L383" s="817"/>
      <c r="M383" s="549"/>
      <c r="N383" s="549"/>
      <c r="O383" s="817"/>
      <c r="P383" s="549"/>
      <c r="Q383" s="549"/>
      <c r="R383" s="549"/>
      <c r="S383" s="549"/>
      <c r="T383" s="549"/>
      <c r="U383" s="549"/>
      <c r="V383" s="549"/>
      <c r="W383" s="549"/>
      <c r="X383" s="549"/>
      <c r="Y383" s="597"/>
      <c r="Z383" s="597"/>
      <c r="AA383" s="597"/>
      <c r="AB383" s="745"/>
      <c r="AC383" s="745"/>
      <c r="AD383" s="745"/>
      <c r="AE383" s="549"/>
      <c r="AF383" s="467"/>
      <c r="AG383" s="467"/>
      <c r="AH383" s="467"/>
      <c r="AI383" s="467"/>
      <c r="AJ383" s="467"/>
      <c r="AK383" s="467"/>
      <c r="AL383" s="467"/>
      <c r="AM383" s="467"/>
      <c r="AN383" s="467"/>
      <c r="AO383" s="467"/>
      <c r="AP383" s="467"/>
      <c r="AQ383" s="467"/>
      <c r="AR383" s="467"/>
      <c r="AS383" s="467"/>
      <c r="AT383" s="467"/>
      <c r="AU383" s="467"/>
      <c r="AV383" s="467"/>
      <c r="AW383" s="467"/>
      <c r="AX383" s="467"/>
      <c r="AY383" s="467"/>
    </row>
    <row r="384" ht="14.25" customHeight="1">
      <c r="A384" s="549"/>
      <c r="B384" s="549"/>
      <c r="C384" s="549"/>
      <c r="D384" s="549"/>
      <c r="E384" s="549"/>
      <c r="F384" s="549"/>
      <c r="G384" s="815"/>
      <c r="H384" s="816"/>
      <c r="I384" s="816"/>
      <c r="J384" s="549"/>
      <c r="K384" s="549"/>
      <c r="L384" s="817"/>
      <c r="M384" s="549"/>
      <c r="N384" s="549"/>
      <c r="O384" s="817"/>
      <c r="P384" s="549"/>
      <c r="Q384" s="549"/>
      <c r="R384" s="549"/>
      <c r="S384" s="549"/>
      <c r="T384" s="549"/>
      <c r="U384" s="549"/>
      <c r="V384" s="549"/>
      <c r="W384" s="549"/>
      <c r="X384" s="549"/>
      <c r="Y384" s="597"/>
      <c r="Z384" s="597"/>
      <c r="AA384" s="597"/>
      <c r="AB384" s="745"/>
      <c r="AC384" s="745"/>
      <c r="AD384" s="745"/>
      <c r="AE384" s="549"/>
      <c r="AF384" s="467"/>
      <c r="AG384" s="467"/>
      <c r="AH384" s="467"/>
      <c r="AI384" s="467"/>
      <c r="AJ384" s="467"/>
      <c r="AK384" s="467"/>
      <c r="AL384" s="467"/>
      <c r="AM384" s="467"/>
      <c r="AN384" s="467"/>
      <c r="AO384" s="467"/>
      <c r="AP384" s="467"/>
      <c r="AQ384" s="467"/>
      <c r="AR384" s="467"/>
      <c r="AS384" s="467"/>
      <c r="AT384" s="467"/>
      <c r="AU384" s="467"/>
      <c r="AV384" s="467"/>
      <c r="AW384" s="467"/>
      <c r="AX384" s="467"/>
      <c r="AY384" s="467"/>
    </row>
    <row r="385" ht="14.25" customHeight="1">
      <c r="A385" s="549"/>
      <c r="B385" s="549"/>
      <c r="C385" s="549"/>
      <c r="D385" s="549"/>
      <c r="E385" s="549"/>
      <c r="F385" s="549"/>
      <c r="G385" s="815"/>
      <c r="H385" s="816"/>
      <c r="I385" s="816"/>
      <c r="J385" s="549"/>
      <c r="K385" s="549"/>
      <c r="L385" s="817"/>
      <c r="M385" s="549"/>
      <c r="N385" s="549"/>
      <c r="O385" s="817"/>
      <c r="P385" s="549"/>
      <c r="Q385" s="549"/>
      <c r="R385" s="549"/>
      <c r="S385" s="549"/>
      <c r="T385" s="549"/>
      <c r="U385" s="549"/>
      <c r="V385" s="549"/>
      <c r="W385" s="549"/>
      <c r="X385" s="549"/>
      <c r="Y385" s="597"/>
      <c r="Z385" s="597"/>
      <c r="AA385" s="597"/>
      <c r="AB385" s="745"/>
      <c r="AC385" s="745"/>
      <c r="AD385" s="745"/>
      <c r="AE385" s="549"/>
      <c r="AF385" s="467"/>
      <c r="AG385" s="467"/>
      <c r="AH385" s="467"/>
      <c r="AI385" s="467"/>
      <c r="AJ385" s="467"/>
      <c r="AK385" s="467"/>
      <c r="AL385" s="467"/>
      <c r="AM385" s="467"/>
      <c r="AN385" s="467"/>
      <c r="AO385" s="467"/>
      <c r="AP385" s="467"/>
      <c r="AQ385" s="467"/>
      <c r="AR385" s="467"/>
      <c r="AS385" s="467"/>
      <c r="AT385" s="467"/>
      <c r="AU385" s="467"/>
      <c r="AV385" s="467"/>
      <c r="AW385" s="467"/>
      <c r="AX385" s="467"/>
      <c r="AY385" s="467"/>
    </row>
    <row r="386" ht="14.25" customHeight="1">
      <c r="A386" s="549"/>
      <c r="B386" s="549"/>
      <c r="C386" s="549"/>
      <c r="D386" s="549"/>
      <c r="E386" s="549"/>
      <c r="F386" s="549"/>
      <c r="G386" s="815"/>
      <c r="H386" s="816"/>
      <c r="I386" s="816"/>
      <c r="J386" s="549"/>
      <c r="K386" s="549"/>
      <c r="L386" s="817"/>
      <c r="M386" s="549"/>
      <c r="N386" s="549"/>
      <c r="O386" s="817"/>
      <c r="P386" s="549"/>
      <c r="Q386" s="549"/>
      <c r="R386" s="549"/>
      <c r="S386" s="549"/>
      <c r="T386" s="549"/>
      <c r="U386" s="549"/>
      <c r="V386" s="549"/>
      <c r="W386" s="549"/>
      <c r="X386" s="549"/>
      <c r="Y386" s="597"/>
      <c r="Z386" s="597"/>
      <c r="AA386" s="597"/>
      <c r="AB386" s="745"/>
      <c r="AC386" s="745"/>
      <c r="AD386" s="745"/>
      <c r="AE386" s="549"/>
      <c r="AF386" s="467"/>
      <c r="AG386" s="467"/>
      <c r="AH386" s="467"/>
      <c r="AI386" s="467"/>
      <c r="AJ386" s="467"/>
      <c r="AK386" s="467"/>
      <c r="AL386" s="467"/>
      <c r="AM386" s="467"/>
      <c r="AN386" s="467"/>
      <c r="AO386" s="467"/>
      <c r="AP386" s="467"/>
      <c r="AQ386" s="467"/>
      <c r="AR386" s="467"/>
      <c r="AS386" s="467"/>
      <c r="AT386" s="467"/>
      <c r="AU386" s="467"/>
      <c r="AV386" s="467"/>
      <c r="AW386" s="467"/>
      <c r="AX386" s="467"/>
      <c r="AY386" s="467"/>
    </row>
    <row r="387" ht="14.25" customHeight="1">
      <c r="A387" s="549"/>
      <c r="B387" s="549"/>
      <c r="C387" s="549"/>
      <c r="D387" s="549"/>
      <c r="E387" s="549"/>
      <c r="F387" s="549"/>
      <c r="G387" s="815"/>
      <c r="H387" s="816"/>
      <c r="I387" s="816"/>
      <c r="J387" s="549"/>
      <c r="K387" s="549"/>
      <c r="L387" s="817"/>
      <c r="M387" s="549"/>
      <c r="N387" s="549"/>
      <c r="O387" s="817"/>
      <c r="P387" s="549"/>
      <c r="Q387" s="549"/>
      <c r="R387" s="549"/>
      <c r="S387" s="549"/>
      <c r="T387" s="549"/>
      <c r="U387" s="549"/>
      <c r="V387" s="549"/>
      <c r="W387" s="549"/>
      <c r="X387" s="549"/>
      <c r="Y387" s="597"/>
      <c r="Z387" s="597"/>
      <c r="AA387" s="597"/>
      <c r="AB387" s="745"/>
      <c r="AC387" s="745"/>
      <c r="AD387" s="745"/>
      <c r="AE387" s="549"/>
      <c r="AF387" s="467"/>
      <c r="AG387" s="467"/>
      <c r="AH387" s="467"/>
      <c r="AI387" s="467"/>
      <c r="AJ387" s="467"/>
      <c r="AK387" s="467"/>
      <c r="AL387" s="467"/>
      <c r="AM387" s="467"/>
      <c r="AN387" s="467"/>
      <c r="AO387" s="467"/>
      <c r="AP387" s="467"/>
      <c r="AQ387" s="467"/>
      <c r="AR387" s="467"/>
      <c r="AS387" s="467"/>
      <c r="AT387" s="467"/>
      <c r="AU387" s="467"/>
      <c r="AV387" s="467"/>
      <c r="AW387" s="467"/>
      <c r="AX387" s="467"/>
      <c r="AY387" s="467"/>
    </row>
    <row r="388" ht="14.25" customHeight="1">
      <c r="A388" s="549"/>
      <c r="B388" s="549"/>
      <c r="C388" s="549"/>
      <c r="D388" s="549"/>
      <c r="E388" s="549"/>
      <c r="F388" s="549"/>
      <c r="G388" s="815"/>
      <c r="H388" s="816"/>
      <c r="I388" s="816"/>
      <c r="J388" s="549"/>
      <c r="K388" s="549"/>
      <c r="L388" s="817"/>
      <c r="M388" s="549"/>
      <c r="N388" s="549"/>
      <c r="O388" s="817"/>
      <c r="P388" s="549"/>
      <c r="Q388" s="549"/>
      <c r="R388" s="549"/>
      <c r="S388" s="549"/>
      <c r="T388" s="549"/>
      <c r="U388" s="549"/>
      <c r="V388" s="549"/>
      <c r="W388" s="549"/>
      <c r="X388" s="549"/>
      <c r="Y388" s="597"/>
      <c r="Z388" s="597"/>
      <c r="AA388" s="597"/>
      <c r="AB388" s="745"/>
      <c r="AC388" s="745"/>
      <c r="AD388" s="745"/>
      <c r="AE388" s="549"/>
      <c r="AF388" s="467"/>
      <c r="AG388" s="467"/>
      <c r="AH388" s="467"/>
      <c r="AI388" s="467"/>
      <c r="AJ388" s="467"/>
      <c r="AK388" s="467"/>
      <c r="AL388" s="467"/>
      <c r="AM388" s="467"/>
      <c r="AN388" s="467"/>
      <c r="AO388" s="467"/>
      <c r="AP388" s="467"/>
      <c r="AQ388" s="467"/>
      <c r="AR388" s="467"/>
      <c r="AS388" s="467"/>
      <c r="AT388" s="467"/>
      <c r="AU388" s="467"/>
      <c r="AV388" s="467"/>
      <c r="AW388" s="467"/>
      <c r="AX388" s="467"/>
      <c r="AY388" s="467"/>
    </row>
    <row r="389" ht="14.25" customHeight="1">
      <c r="A389" s="549"/>
      <c r="B389" s="549"/>
      <c r="C389" s="549"/>
      <c r="D389" s="549"/>
      <c r="E389" s="549"/>
      <c r="F389" s="549"/>
      <c r="G389" s="815"/>
      <c r="H389" s="816"/>
      <c r="I389" s="816"/>
      <c r="J389" s="549"/>
      <c r="K389" s="549"/>
      <c r="L389" s="817"/>
      <c r="M389" s="549"/>
      <c r="N389" s="549"/>
      <c r="O389" s="817"/>
      <c r="P389" s="549"/>
      <c r="Q389" s="549"/>
      <c r="R389" s="549"/>
      <c r="S389" s="549"/>
      <c r="T389" s="549"/>
      <c r="U389" s="549"/>
      <c r="V389" s="549"/>
      <c r="W389" s="549"/>
      <c r="X389" s="549"/>
      <c r="Y389" s="597"/>
      <c r="Z389" s="597"/>
      <c r="AA389" s="597"/>
      <c r="AB389" s="745"/>
      <c r="AC389" s="745"/>
      <c r="AD389" s="745"/>
      <c r="AE389" s="549"/>
      <c r="AF389" s="467"/>
      <c r="AG389" s="467"/>
      <c r="AH389" s="467"/>
      <c r="AI389" s="467"/>
      <c r="AJ389" s="467"/>
      <c r="AK389" s="467"/>
      <c r="AL389" s="467"/>
      <c r="AM389" s="467"/>
      <c r="AN389" s="467"/>
      <c r="AO389" s="467"/>
      <c r="AP389" s="467"/>
      <c r="AQ389" s="467"/>
      <c r="AR389" s="467"/>
      <c r="AS389" s="467"/>
      <c r="AT389" s="467"/>
      <c r="AU389" s="467"/>
      <c r="AV389" s="467"/>
      <c r="AW389" s="467"/>
      <c r="AX389" s="467"/>
      <c r="AY389" s="467"/>
    </row>
    <row r="390" ht="14.25" customHeight="1">
      <c r="A390" s="549"/>
      <c r="B390" s="549"/>
      <c r="C390" s="549"/>
      <c r="D390" s="549"/>
      <c r="E390" s="549"/>
      <c r="F390" s="549"/>
      <c r="G390" s="815"/>
      <c r="H390" s="816"/>
      <c r="I390" s="816"/>
      <c r="J390" s="549"/>
      <c r="K390" s="549"/>
      <c r="L390" s="817"/>
      <c r="M390" s="549"/>
      <c r="N390" s="549"/>
      <c r="O390" s="817"/>
      <c r="P390" s="549"/>
      <c r="Q390" s="549"/>
      <c r="R390" s="549"/>
      <c r="S390" s="549"/>
      <c r="T390" s="549"/>
      <c r="U390" s="549"/>
      <c r="V390" s="549"/>
      <c r="W390" s="549"/>
      <c r="X390" s="549"/>
      <c r="Y390" s="597"/>
      <c r="Z390" s="597"/>
      <c r="AA390" s="597"/>
      <c r="AB390" s="745"/>
      <c r="AC390" s="745"/>
      <c r="AD390" s="745"/>
      <c r="AE390" s="549"/>
      <c r="AF390" s="467"/>
      <c r="AG390" s="467"/>
      <c r="AH390" s="467"/>
      <c r="AI390" s="467"/>
      <c r="AJ390" s="467"/>
      <c r="AK390" s="467"/>
      <c r="AL390" s="467"/>
      <c r="AM390" s="467"/>
      <c r="AN390" s="467"/>
      <c r="AO390" s="467"/>
      <c r="AP390" s="467"/>
      <c r="AQ390" s="467"/>
      <c r="AR390" s="467"/>
      <c r="AS390" s="467"/>
      <c r="AT390" s="467"/>
      <c r="AU390" s="467"/>
      <c r="AV390" s="467"/>
      <c r="AW390" s="467"/>
      <c r="AX390" s="467"/>
      <c r="AY390" s="467"/>
    </row>
    <row r="391" ht="14.25" customHeight="1">
      <c r="A391" s="549"/>
      <c r="B391" s="549"/>
      <c r="C391" s="549"/>
      <c r="D391" s="549"/>
      <c r="E391" s="549"/>
      <c r="F391" s="549"/>
      <c r="G391" s="815"/>
      <c r="H391" s="816"/>
      <c r="I391" s="816"/>
      <c r="J391" s="549"/>
      <c r="K391" s="549"/>
      <c r="L391" s="817"/>
      <c r="M391" s="549"/>
      <c r="N391" s="549"/>
      <c r="O391" s="817"/>
      <c r="P391" s="549"/>
      <c r="Q391" s="549"/>
      <c r="R391" s="549"/>
      <c r="S391" s="549"/>
      <c r="T391" s="549"/>
      <c r="U391" s="549"/>
      <c r="V391" s="549"/>
      <c r="W391" s="549"/>
      <c r="X391" s="549"/>
      <c r="Y391" s="597"/>
      <c r="Z391" s="597"/>
      <c r="AA391" s="597"/>
      <c r="AB391" s="745"/>
      <c r="AC391" s="745"/>
      <c r="AD391" s="745"/>
      <c r="AE391" s="549"/>
      <c r="AF391" s="467"/>
      <c r="AG391" s="467"/>
      <c r="AH391" s="467"/>
      <c r="AI391" s="467"/>
      <c r="AJ391" s="467"/>
      <c r="AK391" s="467"/>
      <c r="AL391" s="467"/>
      <c r="AM391" s="467"/>
      <c r="AN391" s="467"/>
      <c r="AO391" s="467"/>
      <c r="AP391" s="467"/>
      <c r="AQ391" s="467"/>
      <c r="AR391" s="467"/>
      <c r="AS391" s="467"/>
      <c r="AT391" s="467"/>
      <c r="AU391" s="467"/>
      <c r="AV391" s="467"/>
      <c r="AW391" s="467"/>
      <c r="AX391" s="467"/>
      <c r="AY391" s="467"/>
    </row>
    <row r="392" ht="14.25" customHeight="1">
      <c r="A392" s="549"/>
      <c r="B392" s="549"/>
      <c r="C392" s="549"/>
      <c r="D392" s="549"/>
      <c r="E392" s="549"/>
      <c r="F392" s="549"/>
      <c r="G392" s="815"/>
      <c r="H392" s="816"/>
      <c r="I392" s="816"/>
      <c r="J392" s="549"/>
      <c r="K392" s="549"/>
      <c r="L392" s="817"/>
      <c r="M392" s="549"/>
      <c r="N392" s="549"/>
      <c r="O392" s="817"/>
      <c r="P392" s="549"/>
      <c r="Q392" s="549"/>
      <c r="R392" s="549"/>
      <c r="S392" s="549"/>
      <c r="T392" s="549"/>
      <c r="U392" s="549"/>
      <c r="V392" s="549"/>
      <c r="W392" s="549"/>
      <c r="X392" s="549"/>
      <c r="Y392" s="597"/>
      <c r="Z392" s="597"/>
      <c r="AA392" s="597"/>
      <c r="AB392" s="745"/>
      <c r="AC392" s="745"/>
      <c r="AD392" s="745"/>
      <c r="AE392" s="549"/>
      <c r="AF392" s="467"/>
      <c r="AG392" s="467"/>
      <c r="AH392" s="467"/>
      <c r="AI392" s="467"/>
      <c r="AJ392" s="467"/>
      <c r="AK392" s="467"/>
      <c r="AL392" s="467"/>
      <c r="AM392" s="467"/>
      <c r="AN392" s="467"/>
      <c r="AO392" s="467"/>
      <c r="AP392" s="467"/>
      <c r="AQ392" s="467"/>
      <c r="AR392" s="467"/>
      <c r="AS392" s="467"/>
      <c r="AT392" s="467"/>
      <c r="AU392" s="467"/>
      <c r="AV392" s="467"/>
      <c r="AW392" s="467"/>
      <c r="AX392" s="467"/>
      <c r="AY392" s="467"/>
    </row>
    <row r="393" ht="14.25" customHeight="1">
      <c r="A393" s="549"/>
      <c r="B393" s="549"/>
      <c r="C393" s="549"/>
      <c r="D393" s="549"/>
      <c r="E393" s="549"/>
      <c r="F393" s="549"/>
      <c r="G393" s="815"/>
      <c r="H393" s="816"/>
      <c r="I393" s="816"/>
      <c r="J393" s="549"/>
      <c r="K393" s="549"/>
      <c r="L393" s="817"/>
      <c r="M393" s="549"/>
      <c r="N393" s="549"/>
      <c r="O393" s="817"/>
      <c r="P393" s="549"/>
      <c r="Q393" s="549"/>
      <c r="R393" s="549"/>
      <c r="S393" s="549"/>
      <c r="T393" s="549"/>
      <c r="U393" s="549"/>
      <c r="V393" s="549"/>
      <c r="W393" s="549"/>
      <c r="X393" s="549"/>
      <c r="Y393" s="597"/>
      <c r="Z393" s="597"/>
      <c r="AA393" s="597"/>
      <c r="AB393" s="745"/>
      <c r="AC393" s="745"/>
      <c r="AD393" s="745"/>
      <c r="AE393" s="549"/>
      <c r="AF393" s="467"/>
      <c r="AG393" s="467"/>
      <c r="AH393" s="467"/>
      <c r="AI393" s="467"/>
      <c r="AJ393" s="467"/>
      <c r="AK393" s="467"/>
      <c r="AL393" s="467"/>
      <c r="AM393" s="467"/>
      <c r="AN393" s="467"/>
      <c r="AO393" s="467"/>
      <c r="AP393" s="467"/>
      <c r="AQ393" s="467"/>
      <c r="AR393" s="467"/>
      <c r="AS393" s="467"/>
      <c r="AT393" s="467"/>
      <c r="AU393" s="467"/>
      <c r="AV393" s="467"/>
      <c r="AW393" s="467"/>
      <c r="AX393" s="467"/>
      <c r="AY393" s="467"/>
    </row>
    <row r="394" ht="14.25" customHeight="1">
      <c r="A394" s="549"/>
      <c r="B394" s="549"/>
      <c r="C394" s="549"/>
      <c r="D394" s="549"/>
      <c r="E394" s="549"/>
      <c r="F394" s="549"/>
      <c r="G394" s="815"/>
      <c r="H394" s="816"/>
      <c r="I394" s="816"/>
      <c r="J394" s="549"/>
      <c r="K394" s="549"/>
      <c r="L394" s="817"/>
      <c r="M394" s="549"/>
      <c r="N394" s="549"/>
      <c r="O394" s="817"/>
      <c r="P394" s="549"/>
      <c r="Q394" s="549"/>
      <c r="R394" s="549"/>
      <c r="S394" s="549"/>
      <c r="T394" s="549"/>
      <c r="U394" s="549"/>
      <c r="V394" s="549"/>
      <c r="W394" s="549"/>
      <c r="X394" s="549"/>
      <c r="Y394" s="597"/>
      <c r="Z394" s="597"/>
      <c r="AA394" s="597"/>
      <c r="AB394" s="745"/>
      <c r="AC394" s="745"/>
      <c r="AD394" s="745"/>
      <c r="AE394" s="549"/>
      <c r="AF394" s="467"/>
      <c r="AG394" s="467"/>
      <c r="AH394" s="467"/>
      <c r="AI394" s="467"/>
      <c r="AJ394" s="467"/>
      <c r="AK394" s="467"/>
      <c r="AL394" s="467"/>
      <c r="AM394" s="467"/>
      <c r="AN394" s="467"/>
      <c r="AO394" s="467"/>
      <c r="AP394" s="467"/>
      <c r="AQ394" s="467"/>
      <c r="AR394" s="467"/>
      <c r="AS394" s="467"/>
      <c r="AT394" s="467"/>
      <c r="AU394" s="467"/>
      <c r="AV394" s="467"/>
      <c r="AW394" s="467"/>
      <c r="AX394" s="467"/>
      <c r="AY394" s="467"/>
    </row>
    <row r="395" ht="14.25" customHeight="1">
      <c r="A395" s="549"/>
      <c r="B395" s="549"/>
      <c r="C395" s="549"/>
      <c r="D395" s="549"/>
      <c r="E395" s="549"/>
      <c r="F395" s="549"/>
      <c r="G395" s="815"/>
      <c r="H395" s="816"/>
      <c r="I395" s="816"/>
      <c r="J395" s="549"/>
      <c r="K395" s="549"/>
      <c r="L395" s="817"/>
      <c r="M395" s="549"/>
      <c r="N395" s="549"/>
      <c r="O395" s="817"/>
      <c r="P395" s="549"/>
      <c r="Q395" s="549"/>
      <c r="R395" s="549"/>
      <c r="S395" s="549"/>
      <c r="T395" s="549"/>
      <c r="U395" s="549"/>
      <c r="V395" s="549"/>
      <c r="W395" s="549"/>
      <c r="X395" s="549"/>
      <c r="Y395" s="597"/>
      <c r="Z395" s="597"/>
      <c r="AA395" s="597"/>
      <c r="AB395" s="745"/>
      <c r="AC395" s="745"/>
      <c r="AD395" s="745"/>
      <c r="AE395" s="549"/>
      <c r="AF395" s="467"/>
      <c r="AG395" s="467"/>
      <c r="AH395" s="467"/>
      <c r="AI395" s="467"/>
      <c r="AJ395" s="467"/>
      <c r="AK395" s="467"/>
      <c r="AL395" s="467"/>
      <c r="AM395" s="467"/>
      <c r="AN395" s="467"/>
      <c r="AO395" s="467"/>
      <c r="AP395" s="467"/>
      <c r="AQ395" s="467"/>
      <c r="AR395" s="467"/>
      <c r="AS395" s="467"/>
      <c r="AT395" s="467"/>
      <c r="AU395" s="467"/>
      <c r="AV395" s="467"/>
      <c r="AW395" s="467"/>
      <c r="AX395" s="467"/>
      <c r="AY395" s="467"/>
    </row>
    <row r="396" ht="14.25" customHeight="1">
      <c r="A396" s="549"/>
      <c r="B396" s="549"/>
      <c r="C396" s="549"/>
      <c r="D396" s="549"/>
      <c r="E396" s="549"/>
      <c r="F396" s="549"/>
      <c r="G396" s="815"/>
      <c r="H396" s="816"/>
      <c r="I396" s="816"/>
      <c r="J396" s="549"/>
      <c r="K396" s="549"/>
      <c r="L396" s="817"/>
      <c r="M396" s="549"/>
      <c r="N396" s="549"/>
      <c r="O396" s="817"/>
      <c r="P396" s="549"/>
      <c r="Q396" s="549"/>
      <c r="R396" s="549"/>
      <c r="S396" s="549"/>
      <c r="T396" s="549"/>
      <c r="U396" s="549"/>
      <c r="V396" s="549"/>
      <c r="W396" s="549"/>
      <c r="X396" s="549"/>
      <c r="Y396" s="597"/>
      <c r="Z396" s="597"/>
      <c r="AA396" s="597"/>
      <c r="AB396" s="745"/>
      <c r="AC396" s="745"/>
      <c r="AD396" s="745"/>
      <c r="AE396" s="549"/>
      <c r="AF396" s="467"/>
      <c r="AG396" s="467"/>
      <c r="AH396" s="467"/>
      <c r="AI396" s="467"/>
      <c r="AJ396" s="467"/>
      <c r="AK396" s="467"/>
      <c r="AL396" s="467"/>
      <c r="AM396" s="467"/>
      <c r="AN396" s="467"/>
      <c r="AO396" s="467"/>
      <c r="AP396" s="467"/>
      <c r="AQ396" s="467"/>
      <c r="AR396" s="467"/>
      <c r="AS396" s="467"/>
      <c r="AT396" s="467"/>
      <c r="AU396" s="467"/>
      <c r="AV396" s="467"/>
      <c r="AW396" s="467"/>
      <c r="AX396" s="467"/>
      <c r="AY396" s="467"/>
    </row>
    <row r="397" ht="14.25" customHeight="1">
      <c r="A397" s="549"/>
      <c r="B397" s="549"/>
      <c r="C397" s="549"/>
      <c r="D397" s="549"/>
      <c r="E397" s="549"/>
      <c r="F397" s="549"/>
      <c r="G397" s="815"/>
      <c r="H397" s="816"/>
      <c r="I397" s="816"/>
      <c r="J397" s="549"/>
      <c r="K397" s="549"/>
      <c r="L397" s="817"/>
      <c r="M397" s="549"/>
      <c r="N397" s="549"/>
      <c r="O397" s="817"/>
      <c r="P397" s="549"/>
      <c r="Q397" s="549"/>
      <c r="R397" s="549"/>
      <c r="S397" s="549"/>
      <c r="T397" s="549"/>
      <c r="U397" s="549"/>
      <c r="V397" s="549"/>
      <c r="W397" s="549"/>
      <c r="X397" s="549"/>
      <c r="Y397" s="597"/>
      <c r="Z397" s="597"/>
      <c r="AA397" s="597"/>
      <c r="AB397" s="745"/>
      <c r="AC397" s="745"/>
      <c r="AD397" s="745"/>
      <c r="AE397" s="549"/>
      <c r="AF397" s="467"/>
      <c r="AG397" s="467"/>
      <c r="AH397" s="467"/>
      <c r="AI397" s="467"/>
      <c r="AJ397" s="467"/>
      <c r="AK397" s="467"/>
      <c r="AL397" s="467"/>
      <c r="AM397" s="467"/>
      <c r="AN397" s="467"/>
      <c r="AO397" s="467"/>
      <c r="AP397" s="467"/>
      <c r="AQ397" s="467"/>
      <c r="AR397" s="467"/>
      <c r="AS397" s="467"/>
      <c r="AT397" s="467"/>
      <c r="AU397" s="467"/>
      <c r="AV397" s="467"/>
      <c r="AW397" s="467"/>
      <c r="AX397" s="467"/>
      <c r="AY397" s="467"/>
    </row>
    <row r="398" ht="14.25" customHeight="1">
      <c r="A398" s="549"/>
      <c r="B398" s="549"/>
      <c r="C398" s="549"/>
      <c r="D398" s="549"/>
      <c r="E398" s="549"/>
      <c r="F398" s="549"/>
      <c r="G398" s="815"/>
      <c r="H398" s="816"/>
      <c r="I398" s="816"/>
      <c r="J398" s="549"/>
      <c r="K398" s="549"/>
      <c r="L398" s="817"/>
      <c r="M398" s="549"/>
      <c r="N398" s="549"/>
      <c r="O398" s="817"/>
      <c r="P398" s="549"/>
      <c r="Q398" s="549"/>
      <c r="R398" s="549"/>
      <c r="S398" s="549"/>
      <c r="T398" s="549"/>
      <c r="U398" s="549"/>
      <c r="V398" s="549"/>
      <c r="W398" s="549"/>
      <c r="X398" s="549"/>
      <c r="Y398" s="597"/>
      <c r="Z398" s="597"/>
      <c r="AA398" s="597"/>
      <c r="AB398" s="745"/>
      <c r="AC398" s="745"/>
      <c r="AD398" s="745"/>
      <c r="AE398" s="549"/>
      <c r="AF398" s="467"/>
      <c r="AG398" s="467"/>
      <c r="AH398" s="467"/>
      <c r="AI398" s="467"/>
      <c r="AJ398" s="467"/>
      <c r="AK398" s="467"/>
      <c r="AL398" s="467"/>
      <c r="AM398" s="467"/>
      <c r="AN398" s="467"/>
      <c r="AO398" s="467"/>
      <c r="AP398" s="467"/>
      <c r="AQ398" s="467"/>
      <c r="AR398" s="467"/>
      <c r="AS398" s="467"/>
      <c r="AT398" s="467"/>
      <c r="AU398" s="467"/>
      <c r="AV398" s="467"/>
      <c r="AW398" s="467"/>
      <c r="AX398" s="467"/>
      <c r="AY398" s="467"/>
    </row>
    <row r="399" ht="14.25" customHeight="1">
      <c r="A399" s="549"/>
      <c r="B399" s="549"/>
      <c r="C399" s="549"/>
      <c r="D399" s="549"/>
      <c r="E399" s="549"/>
      <c r="F399" s="549"/>
      <c r="G399" s="815"/>
      <c r="H399" s="816"/>
      <c r="I399" s="816"/>
      <c r="J399" s="549"/>
      <c r="K399" s="549"/>
      <c r="L399" s="817"/>
      <c r="M399" s="549"/>
      <c r="N399" s="549"/>
      <c r="O399" s="817"/>
      <c r="P399" s="549"/>
      <c r="Q399" s="549"/>
      <c r="R399" s="549"/>
      <c r="S399" s="549"/>
      <c r="T399" s="549"/>
      <c r="U399" s="549"/>
      <c r="V399" s="549"/>
      <c r="W399" s="549"/>
      <c r="X399" s="549"/>
      <c r="Y399" s="597"/>
      <c r="Z399" s="597"/>
      <c r="AA399" s="597"/>
      <c r="AB399" s="745"/>
      <c r="AC399" s="745"/>
      <c r="AD399" s="745"/>
      <c r="AE399" s="549"/>
      <c r="AF399" s="467"/>
      <c r="AG399" s="467"/>
      <c r="AH399" s="467"/>
      <c r="AI399" s="467"/>
      <c r="AJ399" s="467"/>
      <c r="AK399" s="467"/>
      <c r="AL399" s="467"/>
      <c r="AM399" s="467"/>
      <c r="AN399" s="467"/>
      <c r="AO399" s="467"/>
      <c r="AP399" s="467"/>
      <c r="AQ399" s="467"/>
      <c r="AR399" s="467"/>
      <c r="AS399" s="467"/>
      <c r="AT399" s="467"/>
      <c r="AU399" s="467"/>
      <c r="AV399" s="467"/>
      <c r="AW399" s="467"/>
      <c r="AX399" s="467"/>
      <c r="AY399" s="467"/>
    </row>
    <row r="400" ht="14.25" customHeight="1">
      <c r="A400" s="549"/>
      <c r="B400" s="549"/>
      <c r="C400" s="549"/>
      <c r="D400" s="549"/>
      <c r="E400" s="549"/>
      <c r="F400" s="549"/>
      <c r="G400" s="815"/>
      <c r="H400" s="816"/>
      <c r="I400" s="816"/>
      <c r="J400" s="549"/>
      <c r="K400" s="549"/>
      <c r="L400" s="817"/>
      <c r="M400" s="549"/>
      <c r="N400" s="549"/>
      <c r="O400" s="817"/>
      <c r="P400" s="549"/>
      <c r="Q400" s="549"/>
      <c r="R400" s="549"/>
      <c r="S400" s="549"/>
      <c r="T400" s="549"/>
      <c r="U400" s="549"/>
      <c r="V400" s="549"/>
      <c r="W400" s="549"/>
      <c r="X400" s="549"/>
      <c r="Y400" s="597"/>
      <c r="Z400" s="597"/>
      <c r="AA400" s="597"/>
      <c r="AB400" s="745"/>
      <c r="AC400" s="745"/>
      <c r="AD400" s="745"/>
      <c r="AE400" s="549"/>
      <c r="AF400" s="467"/>
      <c r="AG400" s="467"/>
      <c r="AH400" s="467"/>
      <c r="AI400" s="467"/>
      <c r="AJ400" s="467"/>
      <c r="AK400" s="467"/>
      <c r="AL400" s="467"/>
      <c r="AM400" s="467"/>
      <c r="AN400" s="467"/>
      <c r="AO400" s="467"/>
      <c r="AP400" s="467"/>
      <c r="AQ400" s="467"/>
      <c r="AR400" s="467"/>
      <c r="AS400" s="467"/>
      <c r="AT400" s="467"/>
      <c r="AU400" s="467"/>
      <c r="AV400" s="467"/>
      <c r="AW400" s="467"/>
      <c r="AX400" s="467"/>
      <c r="AY400" s="467"/>
    </row>
    <row r="401" ht="14.25" customHeight="1">
      <c r="A401" s="549"/>
      <c r="B401" s="549"/>
      <c r="C401" s="549"/>
      <c r="D401" s="549"/>
      <c r="E401" s="549"/>
      <c r="F401" s="549"/>
      <c r="G401" s="815"/>
      <c r="H401" s="816"/>
      <c r="I401" s="816"/>
      <c r="J401" s="549"/>
      <c r="K401" s="549"/>
      <c r="L401" s="817"/>
      <c r="M401" s="549"/>
      <c r="N401" s="549"/>
      <c r="O401" s="817"/>
      <c r="P401" s="549"/>
      <c r="Q401" s="549"/>
      <c r="R401" s="549"/>
      <c r="S401" s="549"/>
      <c r="T401" s="549"/>
      <c r="U401" s="549"/>
      <c r="V401" s="549"/>
      <c r="W401" s="549"/>
      <c r="X401" s="549"/>
      <c r="Y401" s="597"/>
      <c r="Z401" s="597"/>
      <c r="AA401" s="597"/>
      <c r="AB401" s="745"/>
      <c r="AC401" s="745"/>
      <c r="AD401" s="745"/>
      <c r="AE401" s="549"/>
      <c r="AF401" s="467"/>
      <c r="AG401" s="467"/>
      <c r="AH401" s="467"/>
      <c r="AI401" s="467"/>
      <c r="AJ401" s="467"/>
      <c r="AK401" s="467"/>
      <c r="AL401" s="467"/>
      <c r="AM401" s="467"/>
      <c r="AN401" s="467"/>
      <c r="AO401" s="467"/>
      <c r="AP401" s="467"/>
      <c r="AQ401" s="467"/>
      <c r="AR401" s="467"/>
      <c r="AS401" s="467"/>
      <c r="AT401" s="467"/>
      <c r="AU401" s="467"/>
      <c r="AV401" s="467"/>
      <c r="AW401" s="467"/>
      <c r="AX401" s="467"/>
      <c r="AY401" s="467"/>
    </row>
    <row r="402" ht="14.25" customHeight="1">
      <c r="A402" s="549"/>
      <c r="B402" s="549"/>
      <c r="C402" s="549"/>
      <c r="D402" s="549"/>
      <c r="E402" s="549"/>
      <c r="F402" s="549"/>
      <c r="G402" s="815"/>
      <c r="H402" s="816"/>
      <c r="I402" s="816"/>
      <c r="J402" s="549"/>
      <c r="K402" s="549"/>
      <c r="L402" s="817"/>
      <c r="M402" s="549"/>
      <c r="N402" s="549"/>
      <c r="O402" s="817"/>
      <c r="P402" s="549"/>
      <c r="Q402" s="549"/>
      <c r="R402" s="549"/>
      <c r="S402" s="549"/>
      <c r="T402" s="549"/>
      <c r="U402" s="549"/>
      <c r="V402" s="549"/>
      <c r="W402" s="549"/>
      <c r="X402" s="549"/>
      <c r="Y402" s="597"/>
      <c r="Z402" s="597"/>
      <c r="AA402" s="597"/>
      <c r="AB402" s="745"/>
      <c r="AC402" s="745"/>
      <c r="AD402" s="745"/>
      <c r="AE402" s="549"/>
      <c r="AF402" s="467"/>
      <c r="AG402" s="467"/>
      <c r="AH402" s="467"/>
      <c r="AI402" s="467"/>
      <c r="AJ402" s="467"/>
      <c r="AK402" s="467"/>
      <c r="AL402" s="467"/>
      <c r="AM402" s="467"/>
      <c r="AN402" s="467"/>
      <c r="AO402" s="467"/>
      <c r="AP402" s="467"/>
      <c r="AQ402" s="467"/>
      <c r="AR402" s="467"/>
      <c r="AS402" s="467"/>
      <c r="AT402" s="467"/>
      <c r="AU402" s="467"/>
      <c r="AV402" s="467"/>
      <c r="AW402" s="467"/>
      <c r="AX402" s="467"/>
      <c r="AY402" s="467"/>
    </row>
    <row r="403" ht="14.25" customHeight="1">
      <c r="A403" s="549"/>
      <c r="B403" s="549"/>
      <c r="C403" s="549"/>
      <c r="D403" s="549"/>
      <c r="E403" s="549"/>
      <c r="F403" s="549"/>
      <c r="G403" s="815"/>
      <c r="H403" s="816"/>
      <c r="I403" s="816"/>
      <c r="J403" s="549"/>
      <c r="K403" s="549"/>
      <c r="L403" s="817"/>
      <c r="M403" s="549"/>
      <c r="N403" s="549"/>
      <c r="O403" s="817"/>
      <c r="P403" s="549"/>
      <c r="Q403" s="549"/>
      <c r="R403" s="549"/>
      <c r="S403" s="549"/>
      <c r="T403" s="549"/>
      <c r="U403" s="549"/>
      <c r="V403" s="549"/>
      <c r="W403" s="549"/>
      <c r="X403" s="549"/>
      <c r="Y403" s="597"/>
      <c r="Z403" s="597"/>
      <c r="AA403" s="597"/>
      <c r="AB403" s="745"/>
      <c r="AC403" s="745"/>
      <c r="AD403" s="745"/>
      <c r="AE403" s="549"/>
      <c r="AF403" s="467"/>
      <c r="AG403" s="467"/>
      <c r="AH403" s="467"/>
      <c r="AI403" s="467"/>
      <c r="AJ403" s="467"/>
      <c r="AK403" s="467"/>
      <c r="AL403" s="467"/>
      <c r="AM403" s="467"/>
      <c r="AN403" s="467"/>
      <c r="AO403" s="467"/>
      <c r="AP403" s="467"/>
      <c r="AQ403" s="467"/>
      <c r="AR403" s="467"/>
      <c r="AS403" s="467"/>
      <c r="AT403" s="467"/>
      <c r="AU403" s="467"/>
      <c r="AV403" s="467"/>
      <c r="AW403" s="467"/>
      <c r="AX403" s="467"/>
      <c r="AY403" s="467"/>
    </row>
    <row r="404" ht="14.25" customHeight="1">
      <c r="A404" s="549"/>
      <c r="B404" s="549"/>
      <c r="C404" s="549"/>
      <c r="D404" s="549"/>
      <c r="E404" s="549"/>
      <c r="F404" s="549"/>
      <c r="G404" s="815"/>
      <c r="H404" s="816"/>
      <c r="I404" s="816"/>
      <c r="J404" s="549"/>
      <c r="K404" s="549"/>
      <c r="L404" s="817"/>
      <c r="M404" s="549"/>
      <c r="N404" s="549"/>
      <c r="O404" s="817"/>
      <c r="P404" s="549"/>
      <c r="Q404" s="549"/>
      <c r="R404" s="549"/>
      <c r="S404" s="549"/>
      <c r="T404" s="549"/>
      <c r="U404" s="549"/>
      <c r="V404" s="549"/>
      <c r="W404" s="549"/>
      <c r="X404" s="549"/>
      <c r="Y404" s="597"/>
      <c r="Z404" s="597"/>
      <c r="AA404" s="597"/>
      <c r="AB404" s="745"/>
      <c r="AC404" s="745"/>
      <c r="AD404" s="745"/>
      <c r="AE404" s="549"/>
      <c r="AF404" s="467"/>
      <c r="AG404" s="467"/>
      <c r="AH404" s="467"/>
      <c r="AI404" s="467"/>
      <c r="AJ404" s="467"/>
      <c r="AK404" s="467"/>
      <c r="AL404" s="467"/>
      <c r="AM404" s="467"/>
      <c r="AN404" s="467"/>
      <c r="AO404" s="467"/>
      <c r="AP404" s="467"/>
      <c r="AQ404" s="467"/>
      <c r="AR404" s="467"/>
      <c r="AS404" s="467"/>
      <c r="AT404" s="467"/>
      <c r="AU404" s="467"/>
      <c r="AV404" s="467"/>
      <c r="AW404" s="467"/>
      <c r="AX404" s="467"/>
      <c r="AY404" s="467"/>
    </row>
    <row r="405" ht="14.25" customHeight="1">
      <c r="A405" s="549"/>
      <c r="B405" s="549"/>
      <c r="C405" s="549"/>
      <c r="D405" s="549"/>
      <c r="E405" s="549"/>
      <c r="F405" s="549"/>
      <c r="G405" s="815"/>
      <c r="H405" s="816"/>
      <c r="I405" s="816"/>
      <c r="J405" s="549"/>
      <c r="K405" s="549"/>
      <c r="L405" s="817"/>
      <c r="M405" s="549"/>
      <c r="N405" s="549"/>
      <c r="O405" s="817"/>
      <c r="P405" s="549"/>
      <c r="Q405" s="549"/>
      <c r="R405" s="549"/>
      <c r="S405" s="549"/>
      <c r="T405" s="549"/>
      <c r="U405" s="549"/>
      <c r="V405" s="549"/>
      <c r="W405" s="549"/>
      <c r="X405" s="549"/>
      <c r="Y405" s="597"/>
      <c r="Z405" s="597"/>
      <c r="AA405" s="597"/>
      <c r="AB405" s="745"/>
      <c r="AC405" s="745"/>
      <c r="AD405" s="745"/>
      <c r="AE405" s="549"/>
      <c r="AF405" s="467"/>
      <c r="AG405" s="467"/>
      <c r="AH405" s="467"/>
      <c r="AI405" s="467"/>
      <c r="AJ405" s="467"/>
      <c r="AK405" s="467"/>
      <c r="AL405" s="467"/>
      <c r="AM405" s="467"/>
      <c r="AN405" s="467"/>
      <c r="AO405" s="467"/>
      <c r="AP405" s="467"/>
      <c r="AQ405" s="467"/>
      <c r="AR405" s="467"/>
      <c r="AS405" s="467"/>
      <c r="AT405" s="467"/>
      <c r="AU405" s="467"/>
      <c r="AV405" s="467"/>
      <c r="AW405" s="467"/>
      <c r="AX405" s="467"/>
      <c r="AY405" s="467"/>
    </row>
    <row r="406" ht="14.25" customHeight="1">
      <c r="A406" s="549"/>
      <c r="B406" s="549"/>
      <c r="C406" s="549"/>
      <c r="D406" s="549"/>
      <c r="E406" s="549"/>
      <c r="F406" s="549"/>
      <c r="G406" s="815"/>
      <c r="H406" s="816"/>
      <c r="I406" s="816"/>
      <c r="J406" s="549"/>
      <c r="K406" s="549"/>
      <c r="L406" s="817"/>
      <c r="M406" s="549"/>
      <c r="N406" s="549"/>
      <c r="O406" s="817"/>
      <c r="P406" s="549"/>
      <c r="Q406" s="549"/>
      <c r="R406" s="549"/>
      <c r="S406" s="549"/>
      <c r="T406" s="549"/>
      <c r="U406" s="549"/>
      <c r="V406" s="549"/>
      <c r="W406" s="549"/>
      <c r="X406" s="549"/>
      <c r="Y406" s="597"/>
      <c r="Z406" s="597"/>
      <c r="AA406" s="597"/>
      <c r="AB406" s="745"/>
      <c r="AC406" s="745"/>
      <c r="AD406" s="745"/>
      <c r="AE406" s="549"/>
      <c r="AF406" s="467"/>
      <c r="AG406" s="467"/>
      <c r="AH406" s="467"/>
      <c r="AI406" s="467"/>
      <c r="AJ406" s="467"/>
      <c r="AK406" s="467"/>
      <c r="AL406" s="467"/>
      <c r="AM406" s="467"/>
      <c r="AN406" s="467"/>
      <c r="AO406" s="467"/>
      <c r="AP406" s="467"/>
      <c r="AQ406" s="467"/>
      <c r="AR406" s="467"/>
      <c r="AS406" s="467"/>
      <c r="AT406" s="467"/>
      <c r="AU406" s="467"/>
      <c r="AV406" s="467"/>
      <c r="AW406" s="467"/>
      <c r="AX406" s="467"/>
      <c r="AY406" s="467"/>
    </row>
    <row r="407" ht="14.25" customHeight="1">
      <c r="A407" s="549"/>
      <c r="B407" s="549"/>
      <c r="C407" s="549"/>
      <c r="D407" s="549"/>
      <c r="E407" s="549"/>
      <c r="F407" s="549"/>
      <c r="G407" s="815"/>
      <c r="H407" s="816"/>
      <c r="I407" s="816"/>
      <c r="J407" s="549"/>
      <c r="K407" s="549"/>
      <c r="L407" s="817"/>
      <c r="M407" s="549"/>
      <c r="N407" s="549"/>
      <c r="O407" s="817"/>
      <c r="P407" s="549"/>
      <c r="Q407" s="549"/>
      <c r="R407" s="549"/>
      <c r="S407" s="549"/>
      <c r="T407" s="549"/>
      <c r="U407" s="549"/>
      <c r="V407" s="549"/>
      <c r="W407" s="549"/>
      <c r="X407" s="549"/>
      <c r="Y407" s="597"/>
      <c r="Z407" s="597"/>
      <c r="AA407" s="597"/>
      <c r="AB407" s="745"/>
      <c r="AC407" s="745"/>
      <c r="AD407" s="745"/>
      <c r="AE407" s="549"/>
      <c r="AF407" s="467"/>
      <c r="AG407" s="467"/>
      <c r="AH407" s="467"/>
      <c r="AI407" s="467"/>
      <c r="AJ407" s="467"/>
      <c r="AK407" s="467"/>
      <c r="AL407" s="467"/>
      <c r="AM407" s="467"/>
      <c r="AN407" s="467"/>
      <c r="AO407" s="467"/>
      <c r="AP407" s="467"/>
      <c r="AQ407" s="467"/>
      <c r="AR407" s="467"/>
      <c r="AS407" s="467"/>
      <c r="AT407" s="467"/>
      <c r="AU407" s="467"/>
      <c r="AV407" s="467"/>
      <c r="AW407" s="467"/>
      <c r="AX407" s="467"/>
      <c r="AY407" s="467"/>
    </row>
    <row r="408" ht="14.25" customHeight="1">
      <c r="A408" s="549"/>
      <c r="B408" s="549"/>
      <c r="C408" s="549"/>
      <c r="D408" s="549"/>
      <c r="E408" s="549"/>
      <c r="F408" s="549"/>
      <c r="G408" s="815"/>
      <c r="H408" s="816"/>
      <c r="I408" s="816"/>
      <c r="J408" s="549"/>
      <c r="K408" s="549"/>
      <c r="L408" s="817"/>
      <c r="M408" s="549"/>
      <c r="N408" s="549"/>
      <c r="O408" s="817"/>
      <c r="P408" s="549"/>
      <c r="Q408" s="549"/>
      <c r="R408" s="549"/>
      <c r="S408" s="549"/>
      <c r="T408" s="549"/>
      <c r="U408" s="549"/>
      <c r="V408" s="549"/>
      <c r="W408" s="549"/>
      <c r="X408" s="549"/>
      <c r="Y408" s="597"/>
      <c r="Z408" s="597"/>
      <c r="AA408" s="597"/>
      <c r="AB408" s="745"/>
      <c r="AC408" s="745"/>
      <c r="AD408" s="745"/>
      <c r="AE408" s="549"/>
      <c r="AF408" s="467"/>
      <c r="AG408" s="467"/>
      <c r="AH408" s="467"/>
      <c r="AI408" s="467"/>
      <c r="AJ408" s="467"/>
      <c r="AK408" s="467"/>
      <c r="AL408" s="467"/>
      <c r="AM408" s="467"/>
      <c r="AN408" s="467"/>
      <c r="AO408" s="467"/>
      <c r="AP408" s="467"/>
      <c r="AQ408" s="467"/>
      <c r="AR408" s="467"/>
      <c r="AS408" s="467"/>
      <c r="AT408" s="467"/>
      <c r="AU408" s="467"/>
      <c r="AV408" s="467"/>
      <c r="AW408" s="467"/>
      <c r="AX408" s="467"/>
      <c r="AY408" s="467"/>
    </row>
    <row r="409" ht="14.25" customHeight="1">
      <c r="A409" s="549"/>
      <c r="B409" s="549"/>
      <c r="C409" s="549"/>
      <c r="D409" s="549"/>
      <c r="E409" s="549"/>
      <c r="F409" s="549"/>
      <c r="G409" s="815"/>
      <c r="H409" s="816"/>
      <c r="I409" s="816"/>
      <c r="J409" s="549"/>
      <c r="K409" s="549"/>
      <c r="L409" s="817"/>
      <c r="M409" s="549"/>
      <c r="N409" s="549"/>
      <c r="O409" s="817"/>
      <c r="P409" s="549"/>
      <c r="Q409" s="549"/>
      <c r="R409" s="549"/>
      <c r="S409" s="549"/>
      <c r="T409" s="549"/>
      <c r="U409" s="549"/>
      <c r="V409" s="549"/>
      <c r="W409" s="549"/>
      <c r="X409" s="549"/>
      <c r="Y409" s="597"/>
      <c r="Z409" s="597"/>
      <c r="AA409" s="597"/>
      <c r="AB409" s="745"/>
      <c r="AC409" s="745"/>
      <c r="AD409" s="745"/>
      <c r="AE409" s="549"/>
      <c r="AF409" s="467"/>
      <c r="AG409" s="467"/>
      <c r="AH409" s="467"/>
      <c r="AI409" s="467"/>
      <c r="AJ409" s="467"/>
      <c r="AK409" s="467"/>
      <c r="AL409" s="467"/>
      <c r="AM409" s="467"/>
      <c r="AN409" s="467"/>
      <c r="AO409" s="467"/>
      <c r="AP409" s="467"/>
      <c r="AQ409" s="467"/>
      <c r="AR409" s="467"/>
      <c r="AS409" s="467"/>
      <c r="AT409" s="467"/>
      <c r="AU409" s="467"/>
      <c r="AV409" s="467"/>
      <c r="AW409" s="467"/>
      <c r="AX409" s="467"/>
      <c r="AY409" s="467"/>
    </row>
    <row r="410" ht="14.25" customHeight="1">
      <c r="A410" s="549"/>
      <c r="B410" s="549"/>
      <c r="C410" s="549"/>
      <c r="D410" s="549"/>
      <c r="E410" s="549"/>
      <c r="F410" s="549"/>
      <c r="G410" s="815"/>
      <c r="H410" s="816"/>
      <c r="I410" s="816"/>
      <c r="J410" s="549"/>
      <c r="K410" s="549"/>
      <c r="L410" s="817"/>
      <c r="M410" s="549"/>
      <c r="N410" s="549"/>
      <c r="O410" s="817"/>
      <c r="P410" s="549"/>
      <c r="Q410" s="549"/>
      <c r="R410" s="549"/>
      <c r="S410" s="549"/>
      <c r="T410" s="549"/>
      <c r="U410" s="549"/>
      <c r="V410" s="549"/>
      <c r="W410" s="549"/>
      <c r="X410" s="549"/>
      <c r="Y410" s="597"/>
      <c r="Z410" s="597"/>
      <c r="AA410" s="597"/>
      <c r="AB410" s="745"/>
      <c r="AC410" s="745"/>
      <c r="AD410" s="745"/>
      <c r="AE410" s="549"/>
      <c r="AF410" s="467"/>
      <c r="AG410" s="467"/>
      <c r="AH410" s="467"/>
      <c r="AI410" s="467"/>
      <c r="AJ410" s="467"/>
      <c r="AK410" s="467"/>
      <c r="AL410" s="467"/>
      <c r="AM410" s="467"/>
      <c r="AN410" s="467"/>
      <c r="AO410" s="467"/>
      <c r="AP410" s="467"/>
      <c r="AQ410" s="467"/>
      <c r="AR410" s="467"/>
      <c r="AS410" s="467"/>
      <c r="AT410" s="467"/>
      <c r="AU410" s="467"/>
      <c r="AV410" s="467"/>
      <c r="AW410" s="467"/>
      <c r="AX410" s="467"/>
      <c r="AY410" s="467"/>
    </row>
    <row r="411" ht="14.25" customHeight="1">
      <c r="A411" s="549"/>
      <c r="B411" s="549"/>
      <c r="C411" s="549"/>
      <c r="D411" s="549"/>
      <c r="E411" s="549"/>
      <c r="F411" s="549"/>
      <c r="G411" s="815"/>
      <c r="H411" s="816"/>
      <c r="I411" s="816"/>
      <c r="J411" s="549"/>
      <c r="K411" s="549"/>
      <c r="L411" s="817"/>
      <c r="M411" s="549"/>
      <c r="N411" s="549"/>
      <c r="O411" s="817"/>
      <c r="P411" s="549"/>
      <c r="Q411" s="549"/>
      <c r="R411" s="549"/>
      <c r="S411" s="549"/>
      <c r="T411" s="549"/>
      <c r="U411" s="549"/>
      <c r="V411" s="549"/>
      <c r="W411" s="549"/>
      <c r="X411" s="549"/>
      <c r="Y411" s="597"/>
      <c r="Z411" s="597"/>
      <c r="AA411" s="597"/>
      <c r="AB411" s="745"/>
      <c r="AC411" s="745"/>
      <c r="AD411" s="745"/>
      <c r="AE411" s="549"/>
      <c r="AF411" s="467"/>
      <c r="AG411" s="467"/>
      <c r="AH411" s="467"/>
      <c r="AI411" s="467"/>
      <c r="AJ411" s="467"/>
      <c r="AK411" s="467"/>
      <c r="AL411" s="467"/>
      <c r="AM411" s="467"/>
      <c r="AN411" s="467"/>
      <c r="AO411" s="467"/>
      <c r="AP411" s="467"/>
      <c r="AQ411" s="467"/>
      <c r="AR411" s="467"/>
      <c r="AS411" s="467"/>
      <c r="AT411" s="467"/>
      <c r="AU411" s="467"/>
      <c r="AV411" s="467"/>
      <c r="AW411" s="467"/>
      <c r="AX411" s="467"/>
      <c r="AY411" s="467"/>
    </row>
    <row r="412" ht="14.25" customHeight="1">
      <c r="A412" s="549"/>
      <c r="B412" s="549"/>
      <c r="C412" s="549"/>
      <c r="D412" s="549"/>
      <c r="E412" s="549"/>
      <c r="F412" s="549"/>
      <c r="G412" s="815"/>
      <c r="H412" s="816"/>
      <c r="I412" s="816"/>
      <c r="J412" s="549"/>
      <c r="K412" s="549"/>
      <c r="L412" s="817"/>
      <c r="M412" s="549"/>
      <c r="N412" s="549"/>
      <c r="O412" s="817"/>
      <c r="P412" s="549"/>
      <c r="Q412" s="549"/>
      <c r="R412" s="549"/>
      <c r="S412" s="549"/>
      <c r="T412" s="549"/>
      <c r="U412" s="549"/>
      <c r="V412" s="549"/>
      <c r="W412" s="549"/>
      <c r="X412" s="549"/>
      <c r="Y412" s="597"/>
      <c r="Z412" s="597"/>
      <c r="AA412" s="597"/>
      <c r="AB412" s="745"/>
      <c r="AC412" s="745"/>
      <c r="AD412" s="745"/>
      <c r="AE412" s="549"/>
      <c r="AF412" s="467"/>
      <c r="AG412" s="467"/>
      <c r="AH412" s="467"/>
      <c r="AI412" s="467"/>
      <c r="AJ412" s="467"/>
      <c r="AK412" s="467"/>
      <c r="AL412" s="467"/>
      <c r="AM412" s="467"/>
      <c r="AN412" s="467"/>
      <c r="AO412" s="467"/>
      <c r="AP412" s="467"/>
      <c r="AQ412" s="467"/>
      <c r="AR412" s="467"/>
      <c r="AS412" s="467"/>
      <c r="AT412" s="467"/>
      <c r="AU412" s="467"/>
      <c r="AV412" s="467"/>
      <c r="AW412" s="467"/>
      <c r="AX412" s="467"/>
      <c r="AY412" s="467"/>
    </row>
    <row r="413" ht="14.25" customHeight="1">
      <c r="A413" s="549"/>
      <c r="B413" s="549"/>
      <c r="C413" s="549"/>
      <c r="D413" s="549"/>
      <c r="E413" s="549"/>
      <c r="F413" s="549"/>
      <c r="G413" s="815"/>
      <c r="H413" s="816"/>
      <c r="I413" s="816"/>
      <c r="J413" s="549"/>
      <c r="K413" s="549"/>
      <c r="L413" s="817"/>
      <c r="M413" s="549"/>
      <c r="N413" s="549"/>
      <c r="O413" s="817"/>
      <c r="P413" s="549"/>
      <c r="Q413" s="549"/>
      <c r="R413" s="549"/>
      <c r="S413" s="549"/>
      <c r="T413" s="549"/>
      <c r="U413" s="549"/>
      <c r="V413" s="549"/>
      <c r="W413" s="549"/>
      <c r="X413" s="549"/>
      <c r="Y413" s="597"/>
      <c r="Z413" s="597"/>
      <c r="AA413" s="597"/>
      <c r="AB413" s="745"/>
      <c r="AC413" s="745"/>
      <c r="AD413" s="745"/>
      <c r="AE413" s="549"/>
      <c r="AF413" s="467"/>
      <c r="AG413" s="467"/>
      <c r="AH413" s="467"/>
      <c r="AI413" s="467"/>
      <c r="AJ413" s="467"/>
      <c r="AK413" s="467"/>
      <c r="AL413" s="467"/>
      <c r="AM413" s="467"/>
      <c r="AN413" s="467"/>
      <c r="AO413" s="467"/>
      <c r="AP413" s="467"/>
      <c r="AQ413" s="467"/>
      <c r="AR413" s="467"/>
      <c r="AS413" s="467"/>
      <c r="AT413" s="467"/>
      <c r="AU413" s="467"/>
      <c r="AV413" s="467"/>
      <c r="AW413" s="467"/>
      <c r="AX413" s="467"/>
      <c r="AY413" s="467"/>
    </row>
    <row r="414" ht="14.25" customHeight="1">
      <c r="A414" s="549"/>
      <c r="B414" s="549"/>
      <c r="C414" s="549"/>
      <c r="D414" s="549"/>
      <c r="E414" s="549"/>
      <c r="F414" s="549"/>
      <c r="G414" s="815"/>
      <c r="H414" s="816"/>
      <c r="I414" s="816"/>
      <c r="J414" s="549"/>
      <c r="K414" s="549"/>
      <c r="L414" s="817"/>
      <c r="M414" s="549"/>
      <c r="N414" s="549"/>
      <c r="O414" s="817"/>
      <c r="P414" s="549"/>
      <c r="Q414" s="549"/>
      <c r="R414" s="549"/>
      <c r="S414" s="549"/>
      <c r="T414" s="549"/>
      <c r="U414" s="549"/>
      <c r="V414" s="549"/>
      <c r="W414" s="549"/>
      <c r="X414" s="549"/>
      <c r="Y414" s="597"/>
      <c r="Z414" s="597"/>
      <c r="AA414" s="597"/>
      <c r="AB414" s="745"/>
      <c r="AC414" s="745"/>
      <c r="AD414" s="745"/>
      <c r="AE414" s="549"/>
      <c r="AF414" s="467"/>
      <c r="AG414" s="467"/>
      <c r="AH414" s="467"/>
      <c r="AI414" s="467"/>
      <c r="AJ414" s="467"/>
      <c r="AK414" s="467"/>
      <c r="AL414" s="467"/>
      <c r="AM414" s="467"/>
      <c r="AN414" s="467"/>
      <c r="AO414" s="467"/>
      <c r="AP414" s="467"/>
      <c r="AQ414" s="467"/>
      <c r="AR414" s="467"/>
      <c r="AS414" s="467"/>
      <c r="AT414" s="467"/>
      <c r="AU414" s="467"/>
      <c r="AV414" s="467"/>
      <c r="AW414" s="467"/>
      <c r="AX414" s="467"/>
      <c r="AY414" s="467"/>
    </row>
    <row r="415" ht="14.25" customHeight="1">
      <c r="A415" s="549"/>
      <c r="B415" s="549"/>
      <c r="C415" s="549"/>
      <c r="D415" s="549"/>
      <c r="E415" s="549"/>
      <c r="F415" s="549"/>
      <c r="G415" s="815"/>
      <c r="H415" s="816"/>
      <c r="I415" s="816"/>
      <c r="J415" s="549"/>
      <c r="K415" s="549"/>
      <c r="L415" s="817"/>
      <c r="M415" s="549"/>
      <c r="N415" s="549"/>
      <c r="O415" s="817"/>
      <c r="P415" s="549"/>
      <c r="Q415" s="549"/>
      <c r="R415" s="549"/>
      <c r="S415" s="549"/>
      <c r="T415" s="549"/>
      <c r="U415" s="549"/>
      <c r="V415" s="549"/>
      <c r="W415" s="549"/>
      <c r="X415" s="549"/>
      <c r="Y415" s="597"/>
      <c r="Z415" s="597"/>
      <c r="AA415" s="597"/>
      <c r="AB415" s="745"/>
      <c r="AC415" s="745"/>
      <c r="AD415" s="745"/>
      <c r="AE415" s="549"/>
      <c r="AF415" s="467"/>
      <c r="AG415" s="467"/>
      <c r="AH415" s="467"/>
      <c r="AI415" s="467"/>
      <c r="AJ415" s="467"/>
      <c r="AK415" s="467"/>
      <c r="AL415" s="467"/>
      <c r="AM415" s="467"/>
      <c r="AN415" s="467"/>
      <c r="AO415" s="467"/>
      <c r="AP415" s="467"/>
      <c r="AQ415" s="467"/>
      <c r="AR415" s="467"/>
      <c r="AS415" s="467"/>
      <c r="AT415" s="467"/>
      <c r="AU415" s="467"/>
      <c r="AV415" s="467"/>
      <c r="AW415" s="467"/>
      <c r="AX415" s="467"/>
      <c r="AY415" s="467"/>
    </row>
    <row r="416" ht="14.25" customHeight="1">
      <c r="A416" s="549"/>
      <c r="B416" s="549"/>
      <c r="C416" s="549"/>
      <c r="D416" s="549"/>
      <c r="E416" s="549"/>
      <c r="F416" s="549"/>
      <c r="G416" s="815"/>
      <c r="H416" s="816"/>
      <c r="I416" s="816"/>
      <c r="J416" s="549"/>
      <c r="K416" s="549"/>
      <c r="L416" s="817"/>
      <c r="M416" s="549"/>
      <c r="N416" s="549"/>
      <c r="O416" s="817"/>
      <c r="P416" s="549"/>
      <c r="Q416" s="549"/>
      <c r="R416" s="549"/>
      <c r="S416" s="549"/>
      <c r="T416" s="549"/>
      <c r="U416" s="549"/>
      <c r="V416" s="549"/>
      <c r="W416" s="549"/>
      <c r="X416" s="549"/>
      <c r="Y416" s="597"/>
      <c r="Z416" s="597"/>
      <c r="AA416" s="597"/>
      <c r="AB416" s="745"/>
      <c r="AC416" s="745"/>
      <c r="AD416" s="745"/>
      <c r="AE416" s="549"/>
      <c r="AF416" s="467"/>
      <c r="AG416" s="467"/>
      <c r="AH416" s="467"/>
      <c r="AI416" s="467"/>
      <c r="AJ416" s="467"/>
      <c r="AK416" s="467"/>
      <c r="AL416" s="467"/>
      <c r="AM416" s="467"/>
      <c r="AN416" s="467"/>
      <c r="AO416" s="467"/>
      <c r="AP416" s="467"/>
      <c r="AQ416" s="467"/>
      <c r="AR416" s="467"/>
      <c r="AS416" s="467"/>
      <c r="AT416" s="467"/>
      <c r="AU416" s="467"/>
      <c r="AV416" s="467"/>
      <c r="AW416" s="467"/>
      <c r="AX416" s="467"/>
      <c r="AY416" s="467"/>
    </row>
    <row r="417" ht="14.25" customHeight="1">
      <c r="A417" s="549"/>
      <c r="B417" s="549"/>
      <c r="C417" s="549"/>
      <c r="D417" s="549"/>
      <c r="E417" s="549"/>
      <c r="F417" s="549"/>
      <c r="G417" s="815"/>
      <c r="H417" s="816"/>
      <c r="I417" s="816"/>
      <c r="J417" s="549"/>
      <c r="K417" s="549"/>
      <c r="L417" s="817"/>
      <c r="M417" s="549"/>
      <c r="N417" s="549"/>
      <c r="O417" s="817"/>
      <c r="P417" s="549"/>
      <c r="Q417" s="549"/>
      <c r="R417" s="549"/>
      <c r="S417" s="549"/>
      <c r="T417" s="549"/>
      <c r="U417" s="549"/>
      <c r="V417" s="549"/>
      <c r="W417" s="549"/>
      <c r="X417" s="549"/>
      <c r="Y417" s="597"/>
      <c r="Z417" s="597"/>
      <c r="AA417" s="597"/>
      <c r="AB417" s="745"/>
      <c r="AC417" s="745"/>
      <c r="AD417" s="745"/>
      <c r="AE417" s="549"/>
      <c r="AF417" s="467"/>
      <c r="AG417" s="467"/>
      <c r="AH417" s="467"/>
      <c r="AI417" s="467"/>
      <c r="AJ417" s="467"/>
      <c r="AK417" s="467"/>
      <c r="AL417" s="467"/>
      <c r="AM417" s="467"/>
      <c r="AN417" s="467"/>
      <c r="AO417" s="467"/>
      <c r="AP417" s="467"/>
      <c r="AQ417" s="467"/>
      <c r="AR417" s="467"/>
      <c r="AS417" s="467"/>
      <c r="AT417" s="467"/>
      <c r="AU417" s="467"/>
      <c r="AV417" s="467"/>
      <c r="AW417" s="467"/>
      <c r="AX417" s="467"/>
      <c r="AY417" s="467"/>
    </row>
    <row r="418" ht="14.25" customHeight="1">
      <c r="A418" s="549"/>
      <c r="B418" s="549"/>
      <c r="C418" s="549"/>
      <c r="D418" s="549"/>
      <c r="E418" s="549"/>
      <c r="F418" s="549"/>
      <c r="G418" s="815"/>
      <c r="H418" s="816"/>
      <c r="I418" s="816"/>
      <c r="J418" s="549"/>
      <c r="K418" s="549"/>
      <c r="L418" s="817"/>
      <c r="M418" s="549"/>
      <c r="N418" s="549"/>
      <c r="O418" s="817"/>
      <c r="P418" s="549"/>
      <c r="Q418" s="549"/>
      <c r="R418" s="549"/>
      <c r="S418" s="549"/>
      <c r="T418" s="549"/>
      <c r="U418" s="549"/>
      <c r="V418" s="549"/>
      <c r="W418" s="549"/>
      <c r="X418" s="549"/>
      <c r="Y418" s="597"/>
      <c r="Z418" s="597"/>
      <c r="AA418" s="597"/>
      <c r="AB418" s="745"/>
      <c r="AC418" s="745"/>
      <c r="AD418" s="745"/>
      <c r="AE418" s="549"/>
      <c r="AF418" s="467"/>
      <c r="AG418" s="467"/>
      <c r="AH418" s="467"/>
      <c r="AI418" s="467"/>
      <c r="AJ418" s="467"/>
      <c r="AK418" s="467"/>
      <c r="AL418" s="467"/>
      <c r="AM418" s="467"/>
      <c r="AN418" s="467"/>
      <c r="AO418" s="467"/>
      <c r="AP418" s="467"/>
      <c r="AQ418" s="467"/>
      <c r="AR418" s="467"/>
      <c r="AS418" s="467"/>
      <c r="AT418" s="467"/>
      <c r="AU418" s="467"/>
      <c r="AV418" s="467"/>
      <c r="AW418" s="467"/>
      <c r="AX418" s="467"/>
      <c r="AY418" s="467"/>
    </row>
    <row r="419" ht="14.25" customHeight="1">
      <c r="A419" s="549"/>
      <c r="B419" s="549"/>
      <c r="C419" s="549"/>
      <c r="D419" s="549"/>
      <c r="E419" s="549"/>
      <c r="F419" s="549"/>
      <c r="G419" s="815"/>
      <c r="H419" s="816"/>
      <c r="I419" s="816"/>
      <c r="J419" s="549"/>
      <c r="K419" s="549"/>
      <c r="L419" s="817"/>
      <c r="M419" s="549"/>
      <c r="N419" s="549"/>
      <c r="O419" s="817"/>
      <c r="P419" s="549"/>
      <c r="Q419" s="549"/>
      <c r="R419" s="549"/>
      <c r="S419" s="549"/>
      <c r="T419" s="549"/>
      <c r="U419" s="549"/>
      <c r="V419" s="549"/>
      <c r="W419" s="549"/>
      <c r="X419" s="549"/>
      <c r="Y419" s="597"/>
      <c r="Z419" s="597"/>
      <c r="AA419" s="597"/>
      <c r="AB419" s="745"/>
      <c r="AC419" s="745"/>
      <c r="AD419" s="745"/>
      <c r="AE419" s="549"/>
      <c r="AF419" s="467"/>
      <c r="AG419" s="467"/>
      <c r="AH419" s="467"/>
      <c r="AI419" s="467"/>
      <c r="AJ419" s="467"/>
      <c r="AK419" s="467"/>
      <c r="AL419" s="467"/>
      <c r="AM419" s="467"/>
      <c r="AN419" s="467"/>
      <c r="AO419" s="467"/>
      <c r="AP419" s="467"/>
      <c r="AQ419" s="467"/>
      <c r="AR419" s="467"/>
      <c r="AS419" s="467"/>
      <c r="AT419" s="467"/>
      <c r="AU419" s="467"/>
      <c r="AV419" s="467"/>
      <c r="AW419" s="467"/>
      <c r="AX419" s="467"/>
      <c r="AY419" s="467"/>
    </row>
    <row r="420" ht="14.25" customHeight="1">
      <c r="A420" s="549"/>
      <c r="B420" s="549"/>
      <c r="C420" s="549"/>
      <c r="D420" s="549"/>
      <c r="E420" s="549"/>
      <c r="F420" s="549"/>
      <c r="G420" s="815"/>
      <c r="H420" s="816"/>
      <c r="I420" s="816"/>
      <c r="J420" s="549"/>
      <c r="K420" s="549"/>
      <c r="L420" s="817"/>
      <c r="M420" s="549"/>
      <c r="N420" s="549"/>
      <c r="O420" s="817"/>
      <c r="P420" s="549"/>
      <c r="Q420" s="549"/>
      <c r="R420" s="549"/>
      <c r="S420" s="549"/>
      <c r="T420" s="549"/>
      <c r="U420" s="549"/>
      <c r="V420" s="549"/>
      <c r="W420" s="549"/>
      <c r="X420" s="549"/>
      <c r="Y420" s="597"/>
      <c r="Z420" s="597"/>
      <c r="AA420" s="597"/>
      <c r="AB420" s="745"/>
      <c r="AC420" s="745"/>
      <c r="AD420" s="745"/>
      <c r="AE420" s="549"/>
      <c r="AF420" s="467"/>
      <c r="AG420" s="467"/>
      <c r="AH420" s="467"/>
      <c r="AI420" s="467"/>
      <c r="AJ420" s="467"/>
      <c r="AK420" s="467"/>
      <c r="AL420" s="467"/>
      <c r="AM420" s="467"/>
      <c r="AN420" s="467"/>
      <c r="AO420" s="467"/>
      <c r="AP420" s="467"/>
      <c r="AQ420" s="467"/>
      <c r="AR420" s="467"/>
      <c r="AS420" s="467"/>
      <c r="AT420" s="467"/>
      <c r="AU420" s="467"/>
      <c r="AV420" s="467"/>
      <c r="AW420" s="467"/>
      <c r="AX420" s="467"/>
      <c r="AY420" s="467"/>
    </row>
    <row r="421" ht="14.25" customHeight="1">
      <c r="A421" s="549"/>
      <c r="B421" s="549"/>
      <c r="C421" s="549"/>
      <c r="D421" s="549"/>
      <c r="E421" s="549"/>
      <c r="F421" s="549"/>
      <c r="G421" s="815"/>
      <c r="H421" s="816"/>
      <c r="I421" s="816"/>
      <c r="J421" s="549"/>
      <c r="K421" s="549"/>
      <c r="L421" s="817"/>
      <c r="M421" s="549"/>
      <c r="N421" s="549"/>
      <c r="O421" s="817"/>
      <c r="P421" s="549"/>
      <c r="Q421" s="549"/>
      <c r="R421" s="549"/>
      <c r="S421" s="549"/>
      <c r="T421" s="549"/>
      <c r="U421" s="549"/>
      <c r="V421" s="549"/>
      <c r="W421" s="549"/>
      <c r="X421" s="549"/>
      <c r="Y421" s="597"/>
      <c r="Z421" s="597"/>
      <c r="AA421" s="597"/>
      <c r="AB421" s="745"/>
      <c r="AC421" s="745"/>
      <c r="AD421" s="745"/>
      <c r="AE421" s="549"/>
      <c r="AF421" s="467"/>
      <c r="AG421" s="467"/>
      <c r="AH421" s="467"/>
      <c r="AI421" s="467"/>
      <c r="AJ421" s="467"/>
      <c r="AK421" s="467"/>
      <c r="AL421" s="467"/>
      <c r="AM421" s="467"/>
      <c r="AN421" s="467"/>
      <c r="AO421" s="467"/>
      <c r="AP421" s="467"/>
      <c r="AQ421" s="467"/>
      <c r="AR421" s="467"/>
      <c r="AS421" s="467"/>
      <c r="AT421" s="467"/>
      <c r="AU421" s="467"/>
      <c r="AV421" s="467"/>
      <c r="AW421" s="467"/>
      <c r="AX421" s="467"/>
      <c r="AY421" s="467"/>
    </row>
    <row r="422" ht="15.75" customHeight="1">
      <c r="D422" s="258"/>
      <c r="Q422" s="258"/>
      <c r="U422" s="258"/>
    </row>
    <row r="423" ht="15.75" customHeight="1">
      <c r="D423" s="258"/>
      <c r="Q423" s="258"/>
      <c r="U423" s="258"/>
    </row>
    <row r="424" ht="15.75" customHeight="1">
      <c r="D424" s="258"/>
      <c r="Q424" s="258"/>
      <c r="U424" s="258"/>
    </row>
    <row r="425" ht="15.75" customHeight="1">
      <c r="D425" s="258"/>
      <c r="Q425" s="258"/>
      <c r="U425" s="258"/>
    </row>
    <row r="426" ht="15.75" customHeight="1">
      <c r="D426" s="258"/>
      <c r="Q426" s="258"/>
      <c r="U426" s="258"/>
    </row>
    <row r="427" ht="15.75" customHeight="1">
      <c r="D427" s="258"/>
      <c r="Q427" s="258"/>
      <c r="U427" s="258"/>
    </row>
    <row r="428" ht="15.75" customHeight="1">
      <c r="D428" s="258"/>
      <c r="Q428" s="258"/>
      <c r="U428" s="258"/>
    </row>
    <row r="429" ht="15.75" customHeight="1">
      <c r="D429" s="258"/>
      <c r="Q429" s="258"/>
      <c r="U429" s="258"/>
    </row>
    <row r="430" ht="15.75" customHeight="1">
      <c r="D430" s="258"/>
      <c r="Q430" s="258"/>
      <c r="U430" s="258"/>
    </row>
    <row r="431" ht="15.75" customHeight="1">
      <c r="D431" s="258"/>
      <c r="Q431" s="258"/>
      <c r="U431" s="258"/>
    </row>
    <row r="432" ht="15.75" customHeight="1">
      <c r="D432" s="258"/>
      <c r="Q432" s="258"/>
      <c r="U432" s="258"/>
    </row>
    <row r="433" ht="15.75" customHeight="1">
      <c r="D433" s="258"/>
      <c r="Q433" s="258"/>
      <c r="U433" s="258"/>
    </row>
    <row r="434" ht="15.75" customHeight="1">
      <c r="D434" s="258"/>
      <c r="Q434" s="258"/>
      <c r="U434" s="258"/>
    </row>
    <row r="435" ht="15.75" customHeight="1">
      <c r="D435" s="258"/>
      <c r="Q435" s="258"/>
      <c r="U435" s="258"/>
    </row>
    <row r="436" ht="15.75" customHeight="1">
      <c r="D436" s="258"/>
      <c r="Q436" s="258"/>
      <c r="U436" s="258"/>
    </row>
    <row r="437" ht="15.75" customHeight="1">
      <c r="D437" s="258"/>
      <c r="Q437" s="258"/>
      <c r="U437" s="258"/>
    </row>
    <row r="438" ht="15.75" customHeight="1">
      <c r="D438" s="258"/>
      <c r="Q438" s="258"/>
      <c r="U438" s="258"/>
    </row>
    <row r="439" ht="15.75" customHeight="1">
      <c r="D439" s="258"/>
      <c r="Q439" s="258"/>
      <c r="U439" s="258"/>
    </row>
    <row r="440" ht="15.75" customHeight="1">
      <c r="D440" s="258"/>
      <c r="Q440" s="258"/>
      <c r="U440" s="258"/>
    </row>
    <row r="441" ht="15.75" customHeight="1">
      <c r="D441" s="258"/>
      <c r="Q441" s="258"/>
      <c r="U441" s="258"/>
    </row>
    <row r="442" ht="15.75" customHeight="1">
      <c r="D442" s="258"/>
      <c r="Q442" s="258"/>
      <c r="U442" s="258"/>
    </row>
    <row r="443" ht="15.75" customHeight="1">
      <c r="D443" s="258"/>
      <c r="Q443" s="258"/>
      <c r="U443" s="258"/>
    </row>
    <row r="444" ht="15.75" customHeight="1">
      <c r="D444" s="258"/>
      <c r="Q444" s="258"/>
      <c r="U444" s="258"/>
    </row>
    <row r="445" ht="15.75" customHeight="1">
      <c r="D445" s="258"/>
      <c r="Q445" s="258"/>
      <c r="U445" s="258"/>
    </row>
    <row r="446" ht="15.75" customHeight="1">
      <c r="D446" s="258"/>
      <c r="Q446" s="258"/>
      <c r="U446" s="258"/>
    </row>
    <row r="447" ht="15.75" customHeight="1">
      <c r="D447" s="258"/>
      <c r="Q447" s="258"/>
      <c r="U447" s="258"/>
    </row>
    <row r="448" ht="15.75" customHeight="1">
      <c r="D448" s="258"/>
      <c r="Q448" s="258"/>
      <c r="U448" s="258"/>
    </row>
    <row r="449" ht="15.75" customHeight="1">
      <c r="D449" s="258"/>
      <c r="Q449" s="258"/>
      <c r="U449" s="258"/>
    </row>
    <row r="450" ht="15.75" customHeight="1">
      <c r="D450" s="258"/>
      <c r="Q450" s="258"/>
      <c r="U450" s="258"/>
    </row>
    <row r="451" ht="15.75" customHeight="1">
      <c r="D451" s="258"/>
      <c r="Q451" s="258"/>
      <c r="U451" s="258"/>
    </row>
    <row r="452" ht="15.75" customHeight="1">
      <c r="D452" s="258"/>
      <c r="Q452" s="258"/>
      <c r="U452" s="258"/>
    </row>
    <row r="453" ht="15.75" customHeight="1">
      <c r="D453" s="258"/>
      <c r="Q453" s="258"/>
      <c r="U453" s="258"/>
    </row>
    <row r="454" ht="15.75" customHeight="1">
      <c r="D454" s="258"/>
      <c r="Q454" s="258"/>
      <c r="U454" s="258"/>
    </row>
    <row r="455" ht="15.75" customHeight="1">
      <c r="D455" s="258"/>
      <c r="Q455" s="258"/>
      <c r="U455" s="258"/>
    </row>
    <row r="456" ht="15.75" customHeight="1">
      <c r="D456" s="258"/>
      <c r="Q456" s="258"/>
      <c r="U456" s="258"/>
    </row>
    <row r="457" ht="15.75" customHeight="1">
      <c r="D457" s="258"/>
      <c r="Q457" s="258"/>
      <c r="U457" s="258"/>
    </row>
    <row r="458" ht="15.75" customHeight="1">
      <c r="D458" s="258"/>
      <c r="Q458" s="258"/>
      <c r="U458" s="258"/>
    </row>
    <row r="459" ht="15.75" customHeight="1">
      <c r="D459" s="258"/>
      <c r="Q459" s="258"/>
      <c r="U459" s="258"/>
    </row>
    <row r="460" ht="15.75" customHeight="1">
      <c r="D460" s="258"/>
      <c r="Q460" s="258"/>
      <c r="U460" s="258"/>
    </row>
    <row r="461" ht="15.75" customHeight="1">
      <c r="D461" s="258"/>
      <c r="Q461" s="258"/>
      <c r="U461" s="258"/>
    </row>
    <row r="462" ht="15.75" customHeight="1">
      <c r="D462" s="258"/>
      <c r="Q462" s="258"/>
      <c r="U462" s="258"/>
    </row>
    <row r="463" ht="15.75" customHeight="1">
      <c r="D463" s="258"/>
      <c r="Q463" s="258"/>
      <c r="U463" s="258"/>
    </row>
    <row r="464" ht="15.75" customHeight="1">
      <c r="D464" s="258"/>
      <c r="Q464" s="258"/>
      <c r="U464" s="258"/>
    </row>
    <row r="465" ht="15.75" customHeight="1">
      <c r="D465" s="258"/>
      <c r="Q465" s="258"/>
      <c r="U465" s="258"/>
    </row>
    <row r="466" ht="15.75" customHeight="1">
      <c r="D466" s="258"/>
      <c r="Q466" s="258"/>
      <c r="U466" s="258"/>
    </row>
    <row r="467" ht="15.75" customHeight="1">
      <c r="D467" s="258"/>
      <c r="Q467" s="258"/>
      <c r="U467" s="258"/>
    </row>
    <row r="468" ht="15.75" customHeight="1">
      <c r="D468" s="258"/>
      <c r="Q468" s="258"/>
      <c r="U468" s="258"/>
    </row>
    <row r="469" ht="15.75" customHeight="1">
      <c r="D469" s="258"/>
      <c r="Q469" s="258"/>
      <c r="U469" s="258"/>
    </row>
    <row r="470" ht="15.75" customHeight="1">
      <c r="D470" s="258"/>
      <c r="Q470" s="258"/>
      <c r="U470" s="258"/>
    </row>
    <row r="471" ht="15.75" customHeight="1">
      <c r="D471" s="258"/>
      <c r="Q471" s="258"/>
      <c r="U471" s="258"/>
    </row>
    <row r="472" ht="15.75" customHeight="1">
      <c r="D472" s="258"/>
      <c r="Q472" s="258"/>
      <c r="U472" s="258"/>
    </row>
    <row r="473" ht="15.75" customHeight="1">
      <c r="D473" s="258"/>
      <c r="Q473" s="258"/>
      <c r="U473" s="258"/>
    </row>
    <row r="474" ht="15.75" customHeight="1">
      <c r="D474" s="258"/>
      <c r="Q474" s="258"/>
      <c r="U474" s="258"/>
    </row>
    <row r="475" ht="15.75" customHeight="1">
      <c r="D475" s="258"/>
      <c r="Q475" s="258"/>
      <c r="U475" s="258"/>
    </row>
    <row r="476" ht="15.75" customHeight="1">
      <c r="D476" s="258"/>
      <c r="Q476" s="258"/>
      <c r="U476" s="258"/>
    </row>
    <row r="477" ht="15.75" customHeight="1">
      <c r="D477" s="258"/>
      <c r="Q477" s="258"/>
      <c r="U477" s="258"/>
    </row>
    <row r="478" ht="15.75" customHeight="1">
      <c r="D478" s="258"/>
      <c r="Q478" s="258"/>
      <c r="U478" s="258"/>
    </row>
    <row r="479" ht="15.75" customHeight="1">
      <c r="D479" s="258"/>
      <c r="Q479" s="258"/>
      <c r="U479" s="258"/>
    </row>
    <row r="480" ht="15.75" customHeight="1">
      <c r="D480" s="258"/>
      <c r="Q480" s="258"/>
      <c r="U480" s="258"/>
    </row>
    <row r="481" ht="15.75" customHeight="1">
      <c r="D481" s="258"/>
      <c r="Q481" s="258"/>
      <c r="U481" s="258"/>
    </row>
    <row r="482" ht="15.75" customHeight="1">
      <c r="D482" s="258"/>
      <c r="Q482" s="258"/>
      <c r="U482" s="258"/>
    </row>
    <row r="483" ht="15.75" customHeight="1">
      <c r="D483" s="258"/>
      <c r="Q483" s="258"/>
      <c r="U483" s="258"/>
    </row>
    <row r="484" ht="15.75" customHeight="1">
      <c r="D484" s="258"/>
      <c r="Q484" s="258"/>
      <c r="U484" s="258"/>
    </row>
    <row r="485" ht="15.75" customHeight="1">
      <c r="D485" s="258"/>
      <c r="Q485" s="258"/>
      <c r="U485" s="258"/>
    </row>
    <row r="486" ht="15.75" customHeight="1">
      <c r="D486" s="258"/>
      <c r="Q486" s="258"/>
      <c r="U486" s="258"/>
    </row>
    <row r="487" ht="15.75" customHeight="1">
      <c r="D487" s="258"/>
      <c r="Q487" s="258"/>
      <c r="U487" s="258"/>
    </row>
    <row r="488" ht="15.75" customHeight="1">
      <c r="D488" s="258"/>
      <c r="Q488" s="258"/>
      <c r="U488" s="258"/>
    </row>
    <row r="489" ht="15.75" customHeight="1">
      <c r="D489" s="258"/>
      <c r="Q489" s="258"/>
      <c r="U489" s="258"/>
    </row>
    <row r="490" ht="15.75" customHeight="1">
      <c r="D490" s="258"/>
      <c r="Q490" s="258"/>
      <c r="U490" s="258"/>
    </row>
    <row r="491" ht="15.75" customHeight="1">
      <c r="D491" s="258"/>
      <c r="Q491" s="258"/>
      <c r="U491" s="258"/>
    </row>
    <row r="492" ht="15.75" customHeight="1">
      <c r="D492" s="258"/>
      <c r="Q492" s="258"/>
      <c r="U492" s="258"/>
    </row>
    <row r="493" ht="15.75" customHeight="1">
      <c r="D493" s="258"/>
      <c r="Q493" s="258"/>
      <c r="U493" s="258"/>
    </row>
    <row r="494" ht="15.75" customHeight="1">
      <c r="D494" s="258"/>
      <c r="Q494" s="258"/>
      <c r="U494" s="258"/>
    </row>
    <row r="495" ht="15.75" customHeight="1">
      <c r="D495" s="258"/>
      <c r="Q495" s="258"/>
      <c r="U495" s="258"/>
    </row>
    <row r="496" ht="15.75" customHeight="1">
      <c r="D496" s="258"/>
      <c r="Q496" s="258"/>
      <c r="U496" s="258"/>
    </row>
    <row r="497" ht="15.75" customHeight="1">
      <c r="D497" s="258"/>
      <c r="Q497" s="258"/>
      <c r="U497" s="258"/>
    </row>
    <row r="498" ht="15.75" customHeight="1">
      <c r="D498" s="258"/>
      <c r="Q498" s="258"/>
      <c r="U498" s="258"/>
    </row>
    <row r="499" ht="15.75" customHeight="1">
      <c r="D499" s="258"/>
      <c r="Q499" s="258"/>
      <c r="U499" s="258"/>
    </row>
    <row r="500" ht="15.75" customHeight="1">
      <c r="D500" s="258"/>
      <c r="Q500" s="258"/>
      <c r="U500" s="258"/>
    </row>
    <row r="501" ht="15.75" customHeight="1">
      <c r="D501" s="258"/>
      <c r="Q501" s="258"/>
      <c r="U501" s="258"/>
    </row>
    <row r="502" ht="15.75" customHeight="1">
      <c r="D502" s="258"/>
      <c r="Q502" s="258"/>
      <c r="U502" s="258"/>
    </row>
    <row r="503" ht="15.75" customHeight="1">
      <c r="D503" s="258"/>
      <c r="Q503" s="258"/>
      <c r="U503" s="258"/>
    </row>
    <row r="504" ht="15.75" customHeight="1">
      <c r="D504" s="258"/>
      <c r="Q504" s="258"/>
      <c r="U504" s="258"/>
    </row>
    <row r="505" ht="15.75" customHeight="1">
      <c r="D505" s="258"/>
      <c r="Q505" s="258"/>
      <c r="U505" s="258"/>
    </row>
    <row r="506" ht="15.75" customHeight="1">
      <c r="D506" s="258"/>
      <c r="Q506" s="258"/>
      <c r="U506" s="258"/>
    </row>
    <row r="507" ht="15.75" customHeight="1">
      <c r="D507" s="258"/>
      <c r="Q507" s="258"/>
      <c r="U507" s="258"/>
    </row>
    <row r="508" ht="15.75" customHeight="1">
      <c r="D508" s="258"/>
      <c r="Q508" s="258"/>
      <c r="U508" s="258"/>
    </row>
    <row r="509" ht="15.75" customHeight="1">
      <c r="D509" s="258"/>
      <c r="Q509" s="258"/>
      <c r="U509" s="258"/>
    </row>
    <row r="510" ht="15.75" customHeight="1">
      <c r="D510" s="258"/>
      <c r="Q510" s="258"/>
      <c r="U510" s="258"/>
    </row>
    <row r="511" ht="15.75" customHeight="1">
      <c r="D511" s="258"/>
      <c r="Q511" s="258"/>
      <c r="U511" s="258"/>
    </row>
    <row r="512" ht="15.75" customHeight="1">
      <c r="D512" s="258"/>
      <c r="Q512" s="258"/>
      <c r="U512" s="258"/>
    </row>
    <row r="513" ht="15.75" customHeight="1">
      <c r="D513" s="258"/>
      <c r="Q513" s="258"/>
      <c r="U513" s="258"/>
    </row>
    <row r="514" ht="15.75" customHeight="1">
      <c r="D514" s="258"/>
      <c r="Q514" s="258"/>
      <c r="U514" s="258"/>
    </row>
    <row r="515" ht="15.75" customHeight="1">
      <c r="D515" s="258"/>
      <c r="Q515" s="258"/>
      <c r="U515" s="258"/>
    </row>
    <row r="516" ht="15.75" customHeight="1">
      <c r="D516" s="258"/>
      <c r="Q516" s="258"/>
      <c r="U516" s="258"/>
    </row>
    <row r="517" ht="15.75" customHeight="1">
      <c r="D517" s="258"/>
      <c r="Q517" s="258"/>
      <c r="U517" s="258"/>
    </row>
    <row r="518" ht="15.75" customHeight="1">
      <c r="D518" s="258"/>
      <c r="Q518" s="258"/>
      <c r="U518" s="258"/>
    </row>
    <row r="519" ht="15.75" customHeight="1">
      <c r="D519" s="258"/>
      <c r="Q519" s="258"/>
      <c r="U519" s="258"/>
    </row>
    <row r="520" ht="15.75" customHeight="1">
      <c r="D520" s="258"/>
      <c r="Q520" s="258"/>
      <c r="U520" s="258"/>
    </row>
    <row r="521" ht="15.75" customHeight="1">
      <c r="D521" s="258"/>
      <c r="Q521" s="258"/>
      <c r="U521" s="258"/>
    </row>
    <row r="522" ht="15.75" customHeight="1">
      <c r="D522" s="258"/>
      <c r="Q522" s="258"/>
      <c r="U522" s="258"/>
    </row>
    <row r="523" ht="15.75" customHeight="1">
      <c r="D523" s="258"/>
      <c r="Q523" s="258"/>
      <c r="U523" s="258"/>
    </row>
    <row r="524" ht="15.75" customHeight="1">
      <c r="D524" s="258"/>
      <c r="Q524" s="258"/>
      <c r="U524" s="258"/>
    </row>
    <row r="525" ht="15.75" customHeight="1">
      <c r="D525" s="258"/>
      <c r="Q525" s="258"/>
      <c r="U525" s="258"/>
    </row>
    <row r="526" ht="15.75" customHeight="1">
      <c r="D526" s="258"/>
      <c r="Q526" s="258"/>
      <c r="U526" s="258"/>
    </row>
    <row r="527" ht="15.75" customHeight="1">
      <c r="D527" s="258"/>
      <c r="Q527" s="258"/>
      <c r="U527" s="258"/>
    </row>
    <row r="528" ht="15.75" customHeight="1">
      <c r="D528" s="258"/>
      <c r="Q528" s="258"/>
      <c r="U528" s="258"/>
    </row>
    <row r="529" ht="15.75" customHeight="1">
      <c r="D529" s="258"/>
      <c r="Q529" s="258"/>
      <c r="U529" s="258"/>
    </row>
    <row r="530" ht="15.75" customHeight="1">
      <c r="D530" s="258"/>
      <c r="Q530" s="258"/>
      <c r="U530" s="258"/>
    </row>
    <row r="531" ht="15.75" customHeight="1">
      <c r="D531" s="258"/>
      <c r="Q531" s="258"/>
      <c r="U531" s="258"/>
    </row>
    <row r="532" ht="15.75" customHeight="1">
      <c r="D532" s="258"/>
      <c r="Q532" s="258"/>
      <c r="U532" s="258"/>
    </row>
    <row r="533" ht="15.75" customHeight="1">
      <c r="D533" s="258"/>
      <c r="Q533" s="258"/>
      <c r="U533" s="258"/>
    </row>
    <row r="534" ht="15.75" customHeight="1">
      <c r="D534" s="258"/>
      <c r="Q534" s="258"/>
      <c r="U534" s="258"/>
    </row>
    <row r="535" ht="15.75" customHeight="1">
      <c r="D535" s="258"/>
      <c r="Q535" s="258"/>
      <c r="U535" s="258"/>
    </row>
    <row r="536" ht="15.75" customHeight="1">
      <c r="D536" s="258"/>
      <c r="Q536" s="258"/>
      <c r="U536" s="258"/>
    </row>
    <row r="537" ht="15.75" customHeight="1">
      <c r="D537" s="258"/>
      <c r="Q537" s="258"/>
      <c r="U537" s="258"/>
    </row>
    <row r="538" ht="15.75" customHeight="1">
      <c r="D538" s="258"/>
      <c r="Q538" s="258"/>
      <c r="U538" s="258"/>
    </row>
    <row r="539" ht="15.75" customHeight="1">
      <c r="D539" s="258"/>
      <c r="Q539" s="258"/>
      <c r="U539" s="258"/>
    </row>
    <row r="540" ht="15.75" customHeight="1">
      <c r="D540" s="258"/>
      <c r="Q540" s="258"/>
      <c r="U540" s="258"/>
    </row>
    <row r="541" ht="15.75" customHeight="1">
      <c r="D541" s="258"/>
      <c r="Q541" s="258"/>
      <c r="U541" s="258"/>
    </row>
    <row r="542" ht="15.75" customHeight="1">
      <c r="D542" s="258"/>
      <c r="Q542" s="258"/>
      <c r="U542" s="258"/>
    </row>
    <row r="543" ht="15.75" customHeight="1">
      <c r="D543" s="258"/>
      <c r="Q543" s="258"/>
      <c r="U543" s="258"/>
    </row>
    <row r="544" ht="15.75" customHeight="1">
      <c r="D544" s="258"/>
      <c r="Q544" s="258"/>
      <c r="U544" s="258"/>
    </row>
    <row r="545" ht="15.75" customHeight="1">
      <c r="D545" s="258"/>
      <c r="Q545" s="258"/>
      <c r="U545" s="258"/>
    </row>
    <row r="546" ht="15.75" customHeight="1">
      <c r="D546" s="258"/>
      <c r="Q546" s="258"/>
      <c r="U546" s="258"/>
    </row>
    <row r="547" ht="15.75" customHeight="1">
      <c r="D547" s="258"/>
      <c r="Q547" s="258"/>
      <c r="U547" s="258"/>
    </row>
    <row r="548" ht="15.75" customHeight="1">
      <c r="D548" s="258"/>
      <c r="Q548" s="258"/>
      <c r="U548" s="258"/>
    </row>
    <row r="549" ht="15.75" customHeight="1">
      <c r="D549" s="258"/>
      <c r="Q549" s="258"/>
      <c r="U549" s="258"/>
    </row>
    <row r="550" ht="15.75" customHeight="1">
      <c r="D550" s="258"/>
      <c r="Q550" s="258"/>
      <c r="U550" s="258"/>
    </row>
    <row r="551" ht="15.75" customHeight="1">
      <c r="D551" s="258"/>
      <c r="Q551" s="258"/>
      <c r="U551" s="258"/>
    </row>
    <row r="552" ht="15.75" customHeight="1">
      <c r="D552" s="258"/>
      <c r="Q552" s="258"/>
      <c r="U552" s="258"/>
    </row>
    <row r="553" ht="15.75" customHeight="1">
      <c r="D553" s="258"/>
      <c r="Q553" s="258"/>
      <c r="U553" s="258"/>
    </row>
    <row r="554" ht="15.75" customHeight="1">
      <c r="D554" s="258"/>
      <c r="Q554" s="258"/>
      <c r="U554" s="258"/>
    </row>
    <row r="555" ht="15.75" customHeight="1">
      <c r="D555" s="258"/>
      <c r="Q555" s="258"/>
      <c r="U555" s="258"/>
    </row>
    <row r="556" ht="15.75" customHeight="1">
      <c r="D556" s="258"/>
      <c r="Q556" s="258"/>
      <c r="U556" s="258"/>
    </row>
    <row r="557" ht="15.75" customHeight="1">
      <c r="D557" s="258"/>
      <c r="Q557" s="258"/>
      <c r="U557" s="258"/>
    </row>
    <row r="558" ht="15.75" customHeight="1">
      <c r="D558" s="258"/>
      <c r="Q558" s="258"/>
      <c r="U558" s="258"/>
    </row>
    <row r="559" ht="15.75" customHeight="1">
      <c r="D559" s="258"/>
      <c r="Q559" s="258"/>
      <c r="U559" s="258"/>
    </row>
    <row r="560" ht="15.75" customHeight="1">
      <c r="D560" s="258"/>
      <c r="Q560" s="258"/>
      <c r="U560" s="258"/>
    </row>
    <row r="561" ht="15.75" customHeight="1">
      <c r="D561" s="258"/>
      <c r="Q561" s="258"/>
      <c r="U561" s="258"/>
    </row>
    <row r="562" ht="15.75" customHeight="1">
      <c r="D562" s="258"/>
      <c r="Q562" s="258"/>
      <c r="U562" s="258"/>
    </row>
    <row r="563" ht="15.75" customHeight="1">
      <c r="D563" s="258"/>
      <c r="Q563" s="258"/>
      <c r="U563" s="258"/>
    </row>
    <row r="564" ht="15.75" customHeight="1">
      <c r="D564" s="258"/>
      <c r="Q564" s="258"/>
      <c r="U564" s="258"/>
    </row>
    <row r="565" ht="15.75" customHeight="1">
      <c r="D565" s="258"/>
      <c r="Q565" s="258"/>
      <c r="U565" s="258"/>
    </row>
    <row r="566" ht="15.75" customHeight="1">
      <c r="D566" s="258"/>
      <c r="Q566" s="258"/>
      <c r="U566" s="258"/>
    </row>
    <row r="567" ht="15.75" customHeight="1">
      <c r="D567" s="258"/>
      <c r="Q567" s="258"/>
      <c r="U567" s="258"/>
    </row>
    <row r="568" ht="15.75" customHeight="1">
      <c r="D568" s="258"/>
      <c r="Q568" s="258"/>
      <c r="U568" s="258"/>
    </row>
    <row r="569" ht="15.75" customHeight="1">
      <c r="D569" s="258"/>
      <c r="Q569" s="258"/>
      <c r="U569" s="258"/>
    </row>
    <row r="570" ht="15.75" customHeight="1">
      <c r="D570" s="258"/>
      <c r="Q570" s="258"/>
      <c r="U570" s="258"/>
    </row>
    <row r="571" ht="15.75" customHeight="1">
      <c r="D571" s="258"/>
      <c r="Q571" s="258"/>
      <c r="U571" s="258"/>
    </row>
    <row r="572" ht="15.75" customHeight="1">
      <c r="D572" s="258"/>
      <c r="Q572" s="258"/>
      <c r="U572" s="258"/>
    </row>
    <row r="573" ht="15.75" customHeight="1">
      <c r="D573" s="258"/>
      <c r="Q573" s="258"/>
      <c r="U573" s="258"/>
    </row>
    <row r="574" ht="15.75" customHeight="1">
      <c r="D574" s="258"/>
      <c r="Q574" s="258"/>
      <c r="U574" s="258"/>
    </row>
    <row r="575" ht="15.75" customHeight="1">
      <c r="D575" s="258"/>
      <c r="Q575" s="258"/>
      <c r="U575" s="258"/>
    </row>
    <row r="576" ht="15.75" customHeight="1">
      <c r="D576" s="258"/>
      <c r="Q576" s="258"/>
      <c r="U576" s="258"/>
    </row>
    <row r="577" ht="15.75" customHeight="1">
      <c r="D577" s="258"/>
      <c r="Q577" s="258"/>
      <c r="U577" s="258"/>
    </row>
    <row r="578" ht="15.75" customHeight="1">
      <c r="D578" s="258"/>
      <c r="Q578" s="258"/>
      <c r="U578" s="258"/>
    </row>
    <row r="579" ht="15.75" customHeight="1">
      <c r="D579" s="258"/>
      <c r="Q579" s="258"/>
      <c r="U579" s="258"/>
    </row>
    <row r="580" ht="15.75" customHeight="1">
      <c r="D580" s="258"/>
      <c r="Q580" s="258"/>
      <c r="U580" s="258"/>
    </row>
    <row r="581" ht="15.75" customHeight="1">
      <c r="D581" s="258"/>
      <c r="Q581" s="258"/>
      <c r="U581" s="258"/>
    </row>
    <row r="582" ht="15.75" customHeight="1">
      <c r="D582" s="258"/>
      <c r="Q582" s="258"/>
      <c r="U582" s="258"/>
    </row>
    <row r="583" ht="15.75" customHeight="1">
      <c r="D583" s="258"/>
      <c r="Q583" s="258"/>
      <c r="U583" s="258"/>
    </row>
    <row r="584" ht="15.75" customHeight="1">
      <c r="D584" s="258"/>
      <c r="Q584" s="258"/>
      <c r="U584" s="258"/>
    </row>
    <row r="585" ht="15.75" customHeight="1">
      <c r="D585" s="258"/>
      <c r="Q585" s="258"/>
      <c r="U585" s="258"/>
    </row>
    <row r="586" ht="15.75" customHeight="1">
      <c r="D586" s="258"/>
      <c r="Q586" s="258"/>
      <c r="U586" s="258"/>
    </row>
    <row r="587" ht="15.75" customHeight="1">
      <c r="D587" s="258"/>
      <c r="Q587" s="258"/>
      <c r="U587" s="258"/>
    </row>
    <row r="588" ht="15.75" customHeight="1">
      <c r="D588" s="258"/>
      <c r="Q588" s="258"/>
      <c r="U588" s="258"/>
    </row>
    <row r="589" ht="15.75" customHeight="1">
      <c r="D589" s="258"/>
      <c r="Q589" s="258"/>
      <c r="U589" s="258"/>
    </row>
    <row r="590" ht="15.75" customHeight="1">
      <c r="D590" s="258"/>
      <c r="Q590" s="258"/>
      <c r="U590" s="258"/>
    </row>
    <row r="591" ht="15.75" customHeight="1">
      <c r="D591" s="258"/>
      <c r="Q591" s="258"/>
      <c r="U591" s="258"/>
    </row>
    <row r="592" ht="15.75" customHeight="1">
      <c r="D592" s="258"/>
      <c r="Q592" s="258"/>
      <c r="U592" s="258"/>
    </row>
    <row r="593" ht="15.75" customHeight="1">
      <c r="D593" s="258"/>
      <c r="Q593" s="258"/>
      <c r="U593" s="258"/>
    </row>
    <row r="594" ht="15.75" customHeight="1">
      <c r="D594" s="258"/>
      <c r="Q594" s="258"/>
      <c r="U594" s="258"/>
    </row>
    <row r="595" ht="15.75" customHeight="1">
      <c r="D595" s="258"/>
      <c r="Q595" s="258"/>
      <c r="U595" s="258"/>
    </row>
    <row r="596" ht="15.75" customHeight="1">
      <c r="D596" s="258"/>
      <c r="Q596" s="258"/>
      <c r="U596" s="258"/>
    </row>
    <row r="597" ht="15.75" customHeight="1">
      <c r="D597" s="258"/>
      <c r="Q597" s="258"/>
      <c r="U597" s="258"/>
    </row>
    <row r="598" ht="15.75" customHeight="1">
      <c r="D598" s="258"/>
      <c r="Q598" s="258"/>
      <c r="U598" s="258"/>
    </row>
    <row r="599" ht="15.75" customHeight="1">
      <c r="D599" s="258"/>
      <c r="Q599" s="258"/>
      <c r="U599" s="258"/>
    </row>
    <row r="600" ht="15.75" customHeight="1">
      <c r="D600" s="258"/>
      <c r="Q600" s="258"/>
      <c r="U600" s="258"/>
    </row>
    <row r="601" ht="15.75" customHeight="1">
      <c r="D601" s="258"/>
      <c r="Q601" s="258"/>
      <c r="U601" s="258"/>
    </row>
    <row r="602" ht="15.75" customHeight="1">
      <c r="D602" s="258"/>
      <c r="Q602" s="258"/>
      <c r="U602" s="258"/>
    </row>
    <row r="603" ht="15.75" customHeight="1">
      <c r="D603" s="258"/>
      <c r="Q603" s="258"/>
      <c r="U603" s="258"/>
    </row>
    <row r="604" ht="15.75" customHeight="1">
      <c r="D604" s="258"/>
      <c r="Q604" s="258"/>
      <c r="U604" s="258"/>
    </row>
    <row r="605" ht="15.75" customHeight="1">
      <c r="D605" s="258"/>
      <c r="Q605" s="258"/>
      <c r="U605" s="258"/>
    </row>
    <row r="606" ht="15.75" customHeight="1">
      <c r="D606" s="258"/>
      <c r="Q606" s="258"/>
      <c r="U606" s="258"/>
    </row>
    <row r="607" ht="15.75" customHeight="1">
      <c r="D607" s="258"/>
      <c r="Q607" s="258"/>
      <c r="U607" s="258"/>
    </row>
    <row r="608" ht="15.75" customHeight="1">
      <c r="D608" s="258"/>
      <c r="Q608" s="258"/>
      <c r="U608" s="258"/>
    </row>
    <row r="609" ht="15.75" customHeight="1">
      <c r="D609" s="258"/>
      <c r="Q609" s="258"/>
      <c r="U609" s="258"/>
    </row>
    <row r="610" ht="15.75" customHeight="1">
      <c r="D610" s="258"/>
      <c r="Q610" s="258"/>
      <c r="U610" s="258"/>
    </row>
    <row r="611" ht="15.75" customHeight="1">
      <c r="D611" s="258"/>
      <c r="Q611" s="258"/>
      <c r="U611" s="258"/>
    </row>
    <row r="612" ht="15.75" customHeight="1">
      <c r="D612" s="258"/>
      <c r="Q612" s="258"/>
      <c r="U612" s="258"/>
    </row>
    <row r="613" ht="15.75" customHeight="1">
      <c r="D613" s="258"/>
      <c r="Q613" s="258"/>
      <c r="U613" s="258"/>
    </row>
    <row r="614" ht="15.75" customHeight="1">
      <c r="D614" s="258"/>
      <c r="Q614" s="258"/>
      <c r="U614" s="258"/>
    </row>
    <row r="615" ht="15.75" customHeight="1">
      <c r="D615" s="258"/>
      <c r="Q615" s="258"/>
      <c r="U615" s="258"/>
    </row>
    <row r="616" ht="15.75" customHeight="1">
      <c r="D616" s="258"/>
      <c r="Q616" s="258"/>
      <c r="U616" s="258"/>
    </row>
    <row r="617" ht="15.75" customHeight="1">
      <c r="D617" s="258"/>
      <c r="Q617" s="258"/>
      <c r="U617" s="258"/>
    </row>
    <row r="618" ht="15.75" customHeight="1">
      <c r="D618" s="258"/>
      <c r="Q618" s="258"/>
      <c r="U618" s="258"/>
    </row>
    <row r="619" ht="15.75" customHeight="1">
      <c r="D619" s="258"/>
      <c r="Q619" s="258"/>
      <c r="U619" s="258"/>
    </row>
    <row r="620" ht="15.75" customHeight="1">
      <c r="D620" s="258"/>
      <c r="Q620" s="258"/>
      <c r="U620" s="258"/>
    </row>
    <row r="621" ht="15.75" customHeight="1">
      <c r="D621" s="258"/>
      <c r="Q621" s="258"/>
      <c r="U621" s="258"/>
    </row>
    <row r="622" ht="15.75" customHeight="1">
      <c r="D622" s="258"/>
      <c r="Q622" s="258"/>
      <c r="U622" s="258"/>
    </row>
    <row r="623" ht="15.75" customHeight="1">
      <c r="D623" s="258"/>
      <c r="Q623" s="258"/>
      <c r="U623" s="258"/>
    </row>
    <row r="624" ht="15.75" customHeight="1">
      <c r="D624" s="258"/>
      <c r="Q624" s="258"/>
      <c r="U624" s="258"/>
    </row>
    <row r="625" ht="15.75" customHeight="1">
      <c r="D625" s="258"/>
      <c r="Q625" s="258"/>
      <c r="U625" s="258"/>
    </row>
    <row r="626" ht="15.75" customHeight="1">
      <c r="D626" s="258"/>
      <c r="Q626" s="258"/>
      <c r="U626" s="258"/>
    </row>
    <row r="627" ht="15.75" customHeight="1">
      <c r="D627" s="258"/>
      <c r="Q627" s="258"/>
      <c r="U627" s="258"/>
    </row>
    <row r="628" ht="15.75" customHeight="1">
      <c r="D628" s="258"/>
      <c r="Q628" s="258"/>
      <c r="U628" s="258"/>
    </row>
    <row r="629" ht="15.75" customHeight="1">
      <c r="D629" s="258"/>
      <c r="Q629" s="258"/>
      <c r="U629" s="258"/>
    </row>
    <row r="630" ht="15.75" customHeight="1">
      <c r="D630" s="258"/>
      <c r="Q630" s="258"/>
      <c r="U630" s="258"/>
    </row>
    <row r="631" ht="15.75" customHeight="1">
      <c r="D631" s="258"/>
      <c r="Q631" s="258"/>
      <c r="U631" s="258"/>
    </row>
    <row r="632" ht="15.75" customHeight="1">
      <c r="D632" s="258"/>
      <c r="Q632" s="258"/>
      <c r="U632" s="258"/>
    </row>
    <row r="633" ht="15.75" customHeight="1">
      <c r="D633" s="258"/>
      <c r="Q633" s="258"/>
      <c r="U633" s="258"/>
    </row>
    <row r="634" ht="15.75" customHeight="1">
      <c r="D634" s="258"/>
      <c r="Q634" s="258"/>
      <c r="U634" s="258"/>
    </row>
    <row r="635" ht="15.75" customHeight="1">
      <c r="D635" s="258"/>
      <c r="Q635" s="258"/>
      <c r="U635" s="258"/>
    </row>
    <row r="636" ht="15.75" customHeight="1">
      <c r="D636" s="258"/>
      <c r="Q636" s="258"/>
      <c r="U636" s="258"/>
    </row>
    <row r="637" ht="15.75" customHeight="1">
      <c r="D637" s="258"/>
      <c r="Q637" s="258"/>
      <c r="U637" s="258"/>
    </row>
    <row r="638" ht="15.75" customHeight="1">
      <c r="D638" s="258"/>
      <c r="Q638" s="258"/>
      <c r="U638" s="258"/>
    </row>
    <row r="639" ht="15.75" customHeight="1">
      <c r="D639" s="258"/>
      <c r="Q639" s="258"/>
      <c r="U639" s="258"/>
    </row>
    <row r="640" ht="15.75" customHeight="1">
      <c r="D640" s="258"/>
      <c r="Q640" s="258"/>
      <c r="U640" s="258"/>
    </row>
    <row r="641" ht="15.75" customHeight="1">
      <c r="D641" s="258"/>
      <c r="Q641" s="258"/>
      <c r="U641" s="258"/>
    </row>
    <row r="642" ht="15.75" customHeight="1">
      <c r="D642" s="258"/>
      <c r="Q642" s="258"/>
      <c r="U642" s="258"/>
    </row>
    <row r="643" ht="15.75" customHeight="1">
      <c r="D643" s="258"/>
      <c r="Q643" s="258"/>
      <c r="U643" s="258"/>
    </row>
    <row r="644" ht="15.75" customHeight="1">
      <c r="D644" s="258"/>
      <c r="Q644" s="258"/>
      <c r="U644" s="258"/>
    </row>
    <row r="645" ht="15.75" customHeight="1">
      <c r="D645" s="258"/>
      <c r="Q645" s="258"/>
      <c r="U645" s="258"/>
    </row>
    <row r="646" ht="15.75" customHeight="1">
      <c r="D646" s="258"/>
      <c r="Q646" s="258"/>
      <c r="U646" s="258"/>
    </row>
    <row r="647" ht="15.75" customHeight="1">
      <c r="D647" s="258"/>
      <c r="Q647" s="258"/>
      <c r="U647" s="258"/>
    </row>
    <row r="648" ht="15.75" customHeight="1">
      <c r="D648" s="258"/>
      <c r="Q648" s="258"/>
      <c r="U648" s="258"/>
    </row>
    <row r="649" ht="15.75" customHeight="1">
      <c r="D649" s="258"/>
      <c r="Q649" s="258"/>
      <c r="U649" s="258"/>
    </row>
    <row r="650" ht="15.75" customHeight="1">
      <c r="D650" s="258"/>
      <c r="Q650" s="258"/>
      <c r="U650" s="258"/>
    </row>
    <row r="651" ht="15.75" customHeight="1">
      <c r="D651" s="258"/>
      <c r="Q651" s="258"/>
      <c r="U651" s="258"/>
    </row>
    <row r="652" ht="15.75" customHeight="1">
      <c r="D652" s="258"/>
      <c r="Q652" s="258"/>
      <c r="U652" s="258"/>
    </row>
    <row r="653" ht="15.75" customHeight="1">
      <c r="D653" s="258"/>
      <c r="Q653" s="258"/>
      <c r="U653" s="258"/>
    </row>
    <row r="654" ht="15.75" customHeight="1">
      <c r="D654" s="258"/>
      <c r="Q654" s="258"/>
      <c r="U654" s="258"/>
    </row>
    <row r="655" ht="15.75" customHeight="1">
      <c r="D655" s="258"/>
      <c r="Q655" s="258"/>
      <c r="U655" s="258"/>
    </row>
    <row r="656" ht="15.75" customHeight="1">
      <c r="D656" s="258"/>
      <c r="Q656" s="258"/>
      <c r="U656" s="258"/>
    </row>
    <row r="657" ht="15.75" customHeight="1">
      <c r="D657" s="258"/>
      <c r="Q657" s="258"/>
      <c r="U657" s="258"/>
    </row>
    <row r="658" ht="15.75" customHeight="1">
      <c r="D658" s="258"/>
      <c r="Q658" s="258"/>
      <c r="U658" s="258"/>
    </row>
    <row r="659" ht="15.75" customHeight="1">
      <c r="D659" s="258"/>
      <c r="Q659" s="258"/>
      <c r="U659" s="258"/>
    </row>
    <row r="660" ht="15.75" customHeight="1">
      <c r="D660" s="258"/>
      <c r="Q660" s="258"/>
      <c r="U660" s="258"/>
    </row>
    <row r="661" ht="15.75" customHeight="1">
      <c r="D661" s="258"/>
      <c r="Q661" s="258"/>
      <c r="U661" s="258"/>
    </row>
    <row r="662" ht="15.75" customHeight="1">
      <c r="D662" s="258"/>
      <c r="Q662" s="258"/>
      <c r="U662" s="258"/>
    </row>
    <row r="663" ht="15.75" customHeight="1">
      <c r="D663" s="258"/>
      <c r="Q663" s="258"/>
      <c r="U663" s="258"/>
    </row>
    <row r="664" ht="15.75" customHeight="1">
      <c r="D664" s="258"/>
      <c r="Q664" s="258"/>
      <c r="U664" s="258"/>
    </row>
    <row r="665" ht="15.75" customHeight="1">
      <c r="D665" s="258"/>
      <c r="Q665" s="258"/>
      <c r="U665" s="258"/>
    </row>
    <row r="666" ht="15.75" customHeight="1">
      <c r="D666" s="258"/>
      <c r="Q666" s="258"/>
      <c r="U666" s="258"/>
    </row>
    <row r="667" ht="15.75" customHeight="1">
      <c r="D667" s="258"/>
      <c r="Q667" s="258"/>
      <c r="U667" s="258"/>
    </row>
    <row r="668" ht="15.75" customHeight="1">
      <c r="D668" s="258"/>
      <c r="Q668" s="258"/>
      <c r="U668" s="258"/>
    </row>
    <row r="669" ht="15.75" customHeight="1">
      <c r="D669" s="258"/>
      <c r="Q669" s="258"/>
      <c r="U669" s="258"/>
    </row>
    <row r="670" ht="15.75" customHeight="1">
      <c r="D670" s="258"/>
      <c r="Q670" s="258"/>
      <c r="U670" s="258"/>
    </row>
    <row r="671" ht="15.75" customHeight="1">
      <c r="D671" s="258"/>
      <c r="Q671" s="258"/>
      <c r="U671" s="258"/>
    </row>
    <row r="672" ht="15.75" customHeight="1">
      <c r="D672" s="258"/>
      <c r="Q672" s="258"/>
      <c r="U672" s="258"/>
    </row>
    <row r="673" ht="15.75" customHeight="1">
      <c r="D673" s="258"/>
      <c r="Q673" s="258"/>
      <c r="U673" s="258"/>
    </row>
    <row r="674" ht="15.75" customHeight="1">
      <c r="D674" s="258"/>
      <c r="Q674" s="258"/>
      <c r="U674" s="258"/>
    </row>
    <row r="675" ht="15.75" customHeight="1">
      <c r="D675" s="258"/>
      <c r="Q675" s="258"/>
      <c r="U675" s="258"/>
    </row>
    <row r="676" ht="15.75" customHeight="1">
      <c r="D676" s="258"/>
      <c r="Q676" s="258"/>
      <c r="U676" s="258"/>
    </row>
    <row r="677" ht="15.75" customHeight="1">
      <c r="D677" s="258"/>
      <c r="Q677" s="258"/>
      <c r="U677" s="258"/>
    </row>
    <row r="678" ht="15.75" customHeight="1">
      <c r="D678" s="258"/>
      <c r="Q678" s="258"/>
      <c r="U678" s="258"/>
    </row>
    <row r="679" ht="15.75" customHeight="1">
      <c r="D679" s="258"/>
      <c r="Q679" s="258"/>
      <c r="U679" s="258"/>
    </row>
    <row r="680" ht="15.75" customHeight="1">
      <c r="D680" s="258"/>
      <c r="Q680" s="258"/>
      <c r="U680" s="258"/>
    </row>
    <row r="681" ht="15.75" customHeight="1">
      <c r="D681" s="258"/>
      <c r="Q681" s="258"/>
      <c r="U681" s="258"/>
    </row>
    <row r="682" ht="15.75" customHeight="1">
      <c r="D682" s="258"/>
      <c r="Q682" s="258"/>
      <c r="U682" s="258"/>
    </row>
    <row r="683" ht="15.75" customHeight="1">
      <c r="D683" s="258"/>
      <c r="Q683" s="258"/>
      <c r="U683" s="258"/>
    </row>
    <row r="684" ht="15.75" customHeight="1">
      <c r="D684" s="258"/>
      <c r="Q684" s="258"/>
      <c r="U684" s="258"/>
    </row>
    <row r="685" ht="15.75" customHeight="1">
      <c r="D685" s="258"/>
      <c r="Q685" s="258"/>
      <c r="U685" s="258"/>
    </row>
    <row r="686" ht="15.75" customHeight="1">
      <c r="D686" s="258"/>
      <c r="Q686" s="258"/>
      <c r="U686" s="258"/>
    </row>
    <row r="687" ht="15.75" customHeight="1">
      <c r="D687" s="258"/>
      <c r="Q687" s="258"/>
      <c r="U687" s="258"/>
    </row>
    <row r="688" ht="15.75" customHeight="1">
      <c r="D688" s="258"/>
      <c r="Q688" s="258"/>
      <c r="U688" s="258"/>
    </row>
    <row r="689" ht="15.75" customHeight="1">
      <c r="D689" s="258"/>
      <c r="Q689" s="258"/>
      <c r="U689" s="258"/>
    </row>
    <row r="690" ht="15.75" customHeight="1">
      <c r="D690" s="258"/>
      <c r="Q690" s="258"/>
      <c r="U690" s="258"/>
    </row>
    <row r="691" ht="15.75" customHeight="1">
      <c r="D691" s="258"/>
      <c r="Q691" s="258"/>
      <c r="U691" s="258"/>
    </row>
    <row r="692" ht="15.75" customHeight="1">
      <c r="D692" s="258"/>
      <c r="Q692" s="258"/>
      <c r="U692" s="258"/>
    </row>
    <row r="693" ht="15.75" customHeight="1">
      <c r="D693" s="258"/>
      <c r="Q693" s="258"/>
      <c r="U693" s="258"/>
    </row>
    <row r="694" ht="15.75" customHeight="1">
      <c r="D694" s="258"/>
      <c r="Q694" s="258"/>
      <c r="U694" s="258"/>
    </row>
    <row r="695" ht="15.75" customHeight="1">
      <c r="D695" s="258"/>
      <c r="Q695" s="258"/>
      <c r="U695" s="258"/>
    </row>
    <row r="696" ht="15.75" customHeight="1">
      <c r="D696" s="258"/>
      <c r="Q696" s="258"/>
      <c r="U696" s="258"/>
    </row>
    <row r="697" ht="15.75" customHeight="1">
      <c r="D697" s="258"/>
      <c r="Q697" s="258"/>
      <c r="U697" s="258"/>
    </row>
    <row r="698" ht="15.75" customHeight="1">
      <c r="D698" s="258"/>
      <c r="Q698" s="258"/>
      <c r="U698" s="258"/>
    </row>
    <row r="699" ht="15.75" customHeight="1">
      <c r="D699" s="258"/>
      <c r="Q699" s="258"/>
      <c r="U699" s="258"/>
    </row>
    <row r="700" ht="15.75" customHeight="1">
      <c r="D700" s="258"/>
      <c r="Q700" s="258"/>
      <c r="U700" s="258"/>
    </row>
    <row r="701" ht="15.75" customHeight="1">
      <c r="D701" s="258"/>
      <c r="Q701" s="258"/>
      <c r="U701" s="258"/>
    </row>
    <row r="702" ht="15.75" customHeight="1">
      <c r="D702" s="258"/>
      <c r="Q702" s="258"/>
      <c r="U702" s="258"/>
    </row>
    <row r="703" ht="15.75" customHeight="1">
      <c r="D703" s="258"/>
      <c r="Q703" s="258"/>
      <c r="U703" s="258"/>
    </row>
    <row r="704" ht="15.75" customHeight="1">
      <c r="D704" s="258"/>
      <c r="Q704" s="258"/>
      <c r="U704" s="258"/>
    </row>
    <row r="705" ht="15.75" customHeight="1">
      <c r="D705" s="258"/>
      <c r="Q705" s="258"/>
      <c r="U705" s="258"/>
    </row>
    <row r="706" ht="15.75" customHeight="1">
      <c r="D706" s="258"/>
      <c r="Q706" s="258"/>
      <c r="U706" s="258"/>
    </row>
    <row r="707" ht="15.75" customHeight="1">
      <c r="D707" s="258"/>
      <c r="Q707" s="258"/>
      <c r="U707" s="258"/>
    </row>
    <row r="708" ht="15.75" customHeight="1">
      <c r="D708" s="258"/>
      <c r="Q708" s="258"/>
      <c r="U708" s="258"/>
    </row>
    <row r="709" ht="15.75" customHeight="1">
      <c r="D709" s="258"/>
      <c r="Q709" s="258"/>
      <c r="U709" s="258"/>
    </row>
    <row r="710" ht="15.75" customHeight="1">
      <c r="D710" s="258"/>
      <c r="Q710" s="258"/>
      <c r="U710" s="258"/>
    </row>
    <row r="711" ht="15.75" customHeight="1">
      <c r="D711" s="258"/>
      <c r="Q711" s="258"/>
      <c r="U711" s="258"/>
    </row>
    <row r="712" ht="15.75" customHeight="1">
      <c r="D712" s="258"/>
      <c r="Q712" s="258"/>
      <c r="U712" s="258"/>
    </row>
    <row r="713" ht="15.75" customHeight="1">
      <c r="D713" s="258"/>
      <c r="Q713" s="258"/>
      <c r="U713" s="258"/>
    </row>
    <row r="714" ht="15.75" customHeight="1">
      <c r="D714" s="258"/>
      <c r="Q714" s="258"/>
      <c r="U714" s="258"/>
    </row>
    <row r="715" ht="15.75" customHeight="1">
      <c r="D715" s="258"/>
      <c r="Q715" s="258"/>
      <c r="U715" s="258"/>
    </row>
    <row r="716" ht="15.75" customHeight="1">
      <c r="D716" s="258"/>
      <c r="Q716" s="258"/>
      <c r="U716" s="258"/>
    </row>
    <row r="717" ht="15.75" customHeight="1">
      <c r="D717" s="258"/>
      <c r="Q717" s="258"/>
      <c r="U717" s="258"/>
    </row>
    <row r="718" ht="15.75" customHeight="1">
      <c r="D718" s="258"/>
      <c r="Q718" s="258"/>
      <c r="U718" s="258"/>
    </row>
    <row r="719" ht="15.75" customHeight="1">
      <c r="D719" s="258"/>
      <c r="Q719" s="258"/>
      <c r="U719" s="258"/>
    </row>
    <row r="720" ht="15.75" customHeight="1">
      <c r="D720" s="258"/>
      <c r="Q720" s="258"/>
      <c r="U720" s="258"/>
    </row>
    <row r="721" ht="15.75" customHeight="1">
      <c r="D721" s="258"/>
      <c r="Q721" s="258"/>
      <c r="U721" s="258"/>
    </row>
    <row r="722" ht="15.75" customHeight="1">
      <c r="D722" s="258"/>
      <c r="Q722" s="258"/>
      <c r="U722" s="258"/>
    </row>
    <row r="723" ht="15.75" customHeight="1">
      <c r="D723" s="258"/>
      <c r="Q723" s="258"/>
      <c r="U723" s="258"/>
    </row>
    <row r="724" ht="15.75" customHeight="1">
      <c r="D724" s="258"/>
      <c r="Q724" s="258"/>
      <c r="U724" s="258"/>
    </row>
    <row r="725" ht="15.75" customHeight="1">
      <c r="D725" s="258"/>
      <c r="Q725" s="258"/>
      <c r="U725" s="258"/>
    </row>
    <row r="726" ht="15.75" customHeight="1">
      <c r="D726" s="258"/>
      <c r="Q726" s="258"/>
      <c r="U726" s="258"/>
    </row>
    <row r="727" ht="15.75" customHeight="1">
      <c r="D727" s="258"/>
      <c r="Q727" s="258"/>
      <c r="U727" s="258"/>
    </row>
    <row r="728" ht="15.75" customHeight="1">
      <c r="D728" s="258"/>
      <c r="Q728" s="258"/>
      <c r="U728" s="258"/>
    </row>
    <row r="729" ht="15.75" customHeight="1">
      <c r="D729" s="258"/>
      <c r="Q729" s="258"/>
      <c r="U729" s="258"/>
    </row>
    <row r="730" ht="15.75" customHeight="1">
      <c r="D730" s="258"/>
      <c r="Q730" s="258"/>
      <c r="U730" s="258"/>
    </row>
    <row r="731" ht="15.75" customHeight="1">
      <c r="D731" s="258"/>
      <c r="Q731" s="258"/>
      <c r="U731" s="258"/>
    </row>
    <row r="732" ht="15.75" customHeight="1">
      <c r="D732" s="258"/>
      <c r="Q732" s="258"/>
      <c r="U732" s="258"/>
    </row>
    <row r="733" ht="15.75" customHeight="1">
      <c r="D733" s="258"/>
      <c r="Q733" s="258"/>
      <c r="U733" s="258"/>
    </row>
    <row r="734" ht="15.75" customHeight="1">
      <c r="D734" s="258"/>
      <c r="Q734" s="258"/>
      <c r="U734" s="258"/>
    </row>
    <row r="735" ht="15.75" customHeight="1">
      <c r="D735" s="258"/>
      <c r="Q735" s="258"/>
      <c r="U735" s="258"/>
    </row>
    <row r="736" ht="15.75" customHeight="1">
      <c r="D736" s="258"/>
      <c r="Q736" s="258"/>
      <c r="U736" s="258"/>
    </row>
    <row r="737" ht="15.75" customHeight="1">
      <c r="D737" s="258"/>
      <c r="Q737" s="258"/>
      <c r="U737" s="258"/>
    </row>
    <row r="738" ht="15.75" customHeight="1">
      <c r="D738" s="258"/>
      <c r="Q738" s="258"/>
      <c r="U738" s="258"/>
    </row>
    <row r="739" ht="15.75" customHeight="1">
      <c r="D739" s="258"/>
      <c r="Q739" s="258"/>
      <c r="U739" s="258"/>
    </row>
    <row r="740" ht="15.75" customHeight="1">
      <c r="D740" s="258"/>
      <c r="Q740" s="258"/>
      <c r="U740" s="258"/>
    </row>
    <row r="741" ht="15.75" customHeight="1">
      <c r="D741" s="258"/>
      <c r="Q741" s="258"/>
      <c r="U741" s="258"/>
    </row>
    <row r="742" ht="15.75" customHeight="1">
      <c r="D742" s="258"/>
      <c r="Q742" s="258"/>
      <c r="U742" s="258"/>
    </row>
    <row r="743" ht="15.75" customHeight="1">
      <c r="D743" s="258"/>
      <c r="Q743" s="258"/>
      <c r="U743" s="258"/>
    </row>
    <row r="744" ht="15.75" customHeight="1">
      <c r="D744" s="258"/>
      <c r="Q744" s="258"/>
      <c r="U744" s="258"/>
    </row>
    <row r="745" ht="15.75" customHeight="1">
      <c r="D745" s="258"/>
      <c r="Q745" s="258"/>
      <c r="U745" s="258"/>
    </row>
    <row r="746" ht="15.75" customHeight="1">
      <c r="D746" s="258"/>
      <c r="Q746" s="258"/>
      <c r="U746" s="258"/>
    </row>
    <row r="747" ht="15.75" customHeight="1">
      <c r="D747" s="258"/>
      <c r="Q747" s="258"/>
      <c r="U747" s="258"/>
    </row>
    <row r="748" ht="15.75" customHeight="1">
      <c r="D748" s="258"/>
      <c r="Q748" s="258"/>
      <c r="U748" s="258"/>
    </row>
    <row r="749" ht="15.75" customHeight="1">
      <c r="D749" s="258"/>
      <c r="Q749" s="258"/>
      <c r="U749" s="258"/>
    </row>
    <row r="750" ht="15.75" customHeight="1">
      <c r="D750" s="258"/>
      <c r="Q750" s="258"/>
      <c r="U750" s="258"/>
    </row>
    <row r="751" ht="15.75" customHeight="1">
      <c r="D751" s="258"/>
      <c r="Q751" s="258"/>
      <c r="U751" s="258"/>
    </row>
    <row r="752" ht="15.75" customHeight="1">
      <c r="D752" s="258"/>
      <c r="Q752" s="258"/>
      <c r="U752" s="258"/>
    </row>
    <row r="753" ht="15.75" customHeight="1">
      <c r="D753" s="258"/>
      <c r="Q753" s="258"/>
      <c r="U753" s="258"/>
    </row>
    <row r="754" ht="15.75" customHeight="1">
      <c r="D754" s="258"/>
      <c r="Q754" s="258"/>
      <c r="U754" s="258"/>
    </row>
    <row r="755" ht="15.75" customHeight="1">
      <c r="D755" s="258"/>
      <c r="Q755" s="258"/>
      <c r="U755" s="258"/>
    </row>
    <row r="756" ht="15.75" customHeight="1">
      <c r="D756" s="258"/>
      <c r="Q756" s="258"/>
      <c r="U756" s="258"/>
    </row>
    <row r="757" ht="15.75" customHeight="1">
      <c r="D757" s="258"/>
      <c r="Q757" s="258"/>
      <c r="U757" s="258"/>
    </row>
    <row r="758" ht="15.75" customHeight="1">
      <c r="D758" s="258"/>
      <c r="Q758" s="258"/>
      <c r="U758" s="258"/>
    </row>
    <row r="759" ht="15.75" customHeight="1">
      <c r="D759" s="258"/>
      <c r="Q759" s="258"/>
      <c r="U759" s="258"/>
    </row>
    <row r="760" ht="15.75" customHeight="1">
      <c r="D760" s="258"/>
      <c r="Q760" s="258"/>
      <c r="U760" s="258"/>
    </row>
    <row r="761" ht="15.75" customHeight="1">
      <c r="D761" s="258"/>
      <c r="Q761" s="258"/>
      <c r="U761" s="258"/>
    </row>
    <row r="762" ht="15.75" customHeight="1">
      <c r="D762" s="258"/>
      <c r="Q762" s="258"/>
      <c r="U762" s="258"/>
    </row>
    <row r="763" ht="15.75" customHeight="1">
      <c r="D763" s="258"/>
      <c r="Q763" s="258"/>
      <c r="U763" s="258"/>
    </row>
    <row r="764" ht="15.75" customHeight="1">
      <c r="D764" s="258"/>
      <c r="Q764" s="258"/>
      <c r="U764" s="258"/>
    </row>
    <row r="765" ht="15.75" customHeight="1">
      <c r="D765" s="258"/>
      <c r="Q765" s="258"/>
      <c r="U765" s="258"/>
    </row>
    <row r="766" ht="15.75" customHeight="1">
      <c r="D766" s="258"/>
      <c r="Q766" s="258"/>
      <c r="U766" s="258"/>
    </row>
    <row r="767" ht="15.75" customHeight="1">
      <c r="D767" s="258"/>
      <c r="Q767" s="258"/>
      <c r="U767" s="258"/>
    </row>
    <row r="768" ht="15.75" customHeight="1">
      <c r="D768" s="258"/>
      <c r="Q768" s="258"/>
      <c r="U768" s="258"/>
    </row>
    <row r="769" ht="15.75" customHeight="1">
      <c r="D769" s="258"/>
      <c r="Q769" s="258"/>
      <c r="U769" s="258"/>
    </row>
    <row r="770" ht="15.75" customHeight="1">
      <c r="D770" s="258"/>
      <c r="Q770" s="258"/>
      <c r="U770" s="258"/>
    </row>
    <row r="771" ht="15.75" customHeight="1">
      <c r="D771" s="258"/>
      <c r="Q771" s="258"/>
      <c r="U771" s="258"/>
    </row>
    <row r="772" ht="15.75" customHeight="1">
      <c r="D772" s="258"/>
      <c r="Q772" s="258"/>
      <c r="U772" s="258"/>
    </row>
    <row r="773" ht="15.75" customHeight="1">
      <c r="D773" s="258"/>
      <c r="Q773" s="258"/>
      <c r="U773" s="258"/>
    </row>
    <row r="774" ht="15.75" customHeight="1">
      <c r="D774" s="258"/>
      <c r="Q774" s="258"/>
      <c r="U774" s="258"/>
    </row>
    <row r="775" ht="15.75" customHeight="1">
      <c r="D775" s="258"/>
      <c r="Q775" s="258"/>
      <c r="U775" s="258"/>
    </row>
    <row r="776" ht="15.75" customHeight="1">
      <c r="D776" s="258"/>
      <c r="Q776" s="258"/>
      <c r="U776" s="258"/>
    </row>
    <row r="777" ht="15.75" customHeight="1">
      <c r="D777" s="258"/>
      <c r="Q777" s="258"/>
      <c r="U777" s="258"/>
    </row>
    <row r="778" ht="15.75" customHeight="1">
      <c r="D778" s="258"/>
      <c r="Q778" s="258"/>
      <c r="U778" s="258"/>
    </row>
    <row r="779" ht="15.75" customHeight="1">
      <c r="D779" s="258"/>
      <c r="Q779" s="258"/>
      <c r="U779" s="258"/>
    </row>
    <row r="780" ht="15.75" customHeight="1">
      <c r="D780" s="258"/>
      <c r="Q780" s="258"/>
      <c r="U780" s="258"/>
    </row>
    <row r="781" ht="15.75" customHeight="1">
      <c r="D781" s="258"/>
      <c r="Q781" s="258"/>
      <c r="U781" s="258"/>
    </row>
    <row r="782" ht="15.75" customHeight="1">
      <c r="D782" s="258"/>
      <c r="Q782" s="258"/>
      <c r="U782" s="258"/>
    </row>
    <row r="783" ht="15.75" customHeight="1">
      <c r="D783" s="258"/>
      <c r="Q783" s="258"/>
      <c r="U783" s="258"/>
    </row>
    <row r="784" ht="15.75" customHeight="1">
      <c r="D784" s="258"/>
      <c r="Q784" s="258"/>
      <c r="U784" s="258"/>
    </row>
    <row r="785" ht="15.75" customHeight="1">
      <c r="D785" s="258"/>
      <c r="Q785" s="258"/>
      <c r="U785" s="258"/>
    </row>
    <row r="786" ht="15.75" customHeight="1">
      <c r="D786" s="258"/>
      <c r="Q786" s="258"/>
      <c r="U786" s="258"/>
    </row>
    <row r="787" ht="15.75" customHeight="1">
      <c r="D787" s="258"/>
      <c r="Q787" s="258"/>
      <c r="U787" s="258"/>
    </row>
    <row r="788" ht="15.75" customHeight="1">
      <c r="D788" s="258"/>
      <c r="Q788" s="258"/>
      <c r="U788" s="258"/>
    </row>
    <row r="789" ht="15.75" customHeight="1">
      <c r="D789" s="258"/>
      <c r="Q789" s="258"/>
      <c r="U789" s="258"/>
    </row>
    <row r="790" ht="15.75" customHeight="1">
      <c r="D790" s="258"/>
      <c r="Q790" s="258"/>
      <c r="U790" s="258"/>
    </row>
    <row r="791" ht="15.75" customHeight="1">
      <c r="D791" s="258"/>
      <c r="Q791" s="258"/>
      <c r="U791" s="258"/>
    </row>
    <row r="792" ht="15.75" customHeight="1">
      <c r="D792" s="258"/>
      <c r="Q792" s="258"/>
      <c r="U792" s="258"/>
    </row>
    <row r="793" ht="15.75" customHeight="1">
      <c r="D793" s="258"/>
      <c r="Q793" s="258"/>
      <c r="U793" s="258"/>
    </row>
    <row r="794" ht="15.75" customHeight="1">
      <c r="D794" s="258"/>
      <c r="Q794" s="258"/>
      <c r="U794" s="258"/>
    </row>
    <row r="795" ht="15.75" customHeight="1">
      <c r="D795" s="258"/>
      <c r="Q795" s="258"/>
      <c r="U795" s="258"/>
    </row>
    <row r="796" ht="15.75" customHeight="1">
      <c r="D796" s="258"/>
      <c r="Q796" s="258"/>
      <c r="U796" s="258"/>
    </row>
    <row r="797" ht="15.75" customHeight="1">
      <c r="D797" s="258"/>
      <c r="Q797" s="258"/>
      <c r="U797" s="258"/>
    </row>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E$198"/>
  <customSheetViews>
    <customSheetView guid="{6A156545-42B4-4BB6-A18D-11998D52ADA2}" filter="1" showAutoFilter="1">
      <autoFilter ref="$T$1:$T$421">
        <filterColumn colId="0">
          <filters>
            <filter val="Tier 2"/>
            <filter val="Tier 3"/>
            <filter val="Tier 1"/>
          </filters>
        </filterColumn>
      </autoFilter>
    </customSheetView>
  </customSheetViews>
  <mergeCells count="10">
    <mergeCell ref="A177:K177"/>
    <mergeCell ref="A203:K203"/>
    <mergeCell ref="A218:K218"/>
    <mergeCell ref="A2:K2"/>
    <mergeCell ref="A27:K27"/>
    <mergeCell ref="A52:K52"/>
    <mergeCell ref="A77:K77"/>
    <mergeCell ref="A102:K102"/>
    <mergeCell ref="A127:K127"/>
    <mergeCell ref="A152:K152"/>
  </mergeCells>
  <conditionalFormatting sqref="D1">
    <cfRule type="containsText" dxfId="3" priority="1" operator="containsText" text="Admitted">
      <formula>NOT(ISERROR(SEARCH(("Admitted"),(D1))))</formula>
    </cfRule>
  </conditionalFormatting>
  <conditionalFormatting sqref="E22:F26 E45:F46 E51:F51 E72:F72 E75:F75 E96:F97 E122:F125 E130:F133 E145:F148 E171:F174 E193:F193 E199:F200 E205:F217 E229:F229">
    <cfRule type="containsText" dxfId="1" priority="2" operator="containsText" text="Yes">
      <formula>NOT(ISERROR(SEARCH(("Yes"),(E22))))</formula>
    </cfRule>
  </conditionalFormatting>
  <conditionalFormatting sqref="E130:F133 E229:F229">
    <cfRule type="containsText" dxfId="1" priority="3" operator="containsText" text="Yes">
      <formula>NOT(ISERROR(SEARCH(("Yes"),(E130))))</formula>
    </cfRule>
  </conditionalFormatting>
  <conditionalFormatting sqref="E1:F1 E3:F26 E28:F51 E53:F76 E78:F101 E103:F126 E128:F151 E153:F176 E178:F202 E204:F217 E219:F1000">
    <cfRule type="containsText" dxfId="1" priority="4" operator="containsText" text="yes">
      <formula>NOT(ISERROR(SEARCH(("yes"),(E1))))</formula>
    </cfRule>
  </conditionalFormatting>
  <conditionalFormatting sqref="C1:D1 C3:D26 C28:D51 C53:D76 C78:D101 C103:D126 C128:D151 C153:D176 C178:D202 C204:D217 C219:D1000">
    <cfRule type="containsText" dxfId="2" priority="5" operator="containsText" text="offered">
      <formula>NOT(ISERROR(SEARCH(("offered"),(C1))))</formula>
    </cfRule>
  </conditionalFormatting>
  <conditionalFormatting sqref="U2:U1000">
    <cfRule type="notContainsBlanks" dxfId="4" priority="6">
      <formula>LEN(TRIM(U2))&gt;0</formula>
    </cfRule>
  </conditionalFormatting>
  <conditionalFormatting sqref="D1:D76 D78:D1000">
    <cfRule type="notContainsBlanks" dxfId="1" priority="7">
      <formula>LEN(TRIM(D1))&gt;0</formula>
    </cfRule>
  </conditionalFormatting>
  <dataValidations>
    <dataValidation type="list" allowBlank="1" sqref="Q22:Q26 Q51 Q75 Q96:Q97 Q99 Q123:Q125 Q145:Q148 Q171:Q174 Q199:Q200 Q203 Q205:Q218">
      <formula1>"F3B,F3I,F3S,F3V,F3N,F3H,F3C,F3M,Ftots,New,Returning"</formula1>
    </dataValidation>
    <dataValidation type="list" allowBlank="1" sqref="Q2:Q21 Q27:Q50 Q52:Q74 Q76:Q95 Q98 Q100:Q122 Q126:Q144 Q149:Q170 Q175:Q198 Q201:Q202 Q219:Q797">
      <formula1>"2B,2I,2S,2V,2N,2H,2C,2M,New,Returning"</formula1>
    </dataValidation>
    <dataValidation type="list" allowBlank="1" showErrorMessage="1" sqref="G22:G26 G51 G75 G96:G97 G123:G125 G145:G148 G171:G174 G199:G200 G206:G216">
      <formula1>"0.5,1"</formula1>
    </dataValidation>
    <dataValidation type="list" allowBlank="1" showErrorMessage="1" sqref="D3:D26 D28:D51 D53:D76 D78:D101 D103:D126 D128:D147 D149:D151 D153:D176 D178:D202 D205:D217 D219:D797">
      <formula1>"Yes,No"</formula1>
    </dataValidation>
    <dataValidation type="list" allowBlank="1" sqref="T141">
      <formula1>'Drop down list'!$H$2:$H$46</formula1>
    </dataValidation>
    <dataValidation type="list" allowBlank="1" sqref="P141">
      <formula1>'Drop down list'!$C$2:$C$97</formula1>
    </dataValidation>
    <dataValidation type="list" allowBlank="1" sqref="T3:T26 T28:T51 T53:T76 T78:T101 T103:T126 T128:T140 T142:T147 T149:T151 T153:T176 T178:T201 T205:T211 T219:T238">
      <formula1>'Drop down list'!$H$2:$H$63</formula1>
    </dataValidation>
    <dataValidation type="list" allowBlank="1" sqref="G3:G21 G28:G50 G53:G74 G76 G78:G95 G98:G101 G103:G122 G126 G128:G144 G149:G151 G153:G170 G175:G176 G178:G198 G201 G205 G219:G230 G232:G238">
      <formula1>"1"</formula1>
    </dataValidation>
    <dataValidation type="list" allowBlank="1" showErrorMessage="1" sqref="M3:M26 M28:M51 M53:M76 M78:M101 M103:M126 M128:M151 M153:M176 M178:M201 M205:M216 M219:M238">
      <formula1>"M,F"</formula1>
    </dataValidation>
    <dataValidation type="list" allowBlank="1" showErrorMessage="1" sqref="V3:V19 E3:F26 V25:V26 E28:F41 V28:V42 V47:V50 E43:F51 V53:V59 V61:V69 V71 V73 E53:F76 V76 V78:V94 E78:F101 V100:V101 V103:V117 V122:V123 E103:F126 V126 V128:V140 V141:W141 V143:V144 V146 E128:F147 E149:F151 V149:V151 V153:V164 V168 V172 E153:F176 V174:V176 V178:V192 V198 E178:F201 V201 E205:F216 E219:F238 V219:V238">
      <formula1>"Yes"</formula1>
    </dataValidation>
    <dataValidation type="list" allowBlank="1" sqref="P3:P19 P28:P42 P47:P50 P53:P69 P73 P76 P78:P94 P100:P101 P103:P117 P122 P126 P128:P140 P146 P148:P151 P153:P164 P168 P172 P175:P176 P178:P192 P198 P201 P219:P238">
      <formula1>'Drop down list'!$C$2:$C$116</formula1>
    </dataValidation>
    <dataValidation type="list" allowBlank="1" sqref="U2:U203 U205:U797">
      <formula1>'Drop down list'!$E$2:$E$4</formula1>
    </dataValidation>
    <dataValidation type="list" allowBlank="1" showErrorMessage="1" sqref="N3:N26 N28:N51 N53:N76 N78:N101 N103:N126 N128:N151 N153:N176 N178:N201 N205:N216 N219:N238">
      <formula1>"Dalat,Hanoi,Hue,Saigon"</formula1>
    </dataValidation>
    <dataValidation type="list" allowBlank="1" sqref="P20:P26 P43:P46 P51 P70:P72 P74:P75 P95:P99 P118:P121 P123:P125 P142:P145 P147 P165:P167 P169:P171 P173:P174 P193:P197 P199:P200 P205:P216">
      <formula1>'Drop down list'!$C$2:$C$100</formula1>
    </dataValidation>
    <dataValidation type="list" allowBlank="1" sqref="C206:C216">
      <formula1>'Drop down list'!$N$2:$N$3</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5.71"/>
    <col customWidth="1" min="2" max="2" width="8.71"/>
    <col customWidth="1" min="3" max="3" width="9.71"/>
    <col customWidth="1" min="4" max="4" width="12.0"/>
    <col customWidth="1" min="5" max="5" width="11.14"/>
    <col customWidth="1" min="6" max="6" width="9.86"/>
    <col customWidth="1" min="7" max="7" width="6.14"/>
    <col customWidth="1" min="8" max="8" width="13.86"/>
    <col customWidth="1" min="9" max="9" width="11.57"/>
    <col customWidth="1" min="10" max="10" width="18.57"/>
    <col customWidth="1" min="11" max="11" width="31.57"/>
    <col customWidth="1" min="12" max="12" width="13.0"/>
    <col customWidth="1" min="13" max="13" width="7.43"/>
    <col customWidth="1" min="14" max="14" width="9.0"/>
    <col customWidth="1" min="15" max="15" width="14.29"/>
    <col customWidth="1" min="16" max="16" width="16.14"/>
    <col customWidth="1" min="17" max="17" width="10.86"/>
    <col customWidth="1" min="18" max="18" width="25.14"/>
    <col customWidth="1" min="19" max="19" width="26.71"/>
    <col customWidth="1" min="20" max="20" width="11.43"/>
    <col customWidth="1" min="21" max="21" width="14.43"/>
    <col customWidth="1" min="22" max="22" width="16.14"/>
    <col customWidth="1" min="23" max="23" width="11.86"/>
    <col customWidth="1" min="24" max="24" width="23.57"/>
    <col customWidth="1" min="25" max="26" width="42.0"/>
    <col customWidth="1" min="27" max="29" width="38.57"/>
    <col customWidth="1" min="30" max="30" width="35.71"/>
    <col customWidth="1" min="31" max="32" width="59.14"/>
    <col customWidth="1" min="34" max="52" width="8.71"/>
  </cols>
  <sheetData>
    <row r="1" ht="14.25" customHeight="1">
      <c r="A1" s="143" t="s">
        <v>3</v>
      </c>
      <c r="B1" s="143" t="s">
        <v>304</v>
      </c>
      <c r="C1" s="143" t="s">
        <v>141</v>
      </c>
      <c r="D1" s="144" t="s">
        <v>305</v>
      </c>
      <c r="E1" s="143" t="s">
        <v>306</v>
      </c>
      <c r="F1" s="143" t="s">
        <v>521</v>
      </c>
      <c r="G1" s="713" t="s">
        <v>308</v>
      </c>
      <c r="H1" s="325" t="s">
        <v>309</v>
      </c>
      <c r="I1" s="325" t="s">
        <v>310</v>
      </c>
      <c r="J1" s="143" t="s">
        <v>311</v>
      </c>
      <c r="K1" s="143" t="s">
        <v>312</v>
      </c>
      <c r="L1" s="326" t="s">
        <v>314</v>
      </c>
      <c r="M1" s="143" t="s">
        <v>315</v>
      </c>
      <c r="N1" s="143" t="s">
        <v>316</v>
      </c>
      <c r="O1" s="143" t="s">
        <v>317</v>
      </c>
      <c r="P1" s="143" t="s">
        <v>318</v>
      </c>
      <c r="Q1" s="143" t="s">
        <v>3339</v>
      </c>
      <c r="R1" s="143" t="s">
        <v>322</v>
      </c>
      <c r="S1" s="143" t="s">
        <v>4560</v>
      </c>
      <c r="T1" s="143" t="s">
        <v>5</v>
      </c>
      <c r="U1" s="143" t="s">
        <v>4</v>
      </c>
      <c r="V1" s="145" t="s">
        <v>1514</v>
      </c>
      <c r="W1" s="145" t="s">
        <v>1515</v>
      </c>
      <c r="X1" s="145" t="s">
        <v>1516</v>
      </c>
      <c r="Y1" s="145" t="s">
        <v>324</v>
      </c>
      <c r="Z1" s="145" t="s">
        <v>325</v>
      </c>
      <c r="AA1" s="145" t="s">
        <v>525</v>
      </c>
      <c r="AB1" s="145" t="s">
        <v>1517</v>
      </c>
      <c r="AC1" s="145" t="s">
        <v>2184</v>
      </c>
      <c r="AD1" s="145" t="s">
        <v>2185</v>
      </c>
      <c r="AE1" s="145" t="s">
        <v>4561</v>
      </c>
      <c r="AF1" s="145" t="s">
        <v>2186</v>
      </c>
      <c r="AG1" s="473"/>
      <c r="AH1" s="818"/>
      <c r="AI1" s="818"/>
      <c r="AJ1" s="818"/>
      <c r="AK1" s="818"/>
      <c r="AL1" s="818"/>
      <c r="AM1" s="818"/>
      <c r="AN1" s="818"/>
      <c r="AO1" s="818"/>
      <c r="AP1" s="818"/>
      <c r="AQ1" s="818"/>
      <c r="AR1" s="818"/>
      <c r="AS1" s="818"/>
      <c r="AT1" s="818"/>
      <c r="AU1" s="818"/>
      <c r="AV1" s="818"/>
      <c r="AW1" s="818"/>
      <c r="AX1" s="818"/>
      <c r="AY1" s="818"/>
      <c r="AZ1" s="818"/>
    </row>
    <row r="2" ht="18.75" customHeight="1">
      <c r="A2" s="819" t="s">
        <v>4562</v>
      </c>
      <c r="B2" s="25"/>
      <c r="C2" s="25"/>
      <c r="D2" s="25"/>
      <c r="E2" s="25"/>
      <c r="F2" s="25"/>
      <c r="G2" s="25"/>
      <c r="H2" s="25"/>
      <c r="I2" s="25"/>
      <c r="J2" s="25"/>
      <c r="K2" s="26"/>
      <c r="L2" s="820"/>
      <c r="M2" s="821"/>
      <c r="N2" s="821"/>
      <c r="O2" s="820"/>
      <c r="P2" s="821"/>
      <c r="Q2" s="821"/>
      <c r="R2" s="821"/>
      <c r="S2" s="821"/>
      <c r="T2" s="821"/>
      <c r="U2" s="821"/>
      <c r="V2" s="822"/>
      <c r="W2" s="822"/>
      <c r="X2" s="822"/>
      <c r="Y2" s="822"/>
      <c r="Z2" s="822"/>
      <c r="AA2" s="822"/>
      <c r="AB2" s="822"/>
      <c r="AC2" s="822"/>
      <c r="AD2" s="822"/>
      <c r="AE2" s="822"/>
      <c r="AF2" s="822"/>
      <c r="AG2" s="414"/>
      <c r="AH2" s="414"/>
      <c r="AI2" s="414"/>
      <c r="AJ2" s="414"/>
      <c r="AK2" s="414"/>
      <c r="AL2" s="414"/>
      <c r="AM2" s="414"/>
      <c r="AN2" s="414"/>
      <c r="AO2" s="414"/>
      <c r="AP2" s="414"/>
      <c r="AQ2" s="414"/>
      <c r="AR2" s="414"/>
      <c r="AS2" s="414"/>
      <c r="AT2" s="414"/>
      <c r="AU2" s="414"/>
      <c r="AV2" s="414"/>
      <c r="AW2" s="414"/>
      <c r="AX2" s="414"/>
      <c r="AY2" s="414"/>
      <c r="AZ2" s="414"/>
    </row>
    <row r="3" ht="22.5" customHeight="1">
      <c r="A3" s="268">
        <v>1.0</v>
      </c>
      <c r="B3" s="194">
        <v>6.0</v>
      </c>
      <c r="C3" s="268" t="s">
        <v>254</v>
      </c>
      <c r="D3" s="268"/>
      <c r="E3" s="268"/>
      <c r="F3" s="268"/>
      <c r="G3" s="723">
        <v>1.0</v>
      </c>
      <c r="H3" s="267" t="s">
        <v>4563</v>
      </c>
      <c r="I3" s="267" t="s">
        <v>4564</v>
      </c>
      <c r="J3" s="268" t="s">
        <v>4565</v>
      </c>
      <c r="K3" s="268" t="s">
        <v>4566</v>
      </c>
      <c r="L3" s="269">
        <v>42655.0</v>
      </c>
      <c r="M3" s="268" t="s">
        <v>350</v>
      </c>
      <c r="N3" s="268" t="s">
        <v>152</v>
      </c>
      <c r="O3" s="269">
        <v>45519.0</v>
      </c>
      <c r="P3" s="268" t="s">
        <v>9</v>
      </c>
      <c r="Q3" s="268" t="s">
        <v>238</v>
      </c>
      <c r="R3" s="268"/>
      <c r="S3" s="268"/>
      <c r="T3" s="268" t="s">
        <v>11</v>
      </c>
      <c r="U3" s="268" t="s">
        <v>15</v>
      </c>
      <c r="V3" s="173"/>
      <c r="W3" s="173"/>
      <c r="X3" s="173"/>
      <c r="Y3" s="173" t="s">
        <v>4567</v>
      </c>
      <c r="Z3" s="173"/>
      <c r="AA3" s="173"/>
      <c r="AB3" s="173"/>
      <c r="AC3" s="173"/>
      <c r="AD3" s="173"/>
      <c r="AE3" s="173"/>
      <c r="AF3" s="173"/>
      <c r="AG3" s="468"/>
      <c r="AH3" s="468"/>
      <c r="AI3" s="468"/>
      <c r="AJ3" s="468"/>
      <c r="AK3" s="468"/>
      <c r="AL3" s="468"/>
      <c r="AM3" s="468"/>
      <c r="AN3" s="468"/>
      <c r="AO3" s="468"/>
      <c r="AP3" s="468"/>
      <c r="AQ3" s="468"/>
      <c r="AR3" s="468"/>
      <c r="AS3" s="468"/>
      <c r="AT3" s="468"/>
      <c r="AU3" s="468"/>
      <c r="AV3" s="468"/>
      <c r="AW3" s="468"/>
      <c r="AX3" s="468"/>
      <c r="AY3" s="468"/>
      <c r="AZ3" s="468"/>
    </row>
    <row r="4" ht="22.5" customHeight="1">
      <c r="A4" s="268">
        <v>2.0</v>
      </c>
      <c r="B4" s="194">
        <v>6.0</v>
      </c>
      <c r="C4" s="268" t="s">
        <v>254</v>
      </c>
      <c r="D4" s="268"/>
      <c r="E4" s="268"/>
      <c r="F4" s="268"/>
      <c r="G4" s="723">
        <v>1.0</v>
      </c>
      <c r="H4" s="267" t="s">
        <v>4568</v>
      </c>
      <c r="I4" s="267" t="s">
        <v>4569</v>
      </c>
      <c r="J4" s="268" t="s">
        <v>569</v>
      </c>
      <c r="K4" s="268" t="s">
        <v>4570</v>
      </c>
      <c r="L4" s="269">
        <v>42686.0</v>
      </c>
      <c r="M4" s="268" t="s">
        <v>338</v>
      </c>
      <c r="N4" s="268" t="s">
        <v>152</v>
      </c>
      <c r="O4" s="269">
        <v>45665.0</v>
      </c>
      <c r="P4" s="268" t="s">
        <v>115</v>
      </c>
      <c r="Q4" s="268" t="s">
        <v>238</v>
      </c>
      <c r="R4" s="268"/>
      <c r="S4" s="268"/>
      <c r="T4" s="268" t="s">
        <v>11</v>
      </c>
      <c r="U4" s="268"/>
      <c r="V4" s="173"/>
      <c r="W4" s="173"/>
      <c r="X4" s="173"/>
      <c r="Y4" s="173" t="s">
        <v>4571</v>
      </c>
      <c r="Z4" s="173"/>
      <c r="AA4" s="173"/>
      <c r="AB4" s="173"/>
      <c r="AC4" s="173"/>
      <c r="AD4" s="173"/>
      <c r="AE4" s="173"/>
      <c r="AF4" s="173"/>
      <c r="AG4" s="468"/>
      <c r="AH4" s="468"/>
      <c r="AI4" s="468"/>
      <c r="AJ4" s="468"/>
      <c r="AK4" s="468"/>
      <c r="AL4" s="468"/>
      <c r="AM4" s="468"/>
      <c r="AN4" s="468"/>
      <c r="AO4" s="468"/>
      <c r="AP4" s="468"/>
      <c r="AQ4" s="468"/>
      <c r="AR4" s="468"/>
      <c r="AS4" s="468"/>
      <c r="AT4" s="468"/>
      <c r="AU4" s="468"/>
      <c r="AV4" s="468"/>
      <c r="AW4" s="468"/>
      <c r="AX4" s="468"/>
      <c r="AY4" s="468"/>
      <c r="AZ4" s="468"/>
    </row>
    <row r="5" ht="22.5" customHeight="1">
      <c r="A5" s="268">
        <v>3.0</v>
      </c>
      <c r="B5" s="194">
        <v>6.0</v>
      </c>
      <c r="C5" s="268" t="s">
        <v>254</v>
      </c>
      <c r="D5" s="268"/>
      <c r="E5" s="268"/>
      <c r="F5" s="268"/>
      <c r="G5" s="723">
        <v>1.0</v>
      </c>
      <c r="H5" s="267" t="s">
        <v>4572</v>
      </c>
      <c r="I5" s="267" t="s">
        <v>4573</v>
      </c>
      <c r="J5" s="268" t="s">
        <v>336</v>
      </c>
      <c r="K5" s="268" t="s">
        <v>4574</v>
      </c>
      <c r="L5" s="269">
        <v>42772.0</v>
      </c>
      <c r="M5" s="268" t="s">
        <v>338</v>
      </c>
      <c r="N5" s="268" t="s">
        <v>153</v>
      </c>
      <c r="O5" s="269">
        <v>44566.0</v>
      </c>
      <c r="P5" s="268" t="s">
        <v>133</v>
      </c>
      <c r="Q5" s="268" t="s">
        <v>242</v>
      </c>
      <c r="R5" s="268"/>
      <c r="S5" s="268"/>
      <c r="T5" s="466" t="s">
        <v>11</v>
      </c>
      <c r="U5" s="268" t="s">
        <v>15</v>
      </c>
      <c r="V5" s="173"/>
      <c r="W5" s="173"/>
      <c r="X5" s="173"/>
      <c r="Y5" s="173" t="s">
        <v>4575</v>
      </c>
      <c r="Z5" s="173" t="s">
        <v>4576</v>
      </c>
      <c r="AA5" s="173" t="s">
        <v>4577</v>
      </c>
      <c r="AB5" s="173" t="s">
        <v>4578</v>
      </c>
      <c r="AC5" s="173"/>
      <c r="AD5" s="173"/>
      <c r="AE5" s="173"/>
      <c r="AF5" s="173"/>
      <c r="AG5" s="468"/>
      <c r="AH5" s="468"/>
      <c r="AI5" s="468"/>
      <c r="AJ5" s="468"/>
      <c r="AK5" s="468"/>
      <c r="AL5" s="468"/>
      <c r="AM5" s="468"/>
      <c r="AN5" s="468"/>
      <c r="AO5" s="468"/>
      <c r="AP5" s="468"/>
      <c r="AQ5" s="468"/>
      <c r="AR5" s="468"/>
      <c r="AS5" s="468"/>
      <c r="AT5" s="468"/>
      <c r="AU5" s="468"/>
      <c r="AV5" s="468"/>
      <c r="AW5" s="468"/>
      <c r="AX5" s="468"/>
      <c r="AY5" s="468"/>
      <c r="AZ5" s="468"/>
    </row>
    <row r="6" ht="22.5" customHeight="1">
      <c r="A6" s="268">
        <v>4.0</v>
      </c>
      <c r="B6" s="194">
        <v>6.0</v>
      </c>
      <c r="C6" s="268" t="s">
        <v>254</v>
      </c>
      <c r="D6" s="268"/>
      <c r="E6" s="268"/>
      <c r="F6" s="268"/>
      <c r="G6" s="723">
        <v>1.0</v>
      </c>
      <c r="H6" s="267" t="s">
        <v>4579</v>
      </c>
      <c r="I6" s="267" t="s">
        <v>4580</v>
      </c>
      <c r="J6" s="268" t="s">
        <v>361</v>
      </c>
      <c r="K6" s="268" t="s">
        <v>4581</v>
      </c>
      <c r="L6" s="269">
        <v>42968.0</v>
      </c>
      <c r="M6" s="268" t="s">
        <v>338</v>
      </c>
      <c r="N6" s="268" t="s">
        <v>152</v>
      </c>
      <c r="O6" s="269">
        <v>44062.0</v>
      </c>
      <c r="P6" s="268" t="s">
        <v>133</v>
      </c>
      <c r="Q6" s="268" t="s">
        <v>242</v>
      </c>
      <c r="R6" s="268"/>
      <c r="S6" s="268"/>
      <c r="T6" s="466" t="s">
        <v>26</v>
      </c>
      <c r="U6" s="268" t="s">
        <v>15</v>
      </c>
      <c r="V6" s="205"/>
      <c r="W6" s="205"/>
      <c r="X6" s="173"/>
      <c r="Y6" s="173" t="s">
        <v>4582</v>
      </c>
      <c r="Z6" s="173" t="s">
        <v>4583</v>
      </c>
      <c r="AA6" s="173" t="s">
        <v>4584</v>
      </c>
      <c r="AB6" s="173" t="s">
        <v>4585</v>
      </c>
      <c r="AC6" s="173" t="s">
        <v>4586</v>
      </c>
      <c r="AD6" s="173"/>
      <c r="AE6" s="173"/>
      <c r="AF6" s="173"/>
      <c r="AG6" s="468"/>
      <c r="AH6" s="468"/>
      <c r="AI6" s="468"/>
      <c r="AJ6" s="468"/>
      <c r="AK6" s="468"/>
      <c r="AL6" s="468"/>
      <c r="AM6" s="468"/>
      <c r="AN6" s="468"/>
      <c r="AO6" s="468"/>
      <c r="AP6" s="468"/>
      <c r="AQ6" s="468"/>
      <c r="AR6" s="468"/>
      <c r="AS6" s="468"/>
      <c r="AT6" s="468"/>
      <c r="AU6" s="468"/>
      <c r="AV6" s="468"/>
      <c r="AW6" s="468"/>
      <c r="AX6" s="468"/>
      <c r="AY6" s="468"/>
      <c r="AZ6" s="468"/>
    </row>
    <row r="7" ht="22.5" customHeight="1">
      <c r="A7" s="268">
        <v>5.0</v>
      </c>
      <c r="B7" s="194">
        <v>6.0</v>
      </c>
      <c r="C7" s="268" t="s">
        <v>254</v>
      </c>
      <c r="D7" s="268"/>
      <c r="E7" s="268"/>
      <c r="F7" s="268" t="s">
        <v>334</v>
      </c>
      <c r="G7" s="723">
        <v>1.0</v>
      </c>
      <c r="H7" s="267" t="s">
        <v>4587</v>
      </c>
      <c r="I7" s="267" t="s">
        <v>4588</v>
      </c>
      <c r="J7" s="268" t="s">
        <v>4589</v>
      </c>
      <c r="K7" s="268" t="s">
        <v>4590</v>
      </c>
      <c r="L7" s="269">
        <v>42603.0</v>
      </c>
      <c r="M7" s="268" t="s">
        <v>338</v>
      </c>
      <c r="N7" s="268" t="s">
        <v>152</v>
      </c>
      <c r="O7" s="269">
        <v>44426.0</v>
      </c>
      <c r="P7" s="268" t="s">
        <v>37</v>
      </c>
      <c r="Q7" s="268" t="s">
        <v>246</v>
      </c>
      <c r="R7" s="268" t="s">
        <v>4591</v>
      </c>
      <c r="S7" s="268"/>
      <c r="T7" s="268" t="s">
        <v>11</v>
      </c>
      <c r="U7" s="268" t="s">
        <v>21</v>
      </c>
      <c r="V7" s="205" t="s">
        <v>334</v>
      </c>
      <c r="W7" s="205"/>
      <c r="X7" s="173"/>
      <c r="Y7" s="173" t="s">
        <v>4592</v>
      </c>
      <c r="Z7" s="173" t="s">
        <v>4593</v>
      </c>
      <c r="AA7" s="173" t="s">
        <v>4594</v>
      </c>
      <c r="AB7" s="173" t="s">
        <v>4595</v>
      </c>
      <c r="AC7" s="173"/>
      <c r="AD7" s="173"/>
      <c r="AE7" s="173"/>
      <c r="AF7" s="173"/>
      <c r="AG7" s="468"/>
      <c r="AH7" s="468"/>
      <c r="AI7" s="468"/>
      <c r="AJ7" s="468"/>
      <c r="AK7" s="468"/>
      <c r="AL7" s="468"/>
      <c r="AM7" s="468"/>
      <c r="AN7" s="468"/>
      <c r="AO7" s="468"/>
      <c r="AP7" s="468"/>
      <c r="AQ7" s="468"/>
      <c r="AR7" s="468"/>
      <c r="AS7" s="468"/>
      <c r="AT7" s="468"/>
      <c r="AU7" s="468"/>
      <c r="AV7" s="468"/>
      <c r="AW7" s="468"/>
      <c r="AX7" s="468"/>
      <c r="AY7" s="468"/>
      <c r="AZ7" s="468"/>
    </row>
    <row r="8" ht="22.5" customHeight="1">
      <c r="A8" s="268">
        <v>6.0</v>
      </c>
      <c r="B8" s="194">
        <v>6.0</v>
      </c>
      <c r="C8" s="268" t="s">
        <v>254</v>
      </c>
      <c r="D8" s="268"/>
      <c r="E8" s="268"/>
      <c r="F8" s="268"/>
      <c r="G8" s="723">
        <v>1.0</v>
      </c>
      <c r="H8" s="267" t="s">
        <v>4596</v>
      </c>
      <c r="I8" s="267" t="s">
        <v>4597</v>
      </c>
      <c r="J8" s="268" t="s">
        <v>569</v>
      </c>
      <c r="K8" s="268" t="s">
        <v>1268</v>
      </c>
      <c r="L8" s="269"/>
      <c r="M8" s="268" t="s">
        <v>350</v>
      </c>
      <c r="N8" s="268" t="s">
        <v>153</v>
      </c>
      <c r="O8" s="269">
        <v>44062.0</v>
      </c>
      <c r="P8" s="268" t="s">
        <v>115</v>
      </c>
      <c r="Q8" s="268" t="s">
        <v>246</v>
      </c>
      <c r="R8" s="268"/>
      <c r="S8" s="268"/>
      <c r="T8" s="268" t="s">
        <v>11</v>
      </c>
      <c r="U8" s="268" t="s">
        <v>21</v>
      </c>
      <c r="V8" s="173"/>
      <c r="W8" s="173"/>
      <c r="X8" s="173"/>
      <c r="Y8" s="173" t="s">
        <v>4598</v>
      </c>
      <c r="Z8" s="173" t="s">
        <v>4599</v>
      </c>
      <c r="AA8" s="173" t="s">
        <v>4600</v>
      </c>
      <c r="AB8" s="173" t="s">
        <v>4601</v>
      </c>
      <c r="AC8" s="173" t="s">
        <v>4602</v>
      </c>
      <c r="AD8" s="173"/>
      <c r="AE8" s="173"/>
      <c r="AF8" s="173"/>
      <c r="AG8" s="268"/>
      <c r="AH8" s="268"/>
      <c r="AI8" s="468"/>
      <c r="AJ8" s="468"/>
      <c r="AK8" s="468"/>
      <c r="AL8" s="468"/>
      <c r="AM8" s="468"/>
      <c r="AN8" s="468"/>
      <c r="AO8" s="468"/>
      <c r="AP8" s="468"/>
      <c r="AQ8" s="468"/>
      <c r="AR8" s="468"/>
      <c r="AS8" s="468"/>
      <c r="AT8" s="468"/>
      <c r="AU8" s="468"/>
      <c r="AV8" s="468"/>
      <c r="AW8" s="468"/>
      <c r="AX8" s="468"/>
      <c r="AY8" s="468"/>
      <c r="AZ8" s="468"/>
    </row>
    <row r="9" ht="22.5" customHeight="1">
      <c r="A9" s="268">
        <v>7.0</v>
      </c>
      <c r="B9" s="194">
        <v>6.0</v>
      </c>
      <c r="C9" s="268" t="s">
        <v>254</v>
      </c>
      <c r="D9" s="268"/>
      <c r="E9" s="268"/>
      <c r="F9" s="268"/>
      <c r="G9" s="723">
        <v>1.0</v>
      </c>
      <c r="H9" s="267" t="s">
        <v>4603</v>
      </c>
      <c r="I9" s="267" t="s">
        <v>4604</v>
      </c>
      <c r="J9" s="268" t="s">
        <v>4605</v>
      </c>
      <c r="K9" s="268" t="s">
        <v>905</v>
      </c>
      <c r="L9" s="269">
        <v>42709.0</v>
      </c>
      <c r="M9" s="268" t="s">
        <v>350</v>
      </c>
      <c r="N9" s="268" t="s">
        <v>152</v>
      </c>
      <c r="O9" s="269">
        <v>44426.0</v>
      </c>
      <c r="P9" s="268" t="s">
        <v>76</v>
      </c>
      <c r="Q9" s="268" t="s">
        <v>246</v>
      </c>
      <c r="R9" s="268" t="s">
        <v>4606</v>
      </c>
      <c r="S9" s="268"/>
      <c r="T9" s="268" t="s">
        <v>11</v>
      </c>
      <c r="U9" s="268" t="s">
        <v>15</v>
      </c>
      <c r="V9" s="173"/>
      <c r="W9" s="173"/>
      <c r="X9" s="173"/>
      <c r="Y9" s="173" t="s">
        <v>4607</v>
      </c>
      <c r="Z9" s="173" t="s">
        <v>4608</v>
      </c>
      <c r="AA9" s="173" t="s">
        <v>4609</v>
      </c>
      <c r="AB9" s="173" t="s">
        <v>4610</v>
      </c>
      <c r="AC9" s="173"/>
      <c r="AD9" s="173"/>
      <c r="AE9" s="173"/>
      <c r="AF9" s="173"/>
      <c r="AG9" s="468"/>
      <c r="AH9" s="468"/>
      <c r="AI9" s="468"/>
      <c r="AJ9" s="468"/>
      <c r="AK9" s="468"/>
      <c r="AL9" s="468"/>
      <c r="AM9" s="468"/>
      <c r="AN9" s="468"/>
      <c r="AO9" s="468"/>
      <c r="AP9" s="468"/>
      <c r="AQ9" s="468"/>
      <c r="AR9" s="468"/>
      <c r="AS9" s="468"/>
      <c r="AT9" s="468"/>
      <c r="AU9" s="468"/>
      <c r="AV9" s="468"/>
      <c r="AW9" s="468"/>
      <c r="AX9" s="468"/>
      <c r="AY9" s="468"/>
      <c r="AZ9" s="468"/>
    </row>
    <row r="10" ht="22.5" customHeight="1">
      <c r="A10" s="268">
        <v>8.0</v>
      </c>
      <c r="B10" s="194">
        <v>6.0</v>
      </c>
      <c r="C10" s="268" t="s">
        <v>254</v>
      </c>
      <c r="D10" s="268"/>
      <c r="E10" s="268"/>
      <c r="F10" s="268"/>
      <c r="G10" s="723">
        <v>1.0</v>
      </c>
      <c r="H10" s="267" t="s">
        <v>4611</v>
      </c>
      <c r="I10" s="267" t="s">
        <v>4612</v>
      </c>
      <c r="J10" s="268" t="s">
        <v>336</v>
      </c>
      <c r="K10" s="268" t="s">
        <v>4613</v>
      </c>
      <c r="L10" s="269">
        <v>42725.0</v>
      </c>
      <c r="M10" s="268" t="s">
        <v>350</v>
      </c>
      <c r="N10" s="268" t="s">
        <v>151</v>
      </c>
      <c r="O10" s="269">
        <v>43698.0</v>
      </c>
      <c r="P10" s="268" t="s">
        <v>133</v>
      </c>
      <c r="Q10" s="268" t="s">
        <v>246</v>
      </c>
      <c r="R10" s="268"/>
      <c r="S10" s="268"/>
      <c r="T10" s="268" t="s">
        <v>11</v>
      </c>
      <c r="U10" s="268" t="s">
        <v>15</v>
      </c>
      <c r="V10" s="173"/>
      <c r="W10" s="173"/>
      <c r="X10" s="173"/>
      <c r="Y10" s="173" t="s">
        <v>4614</v>
      </c>
      <c r="Z10" s="173" t="s">
        <v>4615</v>
      </c>
      <c r="AA10" s="173" t="s">
        <v>4616</v>
      </c>
      <c r="AB10" s="173" t="s">
        <v>4617</v>
      </c>
      <c r="AC10" s="173" t="s">
        <v>4618</v>
      </c>
      <c r="AD10" s="173" t="s">
        <v>4619</v>
      </c>
      <c r="AE10" s="173" t="s">
        <v>4620</v>
      </c>
      <c r="AF10" s="173"/>
      <c r="AG10" s="468"/>
      <c r="AH10" s="468"/>
      <c r="AI10" s="468"/>
      <c r="AJ10" s="468"/>
      <c r="AK10" s="468"/>
      <c r="AL10" s="468"/>
      <c r="AM10" s="468"/>
      <c r="AN10" s="468"/>
      <c r="AO10" s="468"/>
      <c r="AP10" s="468"/>
      <c r="AQ10" s="468"/>
      <c r="AR10" s="468"/>
      <c r="AS10" s="468"/>
      <c r="AT10" s="468"/>
      <c r="AU10" s="468"/>
      <c r="AV10" s="468"/>
      <c r="AW10" s="468"/>
      <c r="AX10" s="468"/>
      <c r="AY10" s="468"/>
      <c r="AZ10" s="468"/>
    </row>
    <row r="11" ht="22.5" customHeight="1">
      <c r="A11" s="268">
        <v>9.0</v>
      </c>
      <c r="B11" s="194">
        <v>6.0</v>
      </c>
      <c r="C11" s="268" t="s">
        <v>254</v>
      </c>
      <c r="D11" s="268"/>
      <c r="E11" s="268"/>
      <c r="F11" s="268"/>
      <c r="G11" s="723">
        <v>1.0</v>
      </c>
      <c r="H11" s="267" t="s">
        <v>4621</v>
      </c>
      <c r="I11" s="267" t="s">
        <v>4622</v>
      </c>
      <c r="J11" s="268" t="s">
        <v>1844</v>
      </c>
      <c r="K11" s="268" t="s">
        <v>4623</v>
      </c>
      <c r="L11" s="269">
        <v>42693.0</v>
      </c>
      <c r="M11" s="268" t="s">
        <v>338</v>
      </c>
      <c r="N11" s="268" t="s">
        <v>151</v>
      </c>
      <c r="O11" s="269">
        <v>45519.0</v>
      </c>
      <c r="P11" s="268" t="s">
        <v>37</v>
      </c>
      <c r="Q11" s="268" t="s">
        <v>246</v>
      </c>
      <c r="R11" s="268" t="s">
        <v>4624</v>
      </c>
      <c r="S11" s="268"/>
      <c r="T11" s="268" t="s">
        <v>11</v>
      </c>
      <c r="U11" s="268" t="s">
        <v>15</v>
      </c>
      <c r="V11" s="173"/>
      <c r="W11" s="173"/>
      <c r="X11" s="173"/>
      <c r="Y11" s="173" t="s">
        <v>4625</v>
      </c>
      <c r="Z11" s="173"/>
      <c r="AA11" s="173"/>
      <c r="AB11" s="173"/>
      <c r="AC11" s="173"/>
      <c r="AD11" s="173"/>
      <c r="AE11" s="173"/>
      <c r="AF11" s="173"/>
      <c r="AG11" s="468"/>
      <c r="AH11" s="468"/>
      <c r="AI11" s="468"/>
      <c r="AJ11" s="468"/>
      <c r="AK11" s="468"/>
      <c r="AL11" s="468"/>
      <c r="AM11" s="468"/>
      <c r="AN11" s="468"/>
      <c r="AO11" s="468"/>
      <c r="AP11" s="468"/>
      <c r="AQ11" s="468"/>
      <c r="AR11" s="468"/>
      <c r="AS11" s="468"/>
      <c r="AT11" s="468"/>
      <c r="AU11" s="468"/>
      <c r="AV11" s="468"/>
      <c r="AW11" s="468"/>
      <c r="AX11" s="468"/>
      <c r="AY11" s="468"/>
      <c r="AZ11" s="468"/>
    </row>
    <row r="12" ht="22.5" customHeight="1">
      <c r="A12" s="268">
        <v>10.0</v>
      </c>
      <c r="B12" s="194">
        <v>6.0</v>
      </c>
      <c r="C12" s="268" t="s">
        <v>254</v>
      </c>
      <c r="D12" s="268"/>
      <c r="E12" s="268"/>
      <c r="F12" s="268"/>
      <c r="G12" s="723">
        <v>1.0</v>
      </c>
      <c r="H12" s="267" t="s">
        <v>4626</v>
      </c>
      <c r="I12" s="267" t="s">
        <v>4627</v>
      </c>
      <c r="J12" s="268" t="s">
        <v>336</v>
      </c>
      <c r="K12" s="268" t="s">
        <v>4628</v>
      </c>
      <c r="L12" s="269">
        <v>42862.0</v>
      </c>
      <c r="M12" s="268" t="s">
        <v>338</v>
      </c>
      <c r="N12" s="268" t="s">
        <v>154</v>
      </c>
      <c r="O12" s="269">
        <v>43836.0</v>
      </c>
      <c r="P12" s="268" t="s">
        <v>133</v>
      </c>
      <c r="Q12" s="268" t="s">
        <v>247</v>
      </c>
      <c r="R12" s="268" t="s">
        <v>4629</v>
      </c>
      <c r="S12" s="268"/>
      <c r="T12" s="466" t="s">
        <v>22</v>
      </c>
      <c r="U12" s="268" t="s">
        <v>15</v>
      </c>
      <c r="V12" s="205"/>
      <c r="W12" s="205"/>
      <c r="X12" s="173"/>
      <c r="Y12" s="173" t="s">
        <v>4630</v>
      </c>
      <c r="Z12" s="173" t="s">
        <v>4631</v>
      </c>
      <c r="AA12" s="173" t="s">
        <v>4632</v>
      </c>
      <c r="AB12" s="173" t="s">
        <v>4633</v>
      </c>
      <c r="AC12" s="173" t="s">
        <v>4634</v>
      </c>
      <c r="AD12" s="173"/>
      <c r="AE12" s="173"/>
      <c r="AF12" s="173"/>
      <c r="AG12" s="268"/>
      <c r="AH12" s="268"/>
      <c r="AI12" s="268"/>
      <c r="AJ12" s="268"/>
      <c r="AK12" s="268"/>
      <c r="AL12" s="268"/>
      <c r="AM12" s="268"/>
      <c r="AN12" s="268"/>
      <c r="AO12" s="268"/>
      <c r="AP12" s="268"/>
      <c r="AQ12" s="268"/>
      <c r="AR12" s="268"/>
      <c r="AS12" s="268"/>
      <c r="AT12" s="268"/>
      <c r="AU12" s="268"/>
      <c r="AV12" s="268"/>
      <c r="AW12" s="268"/>
      <c r="AX12" s="268"/>
      <c r="AY12" s="268"/>
      <c r="AZ12" s="268"/>
    </row>
    <row r="13" ht="22.5" customHeight="1">
      <c r="A13" s="268">
        <v>11.0</v>
      </c>
      <c r="B13" s="194">
        <v>6.0</v>
      </c>
      <c r="C13" s="268" t="s">
        <v>254</v>
      </c>
      <c r="D13" s="268"/>
      <c r="E13" s="268"/>
      <c r="F13" s="268"/>
      <c r="G13" s="723">
        <v>1.0</v>
      </c>
      <c r="H13" s="267" t="s">
        <v>4635</v>
      </c>
      <c r="I13" s="267" t="s">
        <v>4636</v>
      </c>
      <c r="J13" s="268" t="s">
        <v>4637</v>
      </c>
      <c r="K13" s="268" t="s">
        <v>4638</v>
      </c>
      <c r="L13" s="269">
        <v>42921.0</v>
      </c>
      <c r="M13" s="268" t="s">
        <v>350</v>
      </c>
      <c r="N13" s="268" t="s">
        <v>154</v>
      </c>
      <c r="O13" s="269">
        <v>44790.0</v>
      </c>
      <c r="P13" s="268" t="s">
        <v>125</v>
      </c>
      <c r="Q13" s="268" t="s">
        <v>247</v>
      </c>
      <c r="R13" s="268"/>
      <c r="S13" s="268"/>
      <c r="T13" s="268" t="s">
        <v>11</v>
      </c>
      <c r="U13" s="268" t="s">
        <v>21</v>
      </c>
      <c r="V13" s="173"/>
      <c r="W13" s="173"/>
      <c r="X13" s="173"/>
      <c r="Y13" s="173" t="s">
        <v>4639</v>
      </c>
      <c r="Z13" s="173" t="s">
        <v>4640</v>
      </c>
      <c r="AA13" s="173" t="s">
        <v>4641</v>
      </c>
      <c r="AB13" s="173"/>
      <c r="AC13" s="173"/>
      <c r="AD13" s="173"/>
      <c r="AE13" s="173"/>
      <c r="AF13" s="173"/>
      <c r="AG13" s="468"/>
      <c r="AH13" s="468"/>
      <c r="AI13" s="468"/>
      <c r="AJ13" s="468"/>
      <c r="AK13" s="468"/>
      <c r="AL13" s="468"/>
      <c r="AM13" s="468"/>
      <c r="AN13" s="468"/>
      <c r="AO13" s="468"/>
      <c r="AP13" s="468"/>
      <c r="AQ13" s="468"/>
      <c r="AR13" s="468"/>
      <c r="AS13" s="468"/>
      <c r="AT13" s="468"/>
      <c r="AU13" s="468"/>
      <c r="AV13" s="468"/>
      <c r="AW13" s="468"/>
      <c r="AX13" s="468"/>
      <c r="AY13" s="468"/>
      <c r="AZ13" s="468"/>
    </row>
    <row r="14" ht="22.5" customHeight="1">
      <c r="A14" s="268">
        <v>12.0</v>
      </c>
      <c r="B14" s="194">
        <v>6.0</v>
      </c>
      <c r="C14" s="268" t="s">
        <v>254</v>
      </c>
      <c r="D14" s="268"/>
      <c r="E14" s="268"/>
      <c r="F14" s="268"/>
      <c r="G14" s="723">
        <v>1.0</v>
      </c>
      <c r="H14" s="267" t="s">
        <v>4642</v>
      </c>
      <c r="I14" s="267" t="s">
        <v>4643</v>
      </c>
      <c r="J14" s="268" t="s">
        <v>418</v>
      </c>
      <c r="K14" s="268" t="s">
        <v>4644</v>
      </c>
      <c r="L14" s="269">
        <v>42913.0</v>
      </c>
      <c r="M14" s="268" t="s">
        <v>350</v>
      </c>
      <c r="N14" s="268" t="s">
        <v>154</v>
      </c>
      <c r="O14" s="269">
        <v>44858.0</v>
      </c>
      <c r="P14" s="268" t="s">
        <v>133</v>
      </c>
      <c r="Q14" s="268" t="s">
        <v>247</v>
      </c>
      <c r="R14" s="268" t="s">
        <v>4645</v>
      </c>
      <c r="S14" s="268"/>
      <c r="T14" s="466" t="s">
        <v>11</v>
      </c>
      <c r="U14" s="268" t="s">
        <v>15</v>
      </c>
      <c r="V14" s="173"/>
      <c r="W14" s="173"/>
      <c r="X14" s="173"/>
      <c r="Y14" s="173" t="s">
        <v>4646</v>
      </c>
      <c r="Z14" s="173" t="s">
        <v>4647</v>
      </c>
      <c r="AA14" s="173" t="s">
        <v>4648</v>
      </c>
      <c r="AB14" s="173"/>
      <c r="AC14" s="173"/>
      <c r="AD14" s="173"/>
      <c r="AE14" s="173"/>
      <c r="AF14" s="173"/>
      <c r="AG14" s="468"/>
      <c r="AH14" s="468"/>
      <c r="AI14" s="468"/>
      <c r="AJ14" s="468"/>
      <c r="AK14" s="468"/>
      <c r="AL14" s="468"/>
      <c r="AM14" s="468"/>
      <c r="AN14" s="468"/>
      <c r="AO14" s="468"/>
      <c r="AP14" s="468"/>
      <c r="AQ14" s="468"/>
      <c r="AR14" s="468"/>
      <c r="AS14" s="468"/>
      <c r="AT14" s="468"/>
      <c r="AU14" s="468"/>
      <c r="AV14" s="468"/>
      <c r="AW14" s="468"/>
      <c r="AX14" s="468"/>
      <c r="AY14" s="468"/>
      <c r="AZ14" s="468"/>
    </row>
    <row r="15" ht="22.5" customHeight="1">
      <c r="A15" s="268">
        <v>13.0</v>
      </c>
      <c r="B15" s="194">
        <v>6.0</v>
      </c>
      <c r="C15" s="268" t="s">
        <v>254</v>
      </c>
      <c r="D15" s="268"/>
      <c r="E15" s="268"/>
      <c r="F15" s="268"/>
      <c r="G15" s="723">
        <v>1.0</v>
      </c>
      <c r="H15" s="267" t="s">
        <v>4649</v>
      </c>
      <c r="I15" s="267" t="s">
        <v>4650</v>
      </c>
      <c r="J15" s="468" t="s">
        <v>4651</v>
      </c>
      <c r="K15" s="468" t="s">
        <v>4652</v>
      </c>
      <c r="L15" s="269">
        <v>42830.0</v>
      </c>
      <c r="M15" s="268" t="s">
        <v>350</v>
      </c>
      <c r="N15" s="268" t="s">
        <v>154</v>
      </c>
      <c r="O15" s="269">
        <v>44566.0</v>
      </c>
      <c r="P15" s="268" t="s">
        <v>68</v>
      </c>
      <c r="Q15" s="268" t="s">
        <v>247</v>
      </c>
      <c r="R15" s="468"/>
      <c r="S15" s="468"/>
      <c r="T15" s="268" t="s">
        <v>11</v>
      </c>
      <c r="U15" s="268" t="s">
        <v>15</v>
      </c>
      <c r="V15" s="205"/>
      <c r="W15" s="205"/>
      <c r="X15" s="205"/>
      <c r="Y15" s="173" t="s">
        <v>4653</v>
      </c>
      <c r="Z15" s="173" t="s">
        <v>4654</v>
      </c>
      <c r="AA15" s="173" t="s">
        <v>4655</v>
      </c>
      <c r="AB15" s="173" t="s">
        <v>4656</v>
      </c>
      <c r="AC15" s="173"/>
      <c r="AD15" s="205"/>
      <c r="AE15" s="205"/>
      <c r="AF15" s="205"/>
      <c r="AG15" s="468"/>
      <c r="AH15" s="468"/>
      <c r="AI15" s="468"/>
      <c r="AJ15" s="468"/>
      <c r="AK15" s="468"/>
      <c r="AL15" s="468"/>
      <c r="AM15" s="468"/>
      <c r="AN15" s="468"/>
      <c r="AO15" s="468"/>
      <c r="AP15" s="468"/>
      <c r="AQ15" s="468"/>
      <c r="AR15" s="468"/>
      <c r="AS15" s="468"/>
      <c r="AT15" s="468"/>
      <c r="AU15" s="468"/>
      <c r="AV15" s="468"/>
      <c r="AW15" s="468"/>
      <c r="AX15" s="468"/>
      <c r="AY15" s="468"/>
      <c r="AZ15" s="468"/>
    </row>
    <row r="16" ht="22.5" customHeight="1">
      <c r="A16" s="268">
        <v>14.0</v>
      </c>
      <c r="B16" s="194">
        <v>6.0</v>
      </c>
      <c r="C16" s="268" t="s">
        <v>254</v>
      </c>
      <c r="D16" s="268"/>
      <c r="E16" s="268"/>
      <c r="F16" s="268"/>
      <c r="G16" s="723">
        <v>1.0</v>
      </c>
      <c r="H16" s="267" t="s">
        <v>4657</v>
      </c>
      <c r="I16" s="267" t="s">
        <v>4658</v>
      </c>
      <c r="J16" s="268" t="s">
        <v>407</v>
      </c>
      <c r="K16" s="268" t="s">
        <v>4659</v>
      </c>
      <c r="L16" s="269">
        <v>42706.0</v>
      </c>
      <c r="M16" s="268" t="s">
        <v>350</v>
      </c>
      <c r="N16" s="268" t="s">
        <v>152</v>
      </c>
      <c r="O16" s="269">
        <v>44566.0</v>
      </c>
      <c r="P16" s="268" t="s">
        <v>115</v>
      </c>
      <c r="Q16" s="268" t="s">
        <v>251</v>
      </c>
      <c r="R16" s="268"/>
      <c r="S16" s="268"/>
      <c r="T16" s="268" t="s">
        <v>11</v>
      </c>
      <c r="U16" s="268" t="s">
        <v>15</v>
      </c>
      <c r="V16" s="173"/>
      <c r="W16" s="173"/>
      <c r="X16" s="173"/>
      <c r="Y16" s="173" t="s">
        <v>4660</v>
      </c>
      <c r="Z16" s="173" t="s">
        <v>4661</v>
      </c>
      <c r="AA16" s="173" t="s">
        <v>4662</v>
      </c>
      <c r="AB16" s="173" t="s">
        <v>4663</v>
      </c>
      <c r="AC16" s="173"/>
      <c r="AD16" s="173"/>
      <c r="AE16" s="173"/>
      <c r="AF16" s="173"/>
      <c r="AG16" s="468"/>
      <c r="AH16" s="468"/>
      <c r="AI16" s="468"/>
      <c r="AJ16" s="468"/>
      <c r="AK16" s="468"/>
      <c r="AL16" s="468"/>
      <c r="AM16" s="468"/>
      <c r="AN16" s="468"/>
      <c r="AO16" s="468"/>
      <c r="AP16" s="468"/>
      <c r="AQ16" s="468"/>
      <c r="AR16" s="468"/>
      <c r="AS16" s="468"/>
      <c r="AT16" s="468"/>
      <c r="AU16" s="468"/>
      <c r="AV16" s="468"/>
      <c r="AW16" s="468"/>
      <c r="AX16" s="468"/>
      <c r="AY16" s="468"/>
      <c r="AZ16" s="468"/>
    </row>
    <row r="17" ht="22.5" customHeight="1">
      <c r="A17" s="268">
        <v>15.0</v>
      </c>
      <c r="B17" s="194">
        <v>6.0</v>
      </c>
      <c r="C17" s="268" t="s">
        <v>254</v>
      </c>
      <c r="D17" s="268"/>
      <c r="E17" s="268"/>
      <c r="F17" s="268"/>
      <c r="G17" s="723">
        <v>1.0</v>
      </c>
      <c r="H17" s="267" t="s">
        <v>4664</v>
      </c>
      <c r="I17" s="267" t="s">
        <v>4665</v>
      </c>
      <c r="J17" s="268" t="s">
        <v>336</v>
      </c>
      <c r="K17" s="268" t="s">
        <v>4666</v>
      </c>
      <c r="L17" s="269">
        <v>42758.0</v>
      </c>
      <c r="M17" s="268" t="s">
        <v>338</v>
      </c>
      <c r="N17" s="268" t="s">
        <v>154</v>
      </c>
      <c r="O17" s="269">
        <v>45155.0</v>
      </c>
      <c r="P17" s="268" t="s">
        <v>133</v>
      </c>
      <c r="Q17" s="268" t="s">
        <v>251</v>
      </c>
      <c r="R17" s="268" t="s">
        <v>4667</v>
      </c>
      <c r="S17" s="268"/>
      <c r="T17" s="268" t="s">
        <v>26</v>
      </c>
      <c r="U17" s="268" t="s">
        <v>15</v>
      </c>
      <c r="V17" s="173"/>
      <c r="W17" s="173"/>
      <c r="X17" s="173"/>
      <c r="Y17" s="173" t="s">
        <v>4668</v>
      </c>
      <c r="Z17" s="173" t="s">
        <v>4669</v>
      </c>
      <c r="AA17" s="173"/>
      <c r="AB17" s="173"/>
      <c r="AC17" s="173"/>
      <c r="AD17" s="173"/>
      <c r="AE17" s="173"/>
      <c r="AF17" s="173"/>
      <c r="AG17" s="468"/>
      <c r="AH17" s="468"/>
      <c r="AI17" s="468"/>
      <c r="AJ17" s="468"/>
      <c r="AK17" s="468"/>
      <c r="AL17" s="468"/>
      <c r="AM17" s="468"/>
      <c r="AN17" s="468"/>
      <c r="AO17" s="468"/>
      <c r="AP17" s="468"/>
      <c r="AQ17" s="468"/>
      <c r="AR17" s="468"/>
      <c r="AS17" s="468"/>
      <c r="AT17" s="468"/>
      <c r="AU17" s="468"/>
      <c r="AV17" s="468"/>
      <c r="AW17" s="468"/>
      <c r="AX17" s="468"/>
      <c r="AY17" s="468"/>
      <c r="AZ17" s="468"/>
    </row>
    <row r="18" ht="22.5" customHeight="1">
      <c r="A18" s="268">
        <v>16.0</v>
      </c>
      <c r="B18" s="194">
        <v>6.0</v>
      </c>
      <c r="C18" s="268" t="s">
        <v>254</v>
      </c>
      <c r="D18" s="268"/>
      <c r="E18" s="268"/>
      <c r="F18" s="268"/>
      <c r="G18" s="723">
        <v>1.0</v>
      </c>
      <c r="H18" s="267" t="s">
        <v>4670</v>
      </c>
      <c r="I18" s="267" t="s">
        <v>4671</v>
      </c>
      <c r="J18" s="268" t="s">
        <v>569</v>
      </c>
      <c r="K18" s="268" t="s">
        <v>4672</v>
      </c>
      <c r="L18" s="269">
        <v>42802.0</v>
      </c>
      <c r="M18" s="268" t="s">
        <v>350</v>
      </c>
      <c r="N18" s="268" t="s">
        <v>151</v>
      </c>
      <c r="O18" s="269">
        <v>44202.0</v>
      </c>
      <c r="P18" s="268" t="s">
        <v>115</v>
      </c>
      <c r="Q18" s="268" t="s">
        <v>251</v>
      </c>
      <c r="R18" s="268"/>
      <c r="S18" s="268"/>
      <c r="T18" s="268" t="s">
        <v>11</v>
      </c>
      <c r="U18" s="268" t="s">
        <v>15</v>
      </c>
      <c r="V18" s="205"/>
      <c r="W18" s="205"/>
      <c r="X18" s="173"/>
      <c r="Y18" s="173" t="s">
        <v>4673</v>
      </c>
      <c r="Z18" s="173" t="s">
        <v>4674</v>
      </c>
      <c r="AA18" s="173" t="s">
        <v>4675</v>
      </c>
      <c r="AB18" s="173" t="s">
        <v>4676</v>
      </c>
      <c r="AC18" s="173" t="s">
        <v>4677</v>
      </c>
      <c r="AD18" s="173"/>
      <c r="AE18" s="173"/>
      <c r="AF18" s="173"/>
      <c r="AG18" s="468"/>
      <c r="AH18" s="468"/>
      <c r="AI18" s="468"/>
      <c r="AJ18" s="468"/>
      <c r="AK18" s="468"/>
      <c r="AL18" s="468"/>
      <c r="AM18" s="468"/>
      <c r="AN18" s="468"/>
      <c r="AO18" s="468"/>
      <c r="AP18" s="468"/>
      <c r="AQ18" s="468"/>
      <c r="AR18" s="468"/>
      <c r="AS18" s="468"/>
      <c r="AT18" s="468"/>
      <c r="AU18" s="468"/>
      <c r="AV18" s="468"/>
      <c r="AW18" s="468"/>
      <c r="AX18" s="468"/>
      <c r="AY18" s="468"/>
      <c r="AZ18" s="468"/>
    </row>
    <row r="19" ht="22.5" customHeight="1">
      <c r="A19" s="268">
        <v>17.0</v>
      </c>
      <c r="B19" s="194">
        <v>6.0</v>
      </c>
      <c r="C19" s="268" t="s">
        <v>254</v>
      </c>
      <c r="D19" s="268"/>
      <c r="E19" s="268"/>
      <c r="F19" s="268"/>
      <c r="G19" s="723">
        <v>1.0</v>
      </c>
      <c r="H19" s="267" t="s">
        <v>4678</v>
      </c>
      <c r="I19" s="267" t="s">
        <v>4679</v>
      </c>
      <c r="J19" s="268" t="s">
        <v>4680</v>
      </c>
      <c r="K19" s="268" t="s">
        <v>4681</v>
      </c>
      <c r="L19" s="269">
        <v>42910.0</v>
      </c>
      <c r="M19" s="268" t="s">
        <v>338</v>
      </c>
      <c r="N19" s="268" t="s">
        <v>152</v>
      </c>
      <c r="O19" s="269">
        <v>45519.0</v>
      </c>
      <c r="P19" s="268" t="s">
        <v>25</v>
      </c>
      <c r="Q19" s="268" t="s">
        <v>251</v>
      </c>
      <c r="R19" s="268" t="s">
        <v>4682</v>
      </c>
      <c r="S19" s="268"/>
      <c r="T19" s="268" t="s">
        <v>11</v>
      </c>
      <c r="U19" s="268" t="s">
        <v>10</v>
      </c>
      <c r="V19" s="173"/>
      <c r="W19" s="173"/>
      <c r="X19" s="173"/>
      <c r="Y19" s="173" t="s">
        <v>4683</v>
      </c>
      <c r="Z19" s="173"/>
      <c r="AA19" s="173"/>
      <c r="AB19" s="173"/>
      <c r="AC19" s="173"/>
      <c r="AD19" s="173"/>
      <c r="AE19" s="173"/>
      <c r="AF19" s="173"/>
      <c r="AG19" s="468"/>
      <c r="AH19" s="468"/>
      <c r="AI19" s="468"/>
      <c r="AJ19" s="468"/>
      <c r="AK19" s="468"/>
      <c r="AL19" s="468"/>
      <c r="AM19" s="468"/>
      <c r="AN19" s="468"/>
      <c r="AO19" s="468"/>
      <c r="AP19" s="468"/>
      <c r="AQ19" s="468"/>
      <c r="AR19" s="468"/>
      <c r="AS19" s="468"/>
      <c r="AT19" s="468"/>
      <c r="AU19" s="468"/>
      <c r="AV19" s="468"/>
      <c r="AW19" s="468"/>
      <c r="AX19" s="468"/>
      <c r="AY19" s="468"/>
      <c r="AZ19" s="468"/>
    </row>
    <row r="20" ht="14.25" customHeight="1">
      <c r="A20" s="352">
        <v>18.0</v>
      </c>
      <c r="B20" s="194">
        <v>6.0</v>
      </c>
      <c r="C20" s="268" t="s">
        <v>254</v>
      </c>
      <c r="D20" s="352"/>
      <c r="E20" s="352"/>
      <c r="F20" s="352"/>
      <c r="G20" s="729">
        <v>1.0</v>
      </c>
      <c r="H20" s="618" t="s">
        <v>4684</v>
      </c>
      <c r="I20" s="618" t="s">
        <v>4685</v>
      </c>
      <c r="J20" s="497" t="s">
        <v>569</v>
      </c>
      <c r="K20" s="497" t="s">
        <v>4686</v>
      </c>
      <c r="L20" s="498">
        <v>42876.0</v>
      </c>
      <c r="M20" s="497" t="s">
        <v>338</v>
      </c>
      <c r="N20" s="502"/>
      <c r="O20" s="498"/>
      <c r="P20" s="497" t="s">
        <v>115</v>
      </c>
      <c r="Q20" s="352" t="s">
        <v>345</v>
      </c>
      <c r="R20" s="352" t="s">
        <v>4687</v>
      </c>
      <c r="S20" s="352"/>
      <c r="T20" s="352" t="s">
        <v>26</v>
      </c>
      <c r="U20" s="352" t="s">
        <v>21</v>
      </c>
      <c r="V20" s="183"/>
      <c r="W20" s="183"/>
      <c r="X20" s="183"/>
      <c r="Y20" s="183"/>
      <c r="Z20" s="183"/>
      <c r="AA20" s="183"/>
      <c r="AB20" s="823"/>
      <c r="AC20" s="823"/>
      <c r="AD20" s="823"/>
      <c r="AE20" s="823"/>
      <c r="AF20" s="823"/>
      <c r="AG20" s="502"/>
      <c r="AH20" s="502"/>
      <c r="AI20" s="502"/>
      <c r="AJ20" s="502"/>
      <c r="AK20" s="502"/>
      <c r="AL20" s="502"/>
      <c r="AM20" s="502"/>
      <c r="AN20" s="502"/>
      <c r="AO20" s="502"/>
      <c r="AP20" s="502"/>
      <c r="AQ20" s="502"/>
      <c r="AR20" s="502"/>
      <c r="AS20" s="502"/>
      <c r="AT20" s="502"/>
      <c r="AU20" s="502"/>
      <c r="AV20" s="502"/>
      <c r="AW20" s="824"/>
      <c r="AX20" s="824"/>
      <c r="AY20" s="824"/>
      <c r="AZ20" s="824"/>
    </row>
    <row r="21" ht="14.25" customHeight="1">
      <c r="A21" s="352">
        <v>19.0</v>
      </c>
      <c r="B21" s="194">
        <v>6.0</v>
      </c>
      <c r="C21" s="268" t="s">
        <v>254</v>
      </c>
      <c r="D21" s="352"/>
      <c r="E21" s="352"/>
      <c r="F21" s="352"/>
      <c r="G21" s="729">
        <v>1.0</v>
      </c>
      <c r="H21" s="618" t="s">
        <v>4688</v>
      </c>
      <c r="I21" s="618" t="s">
        <v>4689</v>
      </c>
      <c r="J21" s="497" t="s">
        <v>4690</v>
      </c>
      <c r="K21" s="497" t="s">
        <v>4691</v>
      </c>
      <c r="L21" s="498">
        <v>42953.0</v>
      </c>
      <c r="M21" s="497" t="s">
        <v>338</v>
      </c>
      <c r="N21" s="502"/>
      <c r="O21" s="498"/>
      <c r="P21" s="497" t="s">
        <v>115</v>
      </c>
      <c r="Q21" s="352" t="s">
        <v>345</v>
      </c>
      <c r="R21" s="352" t="s">
        <v>4692</v>
      </c>
      <c r="S21" s="352"/>
      <c r="T21" s="352" t="s">
        <v>26</v>
      </c>
      <c r="U21" s="352" t="s">
        <v>21</v>
      </c>
      <c r="V21" s="183"/>
      <c r="W21" s="183"/>
      <c r="X21" s="183"/>
      <c r="Y21" s="183"/>
      <c r="Z21" s="183"/>
      <c r="AA21" s="183"/>
      <c r="AB21" s="823"/>
      <c r="AC21" s="823"/>
      <c r="AD21" s="823"/>
      <c r="AE21" s="823"/>
      <c r="AF21" s="823"/>
      <c r="AG21" s="502"/>
      <c r="AH21" s="502"/>
      <c r="AI21" s="502"/>
      <c r="AJ21" s="502"/>
      <c r="AK21" s="502"/>
      <c r="AL21" s="502"/>
      <c r="AM21" s="502"/>
      <c r="AN21" s="502"/>
      <c r="AO21" s="502"/>
      <c r="AP21" s="502"/>
      <c r="AQ21" s="502"/>
      <c r="AR21" s="502"/>
      <c r="AS21" s="502"/>
      <c r="AT21" s="502"/>
      <c r="AU21" s="502"/>
      <c r="AV21" s="502"/>
      <c r="AW21" s="824"/>
      <c r="AX21" s="824"/>
      <c r="AY21" s="824"/>
      <c r="AZ21" s="824"/>
    </row>
    <row r="22" ht="14.25" customHeight="1">
      <c r="A22" s="352">
        <v>20.0</v>
      </c>
      <c r="B22" s="194">
        <v>6.0</v>
      </c>
      <c r="C22" s="268" t="s">
        <v>254</v>
      </c>
      <c r="D22" s="352"/>
      <c r="E22" s="352"/>
      <c r="F22" s="352"/>
      <c r="G22" s="729">
        <v>1.0</v>
      </c>
      <c r="H22" s="618" t="s">
        <v>4693</v>
      </c>
      <c r="I22" s="618" t="s">
        <v>4694</v>
      </c>
      <c r="J22" s="497" t="s">
        <v>470</v>
      </c>
      <c r="K22" s="497" t="s">
        <v>4695</v>
      </c>
      <c r="L22" s="498">
        <v>42743.0</v>
      </c>
      <c r="M22" s="497" t="s">
        <v>338</v>
      </c>
      <c r="N22" s="502"/>
      <c r="O22" s="498"/>
      <c r="P22" s="497" t="s">
        <v>133</v>
      </c>
      <c r="Q22" s="352" t="s">
        <v>345</v>
      </c>
      <c r="R22" s="352" t="s">
        <v>3691</v>
      </c>
      <c r="S22" s="352"/>
      <c r="T22" s="352" t="s">
        <v>11</v>
      </c>
      <c r="U22" s="352" t="s">
        <v>15</v>
      </c>
      <c r="V22" s="183"/>
      <c r="W22" s="183"/>
      <c r="X22" s="183"/>
      <c r="Y22" s="183"/>
      <c r="Z22" s="183"/>
      <c r="AA22" s="183"/>
      <c r="AB22" s="823"/>
      <c r="AC22" s="823"/>
      <c r="AD22" s="823"/>
      <c r="AE22" s="823"/>
      <c r="AF22" s="823"/>
      <c r="AG22" s="502"/>
      <c r="AH22" s="502"/>
      <c r="AI22" s="502"/>
      <c r="AJ22" s="502"/>
      <c r="AK22" s="502"/>
      <c r="AL22" s="502"/>
      <c r="AM22" s="502"/>
      <c r="AN22" s="502"/>
      <c r="AO22" s="502"/>
      <c r="AP22" s="502"/>
      <c r="AQ22" s="502"/>
      <c r="AR22" s="502"/>
      <c r="AS22" s="502"/>
      <c r="AT22" s="502"/>
      <c r="AU22" s="502"/>
      <c r="AV22" s="502"/>
      <c r="AW22" s="824"/>
      <c r="AX22" s="824"/>
      <c r="AY22" s="824"/>
      <c r="AZ22" s="824"/>
    </row>
    <row r="23" ht="14.25" customHeight="1">
      <c r="A23" s="484">
        <v>21.0</v>
      </c>
      <c r="B23" s="194">
        <v>6.0</v>
      </c>
      <c r="C23" s="268" t="s">
        <v>254</v>
      </c>
      <c r="D23" s="484"/>
      <c r="E23" s="484"/>
      <c r="F23" s="484"/>
      <c r="G23" s="774">
        <v>1.0</v>
      </c>
      <c r="H23" s="625" t="s">
        <v>4696</v>
      </c>
      <c r="I23" s="625"/>
      <c r="J23" s="487" t="s">
        <v>4697</v>
      </c>
      <c r="K23" s="487" t="s">
        <v>4698</v>
      </c>
      <c r="L23" s="488">
        <v>42766.0</v>
      </c>
      <c r="M23" s="487" t="s">
        <v>350</v>
      </c>
      <c r="N23" s="494"/>
      <c r="O23" s="488"/>
      <c r="P23" s="487" t="s">
        <v>37</v>
      </c>
      <c r="Q23" s="484" t="s">
        <v>3171</v>
      </c>
      <c r="R23" s="484"/>
      <c r="S23" s="484"/>
      <c r="T23" s="484" t="s">
        <v>11</v>
      </c>
      <c r="U23" s="484"/>
      <c r="V23" s="491"/>
      <c r="W23" s="491"/>
      <c r="X23" s="491"/>
      <c r="Y23" s="491"/>
      <c r="Z23" s="491"/>
      <c r="AA23" s="491"/>
      <c r="AB23" s="825"/>
      <c r="AC23" s="825"/>
      <c r="AD23" s="825"/>
      <c r="AE23" s="825"/>
      <c r="AF23" s="825"/>
      <c r="AG23" s="494"/>
      <c r="AH23" s="494"/>
      <c r="AI23" s="494"/>
      <c r="AJ23" s="494"/>
      <c r="AK23" s="494"/>
      <c r="AL23" s="494"/>
      <c r="AM23" s="494"/>
      <c r="AN23" s="494"/>
      <c r="AO23" s="494"/>
      <c r="AP23" s="494"/>
      <c r="AQ23" s="494"/>
      <c r="AR23" s="494"/>
      <c r="AS23" s="494"/>
      <c r="AT23" s="494"/>
      <c r="AU23" s="494"/>
      <c r="AV23" s="494"/>
      <c r="AW23" s="826"/>
      <c r="AX23" s="826"/>
      <c r="AY23" s="826"/>
      <c r="AZ23" s="826"/>
    </row>
    <row r="24" ht="22.5" customHeight="1">
      <c r="A24" s="268">
        <v>22.0</v>
      </c>
      <c r="B24" s="194"/>
      <c r="C24" s="268"/>
      <c r="D24" s="268"/>
      <c r="E24" s="268"/>
      <c r="F24" s="268"/>
      <c r="G24" s="723"/>
      <c r="H24" s="267"/>
      <c r="I24" s="267"/>
      <c r="J24" s="468"/>
      <c r="K24" s="468"/>
      <c r="L24" s="469"/>
      <c r="M24" s="468"/>
      <c r="N24" s="468"/>
      <c r="O24" s="469"/>
      <c r="P24" s="468"/>
      <c r="Q24" s="268"/>
      <c r="R24" s="268"/>
      <c r="S24" s="268"/>
      <c r="T24" s="268"/>
      <c r="U24" s="268"/>
      <c r="V24" s="173"/>
      <c r="W24" s="173"/>
      <c r="X24" s="173"/>
      <c r="Y24" s="173"/>
      <c r="Z24" s="173"/>
      <c r="AA24" s="173"/>
      <c r="AB24" s="173"/>
      <c r="AC24" s="173"/>
      <c r="AD24" s="173"/>
      <c r="AE24" s="173"/>
      <c r="AF24" s="173"/>
      <c r="AG24" s="468"/>
      <c r="AH24" s="468"/>
      <c r="AI24" s="468"/>
      <c r="AJ24" s="468"/>
      <c r="AK24" s="468"/>
      <c r="AL24" s="468"/>
      <c r="AM24" s="468"/>
      <c r="AN24" s="468"/>
      <c r="AO24" s="468"/>
      <c r="AP24" s="468"/>
      <c r="AQ24" s="468"/>
      <c r="AR24" s="468"/>
      <c r="AS24" s="468"/>
      <c r="AT24" s="468"/>
      <c r="AU24" s="468"/>
      <c r="AV24" s="468"/>
      <c r="AW24" s="468"/>
      <c r="AX24" s="468"/>
      <c r="AY24" s="468"/>
      <c r="AZ24" s="468"/>
    </row>
    <row r="25" ht="22.5" customHeight="1">
      <c r="A25" s="268">
        <v>23.0</v>
      </c>
      <c r="B25" s="194"/>
      <c r="C25" s="268"/>
      <c r="D25" s="268"/>
      <c r="E25" s="268"/>
      <c r="F25" s="268"/>
      <c r="G25" s="723"/>
      <c r="H25" s="267"/>
      <c r="I25" s="267"/>
      <c r="J25" s="468"/>
      <c r="K25" s="468"/>
      <c r="L25" s="469"/>
      <c r="M25" s="468"/>
      <c r="N25" s="468"/>
      <c r="O25" s="469"/>
      <c r="P25" s="468"/>
      <c r="Q25" s="268"/>
      <c r="R25" s="268"/>
      <c r="S25" s="268"/>
      <c r="T25" s="466"/>
      <c r="U25" s="268"/>
      <c r="V25" s="173"/>
      <c r="W25" s="205"/>
      <c r="X25" s="173"/>
      <c r="Y25" s="173"/>
      <c r="Z25" s="173"/>
      <c r="AA25" s="173"/>
      <c r="AB25" s="173"/>
      <c r="AC25" s="173"/>
      <c r="AD25" s="173"/>
      <c r="AE25" s="173"/>
      <c r="AF25" s="173"/>
      <c r="AG25" s="468"/>
      <c r="AH25" s="468"/>
      <c r="AI25" s="468"/>
      <c r="AJ25" s="468"/>
      <c r="AK25" s="468"/>
      <c r="AL25" s="468"/>
      <c r="AM25" s="468"/>
      <c r="AN25" s="468"/>
      <c r="AO25" s="468"/>
      <c r="AP25" s="468"/>
      <c r="AQ25" s="468"/>
      <c r="AR25" s="468"/>
      <c r="AS25" s="468"/>
      <c r="AT25" s="468"/>
      <c r="AU25" s="468"/>
      <c r="AV25" s="468"/>
      <c r="AW25" s="468"/>
      <c r="AX25" s="468"/>
      <c r="AY25" s="468"/>
      <c r="AZ25" s="468"/>
    </row>
    <row r="26" ht="22.5" customHeight="1">
      <c r="A26" s="268">
        <v>24.0</v>
      </c>
      <c r="B26" s="194"/>
      <c r="C26" s="268"/>
      <c r="D26" s="268"/>
      <c r="E26" s="268"/>
      <c r="F26" s="268"/>
      <c r="G26" s="723"/>
      <c r="H26" s="267"/>
      <c r="I26" s="267"/>
      <c r="J26" s="468"/>
      <c r="K26" s="468"/>
      <c r="L26" s="469"/>
      <c r="M26" s="468"/>
      <c r="N26" s="468"/>
      <c r="O26" s="469"/>
      <c r="P26" s="468"/>
      <c r="Q26" s="268"/>
      <c r="R26" s="268"/>
      <c r="S26" s="268"/>
      <c r="T26" s="268"/>
      <c r="U26" s="268"/>
      <c r="V26" s="173"/>
      <c r="W26" s="173"/>
      <c r="X26" s="173"/>
      <c r="Y26" s="173"/>
      <c r="Z26" s="173"/>
      <c r="AA26" s="173"/>
      <c r="AB26" s="173"/>
      <c r="AC26" s="173"/>
      <c r="AD26" s="173"/>
      <c r="AE26" s="173"/>
      <c r="AF26" s="173"/>
      <c r="AG26" s="468"/>
      <c r="AH26" s="468"/>
      <c r="AI26" s="468"/>
      <c r="AJ26" s="468"/>
      <c r="AK26" s="468"/>
      <c r="AL26" s="468"/>
      <c r="AM26" s="468"/>
      <c r="AN26" s="468"/>
      <c r="AO26" s="468"/>
      <c r="AP26" s="468"/>
      <c r="AQ26" s="468"/>
      <c r="AR26" s="468"/>
      <c r="AS26" s="468"/>
      <c r="AT26" s="468"/>
      <c r="AU26" s="468"/>
      <c r="AV26" s="468"/>
      <c r="AW26" s="468"/>
      <c r="AX26" s="468"/>
      <c r="AY26" s="468"/>
      <c r="AZ26" s="468"/>
    </row>
    <row r="27" ht="18.75" customHeight="1">
      <c r="A27" s="819" t="s">
        <v>4699</v>
      </c>
      <c r="B27" s="25"/>
      <c r="C27" s="25"/>
      <c r="D27" s="25"/>
      <c r="E27" s="25"/>
      <c r="F27" s="25"/>
      <c r="G27" s="25"/>
      <c r="H27" s="25"/>
      <c r="I27" s="25"/>
      <c r="J27" s="25"/>
      <c r="K27" s="26"/>
      <c r="L27" s="820"/>
      <c r="M27" s="821"/>
      <c r="N27" s="821"/>
      <c r="O27" s="820"/>
      <c r="P27" s="821"/>
      <c r="Q27" s="821"/>
      <c r="R27" s="821"/>
      <c r="S27" s="821"/>
      <c r="T27" s="821"/>
      <c r="U27" s="821"/>
      <c r="V27" s="822"/>
      <c r="W27" s="822"/>
      <c r="X27" s="822"/>
      <c r="Y27" s="822"/>
      <c r="Z27" s="822"/>
      <c r="AA27" s="822"/>
      <c r="AB27" s="822"/>
      <c r="AC27" s="822"/>
      <c r="AD27" s="822"/>
      <c r="AE27" s="822"/>
      <c r="AF27" s="822"/>
      <c r="AG27" s="414"/>
      <c r="AH27" s="414"/>
      <c r="AI27" s="414"/>
      <c r="AJ27" s="414"/>
      <c r="AK27" s="414"/>
      <c r="AL27" s="414"/>
      <c r="AM27" s="414"/>
      <c r="AN27" s="414"/>
      <c r="AO27" s="414"/>
      <c r="AP27" s="414"/>
      <c r="AQ27" s="414"/>
      <c r="AR27" s="414"/>
      <c r="AS27" s="414"/>
      <c r="AT27" s="414"/>
      <c r="AU27" s="414"/>
      <c r="AV27" s="414"/>
      <c r="AW27" s="414"/>
      <c r="AX27" s="414"/>
      <c r="AY27" s="414"/>
      <c r="AZ27" s="414"/>
    </row>
    <row r="28" ht="22.5" customHeight="1">
      <c r="A28" s="268">
        <v>1.0</v>
      </c>
      <c r="B28" s="194">
        <v>5.0</v>
      </c>
      <c r="C28" s="268" t="s">
        <v>256</v>
      </c>
      <c r="D28" s="268"/>
      <c r="E28" s="268"/>
      <c r="F28" s="268"/>
      <c r="G28" s="723">
        <v>1.0</v>
      </c>
      <c r="H28" s="267" t="s">
        <v>4700</v>
      </c>
      <c r="I28" s="267" t="s">
        <v>4701</v>
      </c>
      <c r="J28" s="268" t="s">
        <v>336</v>
      </c>
      <c r="K28" s="268" t="s">
        <v>4702</v>
      </c>
      <c r="L28" s="269">
        <v>42933.0</v>
      </c>
      <c r="M28" s="268" t="s">
        <v>350</v>
      </c>
      <c r="N28" s="268" t="s">
        <v>151</v>
      </c>
      <c r="O28" s="269">
        <v>43698.0</v>
      </c>
      <c r="P28" s="268" t="s">
        <v>133</v>
      </c>
      <c r="Q28" s="268" t="s">
        <v>238</v>
      </c>
      <c r="R28" s="268"/>
      <c r="S28" s="268"/>
      <c r="T28" s="268" t="s">
        <v>11</v>
      </c>
      <c r="U28" s="268" t="s">
        <v>15</v>
      </c>
      <c r="V28" s="173"/>
      <c r="W28" s="173"/>
      <c r="X28" s="173"/>
      <c r="Y28" s="173" t="s">
        <v>4703</v>
      </c>
      <c r="Z28" s="173" t="s">
        <v>4704</v>
      </c>
      <c r="AA28" s="173" t="s">
        <v>4705</v>
      </c>
      <c r="AB28" s="173" t="s">
        <v>4706</v>
      </c>
      <c r="AC28" s="173" t="s">
        <v>4707</v>
      </c>
      <c r="AD28" s="173" t="s">
        <v>4708</v>
      </c>
      <c r="AE28" s="173"/>
      <c r="AF28" s="173"/>
      <c r="AG28" s="468"/>
      <c r="AH28" s="468"/>
      <c r="AI28" s="468"/>
      <c r="AJ28" s="468"/>
      <c r="AK28" s="468"/>
      <c r="AL28" s="468"/>
      <c r="AM28" s="468"/>
      <c r="AN28" s="468"/>
      <c r="AO28" s="468"/>
      <c r="AP28" s="468"/>
      <c r="AQ28" s="468"/>
      <c r="AR28" s="468"/>
      <c r="AS28" s="468"/>
      <c r="AT28" s="468"/>
      <c r="AU28" s="468"/>
      <c r="AV28" s="468"/>
      <c r="AW28" s="468"/>
      <c r="AX28" s="468"/>
      <c r="AY28" s="468"/>
      <c r="AZ28" s="468"/>
    </row>
    <row r="29" ht="22.5" customHeight="1">
      <c r="A29" s="268">
        <v>2.0</v>
      </c>
      <c r="B29" s="194">
        <v>5.0</v>
      </c>
      <c r="C29" s="268" t="s">
        <v>256</v>
      </c>
      <c r="D29" s="268"/>
      <c r="E29" s="268"/>
      <c r="F29" s="268"/>
      <c r="G29" s="723">
        <v>1.0</v>
      </c>
      <c r="H29" s="267" t="s">
        <v>4709</v>
      </c>
      <c r="I29" s="267" t="s">
        <v>4710</v>
      </c>
      <c r="J29" s="268" t="s">
        <v>999</v>
      </c>
      <c r="K29" s="268" t="s">
        <v>4711</v>
      </c>
      <c r="L29" s="269">
        <v>42660.0</v>
      </c>
      <c r="M29" s="268" t="s">
        <v>350</v>
      </c>
      <c r="N29" s="268" t="s">
        <v>151</v>
      </c>
      <c r="O29" s="269">
        <v>44566.0</v>
      </c>
      <c r="P29" s="268" t="s">
        <v>133</v>
      </c>
      <c r="Q29" s="268" t="s">
        <v>238</v>
      </c>
      <c r="R29" s="268" t="s">
        <v>4712</v>
      </c>
      <c r="S29" s="268"/>
      <c r="T29" s="268" t="s">
        <v>11</v>
      </c>
      <c r="U29" s="268" t="s">
        <v>15</v>
      </c>
      <c r="V29" s="173"/>
      <c r="W29" s="173"/>
      <c r="X29" s="173"/>
      <c r="Y29" s="173" t="s">
        <v>4713</v>
      </c>
      <c r="Z29" s="173" t="s">
        <v>4714</v>
      </c>
      <c r="AA29" s="173" t="s">
        <v>4715</v>
      </c>
      <c r="AB29" s="173" t="s">
        <v>4716</v>
      </c>
      <c r="AC29" s="173"/>
      <c r="AD29" s="173"/>
      <c r="AE29" s="173"/>
      <c r="AF29" s="173"/>
      <c r="AG29" s="468"/>
      <c r="AH29" s="468"/>
      <c r="AI29" s="468"/>
      <c r="AJ29" s="468"/>
      <c r="AK29" s="468"/>
      <c r="AL29" s="468"/>
      <c r="AM29" s="468"/>
      <c r="AN29" s="468"/>
      <c r="AO29" s="468"/>
      <c r="AP29" s="468"/>
      <c r="AQ29" s="468"/>
      <c r="AR29" s="468"/>
      <c r="AS29" s="468"/>
      <c r="AT29" s="468"/>
      <c r="AU29" s="468"/>
      <c r="AV29" s="468"/>
      <c r="AW29" s="468"/>
      <c r="AX29" s="468"/>
      <c r="AY29" s="468"/>
      <c r="AZ29" s="468"/>
    </row>
    <row r="30" ht="22.5" customHeight="1">
      <c r="A30" s="268">
        <v>3.0</v>
      </c>
      <c r="B30" s="194">
        <v>5.0</v>
      </c>
      <c r="C30" s="268" t="s">
        <v>256</v>
      </c>
      <c r="D30" s="268"/>
      <c r="E30" s="268"/>
      <c r="F30" s="268"/>
      <c r="G30" s="723">
        <v>1.0</v>
      </c>
      <c r="H30" s="267" t="s">
        <v>4717</v>
      </c>
      <c r="I30" s="267" t="s">
        <v>4718</v>
      </c>
      <c r="J30" s="268" t="s">
        <v>336</v>
      </c>
      <c r="K30" s="268" t="s">
        <v>4719</v>
      </c>
      <c r="L30" s="269">
        <v>42797.0</v>
      </c>
      <c r="M30" s="268" t="s">
        <v>350</v>
      </c>
      <c r="N30" s="268" t="s">
        <v>153</v>
      </c>
      <c r="O30" s="269">
        <v>44123.0</v>
      </c>
      <c r="P30" s="268" t="s">
        <v>133</v>
      </c>
      <c r="Q30" s="268" t="s">
        <v>238</v>
      </c>
      <c r="R30" s="268" t="s">
        <v>4720</v>
      </c>
      <c r="S30" s="268"/>
      <c r="T30" s="466" t="s">
        <v>11</v>
      </c>
      <c r="U30" s="268" t="s">
        <v>15</v>
      </c>
      <c r="V30" s="173"/>
      <c r="W30" s="173"/>
      <c r="X30" s="173"/>
      <c r="Y30" s="173" t="s">
        <v>4721</v>
      </c>
      <c r="Z30" s="173" t="s">
        <v>4722</v>
      </c>
      <c r="AA30" s="173" t="s">
        <v>4723</v>
      </c>
      <c r="AB30" s="173" t="s">
        <v>4724</v>
      </c>
      <c r="AC30" s="173" t="s">
        <v>4725</v>
      </c>
      <c r="AD30" s="173"/>
      <c r="AE30" s="173"/>
      <c r="AF30" s="173"/>
      <c r="AG30" s="468"/>
      <c r="AH30" s="468"/>
      <c r="AI30" s="468"/>
      <c r="AJ30" s="468"/>
      <c r="AK30" s="468"/>
      <c r="AL30" s="468"/>
      <c r="AM30" s="468"/>
      <c r="AN30" s="468"/>
      <c r="AO30" s="468"/>
      <c r="AP30" s="468"/>
      <c r="AQ30" s="468"/>
      <c r="AR30" s="468"/>
      <c r="AS30" s="468"/>
      <c r="AT30" s="468"/>
      <c r="AU30" s="468"/>
      <c r="AV30" s="468"/>
      <c r="AW30" s="468"/>
      <c r="AX30" s="468"/>
      <c r="AY30" s="468"/>
      <c r="AZ30" s="468"/>
    </row>
    <row r="31" ht="22.5" customHeight="1">
      <c r="A31" s="268">
        <v>4.0</v>
      </c>
      <c r="B31" s="194">
        <v>5.0</v>
      </c>
      <c r="C31" s="268" t="s">
        <v>256</v>
      </c>
      <c r="D31" s="268"/>
      <c r="E31" s="268"/>
      <c r="F31" s="268"/>
      <c r="G31" s="723">
        <v>1.0</v>
      </c>
      <c r="H31" s="267" t="s">
        <v>4726</v>
      </c>
      <c r="I31" s="267" t="s">
        <v>4727</v>
      </c>
      <c r="J31" s="268" t="s">
        <v>4728</v>
      </c>
      <c r="K31" s="268" t="s">
        <v>4729</v>
      </c>
      <c r="L31" s="269">
        <v>42759.0</v>
      </c>
      <c r="M31" s="268" t="s">
        <v>338</v>
      </c>
      <c r="N31" s="268" t="s">
        <v>152</v>
      </c>
      <c r="O31" s="269">
        <v>45519.0</v>
      </c>
      <c r="P31" s="268" t="s">
        <v>76</v>
      </c>
      <c r="Q31" s="268" t="s">
        <v>238</v>
      </c>
      <c r="R31" s="268"/>
      <c r="S31" s="268"/>
      <c r="T31" s="268" t="s">
        <v>11</v>
      </c>
      <c r="U31" s="268" t="s">
        <v>15</v>
      </c>
      <c r="V31" s="173"/>
      <c r="W31" s="173"/>
      <c r="X31" s="173"/>
      <c r="Y31" s="205" t="s">
        <v>4730</v>
      </c>
      <c r="Z31" s="205"/>
      <c r="AA31" s="205"/>
      <c r="AB31" s="205"/>
      <c r="AC31" s="173"/>
      <c r="AD31" s="173"/>
      <c r="AE31" s="173"/>
      <c r="AF31" s="173"/>
      <c r="AG31" s="468"/>
      <c r="AH31" s="468"/>
      <c r="AI31" s="468"/>
      <c r="AJ31" s="468"/>
      <c r="AK31" s="468"/>
      <c r="AL31" s="468"/>
      <c r="AM31" s="468"/>
      <c r="AN31" s="468"/>
      <c r="AO31" s="468"/>
      <c r="AP31" s="468"/>
      <c r="AQ31" s="468"/>
      <c r="AR31" s="468"/>
      <c r="AS31" s="468"/>
      <c r="AT31" s="468"/>
      <c r="AU31" s="468"/>
      <c r="AV31" s="468"/>
      <c r="AW31" s="468"/>
      <c r="AX31" s="468"/>
      <c r="AY31" s="468"/>
      <c r="AZ31" s="468"/>
    </row>
    <row r="32" ht="22.5" customHeight="1">
      <c r="A32" s="268">
        <v>5.0</v>
      </c>
      <c r="B32" s="194">
        <v>5.0</v>
      </c>
      <c r="C32" s="268" t="s">
        <v>256</v>
      </c>
      <c r="D32" s="268"/>
      <c r="E32" s="268"/>
      <c r="F32" s="268"/>
      <c r="G32" s="723">
        <v>1.0</v>
      </c>
      <c r="H32" s="267" t="s">
        <v>4731</v>
      </c>
      <c r="I32" s="267" t="s">
        <v>4732</v>
      </c>
      <c r="J32" s="268" t="s">
        <v>1710</v>
      </c>
      <c r="K32" s="268" t="s">
        <v>4733</v>
      </c>
      <c r="L32" s="269">
        <v>42636.0</v>
      </c>
      <c r="M32" s="268" t="s">
        <v>350</v>
      </c>
      <c r="N32" s="268" t="s">
        <v>153</v>
      </c>
      <c r="O32" s="269">
        <v>45155.0</v>
      </c>
      <c r="P32" s="268" t="s">
        <v>133</v>
      </c>
      <c r="Q32" s="268" t="s">
        <v>240</v>
      </c>
      <c r="R32" s="268" t="s">
        <v>4734</v>
      </c>
      <c r="S32" s="268"/>
      <c r="T32" s="268" t="s">
        <v>11</v>
      </c>
      <c r="U32" s="268" t="s">
        <v>10</v>
      </c>
      <c r="V32" s="205"/>
      <c r="W32" s="173"/>
      <c r="X32" s="173"/>
      <c r="Y32" s="173" t="s">
        <v>4735</v>
      </c>
      <c r="Z32" s="173" t="s">
        <v>4736</v>
      </c>
      <c r="AA32" s="173"/>
      <c r="AB32" s="173"/>
      <c r="AC32" s="173"/>
      <c r="AD32" s="173"/>
      <c r="AE32" s="173"/>
      <c r="AF32" s="173"/>
      <c r="AG32" s="468"/>
      <c r="AH32" s="468"/>
      <c r="AI32" s="468"/>
      <c r="AJ32" s="468"/>
      <c r="AK32" s="468"/>
      <c r="AL32" s="468"/>
      <c r="AM32" s="468"/>
      <c r="AN32" s="468"/>
      <c r="AO32" s="468"/>
      <c r="AP32" s="468"/>
      <c r="AQ32" s="468"/>
      <c r="AR32" s="468"/>
      <c r="AS32" s="468"/>
      <c r="AT32" s="468"/>
      <c r="AU32" s="468"/>
      <c r="AV32" s="468"/>
      <c r="AW32" s="468"/>
      <c r="AX32" s="468"/>
      <c r="AY32" s="468"/>
      <c r="AZ32" s="468"/>
    </row>
    <row r="33" ht="22.5" customHeight="1">
      <c r="A33" s="268">
        <v>6.0</v>
      </c>
      <c r="B33" s="194">
        <v>5.0</v>
      </c>
      <c r="C33" s="268" t="s">
        <v>256</v>
      </c>
      <c r="D33" s="268"/>
      <c r="E33" s="268"/>
      <c r="F33" s="268"/>
      <c r="G33" s="723">
        <v>1.0</v>
      </c>
      <c r="H33" s="267" t="s">
        <v>4737</v>
      </c>
      <c r="I33" s="267" t="s">
        <v>4738</v>
      </c>
      <c r="J33" s="268" t="s">
        <v>4032</v>
      </c>
      <c r="K33" s="268" t="s">
        <v>4739</v>
      </c>
      <c r="L33" s="269">
        <v>42744.0</v>
      </c>
      <c r="M33" s="268" t="s">
        <v>338</v>
      </c>
      <c r="N33" s="268" t="s">
        <v>154</v>
      </c>
      <c r="O33" s="269">
        <v>44062.0</v>
      </c>
      <c r="P33" s="268" t="s">
        <v>37</v>
      </c>
      <c r="Q33" s="268" t="s">
        <v>240</v>
      </c>
      <c r="R33" s="268" t="s">
        <v>3441</v>
      </c>
      <c r="S33" s="268"/>
      <c r="T33" s="268" t="s">
        <v>11</v>
      </c>
      <c r="U33" s="268" t="s">
        <v>15</v>
      </c>
      <c r="V33" s="173"/>
      <c r="W33" s="173"/>
      <c r="X33" s="173"/>
      <c r="Y33" s="173" t="s">
        <v>4740</v>
      </c>
      <c r="Z33" s="173" t="s">
        <v>4741</v>
      </c>
      <c r="AA33" s="173" t="s">
        <v>4742</v>
      </c>
      <c r="AB33" s="173" t="s">
        <v>4743</v>
      </c>
      <c r="AC33" s="173" t="s">
        <v>4744</v>
      </c>
      <c r="AD33" s="173"/>
      <c r="AE33" s="173"/>
      <c r="AF33" s="173"/>
      <c r="AG33" s="468"/>
      <c r="AH33" s="468"/>
      <c r="AI33" s="468"/>
      <c r="AJ33" s="468"/>
      <c r="AK33" s="468"/>
      <c r="AL33" s="468"/>
      <c r="AM33" s="468"/>
      <c r="AN33" s="468"/>
      <c r="AO33" s="468"/>
      <c r="AP33" s="468"/>
      <c r="AQ33" s="468"/>
      <c r="AR33" s="468"/>
      <c r="AS33" s="468"/>
      <c r="AT33" s="468"/>
      <c r="AU33" s="468"/>
      <c r="AV33" s="468"/>
      <c r="AW33" s="468"/>
      <c r="AX33" s="468"/>
      <c r="AY33" s="468"/>
      <c r="AZ33" s="468"/>
    </row>
    <row r="34" ht="22.5" customHeight="1">
      <c r="A34" s="268">
        <v>7.0</v>
      </c>
      <c r="B34" s="194">
        <v>5.0</v>
      </c>
      <c r="C34" s="268" t="s">
        <v>256</v>
      </c>
      <c r="D34" s="268"/>
      <c r="E34" s="268"/>
      <c r="F34" s="268"/>
      <c r="G34" s="723">
        <v>1.0</v>
      </c>
      <c r="H34" s="267" t="s">
        <v>4745</v>
      </c>
      <c r="I34" s="267" t="s">
        <v>4746</v>
      </c>
      <c r="J34" s="268" t="s">
        <v>407</v>
      </c>
      <c r="K34" s="268" t="s">
        <v>4747</v>
      </c>
      <c r="L34" s="269">
        <v>42758.0</v>
      </c>
      <c r="M34" s="268" t="s">
        <v>338</v>
      </c>
      <c r="N34" s="268" t="s">
        <v>154</v>
      </c>
      <c r="O34" s="269">
        <v>45155.0</v>
      </c>
      <c r="P34" s="268" t="s">
        <v>115</v>
      </c>
      <c r="Q34" s="268" t="s">
        <v>240</v>
      </c>
      <c r="R34" s="268" t="s">
        <v>4748</v>
      </c>
      <c r="S34" s="268"/>
      <c r="T34" s="268" t="s">
        <v>11</v>
      </c>
      <c r="U34" s="268" t="s">
        <v>21</v>
      </c>
      <c r="V34" s="173"/>
      <c r="W34" s="173"/>
      <c r="X34" s="173"/>
      <c r="Y34" s="173" t="s">
        <v>4749</v>
      </c>
      <c r="Z34" s="173" t="s">
        <v>4750</v>
      </c>
      <c r="AA34" s="173"/>
      <c r="AB34" s="173"/>
      <c r="AC34" s="173"/>
      <c r="AD34" s="173"/>
      <c r="AE34" s="173"/>
      <c r="AF34" s="173"/>
      <c r="AG34" s="468"/>
      <c r="AH34" s="468"/>
      <c r="AI34" s="468"/>
      <c r="AJ34" s="468"/>
      <c r="AK34" s="468"/>
      <c r="AL34" s="468"/>
      <c r="AM34" s="468"/>
      <c r="AN34" s="468"/>
      <c r="AO34" s="468"/>
      <c r="AP34" s="468"/>
      <c r="AQ34" s="468"/>
      <c r="AR34" s="468"/>
      <c r="AS34" s="468"/>
      <c r="AT34" s="468"/>
      <c r="AU34" s="468"/>
      <c r="AV34" s="468"/>
      <c r="AW34" s="468"/>
      <c r="AX34" s="468"/>
      <c r="AY34" s="468"/>
      <c r="AZ34" s="468"/>
    </row>
    <row r="35" ht="22.5" customHeight="1">
      <c r="A35" s="268">
        <v>8.0</v>
      </c>
      <c r="B35" s="194">
        <v>5.0</v>
      </c>
      <c r="C35" s="268" t="s">
        <v>256</v>
      </c>
      <c r="D35" s="268"/>
      <c r="E35" s="268"/>
      <c r="F35" s="268"/>
      <c r="G35" s="723">
        <v>1.0</v>
      </c>
      <c r="H35" s="267" t="s">
        <v>4751</v>
      </c>
      <c r="I35" s="267" t="s">
        <v>4752</v>
      </c>
      <c r="J35" s="268" t="s">
        <v>343</v>
      </c>
      <c r="K35" s="268" t="s">
        <v>4753</v>
      </c>
      <c r="L35" s="269">
        <v>42893.0</v>
      </c>
      <c r="M35" s="268" t="s">
        <v>350</v>
      </c>
      <c r="N35" s="268" t="s">
        <v>153</v>
      </c>
      <c r="O35" s="269">
        <v>43698.0</v>
      </c>
      <c r="P35" s="268" t="s">
        <v>9</v>
      </c>
      <c r="Q35" s="268" t="s">
        <v>240</v>
      </c>
      <c r="R35" s="268"/>
      <c r="S35" s="268"/>
      <c r="T35" s="268" t="s">
        <v>11</v>
      </c>
      <c r="U35" s="268" t="s">
        <v>15</v>
      </c>
      <c r="V35" s="173"/>
      <c r="W35" s="173"/>
      <c r="X35" s="173"/>
      <c r="Y35" s="173" t="s">
        <v>4754</v>
      </c>
      <c r="Z35" s="173" t="s">
        <v>4755</v>
      </c>
      <c r="AA35" s="173" t="s">
        <v>4756</v>
      </c>
      <c r="AB35" s="173" t="s">
        <v>4757</v>
      </c>
      <c r="AC35" s="173" t="s">
        <v>4758</v>
      </c>
      <c r="AD35" s="173" t="s">
        <v>4759</v>
      </c>
      <c r="AE35" s="173"/>
      <c r="AF35" s="173"/>
      <c r="AG35" s="268"/>
      <c r="AH35" s="468"/>
      <c r="AI35" s="468"/>
      <c r="AJ35" s="468"/>
      <c r="AK35" s="468"/>
      <c r="AL35" s="468"/>
      <c r="AM35" s="468"/>
      <c r="AN35" s="468"/>
      <c r="AO35" s="468"/>
      <c r="AP35" s="468"/>
      <c r="AQ35" s="468"/>
      <c r="AR35" s="468"/>
      <c r="AS35" s="468"/>
      <c r="AT35" s="468"/>
      <c r="AU35" s="468"/>
      <c r="AV35" s="468"/>
      <c r="AW35" s="468"/>
      <c r="AX35" s="468"/>
      <c r="AY35" s="468"/>
      <c r="AZ35" s="468"/>
    </row>
    <row r="36" ht="22.5" customHeight="1">
      <c r="A36" s="268">
        <v>9.0</v>
      </c>
      <c r="B36" s="194">
        <v>5.0</v>
      </c>
      <c r="C36" s="268" t="s">
        <v>256</v>
      </c>
      <c r="D36" s="268"/>
      <c r="E36" s="268"/>
      <c r="F36" s="268"/>
      <c r="G36" s="723">
        <v>1.0</v>
      </c>
      <c r="H36" s="267" t="s">
        <v>4760</v>
      </c>
      <c r="I36" s="267" t="s">
        <v>4761</v>
      </c>
      <c r="J36" s="268" t="s">
        <v>4762</v>
      </c>
      <c r="K36" s="268" t="s">
        <v>4763</v>
      </c>
      <c r="L36" s="269">
        <v>42805.0</v>
      </c>
      <c r="M36" s="268" t="s">
        <v>350</v>
      </c>
      <c r="N36" s="268" t="s">
        <v>152</v>
      </c>
      <c r="O36" s="269">
        <v>45707.0</v>
      </c>
      <c r="P36" s="268" t="s">
        <v>66</v>
      </c>
      <c r="Q36" s="268" t="s">
        <v>240</v>
      </c>
      <c r="R36" s="268"/>
      <c r="S36" s="268"/>
      <c r="T36" s="268" t="s">
        <v>11</v>
      </c>
      <c r="U36" s="268" t="s">
        <v>21</v>
      </c>
      <c r="V36" s="173"/>
      <c r="W36" s="173"/>
      <c r="X36" s="173"/>
      <c r="Y36" s="173" t="s">
        <v>4764</v>
      </c>
      <c r="Z36" s="173"/>
      <c r="AA36" s="173"/>
      <c r="AB36" s="173"/>
      <c r="AC36" s="173"/>
      <c r="AD36" s="173"/>
      <c r="AE36" s="173"/>
      <c r="AF36" s="173"/>
      <c r="AG36" s="468"/>
      <c r="AH36" s="468"/>
      <c r="AI36" s="468"/>
      <c r="AJ36" s="468"/>
      <c r="AK36" s="468"/>
      <c r="AL36" s="468"/>
      <c r="AM36" s="468"/>
      <c r="AN36" s="468"/>
      <c r="AO36" s="468"/>
      <c r="AP36" s="468"/>
      <c r="AQ36" s="468"/>
      <c r="AR36" s="468"/>
      <c r="AS36" s="468"/>
      <c r="AT36" s="468"/>
      <c r="AU36" s="468"/>
      <c r="AV36" s="468"/>
      <c r="AW36" s="468"/>
      <c r="AX36" s="468"/>
      <c r="AY36" s="468"/>
      <c r="AZ36" s="468"/>
    </row>
    <row r="37" ht="22.5" customHeight="1">
      <c r="A37" s="268">
        <v>10.0</v>
      </c>
      <c r="B37" s="194">
        <v>5.0</v>
      </c>
      <c r="C37" s="268" t="s">
        <v>256</v>
      </c>
      <c r="D37" s="268"/>
      <c r="E37" s="268"/>
      <c r="F37" s="268"/>
      <c r="G37" s="723">
        <v>1.0</v>
      </c>
      <c r="H37" s="267" t="s">
        <v>4765</v>
      </c>
      <c r="I37" s="267" t="s">
        <v>4766</v>
      </c>
      <c r="J37" s="268" t="s">
        <v>407</v>
      </c>
      <c r="K37" s="268" t="s">
        <v>4767</v>
      </c>
      <c r="L37" s="269">
        <v>42919.0</v>
      </c>
      <c r="M37" s="268" t="s">
        <v>350</v>
      </c>
      <c r="N37" s="268" t="s">
        <v>153</v>
      </c>
      <c r="O37" s="269">
        <v>44062.0</v>
      </c>
      <c r="P37" s="268" t="s">
        <v>115</v>
      </c>
      <c r="Q37" s="268" t="s">
        <v>244</v>
      </c>
      <c r="R37" s="268"/>
      <c r="S37" s="268"/>
      <c r="T37" s="268" t="s">
        <v>11</v>
      </c>
      <c r="U37" s="268" t="s">
        <v>10</v>
      </c>
      <c r="V37" s="173"/>
      <c r="W37" s="173"/>
      <c r="X37" s="173"/>
      <c r="Y37" s="173" t="s">
        <v>4768</v>
      </c>
      <c r="Z37" s="173" t="s">
        <v>4769</v>
      </c>
      <c r="AA37" s="173" t="s">
        <v>4770</v>
      </c>
      <c r="AB37" s="173" t="s">
        <v>4771</v>
      </c>
      <c r="AC37" s="173" t="s">
        <v>4772</v>
      </c>
      <c r="AD37" s="173" t="s">
        <v>4773</v>
      </c>
      <c r="AE37" s="173"/>
      <c r="AF37" s="173"/>
      <c r="AG37" s="468"/>
      <c r="AH37" s="468"/>
      <c r="AI37" s="468"/>
      <c r="AJ37" s="468"/>
      <c r="AK37" s="468"/>
      <c r="AL37" s="468"/>
      <c r="AM37" s="468"/>
      <c r="AN37" s="468"/>
      <c r="AO37" s="468"/>
      <c r="AP37" s="468"/>
      <c r="AQ37" s="468"/>
      <c r="AR37" s="468"/>
      <c r="AS37" s="468"/>
      <c r="AT37" s="468"/>
      <c r="AU37" s="468"/>
      <c r="AV37" s="468"/>
      <c r="AW37" s="468"/>
      <c r="AX37" s="468"/>
      <c r="AY37" s="468"/>
      <c r="AZ37" s="468"/>
    </row>
    <row r="38" ht="22.5" customHeight="1">
      <c r="A38" s="268">
        <v>11.0</v>
      </c>
      <c r="B38" s="194">
        <v>5.0</v>
      </c>
      <c r="C38" s="268" t="s">
        <v>256</v>
      </c>
      <c r="D38" s="268"/>
      <c r="E38" s="268"/>
      <c r="F38" s="268"/>
      <c r="G38" s="723">
        <v>1.0</v>
      </c>
      <c r="H38" s="267" t="s">
        <v>4774</v>
      </c>
      <c r="I38" s="267" t="s">
        <v>4775</v>
      </c>
      <c r="J38" s="268" t="s">
        <v>586</v>
      </c>
      <c r="K38" s="268" t="s">
        <v>4776</v>
      </c>
      <c r="L38" s="269">
        <v>42852.0</v>
      </c>
      <c r="M38" s="268" t="s">
        <v>338</v>
      </c>
      <c r="N38" s="268" t="s">
        <v>152</v>
      </c>
      <c r="O38" s="269">
        <v>45258.0</v>
      </c>
      <c r="P38" s="268" t="s">
        <v>42</v>
      </c>
      <c r="Q38" s="268" t="s">
        <v>244</v>
      </c>
      <c r="R38" s="268" t="s">
        <v>4777</v>
      </c>
      <c r="S38" s="268" t="s">
        <v>334</v>
      </c>
      <c r="T38" s="466" t="s">
        <v>26</v>
      </c>
      <c r="U38" s="268" t="s">
        <v>21</v>
      </c>
      <c r="V38" s="173"/>
      <c r="W38" s="205"/>
      <c r="X38" s="205"/>
      <c r="Y38" s="205" t="s">
        <v>4778</v>
      </c>
      <c r="Z38" s="205" t="s">
        <v>4779</v>
      </c>
      <c r="AA38" s="205"/>
      <c r="AB38" s="205"/>
      <c r="AC38" s="173"/>
      <c r="AD38" s="173"/>
      <c r="AE38" s="173"/>
      <c r="AF38" s="173"/>
      <c r="AG38" s="468"/>
      <c r="AH38" s="468"/>
      <c r="AI38" s="468"/>
      <c r="AJ38" s="468"/>
      <c r="AK38" s="468"/>
      <c r="AL38" s="468"/>
      <c r="AM38" s="468"/>
      <c r="AN38" s="468"/>
      <c r="AO38" s="468"/>
      <c r="AP38" s="468"/>
      <c r="AQ38" s="468"/>
      <c r="AR38" s="468"/>
      <c r="AS38" s="468"/>
      <c r="AT38" s="468"/>
      <c r="AU38" s="468"/>
      <c r="AV38" s="468"/>
      <c r="AW38" s="468"/>
      <c r="AX38" s="468"/>
      <c r="AY38" s="468"/>
      <c r="AZ38" s="468"/>
    </row>
    <row r="39" ht="22.5" customHeight="1">
      <c r="A39" s="268">
        <v>12.0</v>
      </c>
      <c r="B39" s="194">
        <v>5.0</v>
      </c>
      <c r="C39" s="268" t="s">
        <v>256</v>
      </c>
      <c r="D39" s="268"/>
      <c r="E39" s="268"/>
      <c r="F39" s="268"/>
      <c r="G39" s="723">
        <v>1.0</v>
      </c>
      <c r="H39" s="267" t="s">
        <v>4780</v>
      </c>
      <c r="I39" s="267" t="s">
        <v>4781</v>
      </c>
      <c r="J39" s="268" t="s">
        <v>4782</v>
      </c>
      <c r="K39" s="268" t="s">
        <v>4783</v>
      </c>
      <c r="L39" s="269">
        <v>42921.0</v>
      </c>
      <c r="M39" s="268" t="s">
        <v>338</v>
      </c>
      <c r="N39" s="268" t="s">
        <v>154</v>
      </c>
      <c r="O39" s="269">
        <v>45519.0</v>
      </c>
      <c r="P39" s="268" t="s">
        <v>10</v>
      </c>
      <c r="Q39" s="268" t="s">
        <v>244</v>
      </c>
      <c r="R39" s="268"/>
      <c r="S39" s="268"/>
      <c r="T39" s="268" t="s">
        <v>26</v>
      </c>
      <c r="U39" s="268" t="s">
        <v>15</v>
      </c>
      <c r="V39" s="173"/>
      <c r="W39" s="173"/>
      <c r="X39" s="173"/>
      <c r="Y39" s="173" t="s">
        <v>4784</v>
      </c>
      <c r="Z39" s="173"/>
      <c r="AA39" s="173"/>
      <c r="AB39" s="173"/>
      <c r="AC39" s="173"/>
      <c r="AD39" s="173"/>
      <c r="AE39" s="173"/>
      <c r="AF39" s="173"/>
      <c r="AG39" s="468"/>
      <c r="AH39" s="468"/>
      <c r="AI39" s="468"/>
      <c r="AJ39" s="468"/>
      <c r="AK39" s="468"/>
      <c r="AL39" s="468"/>
      <c r="AM39" s="468"/>
      <c r="AN39" s="468"/>
      <c r="AO39" s="468"/>
      <c r="AP39" s="468"/>
      <c r="AQ39" s="468"/>
      <c r="AR39" s="468"/>
      <c r="AS39" s="468"/>
      <c r="AT39" s="468"/>
      <c r="AU39" s="468"/>
      <c r="AV39" s="468"/>
      <c r="AW39" s="468"/>
      <c r="AX39" s="468"/>
      <c r="AY39" s="468"/>
      <c r="AZ39" s="468"/>
    </row>
    <row r="40" ht="22.5" customHeight="1">
      <c r="A40" s="268">
        <v>13.0</v>
      </c>
      <c r="B40" s="194">
        <v>5.0</v>
      </c>
      <c r="C40" s="268" t="s">
        <v>256</v>
      </c>
      <c r="D40" s="268"/>
      <c r="E40" s="268"/>
      <c r="F40" s="268"/>
      <c r="G40" s="723">
        <v>1.0</v>
      </c>
      <c r="H40" s="267" t="s">
        <v>4785</v>
      </c>
      <c r="I40" s="267" t="s">
        <v>4786</v>
      </c>
      <c r="J40" s="268" t="s">
        <v>569</v>
      </c>
      <c r="K40" s="268" t="s">
        <v>4787</v>
      </c>
      <c r="L40" s="269">
        <v>42679.0</v>
      </c>
      <c r="M40" s="268" t="s">
        <v>350</v>
      </c>
      <c r="N40" s="268" t="s">
        <v>153</v>
      </c>
      <c r="O40" s="269">
        <v>45748.0</v>
      </c>
      <c r="P40" s="268" t="s">
        <v>115</v>
      </c>
      <c r="Q40" s="268" t="s">
        <v>244</v>
      </c>
      <c r="R40" s="268" t="s">
        <v>4788</v>
      </c>
      <c r="S40" s="268"/>
      <c r="T40" s="466" t="s">
        <v>16</v>
      </c>
      <c r="U40" s="268" t="s">
        <v>15</v>
      </c>
      <c r="V40" s="205"/>
      <c r="W40" s="173"/>
      <c r="X40" s="173"/>
      <c r="Y40" s="173" t="s">
        <v>4789</v>
      </c>
      <c r="Z40" s="173"/>
      <c r="AA40" s="173"/>
      <c r="AB40" s="173"/>
      <c r="AC40" s="173"/>
      <c r="AD40" s="173"/>
      <c r="AE40" s="173"/>
      <c r="AF40" s="173"/>
      <c r="AG40" s="468"/>
      <c r="AH40" s="468"/>
      <c r="AI40" s="468"/>
      <c r="AJ40" s="468"/>
      <c r="AK40" s="468"/>
      <c r="AL40" s="468"/>
      <c r="AM40" s="468"/>
      <c r="AN40" s="468"/>
      <c r="AO40" s="468"/>
      <c r="AP40" s="468"/>
      <c r="AQ40" s="468"/>
      <c r="AR40" s="468"/>
      <c r="AS40" s="468"/>
      <c r="AT40" s="468"/>
      <c r="AU40" s="468"/>
      <c r="AV40" s="468"/>
      <c r="AW40" s="468"/>
      <c r="AX40" s="468"/>
      <c r="AY40" s="468"/>
      <c r="AZ40" s="468"/>
    </row>
    <row r="41" ht="22.5" customHeight="1">
      <c r="A41" s="268">
        <v>14.0</v>
      </c>
      <c r="B41" s="194">
        <v>5.0</v>
      </c>
      <c r="C41" s="268" t="s">
        <v>256</v>
      </c>
      <c r="D41" s="268"/>
      <c r="E41" s="268"/>
      <c r="F41" s="268"/>
      <c r="G41" s="723">
        <v>1.0</v>
      </c>
      <c r="H41" s="267" t="s">
        <v>4790</v>
      </c>
      <c r="I41" s="267" t="s">
        <v>4791</v>
      </c>
      <c r="J41" s="268" t="s">
        <v>4142</v>
      </c>
      <c r="K41" s="268" t="s">
        <v>4792</v>
      </c>
      <c r="L41" s="269">
        <v>42970.0</v>
      </c>
      <c r="M41" s="268" t="s">
        <v>350</v>
      </c>
      <c r="N41" s="268" t="s">
        <v>153</v>
      </c>
      <c r="O41" s="269">
        <v>44062.0</v>
      </c>
      <c r="P41" s="268" t="s">
        <v>115</v>
      </c>
      <c r="Q41" s="268" t="s">
        <v>251</v>
      </c>
      <c r="R41" s="268"/>
      <c r="S41" s="268"/>
      <c r="T41" s="268" t="s">
        <v>11</v>
      </c>
      <c r="U41" s="268" t="s">
        <v>21</v>
      </c>
      <c r="V41" s="173"/>
      <c r="W41" s="173"/>
      <c r="X41" s="173"/>
      <c r="Y41" s="173" t="s">
        <v>4793</v>
      </c>
      <c r="Z41" s="173" t="s">
        <v>3371</v>
      </c>
      <c r="AA41" s="173" t="s">
        <v>4794</v>
      </c>
      <c r="AB41" s="173" t="s">
        <v>4795</v>
      </c>
      <c r="AC41" s="173" t="s">
        <v>4796</v>
      </c>
      <c r="AD41" s="173"/>
      <c r="AE41" s="173"/>
      <c r="AF41" s="173"/>
      <c r="AG41" s="468"/>
      <c r="AH41" s="468"/>
      <c r="AI41" s="468"/>
      <c r="AJ41" s="468"/>
      <c r="AK41" s="468"/>
      <c r="AL41" s="468"/>
      <c r="AM41" s="468"/>
      <c r="AN41" s="468"/>
      <c r="AO41" s="468"/>
      <c r="AP41" s="468"/>
      <c r="AQ41" s="468"/>
      <c r="AR41" s="468"/>
      <c r="AS41" s="468"/>
      <c r="AT41" s="468"/>
      <c r="AU41" s="468"/>
      <c r="AV41" s="468"/>
      <c r="AW41" s="468"/>
      <c r="AX41" s="468"/>
      <c r="AY41" s="468"/>
      <c r="AZ41" s="468"/>
    </row>
    <row r="42" ht="22.5" customHeight="1">
      <c r="A42" s="268">
        <v>15.0</v>
      </c>
      <c r="B42" s="194">
        <v>5.0</v>
      </c>
      <c r="C42" s="268" t="s">
        <v>256</v>
      </c>
      <c r="D42" s="268"/>
      <c r="E42" s="268"/>
      <c r="F42" s="268"/>
      <c r="G42" s="723">
        <v>1.0</v>
      </c>
      <c r="H42" s="267" t="s">
        <v>4797</v>
      </c>
      <c r="I42" s="267" t="s">
        <v>4798</v>
      </c>
      <c r="J42" s="268" t="s">
        <v>361</v>
      </c>
      <c r="K42" s="268" t="s">
        <v>4799</v>
      </c>
      <c r="L42" s="269">
        <v>42706.0</v>
      </c>
      <c r="M42" s="268" t="s">
        <v>350</v>
      </c>
      <c r="N42" s="268" t="s">
        <v>152</v>
      </c>
      <c r="O42" s="269">
        <v>44062.0</v>
      </c>
      <c r="P42" s="268" t="s">
        <v>133</v>
      </c>
      <c r="Q42" s="268" t="s">
        <v>251</v>
      </c>
      <c r="R42" s="268" t="s">
        <v>4800</v>
      </c>
      <c r="S42" s="268"/>
      <c r="T42" s="268" t="s">
        <v>11</v>
      </c>
      <c r="U42" s="268" t="s">
        <v>15</v>
      </c>
      <c r="V42" s="173"/>
      <c r="W42" s="173"/>
      <c r="X42" s="173"/>
      <c r="Y42" s="173" t="s">
        <v>4801</v>
      </c>
      <c r="Z42" s="173" t="s">
        <v>4802</v>
      </c>
      <c r="AA42" s="173" t="s">
        <v>4803</v>
      </c>
      <c r="AB42" s="173" t="s">
        <v>4804</v>
      </c>
      <c r="AC42" s="173" t="s">
        <v>4805</v>
      </c>
      <c r="AD42" s="173"/>
      <c r="AE42" s="173"/>
      <c r="AF42" s="173"/>
      <c r="AG42" s="468"/>
      <c r="AH42" s="468"/>
      <c r="AI42" s="468"/>
      <c r="AJ42" s="468"/>
      <c r="AK42" s="468"/>
      <c r="AL42" s="468"/>
      <c r="AM42" s="468"/>
      <c r="AN42" s="468"/>
      <c r="AO42" s="468"/>
      <c r="AP42" s="468"/>
      <c r="AQ42" s="468"/>
      <c r="AR42" s="468"/>
      <c r="AS42" s="468"/>
      <c r="AT42" s="468"/>
      <c r="AU42" s="468"/>
      <c r="AV42" s="468"/>
      <c r="AW42" s="468"/>
      <c r="AX42" s="468"/>
      <c r="AY42" s="468"/>
      <c r="AZ42" s="468"/>
    </row>
    <row r="43" ht="22.5" customHeight="1">
      <c r="A43" s="268">
        <v>16.0</v>
      </c>
      <c r="B43" s="194">
        <v>5.0</v>
      </c>
      <c r="C43" s="268" t="s">
        <v>256</v>
      </c>
      <c r="D43" s="268"/>
      <c r="E43" s="268"/>
      <c r="F43" s="268"/>
      <c r="G43" s="723">
        <v>1.0</v>
      </c>
      <c r="H43" s="267" t="s">
        <v>4806</v>
      </c>
      <c r="I43" s="267" t="s">
        <v>4807</v>
      </c>
      <c r="J43" s="268" t="s">
        <v>361</v>
      </c>
      <c r="K43" s="268" t="s">
        <v>4808</v>
      </c>
      <c r="L43" s="269">
        <v>42822.0</v>
      </c>
      <c r="M43" s="268" t="s">
        <v>338</v>
      </c>
      <c r="N43" s="268" t="s">
        <v>152</v>
      </c>
      <c r="O43" s="269">
        <v>44202.0</v>
      </c>
      <c r="P43" s="268" t="s">
        <v>133</v>
      </c>
      <c r="Q43" s="268" t="s">
        <v>251</v>
      </c>
      <c r="R43" s="268" t="s">
        <v>4809</v>
      </c>
      <c r="S43" s="268"/>
      <c r="T43" s="466" t="s">
        <v>11</v>
      </c>
      <c r="U43" s="268" t="s">
        <v>15</v>
      </c>
      <c r="V43" s="205"/>
      <c r="W43" s="173"/>
      <c r="X43" s="173"/>
      <c r="Y43" s="173" t="s">
        <v>4810</v>
      </c>
      <c r="Z43" s="173" t="s">
        <v>4811</v>
      </c>
      <c r="AA43" s="173" t="s">
        <v>4584</v>
      </c>
      <c r="AB43" s="173" t="s">
        <v>4812</v>
      </c>
      <c r="AC43" s="173" t="s">
        <v>4813</v>
      </c>
      <c r="AD43" s="173"/>
      <c r="AE43" s="173"/>
      <c r="AF43" s="173"/>
      <c r="AG43" s="468"/>
      <c r="AH43" s="468"/>
      <c r="AI43" s="468"/>
      <c r="AJ43" s="468"/>
      <c r="AK43" s="468"/>
      <c r="AL43" s="468"/>
      <c r="AM43" s="468"/>
      <c r="AN43" s="468"/>
      <c r="AO43" s="468"/>
      <c r="AP43" s="468"/>
      <c r="AQ43" s="468"/>
      <c r="AR43" s="468"/>
      <c r="AS43" s="468"/>
      <c r="AT43" s="468"/>
      <c r="AU43" s="468"/>
      <c r="AV43" s="468"/>
      <c r="AW43" s="468"/>
      <c r="AX43" s="468"/>
      <c r="AY43" s="468"/>
      <c r="AZ43" s="468"/>
    </row>
    <row r="44" ht="22.5" customHeight="1">
      <c r="A44" s="268">
        <v>17.0</v>
      </c>
      <c r="B44" s="194">
        <v>5.0</v>
      </c>
      <c r="C44" s="268" t="s">
        <v>256</v>
      </c>
      <c r="D44" s="268"/>
      <c r="E44" s="268"/>
      <c r="F44" s="268"/>
      <c r="G44" s="723">
        <v>1.0</v>
      </c>
      <c r="H44" s="267" t="s">
        <v>4814</v>
      </c>
      <c r="I44" s="267" t="s">
        <v>4815</v>
      </c>
      <c r="J44" s="268" t="s">
        <v>470</v>
      </c>
      <c r="K44" s="268" t="s">
        <v>4816</v>
      </c>
      <c r="L44" s="269">
        <v>42918.0</v>
      </c>
      <c r="M44" s="268" t="s">
        <v>350</v>
      </c>
      <c r="N44" s="268" t="s">
        <v>153</v>
      </c>
      <c r="O44" s="269">
        <v>44067.0</v>
      </c>
      <c r="P44" s="268" t="s">
        <v>133</v>
      </c>
      <c r="Q44" s="268" t="s">
        <v>251</v>
      </c>
      <c r="R44" s="268"/>
      <c r="S44" s="268"/>
      <c r="T44" s="268" t="s">
        <v>11</v>
      </c>
      <c r="U44" s="268" t="s">
        <v>15</v>
      </c>
      <c r="V44" s="173"/>
      <c r="W44" s="173"/>
      <c r="X44" s="173"/>
      <c r="Y44" s="173" t="s">
        <v>4817</v>
      </c>
      <c r="Z44" s="173" t="s">
        <v>4818</v>
      </c>
      <c r="AA44" s="173" t="s">
        <v>4819</v>
      </c>
      <c r="AB44" s="173" t="s">
        <v>4820</v>
      </c>
      <c r="AC44" s="173" t="s">
        <v>4821</v>
      </c>
      <c r="AD44" s="173"/>
      <c r="AE44" s="173"/>
      <c r="AF44" s="173"/>
      <c r="AG44" s="468"/>
      <c r="AH44" s="468"/>
      <c r="AI44" s="468"/>
      <c r="AJ44" s="468"/>
      <c r="AK44" s="468"/>
      <c r="AL44" s="468"/>
      <c r="AM44" s="468"/>
      <c r="AN44" s="468"/>
      <c r="AO44" s="468"/>
      <c r="AP44" s="468"/>
      <c r="AQ44" s="468"/>
      <c r="AR44" s="468"/>
      <c r="AS44" s="468"/>
      <c r="AT44" s="468"/>
      <c r="AU44" s="468"/>
      <c r="AV44" s="468"/>
      <c r="AW44" s="468"/>
      <c r="AX44" s="468"/>
      <c r="AY44" s="468"/>
      <c r="AZ44" s="468"/>
    </row>
    <row r="45" ht="22.5" customHeight="1">
      <c r="A45" s="268">
        <v>18.0</v>
      </c>
      <c r="B45" s="194">
        <v>5.0</v>
      </c>
      <c r="C45" s="268" t="s">
        <v>256</v>
      </c>
      <c r="D45" s="268"/>
      <c r="E45" s="268"/>
      <c r="F45" s="268"/>
      <c r="G45" s="723">
        <v>1.0</v>
      </c>
      <c r="H45" s="267" t="s">
        <v>4822</v>
      </c>
      <c r="I45" s="267" t="s">
        <v>4823</v>
      </c>
      <c r="J45" s="268" t="s">
        <v>442</v>
      </c>
      <c r="K45" s="268" t="s">
        <v>4824</v>
      </c>
      <c r="L45" s="269">
        <v>42954.0</v>
      </c>
      <c r="M45" s="268" t="s">
        <v>338</v>
      </c>
      <c r="N45" s="268" t="s">
        <v>154</v>
      </c>
      <c r="O45" s="269">
        <v>43738.0</v>
      </c>
      <c r="P45" s="268" t="s">
        <v>133</v>
      </c>
      <c r="Q45" s="268" t="s">
        <v>251</v>
      </c>
      <c r="R45" s="268" t="s">
        <v>4825</v>
      </c>
      <c r="S45" s="268"/>
      <c r="T45" s="466" t="s">
        <v>22</v>
      </c>
      <c r="U45" s="268" t="s">
        <v>15</v>
      </c>
      <c r="V45" s="173"/>
      <c r="W45" s="173"/>
      <c r="X45" s="173"/>
      <c r="Y45" s="173" t="s">
        <v>4826</v>
      </c>
      <c r="Z45" s="173" t="s">
        <v>4827</v>
      </c>
      <c r="AA45" s="173" t="s">
        <v>4828</v>
      </c>
      <c r="AB45" s="173" t="s">
        <v>4829</v>
      </c>
      <c r="AC45" s="173" t="s">
        <v>4830</v>
      </c>
      <c r="AD45" s="173" t="s">
        <v>4831</v>
      </c>
      <c r="AE45" s="173"/>
      <c r="AF45" s="173"/>
      <c r="AG45" s="468"/>
      <c r="AH45" s="468"/>
      <c r="AI45" s="468"/>
      <c r="AJ45" s="468"/>
      <c r="AK45" s="468"/>
      <c r="AL45" s="468"/>
      <c r="AM45" s="468"/>
      <c r="AN45" s="468"/>
      <c r="AO45" s="468"/>
      <c r="AP45" s="468"/>
      <c r="AQ45" s="468"/>
      <c r="AR45" s="468"/>
      <c r="AS45" s="468"/>
      <c r="AT45" s="468"/>
      <c r="AU45" s="468"/>
      <c r="AV45" s="468"/>
      <c r="AW45" s="468"/>
      <c r="AX45" s="468"/>
      <c r="AY45" s="468"/>
      <c r="AZ45" s="468"/>
    </row>
    <row r="46" ht="14.25" customHeight="1">
      <c r="A46" s="352">
        <v>19.0</v>
      </c>
      <c r="B46" s="194">
        <v>5.0</v>
      </c>
      <c r="C46" s="268" t="s">
        <v>256</v>
      </c>
      <c r="D46" s="352"/>
      <c r="E46" s="352"/>
      <c r="F46" s="352"/>
      <c r="G46" s="729">
        <v>1.0</v>
      </c>
      <c r="H46" s="618" t="s">
        <v>4832</v>
      </c>
      <c r="I46" s="618" t="s">
        <v>4833</v>
      </c>
      <c r="J46" s="497" t="s">
        <v>4834</v>
      </c>
      <c r="K46" s="497" t="s">
        <v>4835</v>
      </c>
      <c r="L46" s="498">
        <v>42939.0</v>
      </c>
      <c r="M46" s="497" t="s">
        <v>350</v>
      </c>
      <c r="N46" s="502"/>
      <c r="O46" s="498"/>
      <c r="P46" s="497" t="s">
        <v>25</v>
      </c>
      <c r="Q46" s="352" t="s">
        <v>345</v>
      </c>
      <c r="R46" s="352" t="s">
        <v>4836</v>
      </c>
      <c r="S46" s="352"/>
      <c r="T46" s="352" t="s">
        <v>11</v>
      </c>
      <c r="U46" s="352" t="s">
        <v>15</v>
      </c>
      <c r="V46" s="183"/>
      <c r="W46" s="183"/>
      <c r="X46" s="183"/>
      <c r="Y46" s="183"/>
      <c r="Z46" s="183"/>
      <c r="AA46" s="183"/>
      <c r="AB46" s="823"/>
      <c r="AC46" s="823"/>
      <c r="AD46" s="823"/>
      <c r="AE46" s="823"/>
      <c r="AF46" s="823"/>
      <c r="AG46" s="502"/>
      <c r="AH46" s="502"/>
      <c r="AI46" s="502"/>
      <c r="AJ46" s="502"/>
      <c r="AK46" s="502"/>
      <c r="AL46" s="502"/>
      <c r="AM46" s="502"/>
      <c r="AN46" s="502"/>
      <c r="AO46" s="502"/>
      <c r="AP46" s="502"/>
      <c r="AQ46" s="502"/>
      <c r="AR46" s="502"/>
      <c r="AS46" s="502"/>
      <c r="AT46" s="502"/>
      <c r="AU46" s="502"/>
      <c r="AV46" s="502"/>
      <c r="AW46" s="824"/>
      <c r="AX46" s="824"/>
      <c r="AY46" s="824"/>
      <c r="AZ46" s="824"/>
    </row>
    <row r="47" ht="14.25" customHeight="1">
      <c r="A47" s="352">
        <v>20.0</v>
      </c>
      <c r="B47" s="194">
        <v>5.0</v>
      </c>
      <c r="C47" s="268" t="s">
        <v>256</v>
      </c>
      <c r="D47" s="352"/>
      <c r="E47" s="352"/>
      <c r="F47" s="352" t="s">
        <v>334</v>
      </c>
      <c r="G47" s="729">
        <v>1.0</v>
      </c>
      <c r="H47" s="618" t="s">
        <v>4837</v>
      </c>
      <c r="I47" s="618" t="s">
        <v>4838</v>
      </c>
      <c r="J47" s="497" t="s">
        <v>4839</v>
      </c>
      <c r="K47" s="497" t="s">
        <v>4840</v>
      </c>
      <c r="L47" s="498">
        <v>42958.0</v>
      </c>
      <c r="M47" s="497" t="s">
        <v>338</v>
      </c>
      <c r="N47" s="502"/>
      <c r="O47" s="498"/>
      <c r="P47" s="497" t="s">
        <v>37</v>
      </c>
      <c r="Q47" s="352" t="s">
        <v>345</v>
      </c>
      <c r="R47" s="352" t="s">
        <v>4841</v>
      </c>
      <c r="S47" s="352" t="s">
        <v>4842</v>
      </c>
      <c r="T47" s="352" t="s">
        <v>11</v>
      </c>
      <c r="U47" s="352" t="s">
        <v>15</v>
      </c>
      <c r="V47" s="183"/>
      <c r="W47" s="183"/>
      <c r="X47" s="183"/>
      <c r="Y47" s="183"/>
      <c r="Z47" s="183"/>
      <c r="AA47" s="183"/>
      <c r="AB47" s="823"/>
      <c r="AC47" s="823"/>
      <c r="AD47" s="823"/>
      <c r="AE47" s="823"/>
      <c r="AF47" s="823"/>
      <c r="AG47" s="502"/>
      <c r="AH47" s="502"/>
      <c r="AI47" s="502"/>
      <c r="AJ47" s="502"/>
      <c r="AK47" s="502"/>
      <c r="AL47" s="502"/>
      <c r="AM47" s="502"/>
      <c r="AN47" s="502"/>
      <c r="AO47" s="502"/>
      <c r="AP47" s="502"/>
      <c r="AQ47" s="502"/>
      <c r="AR47" s="502"/>
      <c r="AS47" s="502"/>
      <c r="AT47" s="502"/>
      <c r="AU47" s="502"/>
      <c r="AV47" s="502"/>
      <c r="AW47" s="824"/>
      <c r="AX47" s="824"/>
      <c r="AY47" s="824"/>
      <c r="AZ47" s="824"/>
    </row>
    <row r="48" ht="22.5" customHeight="1">
      <c r="A48" s="268">
        <v>21.0</v>
      </c>
      <c r="B48" s="194"/>
      <c r="C48" s="268"/>
      <c r="D48" s="268"/>
      <c r="E48" s="268"/>
      <c r="F48" s="268"/>
      <c r="G48" s="723"/>
      <c r="H48" s="267"/>
      <c r="I48" s="267"/>
      <c r="J48" s="268"/>
      <c r="K48" s="268"/>
      <c r="L48" s="269"/>
      <c r="M48" s="268"/>
      <c r="N48" s="268"/>
      <c r="O48" s="269"/>
      <c r="P48" s="268"/>
      <c r="Q48" s="268"/>
      <c r="R48" s="268"/>
      <c r="S48" s="268"/>
      <c r="T48" s="268"/>
      <c r="U48" s="268"/>
      <c r="V48" s="205"/>
      <c r="W48" s="173"/>
      <c r="X48" s="173"/>
      <c r="Y48" s="173"/>
      <c r="Z48" s="173"/>
      <c r="AA48" s="173"/>
      <c r="AB48" s="173"/>
      <c r="AC48" s="173"/>
      <c r="AD48" s="173"/>
      <c r="AE48" s="173"/>
      <c r="AF48" s="173"/>
      <c r="AG48" s="468"/>
      <c r="AH48" s="468"/>
      <c r="AI48" s="468"/>
      <c r="AJ48" s="468"/>
      <c r="AK48" s="468"/>
      <c r="AL48" s="468"/>
      <c r="AM48" s="468"/>
      <c r="AN48" s="468"/>
      <c r="AO48" s="468"/>
      <c r="AP48" s="468"/>
      <c r="AQ48" s="468"/>
      <c r="AR48" s="468"/>
      <c r="AS48" s="468"/>
      <c r="AT48" s="468"/>
      <c r="AU48" s="468"/>
      <c r="AV48" s="468"/>
      <c r="AW48" s="468"/>
      <c r="AX48" s="468"/>
      <c r="AY48" s="468"/>
      <c r="AZ48" s="468"/>
    </row>
    <row r="49" ht="22.5" customHeight="1">
      <c r="A49" s="268">
        <v>22.0</v>
      </c>
      <c r="B49" s="194"/>
      <c r="C49" s="268"/>
      <c r="D49" s="268"/>
      <c r="E49" s="268"/>
      <c r="F49" s="268"/>
      <c r="G49" s="723"/>
      <c r="H49" s="267"/>
      <c r="I49" s="267"/>
      <c r="J49" s="268"/>
      <c r="K49" s="268"/>
      <c r="L49" s="269"/>
      <c r="M49" s="268"/>
      <c r="N49" s="268"/>
      <c r="O49" s="269"/>
      <c r="P49" s="268"/>
      <c r="Q49" s="268"/>
      <c r="R49" s="268"/>
      <c r="S49" s="268"/>
      <c r="T49" s="268"/>
      <c r="U49" s="268"/>
      <c r="V49" s="205"/>
      <c r="W49" s="205"/>
      <c r="X49" s="173"/>
      <c r="Y49" s="173"/>
      <c r="Z49" s="173"/>
      <c r="AA49" s="173"/>
      <c r="AB49" s="173"/>
      <c r="AC49" s="173"/>
      <c r="AD49" s="173"/>
      <c r="AE49" s="173"/>
      <c r="AF49" s="173"/>
      <c r="AG49" s="468"/>
      <c r="AH49" s="468"/>
      <c r="AI49" s="468"/>
      <c r="AJ49" s="468"/>
      <c r="AK49" s="468"/>
      <c r="AL49" s="468"/>
      <c r="AM49" s="468"/>
      <c r="AN49" s="468"/>
      <c r="AO49" s="468"/>
      <c r="AP49" s="468"/>
      <c r="AQ49" s="468"/>
      <c r="AR49" s="468"/>
      <c r="AS49" s="468"/>
      <c r="AT49" s="468"/>
      <c r="AU49" s="468"/>
      <c r="AV49" s="468"/>
      <c r="AW49" s="468"/>
      <c r="AX49" s="468"/>
      <c r="AY49" s="468"/>
      <c r="AZ49" s="468"/>
    </row>
    <row r="50" ht="22.5" customHeight="1">
      <c r="A50" s="268">
        <v>23.0</v>
      </c>
      <c r="B50" s="194"/>
      <c r="C50" s="268"/>
      <c r="D50" s="268"/>
      <c r="E50" s="268"/>
      <c r="F50" s="268"/>
      <c r="G50" s="723"/>
      <c r="H50" s="267"/>
      <c r="I50" s="267"/>
      <c r="J50" s="468"/>
      <c r="K50" s="468"/>
      <c r="L50" s="469"/>
      <c r="M50" s="468"/>
      <c r="N50" s="468"/>
      <c r="O50" s="469"/>
      <c r="P50" s="468"/>
      <c r="Q50" s="268"/>
      <c r="R50" s="268"/>
      <c r="S50" s="268"/>
      <c r="T50" s="466"/>
      <c r="U50" s="268"/>
      <c r="V50" s="173"/>
      <c r="W50" s="173"/>
      <c r="X50" s="173"/>
      <c r="Y50" s="173"/>
      <c r="Z50" s="173"/>
      <c r="AA50" s="173"/>
      <c r="AB50" s="173"/>
      <c r="AC50" s="173"/>
      <c r="AD50" s="173"/>
      <c r="AE50" s="173"/>
      <c r="AF50" s="173"/>
      <c r="AG50" s="468"/>
      <c r="AH50" s="468"/>
      <c r="AI50" s="468"/>
      <c r="AJ50" s="468"/>
      <c r="AK50" s="468"/>
      <c r="AL50" s="468"/>
      <c r="AM50" s="468"/>
      <c r="AN50" s="468"/>
      <c r="AO50" s="468"/>
      <c r="AP50" s="468"/>
      <c r="AQ50" s="468"/>
      <c r="AR50" s="468"/>
      <c r="AS50" s="468"/>
      <c r="AT50" s="468"/>
      <c r="AU50" s="468"/>
      <c r="AV50" s="468"/>
      <c r="AW50" s="468"/>
      <c r="AX50" s="468"/>
      <c r="AY50" s="468"/>
      <c r="AZ50" s="468"/>
    </row>
    <row r="51" ht="22.5" customHeight="1">
      <c r="A51" s="268">
        <v>24.0</v>
      </c>
      <c r="B51" s="194"/>
      <c r="C51" s="268"/>
      <c r="D51" s="268"/>
      <c r="E51" s="268"/>
      <c r="F51" s="268"/>
      <c r="G51" s="723"/>
      <c r="H51" s="267"/>
      <c r="I51" s="267"/>
      <c r="J51" s="468"/>
      <c r="K51" s="468"/>
      <c r="L51" s="827"/>
      <c r="M51" s="468"/>
      <c r="N51" s="468"/>
      <c r="O51" s="469"/>
      <c r="P51" s="468"/>
      <c r="Q51" s="268"/>
      <c r="R51" s="268"/>
      <c r="S51" s="268"/>
      <c r="T51" s="466"/>
      <c r="U51" s="268"/>
      <c r="V51" s="173"/>
      <c r="W51" s="173"/>
      <c r="X51" s="173"/>
      <c r="Y51" s="173"/>
      <c r="Z51" s="173"/>
      <c r="AA51" s="173"/>
      <c r="AB51" s="173"/>
      <c r="AC51" s="173"/>
      <c r="AD51" s="173"/>
      <c r="AE51" s="173"/>
      <c r="AF51" s="173"/>
      <c r="AG51" s="468"/>
      <c r="AH51" s="468"/>
      <c r="AI51" s="468"/>
      <c r="AJ51" s="468"/>
      <c r="AK51" s="468"/>
      <c r="AL51" s="468"/>
      <c r="AM51" s="468"/>
      <c r="AN51" s="468"/>
      <c r="AO51" s="468"/>
      <c r="AP51" s="468"/>
      <c r="AQ51" s="468"/>
      <c r="AR51" s="468"/>
      <c r="AS51" s="468"/>
      <c r="AT51" s="468"/>
      <c r="AU51" s="468"/>
      <c r="AV51" s="468"/>
      <c r="AW51" s="468"/>
      <c r="AX51" s="468"/>
      <c r="AY51" s="468"/>
      <c r="AZ51" s="468"/>
    </row>
    <row r="52" ht="18.75" customHeight="1">
      <c r="A52" s="819" t="s">
        <v>4843</v>
      </c>
      <c r="B52" s="25"/>
      <c r="C52" s="25"/>
      <c r="D52" s="25"/>
      <c r="E52" s="25"/>
      <c r="F52" s="25"/>
      <c r="G52" s="25"/>
      <c r="H52" s="25"/>
      <c r="I52" s="25"/>
      <c r="J52" s="25"/>
      <c r="K52" s="26"/>
      <c r="L52" s="820"/>
      <c r="M52" s="821"/>
      <c r="N52" s="821"/>
      <c r="O52" s="820"/>
      <c r="P52" s="821"/>
      <c r="Q52" s="821"/>
      <c r="R52" s="821"/>
      <c r="S52" s="821"/>
      <c r="T52" s="821"/>
      <c r="U52" s="821"/>
      <c r="V52" s="822"/>
      <c r="W52" s="822"/>
      <c r="X52" s="822"/>
      <c r="Y52" s="822"/>
      <c r="Z52" s="822"/>
      <c r="AA52" s="822"/>
      <c r="AB52" s="822"/>
      <c r="AC52" s="822"/>
      <c r="AD52" s="822"/>
      <c r="AE52" s="822"/>
      <c r="AF52" s="822"/>
      <c r="AG52" s="414"/>
      <c r="AH52" s="414"/>
      <c r="AI52" s="414"/>
      <c r="AJ52" s="414"/>
      <c r="AK52" s="414"/>
      <c r="AL52" s="414"/>
      <c r="AM52" s="414"/>
      <c r="AN52" s="414"/>
      <c r="AO52" s="414"/>
      <c r="AP52" s="414"/>
      <c r="AQ52" s="414"/>
      <c r="AR52" s="414"/>
      <c r="AS52" s="414"/>
      <c r="AT52" s="414"/>
      <c r="AU52" s="414"/>
      <c r="AV52" s="414"/>
      <c r="AW52" s="414"/>
      <c r="AX52" s="414"/>
      <c r="AY52" s="414"/>
      <c r="AZ52" s="414"/>
    </row>
    <row r="53" ht="22.5" customHeight="1">
      <c r="A53" s="268">
        <v>1.0</v>
      </c>
      <c r="B53" s="194">
        <v>1.0</v>
      </c>
      <c r="C53" s="268" t="s">
        <v>258</v>
      </c>
      <c r="D53" s="268"/>
      <c r="E53" s="268"/>
      <c r="F53" s="268"/>
      <c r="G53" s="723">
        <v>1.0</v>
      </c>
      <c r="H53" s="267" t="s">
        <v>4844</v>
      </c>
      <c r="I53" s="267" t="s">
        <v>4845</v>
      </c>
      <c r="J53" s="268" t="s">
        <v>4846</v>
      </c>
      <c r="K53" s="268" t="s">
        <v>4847</v>
      </c>
      <c r="L53" s="269">
        <v>42790.0</v>
      </c>
      <c r="M53" s="268" t="s">
        <v>338</v>
      </c>
      <c r="N53" s="268" t="s">
        <v>154</v>
      </c>
      <c r="O53" s="269">
        <v>44312.0</v>
      </c>
      <c r="P53" s="268" t="s">
        <v>66</v>
      </c>
      <c r="Q53" s="268" t="s">
        <v>238</v>
      </c>
      <c r="R53" s="268" t="s">
        <v>4848</v>
      </c>
      <c r="S53" s="268" t="s">
        <v>4849</v>
      </c>
      <c r="T53" s="268" t="s">
        <v>11</v>
      </c>
      <c r="U53" s="268" t="s">
        <v>15</v>
      </c>
      <c r="V53" s="173"/>
      <c r="W53" s="173"/>
      <c r="X53" s="173"/>
      <c r="Y53" s="173" t="s">
        <v>4850</v>
      </c>
      <c r="Z53" s="173" t="s">
        <v>4851</v>
      </c>
      <c r="AA53" s="173" t="s">
        <v>4852</v>
      </c>
      <c r="AB53" s="173" t="s">
        <v>4853</v>
      </c>
      <c r="AC53" s="173" t="s">
        <v>4854</v>
      </c>
      <c r="AD53" s="173"/>
      <c r="AE53" s="173"/>
      <c r="AF53" s="173"/>
      <c r="AG53" s="468"/>
      <c r="AH53" s="468"/>
      <c r="AI53" s="468"/>
      <c r="AJ53" s="468"/>
      <c r="AK53" s="468"/>
      <c r="AL53" s="468"/>
      <c r="AM53" s="468"/>
      <c r="AN53" s="468"/>
      <c r="AO53" s="468"/>
      <c r="AP53" s="468"/>
      <c r="AQ53" s="468"/>
      <c r="AR53" s="468"/>
      <c r="AS53" s="468"/>
      <c r="AT53" s="468"/>
      <c r="AU53" s="468"/>
      <c r="AV53" s="468"/>
      <c r="AW53" s="468"/>
      <c r="AX53" s="468"/>
      <c r="AY53" s="468"/>
      <c r="AZ53" s="468"/>
    </row>
    <row r="54" ht="22.5" customHeight="1">
      <c r="A54" s="268">
        <v>2.0</v>
      </c>
      <c r="B54" s="194">
        <v>1.0</v>
      </c>
      <c r="C54" s="268" t="s">
        <v>258</v>
      </c>
      <c r="D54" s="268"/>
      <c r="E54" s="268"/>
      <c r="F54" s="268"/>
      <c r="G54" s="723">
        <v>1.0</v>
      </c>
      <c r="H54" s="267" t="s">
        <v>4855</v>
      </c>
      <c r="I54" s="267" t="s">
        <v>4856</v>
      </c>
      <c r="J54" s="268" t="s">
        <v>361</v>
      </c>
      <c r="K54" s="268" t="s">
        <v>4857</v>
      </c>
      <c r="L54" s="269">
        <v>42730.0</v>
      </c>
      <c r="M54" s="268" t="s">
        <v>338</v>
      </c>
      <c r="N54" s="268" t="s">
        <v>151</v>
      </c>
      <c r="O54" s="269">
        <v>44930.0</v>
      </c>
      <c r="P54" s="268" t="s">
        <v>9</v>
      </c>
      <c r="Q54" s="268" t="s">
        <v>238</v>
      </c>
      <c r="R54" s="268" t="s">
        <v>4858</v>
      </c>
      <c r="S54" s="268"/>
      <c r="T54" s="268" t="s">
        <v>11</v>
      </c>
      <c r="U54" s="268" t="s">
        <v>21</v>
      </c>
      <c r="V54" s="173" t="s">
        <v>4859</v>
      </c>
      <c r="W54" s="173"/>
      <c r="X54" s="173"/>
      <c r="Y54" s="173" t="s">
        <v>4860</v>
      </c>
      <c r="Z54" s="173" t="s">
        <v>4861</v>
      </c>
      <c r="AA54" s="173" t="s">
        <v>4862</v>
      </c>
      <c r="AB54" s="173"/>
      <c r="AC54" s="173"/>
      <c r="AD54" s="173"/>
      <c r="AE54" s="173"/>
      <c r="AF54" s="173"/>
      <c r="AG54" s="468"/>
      <c r="AH54" s="468"/>
      <c r="AI54" s="468"/>
      <c r="AJ54" s="468"/>
      <c r="AK54" s="468"/>
      <c r="AL54" s="468"/>
      <c r="AM54" s="468"/>
      <c r="AN54" s="468"/>
      <c r="AO54" s="468"/>
      <c r="AP54" s="468"/>
      <c r="AQ54" s="468"/>
      <c r="AR54" s="468"/>
      <c r="AS54" s="468"/>
      <c r="AT54" s="468"/>
      <c r="AU54" s="468"/>
      <c r="AV54" s="468"/>
      <c r="AW54" s="468"/>
      <c r="AX54" s="468"/>
      <c r="AY54" s="468"/>
      <c r="AZ54" s="468"/>
    </row>
    <row r="55" ht="22.5" customHeight="1">
      <c r="A55" s="268">
        <v>3.0</v>
      </c>
      <c r="B55" s="194">
        <v>1.0</v>
      </c>
      <c r="C55" s="268" t="s">
        <v>258</v>
      </c>
      <c r="D55" s="268"/>
      <c r="E55" s="268"/>
      <c r="F55" s="268"/>
      <c r="G55" s="723">
        <v>1.0</v>
      </c>
      <c r="H55" s="267" t="s">
        <v>4863</v>
      </c>
      <c r="I55" s="267" t="s">
        <v>4864</v>
      </c>
      <c r="J55" s="268" t="s">
        <v>336</v>
      </c>
      <c r="K55" s="268" t="s">
        <v>4865</v>
      </c>
      <c r="L55" s="269">
        <v>42759.0</v>
      </c>
      <c r="M55" s="268" t="s">
        <v>350</v>
      </c>
      <c r="N55" s="268" t="s">
        <v>154</v>
      </c>
      <c r="O55" s="269">
        <v>44790.0</v>
      </c>
      <c r="P55" s="268" t="s">
        <v>133</v>
      </c>
      <c r="Q55" s="268" t="s">
        <v>240</v>
      </c>
      <c r="R55" s="268"/>
      <c r="S55" s="268"/>
      <c r="T55" s="268" t="s">
        <v>11</v>
      </c>
      <c r="U55" s="268" t="s">
        <v>15</v>
      </c>
      <c r="V55" s="173"/>
      <c r="W55" s="173"/>
      <c r="X55" s="173"/>
      <c r="Y55" s="173" t="s">
        <v>4866</v>
      </c>
      <c r="Z55" s="173" t="s">
        <v>4867</v>
      </c>
      <c r="AA55" s="173" t="s">
        <v>4868</v>
      </c>
      <c r="AB55" s="173"/>
      <c r="AC55" s="173"/>
      <c r="AD55" s="173"/>
      <c r="AE55" s="173"/>
      <c r="AF55" s="173"/>
      <c r="AG55" s="468"/>
      <c r="AH55" s="468"/>
      <c r="AI55" s="468"/>
      <c r="AJ55" s="468"/>
      <c r="AK55" s="468"/>
      <c r="AL55" s="468"/>
      <c r="AM55" s="468"/>
      <c r="AN55" s="468"/>
      <c r="AO55" s="468"/>
      <c r="AP55" s="468"/>
      <c r="AQ55" s="468"/>
      <c r="AR55" s="468"/>
      <c r="AS55" s="468"/>
      <c r="AT55" s="468"/>
      <c r="AU55" s="468"/>
      <c r="AV55" s="468"/>
      <c r="AW55" s="468"/>
      <c r="AX55" s="468"/>
      <c r="AY55" s="468"/>
      <c r="AZ55" s="468"/>
    </row>
    <row r="56" ht="22.5" customHeight="1">
      <c r="A56" s="268">
        <v>4.0</v>
      </c>
      <c r="B56" s="194">
        <v>1.0</v>
      </c>
      <c r="C56" s="268" t="s">
        <v>258</v>
      </c>
      <c r="D56" s="268"/>
      <c r="E56" s="268"/>
      <c r="F56" s="268"/>
      <c r="G56" s="723">
        <v>1.0</v>
      </c>
      <c r="H56" s="267" t="s">
        <v>4869</v>
      </c>
      <c r="I56" s="267" t="s">
        <v>4870</v>
      </c>
      <c r="J56" s="268" t="s">
        <v>4871</v>
      </c>
      <c r="K56" s="268" t="s">
        <v>4872</v>
      </c>
      <c r="L56" s="269">
        <v>42825.0</v>
      </c>
      <c r="M56" s="268" t="s">
        <v>350</v>
      </c>
      <c r="N56" s="268" t="s">
        <v>153</v>
      </c>
      <c r="O56" s="269">
        <v>45155.0</v>
      </c>
      <c r="P56" s="268" t="s">
        <v>9</v>
      </c>
      <c r="Q56" s="268" t="s">
        <v>242</v>
      </c>
      <c r="R56" s="268" t="s">
        <v>4873</v>
      </c>
      <c r="S56" s="268"/>
      <c r="T56" s="268" t="s">
        <v>11</v>
      </c>
      <c r="U56" s="268" t="s">
        <v>10</v>
      </c>
      <c r="V56" s="173"/>
      <c r="W56" s="173"/>
      <c r="X56" s="173"/>
      <c r="Y56" s="173" t="s">
        <v>4874</v>
      </c>
      <c r="Z56" s="173" t="s">
        <v>4875</v>
      </c>
      <c r="AA56" s="173"/>
      <c r="AB56" s="173"/>
      <c r="AC56" s="173"/>
      <c r="AD56" s="173"/>
      <c r="AE56" s="173"/>
      <c r="AF56" s="173"/>
      <c r="AG56" s="468"/>
      <c r="AH56" s="468"/>
      <c r="AI56" s="468"/>
      <c r="AJ56" s="468"/>
      <c r="AK56" s="468"/>
      <c r="AL56" s="468"/>
      <c r="AM56" s="468"/>
      <c r="AN56" s="468"/>
      <c r="AO56" s="468"/>
      <c r="AP56" s="468"/>
      <c r="AQ56" s="468"/>
      <c r="AR56" s="468"/>
      <c r="AS56" s="468"/>
      <c r="AT56" s="468"/>
      <c r="AU56" s="468"/>
      <c r="AV56" s="468"/>
      <c r="AW56" s="468"/>
      <c r="AX56" s="468"/>
      <c r="AY56" s="468"/>
      <c r="AZ56" s="468"/>
    </row>
    <row r="57" ht="22.5" customHeight="1">
      <c r="A57" s="268">
        <v>5.0</v>
      </c>
      <c r="B57" s="194">
        <v>1.0</v>
      </c>
      <c r="C57" s="268" t="s">
        <v>258</v>
      </c>
      <c r="D57" s="268"/>
      <c r="E57" s="268"/>
      <c r="F57" s="268"/>
      <c r="G57" s="723">
        <v>1.0</v>
      </c>
      <c r="H57" s="267" t="s">
        <v>4876</v>
      </c>
      <c r="I57" s="267" t="s">
        <v>4877</v>
      </c>
      <c r="J57" s="268" t="s">
        <v>1575</v>
      </c>
      <c r="K57" s="268" t="s">
        <v>4878</v>
      </c>
      <c r="L57" s="269">
        <v>42961.0</v>
      </c>
      <c r="M57" s="268" t="s">
        <v>350</v>
      </c>
      <c r="N57" s="268" t="s">
        <v>151</v>
      </c>
      <c r="O57" s="269">
        <v>44062.0</v>
      </c>
      <c r="P57" s="268" t="s">
        <v>66</v>
      </c>
      <c r="Q57" s="268" t="s">
        <v>242</v>
      </c>
      <c r="R57" s="268" t="s">
        <v>4879</v>
      </c>
      <c r="S57" s="268"/>
      <c r="T57" s="268" t="s">
        <v>11</v>
      </c>
      <c r="U57" s="268" t="s">
        <v>10</v>
      </c>
      <c r="V57" s="205"/>
      <c r="W57" s="205"/>
      <c r="X57" s="173"/>
      <c r="Y57" s="173" t="s">
        <v>4880</v>
      </c>
      <c r="Z57" s="173" t="s">
        <v>4881</v>
      </c>
      <c r="AA57" s="173" t="s">
        <v>4882</v>
      </c>
      <c r="AB57" s="173" t="s">
        <v>4883</v>
      </c>
      <c r="AC57" s="173" t="s">
        <v>4884</v>
      </c>
      <c r="AD57" s="173"/>
      <c r="AE57" s="173"/>
      <c r="AF57" s="173"/>
      <c r="AG57" s="468"/>
      <c r="AH57" s="468"/>
      <c r="AI57" s="468"/>
      <c r="AJ57" s="468"/>
      <c r="AK57" s="468"/>
      <c r="AL57" s="468"/>
      <c r="AM57" s="468"/>
      <c r="AN57" s="468"/>
      <c r="AO57" s="468"/>
      <c r="AP57" s="468"/>
      <c r="AQ57" s="468"/>
      <c r="AR57" s="468"/>
      <c r="AS57" s="468"/>
      <c r="AT57" s="468"/>
      <c r="AU57" s="468"/>
      <c r="AV57" s="468"/>
      <c r="AW57" s="468"/>
      <c r="AX57" s="468"/>
      <c r="AY57" s="468"/>
      <c r="AZ57" s="468"/>
    </row>
    <row r="58" ht="22.5" customHeight="1">
      <c r="A58" s="268">
        <v>6.0</v>
      </c>
      <c r="B58" s="194">
        <v>1.0</v>
      </c>
      <c r="C58" s="268" t="s">
        <v>258</v>
      </c>
      <c r="D58" s="268"/>
      <c r="E58" s="268"/>
      <c r="F58" s="268"/>
      <c r="G58" s="723">
        <v>1.0</v>
      </c>
      <c r="H58" s="267" t="s">
        <v>4885</v>
      </c>
      <c r="I58" s="267" t="s">
        <v>4886</v>
      </c>
      <c r="J58" s="268" t="s">
        <v>1142</v>
      </c>
      <c r="K58" s="268" t="s">
        <v>4887</v>
      </c>
      <c r="L58" s="269">
        <v>42770.0</v>
      </c>
      <c r="M58" s="268" t="s">
        <v>350</v>
      </c>
      <c r="N58" s="268" t="s">
        <v>151</v>
      </c>
      <c r="O58" s="269">
        <v>44426.0</v>
      </c>
      <c r="P58" s="268" t="s">
        <v>121</v>
      </c>
      <c r="Q58" s="268" t="s">
        <v>242</v>
      </c>
      <c r="R58" s="268" t="s">
        <v>4888</v>
      </c>
      <c r="S58" s="268"/>
      <c r="T58" s="268" t="s">
        <v>11</v>
      </c>
      <c r="U58" s="268" t="s">
        <v>15</v>
      </c>
      <c r="V58" s="173"/>
      <c r="W58" s="173"/>
      <c r="X58" s="173"/>
      <c r="Y58" s="173" t="s">
        <v>4889</v>
      </c>
      <c r="Z58" s="173" t="s">
        <v>4890</v>
      </c>
      <c r="AA58" s="173" t="s">
        <v>4891</v>
      </c>
      <c r="AB58" s="173" t="s">
        <v>4892</v>
      </c>
      <c r="AC58" s="173"/>
      <c r="AD58" s="173"/>
      <c r="AE58" s="173"/>
      <c r="AF58" s="173"/>
      <c r="AG58" s="468"/>
      <c r="AH58" s="468"/>
      <c r="AI58" s="468"/>
      <c r="AJ58" s="468"/>
      <c r="AK58" s="468"/>
      <c r="AL58" s="468"/>
      <c r="AM58" s="468"/>
      <c r="AN58" s="468"/>
      <c r="AO58" s="468"/>
      <c r="AP58" s="468"/>
      <c r="AQ58" s="468"/>
      <c r="AR58" s="468"/>
      <c r="AS58" s="468"/>
      <c r="AT58" s="468"/>
      <c r="AU58" s="468"/>
      <c r="AV58" s="468"/>
      <c r="AW58" s="468"/>
      <c r="AX58" s="468"/>
      <c r="AY58" s="468"/>
      <c r="AZ58" s="468"/>
    </row>
    <row r="59" ht="22.5" customHeight="1">
      <c r="A59" s="268">
        <v>7.0</v>
      </c>
      <c r="B59" s="194">
        <v>1.0</v>
      </c>
      <c r="C59" s="268" t="s">
        <v>258</v>
      </c>
      <c r="D59" s="268"/>
      <c r="E59" s="268"/>
      <c r="F59" s="268"/>
      <c r="G59" s="723">
        <v>1.0</v>
      </c>
      <c r="H59" s="267" t="s">
        <v>4893</v>
      </c>
      <c r="I59" s="267" t="s">
        <v>4894</v>
      </c>
      <c r="J59" s="268" t="s">
        <v>4895</v>
      </c>
      <c r="K59" s="268" t="s">
        <v>3252</v>
      </c>
      <c r="L59" s="269">
        <v>42759.0</v>
      </c>
      <c r="M59" s="268" t="s">
        <v>350</v>
      </c>
      <c r="N59" s="268" t="s">
        <v>154</v>
      </c>
      <c r="O59" s="269">
        <v>44676.0</v>
      </c>
      <c r="P59" s="268" t="s">
        <v>115</v>
      </c>
      <c r="Q59" s="268" t="s">
        <v>246</v>
      </c>
      <c r="R59" s="268" t="s">
        <v>4896</v>
      </c>
      <c r="S59" s="268"/>
      <c r="T59" s="268" t="s">
        <v>11</v>
      </c>
      <c r="U59" s="268" t="s">
        <v>15</v>
      </c>
      <c r="V59" s="173"/>
      <c r="W59" s="205"/>
      <c r="X59" s="173"/>
      <c r="Y59" s="205" t="s">
        <v>4897</v>
      </c>
      <c r="Z59" s="205" t="s">
        <v>4898</v>
      </c>
      <c r="AA59" s="205" t="s">
        <v>4899</v>
      </c>
      <c r="AB59" s="205" t="s">
        <v>4900</v>
      </c>
      <c r="AC59" s="173"/>
      <c r="AD59" s="173"/>
      <c r="AE59" s="173"/>
      <c r="AF59" s="173"/>
      <c r="AG59" s="468"/>
      <c r="AH59" s="468"/>
      <c r="AI59" s="468"/>
      <c r="AJ59" s="468"/>
      <c r="AK59" s="468"/>
      <c r="AL59" s="468"/>
      <c r="AM59" s="468"/>
      <c r="AN59" s="468"/>
      <c r="AO59" s="468"/>
      <c r="AP59" s="468"/>
      <c r="AQ59" s="468"/>
      <c r="AR59" s="468"/>
      <c r="AS59" s="468"/>
      <c r="AT59" s="468"/>
      <c r="AU59" s="468"/>
      <c r="AV59" s="468"/>
      <c r="AW59" s="468"/>
      <c r="AX59" s="468"/>
      <c r="AY59" s="468"/>
      <c r="AZ59" s="468"/>
    </row>
    <row r="60" ht="22.5" customHeight="1">
      <c r="A60" s="268">
        <v>8.0</v>
      </c>
      <c r="B60" s="194">
        <v>1.0</v>
      </c>
      <c r="C60" s="268" t="s">
        <v>258</v>
      </c>
      <c r="D60" s="268"/>
      <c r="E60" s="268"/>
      <c r="F60" s="268"/>
      <c r="G60" s="723">
        <v>1.0</v>
      </c>
      <c r="H60" s="267" t="s">
        <v>4901</v>
      </c>
      <c r="I60" s="267" t="s">
        <v>4902</v>
      </c>
      <c r="J60" s="268" t="s">
        <v>336</v>
      </c>
      <c r="K60" s="268" t="s">
        <v>2605</v>
      </c>
      <c r="L60" s="269">
        <v>42695.0</v>
      </c>
      <c r="M60" s="268" t="s">
        <v>338</v>
      </c>
      <c r="N60" s="268" t="s">
        <v>152</v>
      </c>
      <c r="O60" s="269">
        <v>43836.0</v>
      </c>
      <c r="P60" s="268" t="s">
        <v>133</v>
      </c>
      <c r="Q60" s="268" t="s">
        <v>246</v>
      </c>
      <c r="R60" s="268" t="s">
        <v>4903</v>
      </c>
      <c r="S60" s="268" t="s">
        <v>4904</v>
      </c>
      <c r="T60" s="268" t="s">
        <v>11</v>
      </c>
      <c r="U60" s="268" t="s">
        <v>15</v>
      </c>
      <c r="V60" s="173" t="s">
        <v>334</v>
      </c>
      <c r="W60" s="173"/>
      <c r="X60" s="173"/>
      <c r="Y60" s="173" t="s">
        <v>4905</v>
      </c>
      <c r="Z60" s="173" t="s">
        <v>4906</v>
      </c>
      <c r="AA60" s="173" t="s">
        <v>4907</v>
      </c>
      <c r="AB60" s="173" t="s">
        <v>4908</v>
      </c>
      <c r="AC60" s="173" t="s">
        <v>4909</v>
      </c>
      <c r="AD60" s="173"/>
      <c r="AE60" s="173"/>
      <c r="AF60" s="173"/>
      <c r="AG60" s="468"/>
      <c r="AH60" s="468"/>
      <c r="AI60" s="468"/>
      <c r="AJ60" s="468"/>
      <c r="AK60" s="468"/>
      <c r="AL60" s="468"/>
      <c r="AM60" s="468"/>
      <c r="AN60" s="468"/>
      <c r="AO60" s="468"/>
      <c r="AP60" s="468"/>
      <c r="AQ60" s="468"/>
      <c r="AR60" s="468"/>
      <c r="AS60" s="468"/>
      <c r="AT60" s="468"/>
      <c r="AU60" s="468"/>
      <c r="AV60" s="468"/>
      <c r="AW60" s="468"/>
      <c r="AX60" s="468"/>
      <c r="AY60" s="468"/>
      <c r="AZ60" s="468"/>
    </row>
    <row r="61" ht="22.5" customHeight="1">
      <c r="A61" s="268">
        <v>9.0</v>
      </c>
      <c r="B61" s="194">
        <v>1.0</v>
      </c>
      <c r="C61" s="268" t="s">
        <v>258</v>
      </c>
      <c r="D61" s="268"/>
      <c r="E61" s="268"/>
      <c r="F61" s="268"/>
      <c r="G61" s="723">
        <v>1.0</v>
      </c>
      <c r="H61" s="267" t="s">
        <v>4910</v>
      </c>
      <c r="I61" s="267" t="s">
        <v>4911</v>
      </c>
      <c r="J61" s="268" t="s">
        <v>1385</v>
      </c>
      <c r="K61" s="268" t="s">
        <v>4912</v>
      </c>
      <c r="L61" s="269">
        <v>42690.0</v>
      </c>
      <c r="M61" s="268" t="s">
        <v>338</v>
      </c>
      <c r="N61" s="268" t="s">
        <v>154</v>
      </c>
      <c r="O61" s="269">
        <v>44790.0</v>
      </c>
      <c r="P61" s="268" t="s">
        <v>115</v>
      </c>
      <c r="Q61" s="268" t="s">
        <v>246</v>
      </c>
      <c r="R61" s="268"/>
      <c r="S61" s="268"/>
      <c r="T61" s="268" t="s">
        <v>11</v>
      </c>
      <c r="U61" s="268" t="s">
        <v>21</v>
      </c>
      <c r="V61" s="173"/>
      <c r="W61" s="173"/>
      <c r="X61" s="173"/>
      <c r="Y61" s="173" t="s">
        <v>4913</v>
      </c>
      <c r="Z61" s="173" t="s">
        <v>4914</v>
      </c>
      <c r="AA61" s="173" t="s">
        <v>4915</v>
      </c>
      <c r="AB61" s="173"/>
      <c r="AC61" s="173"/>
      <c r="AD61" s="173"/>
      <c r="AE61" s="173"/>
      <c r="AF61" s="173"/>
      <c r="AG61" s="468"/>
      <c r="AH61" s="468"/>
      <c r="AI61" s="468"/>
      <c r="AJ61" s="468"/>
      <c r="AK61" s="468"/>
      <c r="AL61" s="468"/>
      <c r="AM61" s="468"/>
      <c r="AN61" s="468"/>
      <c r="AO61" s="468"/>
      <c r="AP61" s="468"/>
      <c r="AQ61" s="468"/>
      <c r="AR61" s="468"/>
      <c r="AS61" s="468"/>
      <c r="AT61" s="468"/>
      <c r="AU61" s="468"/>
      <c r="AV61" s="468"/>
      <c r="AW61" s="468"/>
      <c r="AX61" s="468"/>
      <c r="AY61" s="468"/>
      <c r="AZ61" s="468"/>
    </row>
    <row r="62" ht="22.5" customHeight="1">
      <c r="A62" s="268">
        <v>10.0</v>
      </c>
      <c r="B62" s="194">
        <v>1.0</v>
      </c>
      <c r="C62" s="268" t="s">
        <v>258</v>
      </c>
      <c r="D62" s="268"/>
      <c r="E62" s="268"/>
      <c r="F62" s="268"/>
      <c r="G62" s="723">
        <v>1.0</v>
      </c>
      <c r="H62" s="267" t="s">
        <v>4916</v>
      </c>
      <c r="I62" s="267" t="s">
        <v>4917</v>
      </c>
      <c r="J62" s="268" t="s">
        <v>4918</v>
      </c>
      <c r="K62" s="268" t="s">
        <v>4919</v>
      </c>
      <c r="L62" s="269">
        <v>42779.0</v>
      </c>
      <c r="M62" s="268" t="s">
        <v>350</v>
      </c>
      <c r="N62" s="268" t="s">
        <v>154</v>
      </c>
      <c r="O62" s="269">
        <v>44426.0</v>
      </c>
      <c r="P62" s="268" t="s">
        <v>119</v>
      </c>
      <c r="Q62" s="268" t="s">
        <v>246</v>
      </c>
      <c r="R62" s="268"/>
      <c r="S62" s="268"/>
      <c r="T62" s="268" t="s">
        <v>11</v>
      </c>
      <c r="U62" s="268" t="s">
        <v>15</v>
      </c>
      <c r="V62" s="173"/>
      <c r="W62" s="173"/>
      <c r="X62" s="173"/>
      <c r="Y62" s="173" t="s">
        <v>4920</v>
      </c>
      <c r="Z62" s="173" t="s">
        <v>4921</v>
      </c>
      <c r="AA62" s="173" t="s">
        <v>4922</v>
      </c>
      <c r="AB62" s="173" t="s">
        <v>4923</v>
      </c>
      <c r="AC62" s="173"/>
      <c r="AD62" s="173"/>
      <c r="AE62" s="173"/>
      <c r="AF62" s="173"/>
      <c r="AG62" s="468"/>
      <c r="AH62" s="468"/>
      <c r="AI62" s="468"/>
      <c r="AJ62" s="468"/>
      <c r="AK62" s="468"/>
      <c r="AL62" s="468"/>
      <c r="AM62" s="468"/>
      <c r="AN62" s="468"/>
      <c r="AO62" s="468"/>
      <c r="AP62" s="468"/>
      <c r="AQ62" s="468"/>
      <c r="AR62" s="468"/>
      <c r="AS62" s="468"/>
      <c r="AT62" s="468"/>
      <c r="AU62" s="468"/>
      <c r="AV62" s="468"/>
      <c r="AW62" s="468"/>
      <c r="AX62" s="468"/>
      <c r="AY62" s="468"/>
      <c r="AZ62" s="468"/>
    </row>
    <row r="63" ht="22.5" customHeight="1">
      <c r="A63" s="268">
        <v>11.0</v>
      </c>
      <c r="B63" s="194">
        <v>1.0</v>
      </c>
      <c r="C63" s="268" t="s">
        <v>258</v>
      </c>
      <c r="D63" s="268"/>
      <c r="E63" s="268"/>
      <c r="F63" s="268"/>
      <c r="G63" s="723">
        <v>1.0</v>
      </c>
      <c r="H63" s="267" t="s">
        <v>4924</v>
      </c>
      <c r="I63" s="267" t="s">
        <v>4925</v>
      </c>
      <c r="J63" s="268" t="s">
        <v>621</v>
      </c>
      <c r="K63" s="268" t="s">
        <v>4926</v>
      </c>
      <c r="L63" s="269">
        <v>42852.0</v>
      </c>
      <c r="M63" s="268" t="s">
        <v>338</v>
      </c>
      <c r="N63" s="268" t="s">
        <v>151</v>
      </c>
      <c r="O63" s="269">
        <v>45519.0</v>
      </c>
      <c r="P63" s="268" t="s">
        <v>133</v>
      </c>
      <c r="Q63" s="268" t="s">
        <v>246</v>
      </c>
      <c r="R63" s="268"/>
      <c r="S63" s="268"/>
      <c r="T63" s="466" t="s">
        <v>22</v>
      </c>
      <c r="U63" s="268" t="s">
        <v>15</v>
      </c>
      <c r="V63" s="173"/>
      <c r="W63" s="173"/>
      <c r="X63" s="173"/>
      <c r="Y63" s="173" t="s">
        <v>4927</v>
      </c>
      <c r="Z63" s="173"/>
      <c r="AA63" s="173"/>
      <c r="AB63" s="173"/>
      <c r="AC63" s="173"/>
      <c r="AD63" s="173"/>
      <c r="AE63" s="173"/>
      <c r="AF63" s="173"/>
      <c r="AG63" s="468"/>
      <c r="AH63" s="468"/>
      <c r="AI63" s="468"/>
      <c r="AJ63" s="468"/>
      <c r="AK63" s="468"/>
      <c r="AL63" s="468"/>
      <c r="AM63" s="468"/>
      <c r="AN63" s="468"/>
      <c r="AO63" s="468"/>
      <c r="AP63" s="468"/>
      <c r="AQ63" s="468"/>
      <c r="AR63" s="468"/>
      <c r="AS63" s="468"/>
      <c r="AT63" s="468"/>
      <c r="AU63" s="468"/>
      <c r="AV63" s="468"/>
      <c r="AW63" s="468"/>
      <c r="AX63" s="468"/>
      <c r="AY63" s="468"/>
      <c r="AZ63" s="468"/>
    </row>
    <row r="64" ht="22.5" customHeight="1">
      <c r="A64" s="268">
        <v>12.0</v>
      </c>
      <c r="B64" s="194">
        <v>1.0</v>
      </c>
      <c r="C64" s="268" t="s">
        <v>258</v>
      </c>
      <c r="D64" s="268"/>
      <c r="E64" s="268"/>
      <c r="F64" s="268"/>
      <c r="G64" s="723">
        <v>1.0</v>
      </c>
      <c r="H64" s="267" t="s">
        <v>4928</v>
      </c>
      <c r="I64" s="267" t="s">
        <v>4929</v>
      </c>
      <c r="J64" s="268" t="s">
        <v>4930</v>
      </c>
      <c r="K64" s="268" t="s">
        <v>4931</v>
      </c>
      <c r="L64" s="269">
        <v>42934.0</v>
      </c>
      <c r="M64" s="268" t="s">
        <v>350</v>
      </c>
      <c r="N64" s="268" t="s">
        <v>151</v>
      </c>
      <c r="O64" s="269">
        <v>45155.0</v>
      </c>
      <c r="P64" s="268" t="s">
        <v>92</v>
      </c>
      <c r="Q64" s="268" t="s">
        <v>249</v>
      </c>
      <c r="R64" s="268" t="s">
        <v>4932</v>
      </c>
      <c r="S64" s="268"/>
      <c r="T64" s="466" t="s">
        <v>26</v>
      </c>
      <c r="U64" s="268" t="s">
        <v>15</v>
      </c>
      <c r="V64" s="173"/>
      <c r="W64" s="173"/>
      <c r="X64" s="173"/>
      <c r="Y64" s="173" t="s">
        <v>4933</v>
      </c>
      <c r="Z64" s="173" t="s">
        <v>4934</v>
      </c>
      <c r="AA64" s="173"/>
      <c r="AB64" s="173"/>
      <c r="AC64" s="173"/>
      <c r="AD64" s="173"/>
      <c r="AE64" s="173"/>
      <c r="AF64" s="173"/>
      <c r="AG64" s="468"/>
      <c r="AH64" s="468"/>
      <c r="AI64" s="468"/>
      <c r="AJ64" s="468"/>
      <c r="AK64" s="468"/>
      <c r="AL64" s="468"/>
      <c r="AM64" s="468"/>
      <c r="AN64" s="468"/>
      <c r="AO64" s="468"/>
      <c r="AP64" s="468"/>
      <c r="AQ64" s="468"/>
      <c r="AR64" s="468"/>
      <c r="AS64" s="468"/>
      <c r="AT64" s="468"/>
      <c r="AU64" s="468"/>
      <c r="AV64" s="468"/>
      <c r="AW64" s="468"/>
      <c r="AX64" s="468"/>
      <c r="AY64" s="468"/>
      <c r="AZ64" s="468"/>
    </row>
    <row r="65" ht="22.5" customHeight="1">
      <c r="A65" s="268">
        <v>13.0</v>
      </c>
      <c r="B65" s="194">
        <v>1.0</v>
      </c>
      <c r="C65" s="268" t="s">
        <v>258</v>
      </c>
      <c r="D65" s="268"/>
      <c r="E65" s="268"/>
      <c r="F65" s="268"/>
      <c r="G65" s="723">
        <v>1.0</v>
      </c>
      <c r="H65" s="267" t="s">
        <v>4935</v>
      </c>
      <c r="I65" s="267" t="s">
        <v>4936</v>
      </c>
      <c r="J65" s="268" t="s">
        <v>4937</v>
      </c>
      <c r="K65" s="268" t="s">
        <v>408</v>
      </c>
      <c r="L65" s="269">
        <v>42750.0</v>
      </c>
      <c r="M65" s="268" t="s">
        <v>350</v>
      </c>
      <c r="N65" s="268" t="s">
        <v>152</v>
      </c>
      <c r="O65" s="269">
        <v>44312.0</v>
      </c>
      <c r="P65" s="268" t="s">
        <v>115</v>
      </c>
      <c r="Q65" s="268" t="s">
        <v>249</v>
      </c>
      <c r="R65" s="268"/>
      <c r="S65" s="268"/>
      <c r="T65" s="268" t="s">
        <v>11</v>
      </c>
      <c r="U65" s="268" t="s">
        <v>15</v>
      </c>
      <c r="V65" s="173"/>
      <c r="W65" s="173"/>
      <c r="X65" s="173"/>
      <c r="Y65" s="173" t="s">
        <v>4938</v>
      </c>
      <c r="Z65" s="173" t="s">
        <v>4939</v>
      </c>
      <c r="AA65" s="173" t="s">
        <v>4940</v>
      </c>
      <c r="AB65" s="173" t="s">
        <v>4941</v>
      </c>
      <c r="AC65" s="173" t="s">
        <v>4942</v>
      </c>
      <c r="AD65" s="173"/>
      <c r="AE65" s="173"/>
      <c r="AF65" s="173"/>
      <c r="AG65" s="268"/>
      <c r="AH65" s="268"/>
      <c r="AI65" s="468"/>
      <c r="AJ65" s="468"/>
      <c r="AK65" s="468"/>
      <c r="AL65" s="468"/>
      <c r="AM65" s="468"/>
      <c r="AN65" s="468"/>
      <c r="AO65" s="468"/>
      <c r="AP65" s="468"/>
      <c r="AQ65" s="468"/>
      <c r="AR65" s="468"/>
      <c r="AS65" s="468"/>
      <c r="AT65" s="468"/>
      <c r="AU65" s="468"/>
      <c r="AV65" s="468"/>
      <c r="AW65" s="468"/>
      <c r="AX65" s="468"/>
      <c r="AY65" s="468"/>
      <c r="AZ65" s="468"/>
    </row>
    <row r="66" ht="22.5" customHeight="1">
      <c r="A66" s="268">
        <v>14.0</v>
      </c>
      <c r="B66" s="194">
        <v>1.0</v>
      </c>
      <c r="C66" s="268" t="s">
        <v>258</v>
      </c>
      <c r="D66" s="268"/>
      <c r="E66" s="268"/>
      <c r="F66" s="268"/>
      <c r="G66" s="723">
        <v>1.0</v>
      </c>
      <c r="H66" s="267" t="s">
        <v>4943</v>
      </c>
      <c r="I66" s="267" t="s">
        <v>4944</v>
      </c>
      <c r="J66" s="268" t="s">
        <v>4945</v>
      </c>
      <c r="K66" s="268" t="s">
        <v>4946</v>
      </c>
      <c r="L66" s="269">
        <v>42878.0</v>
      </c>
      <c r="M66" s="268" t="s">
        <v>350</v>
      </c>
      <c r="N66" s="268" t="s">
        <v>151</v>
      </c>
      <c r="O66" s="269">
        <v>44062.0</v>
      </c>
      <c r="P66" s="268" t="s">
        <v>133</v>
      </c>
      <c r="Q66" s="268" t="s">
        <v>249</v>
      </c>
      <c r="R66" s="268"/>
      <c r="S66" s="268"/>
      <c r="T66" s="268" t="s">
        <v>11</v>
      </c>
      <c r="U66" s="268" t="s">
        <v>15</v>
      </c>
      <c r="V66" s="205"/>
      <c r="W66" s="205"/>
      <c r="X66" s="173"/>
      <c r="Y66" s="173" t="s">
        <v>4947</v>
      </c>
      <c r="Z66" s="173" t="s">
        <v>4948</v>
      </c>
      <c r="AA66" s="173" t="s">
        <v>4949</v>
      </c>
      <c r="AB66" s="173" t="s">
        <v>4950</v>
      </c>
      <c r="AC66" s="173" t="s">
        <v>4951</v>
      </c>
      <c r="AD66" s="173"/>
      <c r="AE66" s="173"/>
      <c r="AF66" s="173"/>
      <c r="AG66" s="468"/>
      <c r="AH66" s="468"/>
      <c r="AI66" s="468"/>
      <c r="AJ66" s="468"/>
      <c r="AK66" s="468"/>
      <c r="AL66" s="468"/>
      <c r="AM66" s="468"/>
      <c r="AN66" s="468"/>
      <c r="AO66" s="468"/>
      <c r="AP66" s="468"/>
      <c r="AQ66" s="468"/>
      <c r="AR66" s="468"/>
      <c r="AS66" s="468"/>
      <c r="AT66" s="468"/>
      <c r="AU66" s="468"/>
      <c r="AV66" s="468"/>
      <c r="AW66" s="468"/>
      <c r="AX66" s="468"/>
      <c r="AY66" s="468"/>
      <c r="AZ66" s="468"/>
    </row>
    <row r="67" ht="22.5" customHeight="1">
      <c r="A67" s="268">
        <v>15.0</v>
      </c>
      <c r="B67" s="194">
        <v>1.0</v>
      </c>
      <c r="C67" s="268" t="s">
        <v>258</v>
      </c>
      <c r="D67" s="268"/>
      <c r="E67" s="268"/>
      <c r="F67" s="268"/>
      <c r="G67" s="723">
        <v>1.0</v>
      </c>
      <c r="H67" s="267" t="s">
        <v>4952</v>
      </c>
      <c r="I67" s="267" t="s">
        <v>4953</v>
      </c>
      <c r="J67" s="268" t="s">
        <v>4954</v>
      </c>
      <c r="K67" s="268" t="s">
        <v>4955</v>
      </c>
      <c r="L67" s="269">
        <v>42909.0</v>
      </c>
      <c r="M67" s="268" t="s">
        <v>350</v>
      </c>
      <c r="N67" s="268" t="s">
        <v>151</v>
      </c>
      <c r="O67" s="269">
        <v>45519.0</v>
      </c>
      <c r="P67" s="268" t="s">
        <v>9</v>
      </c>
      <c r="Q67" s="268" t="s">
        <v>249</v>
      </c>
      <c r="R67" s="268"/>
      <c r="S67" s="268"/>
      <c r="T67" s="268" t="s">
        <v>11</v>
      </c>
      <c r="U67" s="268" t="s">
        <v>15</v>
      </c>
      <c r="V67" s="173"/>
      <c r="W67" s="173"/>
      <c r="X67" s="173"/>
      <c r="Y67" s="173" t="s">
        <v>4956</v>
      </c>
      <c r="Z67" s="173"/>
      <c r="AA67" s="173"/>
      <c r="AB67" s="173"/>
      <c r="AC67" s="173"/>
      <c r="AD67" s="173"/>
      <c r="AE67" s="173"/>
      <c r="AF67" s="173"/>
      <c r="AG67" s="468"/>
      <c r="AH67" s="468"/>
      <c r="AI67" s="468"/>
      <c r="AJ67" s="468"/>
      <c r="AK67" s="468"/>
      <c r="AL67" s="468"/>
      <c r="AM67" s="468"/>
      <c r="AN67" s="468"/>
      <c r="AO67" s="468"/>
      <c r="AP67" s="468"/>
      <c r="AQ67" s="468"/>
      <c r="AR67" s="468"/>
      <c r="AS67" s="468"/>
      <c r="AT67" s="468"/>
      <c r="AU67" s="468"/>
      <c r="AV67" s="468"/>
      <c r="AW67" s="468"/>
      <c r="AX67" s="468"/>
      <c r="AY67" s="468"/>
      <c r="AZ67" s="468"/>
    </row>
    <row r="68" ht="22.5" customHeight="1">
      <c r="A68" s="268">
        <v>16.0</v>
      </c>
      <c r="B68" s="194">
        <v>1.0</v>
      </c>
      <c r="C68" s="268" t="s">
        <v>258</v>
      </c>
      <c r="D68" s="268"/>
      <c r="E68" s="268"/>
      <c r="F68" s="268"/>
      <c r="G68" s="723">
        <v>1.0</v>
      </c>
      <c r="H68" s="267" t="s">
        <v>4957</v>
      </c>
      <c r="I68" s="267" t="s">
        <v>4958</v>
      </c>
      <c r="J68" s="268" t="s">
        <v>590</v>
      </c>
      <c r="K68" s="268" t="s">
        <v>4959</v>
      </c>
      <c r="L68" s="269">
        <v>42715.0</v>
      </c>
      <c r="M68" s="268" t="s">
        <v>338</v>
      </c>
      <c r="N68" s="268" t="s">
        <v>152</v>
      </c>
      <c r="O68" s="269">
        <v>45700.0</v>
      </c>
      <c r="P68" s="268" t="s">
        <v>115</v>
      </c>
      <c r="Q68" s="268" t="s">
        <v>249</v>
      </c>
      <c r="R68" s="268" t="s">
        <v>4960</v>
      </c>
      <c r="S68" s="268"/>
      <c r="T68" s="466" t="s">
        <v>16</v>
      </c>
      <c r="U68" s="268" t="s">
        <v>15</v>
      </c>
      <c r="V68" s="173"/>
      <c r="W68" s="173"/>
      <c r="X68" s="173"/>
      <c r="Y68" s="173" t="s">
        <v>4961</v>
      </c>
      <c r="Z68" s="173"/>
      <c r="AA68" s="173"/>
      <c r="AB68" s="173"/>
      <c r="AC68" s="173"/>
      <c r="AD68" s="173"/>
      <c r="AE68" s="173"/>
      <c r="AF68" s="173"/>
      <c r="AG68" s="468"/>
      <c r="AH68" s="468"/>
      <c r="AI68" s="468"/>
      <c r="AJ68" s="468"/>
      <c r="AK68" s="468"/>
      <c r="AL68" s="468"/>
      <c r="AM68" s="468"/>
      <c r="AN68" s="468"/>
      <c r="AO68" s="468"/>
      <c r="AP68" s="468"/>
      <c r="AQ68" s="468"/>
      <c r="AR68" s="468"/>
      <c r="AS68" s="468"/>
      <c r="AT68" s="468"/>
      <c r="AU68" s="468"/>
      <c r="AV68" s="468"/>
      <c r="AW68" s="468"/>
      <c r="AX68" s="468"/>
      <c r="AY68" s="468"/>
      <c r="AZ68" s="468"/>
    </row>
    <row r="69" ht="22.5" customHeight="1">
      <c r="A69" s="268">
        <v>17.0</v>
      </c>
      <c r="B69" s="194">
        <v>1.0</v>
      </c>
      <c r="C69" s="268" t="s">
        <v>258</v>
      </c>
      <c r="D69" s="268"/>
      <c r="E69" s="268"/>
      <c r="F69" s="268"/>
      <c r="G69" s="723">
        <v>1.0</v>
      </c>
      <c r="H69" s="267" t="s">
        <v>4962</v>
      </c>
      <c r="I69" s="267" t="s">
        <v>4963</v>
      </c>
      <c r="J69" s="268" t="s">
        <v>442</v>
      </c>
      <c r="K69" s="268" t="s">
        <v>4964</v>
      </c>
      <c r="L69" s="269">
        <v>42926.0</v>
      </c>
      <c r="M69" s="268" t="s">
        <v>338</v>
      </c>
      <c r="N69" s="268" t="s">
        <v>151</v>
      </c>
      <c r="O69" s="269">
        <v>45155.0</v>
      </c>
      <c r="P69" s="268" t="s">
        <v>9</v>
      </c>
      <c r="Q69" s="268" t="s">
        <v>242</v>
      </c>
      <c r="R69" s="268"/>
      <c r="S69" s="268"/>
      <c r="T69" s="268" t="s">
        <v>11</v>
      </c>
      <c r="U69" s="268" t="s">
        <v>15</v>
      </c>
      <c r="V69" s="173"/>
      <c r="W69" s="173"/>
      <c r="X69" s="173"/>
      <c r="Y69" s="173" t="s">
        <v>4965</v>
      </c>
      <c r="Z69" s="173" t="s">
        <v>4966</v>
      </c>
      <c r="AA69" s="173"/>
      <c r="AB69" s="173"/>
      <c r="AC69" s="173"/>
      <c r="AD69" s="173"/>
      <c r="AE69" s="173"/>
      <c r="AF69" s="173"/>
      <c r="AG69" s="468"/>
      <c r="AH69" s="468"/>
      <c r="AI69" s="468"/>
      <c r="AJ69" s="468"/>
      <c r="AK69" s="468"/>
      <c r="AL69" s="468"/>
      <c r="AM69" s="468"/>
      <c r="AN69" s="468"/>
      <c r="AO69" s="468"/>
      <c r="AP69" s="468"/>
      <c r="AQ69" s="468"/>
      <c r="AR69" s="468"/>
      <c r="AS69" s="468"/>
      <c r="AT69" s="468"/>
      <c r="AU69" s="468"/>
      <c r="AV69" s="468"/>
      <c r="AW69" s="468"/>
      <c r="AX69" s="468"/>
      <c r="AY69" s="468"/>
      <c r="AZ69" s="468"/>
    </row>
    <row r="70" ht="22.5" customHeight="1">
      <c r="A70" s="268">
        <v>18.0</v>
      </c>
      <c r="B70" s="194">
        <v>1.0</v>
      </c>
      <c r="C70" s="268" t="s">
        <v>258</v>
      </c>
      <c r="D70" s="268"/>
      <c r="E70" s="268"/>
      <c r="F70" s="268"/>
      <c r="G70" s="723">
        <v>1.0</v>
      </c>
      <c r="H70" s="267" t="s">
        <v>4967</v>
      </c>
      <c r="I70" s="267" t="s">
        <v>4968</v>
      </c>
      <c r="J70" s="268" t="s">
        <v>1992</v>
      </c>
      <c r="K70" s="268" t="s">
        <v>4969</v>
      </c>
      <c r="L70" s="269">
        <v>42688.0</v>
      </c>
      <c r="M70" s="268" t="s">
        <v>338</v>
      </c>
      <c r="N70" s="268" t="s">
        <v>154</v>
      </c>
      <c r="O70" s="269">
        <v>44930.0</v>
      </c>
      <c r="P70" s="268" t="s">
        <v>125</v>
      </c>
      <c r="Q70" s="268" t="s">
        <v>242</v>
      </c>
      <c r="R70" s="268"/>
      <c r="S70" s="268"/>
      <c r="T70" s="268" t="s">
        <v>11</v>
      </c>
      <c r="U70" s="268" t="s">
        <v>21</v>
      </c>
      <c r="V70" s="173"/>
      <c r="W70" s="173"/>
      <c r="X70" s="173"/>
      <c r="Y70" s="173" t="s">
        <v>4970</v>
      </c>
      <c r="Z70" s="173" t="s">
        <v>4971</v>
      </c>
      <c r="AA70" s="173" t="s">
        <v>4972</v>
      </c>
      <c r="AB70" s="173"/>
      <c r="AC70" s="173"/>
      <c r="AD70" s="173"/>
      <c r="AE70" s="173"/>
      <c r="AF70" s="173"/>
      <c r="AG70" s="268"/>
      <c r="AH70" s="268"/>
      <c r="AI70" s="268"/>
      <c r="AJ70" s="268"/>
      <c r="AK70" s="268"/>
      <c r="AL70" s="468"/>
      <c r="AM70" s="468"/>
      <c r="AN70" s="468"/>
      <c r="AO70" s="468"/>
      <c r="AP70" s="468"/>
      <c r="AQ70" s="468"/>
      <c r="AR70" s="468"/>
      <c r="AS70" s="468"/>
      <c r="AT70" s="468"/>
      <c r="AU70" s="468"/>
      <c r="AV70" s="468"/>
      <c r="AW70" s="468"/>
      <c r="AX70" s="468"/>
      <c r="AY70" s="468"/>
      <c r="AZ70" s="468"/>
    </row>
    <row r="71" ht="14.25" customHeight="1">
      <c r="A71" s="352">
        <v>19.0</v>
      </c>
      <c r="B71" s="194">
        <v>1.0</v>
      </c>
      <c r="C71" s="268" t="s">
        <v>258</v>
      </c>
      <c r="D71" s="352"/>
      <c r="E71" s="352"/>
      <c r="F71" s="352"/>
      <c r="G71" s="729">
        <v>1.0</v>
      </c>
      <c r="H71" s="618" t="s">
        <v>4973</v>
      </c>
      <c r="I71" s="618" t="s">
        <v>4974</v>
      </c>
      <c r="J71" s="497" t="s">
        <v>4975</v>
      </c>
      <c r="K71" s="497" t="s">
        <v>4976</v>
      </c>
      <c r="L71" s="498">
        <v>42965.0</v>
      </c>
      <c r="M71" s="497" t="s">
        <v>338</v>
      </c>
      <c r="N71" s="502"/>
      <c r="O71" s="498"/>
      <c r="P71" s="497" t="s">
        <v>115</v>
      </c>
      <c r="Q71" s="352" t="s">
        <v>345</v>
      </c>
      <c r="R71" s="352" t="s">
        <v>4977</v>
      </c>
      <c r="S71" s="352"/>
      <c r="T71" s="352" t="s">
        <v>22</v>
      </c>
      <c r="U71" s="352" t="s">
        <v>21</v>
      </c>
      <c r="V71" s="183"/>
      <c r="W71" s="183"/>
      <c r="X71" s="183"/>
      <c r="Y71" s="183"/>
      <c r="Z71" s="183"/>
      <c r="AA71" s="183"/>
      <c r="AB71" s="823"/>
      <c r="AC71" s="823"/>
      <c r="AD71" s="823"/>
      <c r="AE71" s="823"/>
      <c r="AF71" s="823"/>
      <c r="AG71" s="502"/>
      <c r="AH71" s="502"/>
      <c r="AI71" s="502"/>
      <c r="AJ71" s="502"/>
      <c r="AK71" s="502"/>
      <c r="AL71" s="502"/>
      <c r="AM71" s="502"/>
      <c r="AN71" s="502"/>
      <c r="AO71" s="502"/>
      <c r="AP71" s="502"/>
      <c r="AQ71" s="502"/>
      <c r="AR71" s="502"/>
      <c r="AS71" s="502"/>
      <c r="AT71" s="502"/>
      <c r="AU71" s="502"/>
      <c r="AV71" s="502"/>
      <c r="AW71" s="824"/>
      <c r="AX71" s="824"/>
      <c r="AY71" s="824"/>
      <c r="AZ71" s="824"/>
    </row>
    <row r="72" ht="14.25" customHeight="1">
      <c r="A72" s="484">
        <v>20.0</v>
      </c>
      <c r="B72" s="194">
        <v>1.0</v>
      </c>
      <c r="C72" s="268" t="s">
        <v>258</v>
      </c>
      <c r="D72" s="484"/>
      <c r="E72" s="484"/>
      <c r="F72" s="484"/>
      <c r="G72" s="774">
        <v>1.0</v>
      </c>
      <c r="H72" s="625" t="s">
        <v>4978</v>
      </c>
      <c r="I72" s="625"/>
      <c r="J72" s="487" t="s">
        <v>855</v>
      </c>
      <c r="K72" s="487" t="s">
        <v>4979</v>
      </c>
      <c r="L72" s="488">
        <v>42744.0</v>
      </c>
      <c r="M72" s="487" t="s">
        <v>350</v>
      </c>
      <c r="N72" s="494"/>
      <c r="O72" s="488"/>
      <c r="P72" s="487" t="s">
        <v>115</v>
      </c>
      <c r="Q72" s="484" t="s">
        <v>345</v>
      </c>
      <c r="R72" s="484" t="s">
        <v>4980</v>
      </c>
      <c r="S72" s="484"/>
      <c r="T72" s="484" t="s">
        <v>11</v>
      </c>
      <c r="U72" s="484" t="s">
        <v>15</v>
      </c>
      <c r="V72" s="491"/>
      <c r="W72" s="491"/>
      <c r="X72" s="491"/>
      <c r="Y72" s="491"/>
      <c r="Z72" s="491"/>
      <c r="AA72" s="491"/>
      <c r="AB72" s="825"/>
      <c r="AC72" s="825"/>
      <c r="AD72" s="825"/>
      <c r="AE72" s="825"/>
      <c r="AF72" s="825"/>
      <c r="AG72" s="494"/>
      <c r="AH72" s="494"/>
      <c r="AI72" s="494"/>
      <c r="AJ72" s="494"/>
      <c r="AK72" s="494"/>
      <c r="AL72" s="494"/>
      <c r="AM72" s="494"/>
      <c r="AN72" s="494"/>
      <c r="AO72" s="494"/>
      <c r="AP72" s="494"/>
      <c r="AQ72" s="494"/>
      <c r="AR72" s="494"/>
      <c r="AS72" s="494"/>
      <c r="AT72" s="494"/>
      <c r="AU72" s="494"/>
      <c r="AV72" s="494"/>
      <c r="AW72" s="826"/>
      <c r="AX72" s="826"/>
      <c r="AY72" s="826"/>
      <c r="AZ72" s="826"/>
    </row>
    <row r="73" ht="14.25" customHeight="1">
      <c r="A73" s="352">
        <v>21.0</v>
      </c>
      <c r="B73" s="194">
        <v>1.0</v>
      </c>
      <c r="C73" s="268" t="s">
        <v>258</v>
      </c>
      <c r="D73" s="352"/>
      <c r="E73" s="352"/>
      <c r="F73" s="352"/>
      <c r="G73" s="729">
        <v>1.0</v>
      </c>
      <c r="H73" s="618" t="s">
        <v>4981</v>
      </c>
      <c r="I73" s="618" t="s">
        <v>4982</v>
      </c>
      <c r="J73" s="497" t="s">
        <v>1495</v>
      </c>
      <c r="K73" s="497" t="s">
        <v>4983</v>
      </c>
      <c r="L73" s="498">
        <v>42733.0</v>
      </c>
      <c r="M73" s="497" t="s">
        <v>338</v>
      </c>
      <c r="N73" s="502"/>
      <c r="O73" s="498"/>
      <c r="P73" s="497" t="s">
        <v>133</v>
      </c>
      <c r="Q73" s="352" t="s">
        <v>345</v>
      </c>
      <c r="R73" s="352" t="s">
        <v>4984</v>
      </c>
      <c r="S73" s="352"/>
      <c r="T73" s="352" t="s">
        <v>22</v>
      </c>
      <c r="U73" s="352" t="s">
        <v>15</v>
      </c>
      <c r="V73" s="183"/>
      <c r="W73" s="183"/>
      <c r="X73" s="183"/>
      <c r="Y73" s="183"/>
      <c r="Z73" s="183"/>
      <c r="AA73" s="183"/>
      <c r="AB73" s="823"/>
      <c r="AC73" s="823"/>
      <c r="AD73" s="823"/>
      <c r="AE73" s="823"/>
      <c r="AF73" s="823"/>
      <c r="AG73" s="502"/>
      <c r="AH73" s="502"/>
      <c r="AI73" s="502"/>
      <c r="AJ73" s="502"/>
      <c r="AK73" s="502"/>
      <c r="AL73" s="502"/>
      <c r="AM73" s="502"/>
      <c r="AN73" s="502"/>
      <c r="AO73" s="502"/>
      <c r="AP73" s="502"/>
      <c r="AQ73" s="502"/>
      <c r="AR73" s="502"/>
      <c r="AS73" s="502"/>
      <c r="AT73" s="502"/>
      <c r="AU73" s="502"/>
      <c r="AV73" s="502"/>
      <c r="AW73" s="824"/>
      <c r="AX73" s="824"/>
      <c r="AY73" s="824"/>
      <c r="AZ73" s="824"/>
    </row>
    <row r="74" ht="14.25" customHeight="1">
      <c r="A74" s="352">
        <v>22.0</v>
      </c>
      <c r="B74" s="194">
        <v>1.0</v>
      </c>
      <c r="C74" s="268" t="s">
        <v>258</v>
      </c>
      <c r="D74" s="352"/>
      <c r="E74" s="352"/>
      <c r="F74" s="352"/>
      <c r="G74" s="729">
        <v>1.0</v>
      </c>
      <c r="H74" s="618" t="s">
        <v>4985</v>
      </c>
      <c r="I74" s="618" t="s">
        <v>4986</v>
      </c>
      <c r="J74" s="497" t="s">
        <v>470</v>
      </c>
      <c r="K74" s="497" t="s">
        <v>4987</v>
      </c>
      <c r="L74" s="498">
        <v>42802.0</v>
      </c>
      <c r="M74" s="497" t="s">
        <v>338</v>
      </c>
      <c r="N74" s="502"/>
      <c r="O74" s="498"/>
      <c r="P74" s="497" t="s">
        <v>133</v>
      </c>
      <c r="Q74" s="352" t="s">
        <v>345</v>
      </c>
      <c r="R74" s="352" t="s">
        <v>4988</v>
      </c>
      <c r="S74" s="352"/>
      <c r="T74" s="352" t="s">
        <v>11</v>
      </c>
      <c r="U74" s="352"/>
      <c r="V74" s="183"/>
      <c r="W74" s="183"/>
      <c r="X74" s="183"/>
      <c r="Y74" s="183"/>
      <c r="Z74" s="183"/>
      <c r="AA74" s="183"/>
      <c r="AB74" s="823"/>
      <c r="AC74" s="823"/>
      <c r="AD74" s="823"/>
      <c r="AE74" s="823"/>
      <c r="AF74" s="823"/>
      <c r="AG74" s="502"/>
      <c r="AH74" s="502"/>
      <c r="AI74" s="502"/>
      <c r="AJ74" s="502"/>
      <c r="AK74" s="502"/>
      <c r="AL74" s="502"/>
      <c r="AM74" s="502"/>
      <c r="AN74" s="502"/>
      <c r="AO74" s="502"/>
      <c r="AP74" s="502"/>
      <c r="AQ74" s="502"/>
      <c r="AR74" s="502"/>
      <c r="AS74" s="502"/>
      <c r="AT74" s="502"/>
      <c r="AU74" s="502"/>
      <c r="AV74" s="502"/>
      <c r="AW74" s="824"/>
      <c r="AX74" s="824"/>
      <c r="AY74" s="824"/>
      <c r="AZ74" s="824"/>
    </row>
    <row r="75" ht="22.5" customHeight="1">
      <c r="A75" s="268">
        <v>23.0</v>
      </c>
      <c r="B75" s="194"/>
      <c r="C75" s="268"/>
      <c r="D75" s="268"/>
      <c r="E75" s="268"/>
      <c r="F75" s="268"/>
      <c r="G75" s="723"/>
      <c r="H75" s="828"/>
      <c r="I75" s="267"/>
      <c r="J75" s="468"/>
      <c r="K75" s="468"/>
      <c r="L75" s="469"/>
      <c r="M75" s="468"/>
      <c r="N75" s="468"/>
      <c r="O75" s="469"/>
      <c r="P75" s="468"/>
      <c r="Q75" s="268"/>
      <c r="R75" s="268"/>
      <c r="S75" s="268"/>
      <c r="T75" s="268"/>
      <c r="U75" s="268"/>
      <c r="V75" s="173"/>
      <c r="W75" s="173"/>
      <c r="X75" s="173"/>
      <c r="Y75" s="173"/>
      <c r="Z75" s="173"/>
      <c r="AA75" s="173"/>
      <c r="AB75" s="205"/>
      <c r="AC75" s="205"/>
      <c r="AD75" s="205"/>
      <c r="AE75" s="205"/>
      <c r="AF75" s="205"/>
      <c r="AG75" s="468"/>
      <c r="AH75" s="468"/>
      <c r="AI75" s="468"/>
      <c r="AJ75" s="468"/>
      <c r="AK75" s="468"/>
      <c r="AL75" s="468"/>
      <c r="AM75" s="468"/>
      <c r="AN75" s="468"/>
      <c r="AO75" s="468"/>
      <c r="AP75" s="468"/>
      <c r="AQ75" s="468"/>
      <c r="AR75" s="468"/>
      <c r="AS75" s="468"/>
      <c r="AT75" s="468"/>
      <c r="AU75" s="468"/>
      <c r="AV75" s="468"/>
      <c r="AW75" s="468"/>
      <c r="AX75" s="468"/>
      <c r="AY75" s="468"/>
      <c r="AZ75" s="468"/>
    </row>
    <row r="76" ht="22.5" customHeight="1">
      <c r="A76" s="268">
        <v>24.0</v>
      </c>
      <c r="B76" s="194"/>
      <c r="C76" s="268"/>
      <c r="D76" s="268"/>
      <c r="E76" s="268"/>
      <c r="F76" s="268"/>
      <c r="G76" s="723"/>
      <c r="H76" s="267"/>
      <c r="I76" s="267"/>
      <c r="J76" s="468"/>
      <c r="K76" s="468"/>
      <c r="L76" s="469"/>
      <c r="M76" s="468"/>
      <c r="N76" s="468"/>
      <c r="O76" s="469"/>
      <c r="P76" s="468"/>
      <c r="Q76" s="268"/>
      <c r="R76" s="268"/>
      <c r="S76" s="268"/>
      <c r="T76" s="268"/>
      <c r="U76" s="268"/>
      <c r="V76" s="173"/>
      <c r="W76" s="173"/>
      <c r="X76" s="173"/>
      <c r="Y76" s="173"/>
      <c r="Z76" s="173"/>
      <c r="AA76" s="173"/>
      <c r="AB76" s="205"/>
      <c r="AC76" s="205"/>
      <c r="AD76" s="205"/>
      <c r="AE76" s="205"/>
      <c r="AF76" s="205"/>
      <c r="AG76" s="468"/>
      <c r="AH76" s="468"/>
      <c r="AI76" s="468"/>
      <c r="AJ76" s="468"/>
      <c r="AK76" s="468"/>
      <c r="AL76" s="468"/>
      <c r="AM76" s="468"/>
      <c r="AN76" s="468"/>
      <c r="AO76" s="468"/>
      <c r="AP76" s="468"/>
      <c r="AQ76" s="468"/>
      <c r="AR76" s="468"/>
      <c r="AS76" s="468"/>
      <c r="AT76" s="468"/>
      <c r="AU76" s="468"/>
      <c r="AV76" s="468"/>
      <c r="AW76" s="468"/>
      <c r="AX76" s="468"/>
      <c r="AY76" s="468"/>
      <c r="AZ76" s="468"/>
    </row>
    <row r="77" ht="18.75" customHeight="1">
      <c r="A77" s="819" t="s">
        <v>4989</v>
      </c>
      <c r="B77" s="25"/>
      <c r="C77" s="25"/>
      <c r="D77" s="25"/>
      <c r="E77" s="25"/>
      <c r="F77" s="25"/>
      <c r="G77" s="25"/>
      <c r="H77" s="25"/>
      <c r="I77" s="25"/>
      <c r="J77" s="25"/>
      <c r="K77" s="26"/>
      <c r="L77" s="820"/>
      <c r="M77" s="821"/>
      <c r="N77" s="821"/>
      <c r="O77" s="820"/>
      <c r="P77" s="821"/>
      <c r="Q77" s="821"/>
      <c r="R77" s="821"/>
      <c r="S77" s="821"/>
      <c r="T77" s="821"/>
      <c r="U77" s="821"/>
      <c r="V77" s="822"/>
      <c r="W77" s="822"/>
      <c r="X77" s="822"/>
      <c r="Y77" s="822"/>
      <c r="Z77" s="822"/>
      <c r="AA77" s="822"/>
      <c r="AB77" s="822"/>
      <c r="AC77" s="822"/>
      <c r="AD77" s="822"/>
      <c r="AE77" s="822"/>
      <c r="AF77" s="822"/>
      <c r="AG77" s="414"/>
      <c r="AH77" s="414"/>
      <c r="AI77" s="414"/>
      <c r="AJ77" s="414"/>
      <c r="AK77" s="414"/>
      <c r="AL77" s="414"/>
      <c r="AM77" s="414"/>
      <c r="AN77" s="414"/>
      <c r="AO77" s="414"/>
      <c r="AP77" s="414"/>
      <c r="AQ77" s="414"/>
      <c r="AR77" s="414"/>
      <c r="AS77" s="414"/>
      <c r="AT77" s="414"/>
      <c r="AU77" s="414"/>
      <c r="AV77" s="414"/>
      <c r="AW77" s="414"/>
      <c r="AX77" s="414"/>
      <c r="AY77" s="414"/>
      <c r="AZ77" s="414"/>
    </row>
    <row r="78" ht="22.5" customHeight="1">
      <c r="A78" s="268">
        <v>1.0</v>
      </c>
      <c r="B78" s="194">
        <v>4.0</v>
      </c>
      <c r="C78" s="268" t="s">
        <v>260</v>
      </c>
      <c r="D78" s="268"/>
      <c r="E78" s="268"/>
      <c r="F78" s="268"/>
      <c r="G78" s="723">
        <v>1.0</v>
      </c>
      <c r="H78" s="267" t="s">
        <v>4990</v>
      </c>
      <c r="I78" s="267" t="s">
        <v>4991</v>
      </c>
      <c r="J78" s="268" t="s">
        <v>1531</v>
      </c>
      <c r="K78" s="268" t="s">
        <v>4992</v>
      </c>
      <c r="L78" s="269">
        <v>42619.0</v>
      </c>
      <c r="M78" s="268" t="s">
        <v>350</v>
      </c>
      <c r="N78" s="268" t="s">
        <v>154</v>
      </c>
      <c r="O78" s="269">
        <v>43836.0</v>
      </c>
      <c r="P78" s="268" t="s">
        <v>133</v>
      </c>
      <c r="Q78" s="268" t="s">
        <v>238</v>
      </c>
      <c r="R78" s="268" t="s">
        <v>4993</v>
      </c>
      <c r="S78" s="268"/>
      <c r="T78" s="268" t="s">
        <v>11</v>
      </c>
      <c r="U78" s="268" t="s">
        <v>15</v>
      </c>
      <c r="V78" s="173"/>
      <c r="W78" s="173"/>
      <c r="X78" s="173"/>
      <c r="Y78" s="173" t="s">
        <v>4994</v>
      </c>
      <c r="Z78" s="173" t="s">
        <v>4995</v>
      </c>
      <c r="AA78" s="173" t="s">
        <v>4996</v>
      </c>
      <c r="AB78" s="173" t="s">
        <v>4997</v>
      </c>
      <c r="AC78" s="173" t="s">
        <v>4998</v>
      </c>
      <c r="AD78" s="173"/>
      <c r="AE78" s="173"/>
      <c r="AF78" s="173"/>
      <c r="AG78" s="468"/>
      <c r="AH78" s="468"/>
      <c r="AI78" s="468"/>
      <c r="AJ78" s="468"/>
      <c r="AK78" s="468"/>
      <c r="AL78" s="468"/>
      <c r="AM78" s="468"/>
      <c r="AN78" s="468"/>
      <c r="AO78" s="468"/>
      <c r="AP78" s="468"/>
      <c r="AQ78" s="468"/>
      <c r="AR78" s="468"/>
      <c r="AS78" s="468"/>
      <c r="AT78" s="468"/>
      <c r="AU78" s="468"/>
      <c r="AV78" s="468"/>
      <c r="AW78" s="468"/>
      <c r="AX78" s="468"/>
      <c r="AY78" s="468"/>
      <c r="AZ78" s="468"/>
    </row>
    <row r="79" ht="22.5" customHeight="1">
      <c r="A79" s="268">
        <v>2.0</v>
      </c>
      <c r="B79" s="194">
        <v>4.0</v>
      </c>
      <c r="C79" s="268" t="s">
        <v>260</v>
      </c>
      <c r="D79" s="268"/>
      <c r="E79" s="268"/>
      <c r="F79" s="268"/>
      <c r="G79" s="723">
        <v>1.0</v>
      </c>
      <c r="H79" s="267" t="s">
        <v>4999</v>
      </c>
      <c r="I79" s="267" t="s">
        <v>5000</v>
      </c>
      <c r="J79" s="268" t="s">
        <v>1606</v>
      </c>
      <c r="K79" s="268" t="s">
        <v>5001</v>
      </c>
      <c r="L79" s="269">
        <v>42772.0</v>
      </c>
      <c r="M79" s="268" t="s">
        <v>350</v>
      </c>
      <c r="N79" s="268" t="s">
        <v>154</v>
      </c>
      <c r="O79" s="269">
        <v>44438.0</v>
      </c>
      <c r="P79" s="268" t="s">
        <v>133</v>
      </c>
      <c r="Q79" s="268" t="s">
        <v>238</v>
      </c>
      <c r="R79" s="268" t="s">
        <v>5002</v>
      </c>
      <c r="S79" s="268"/>
      <c r="T79" s="268" t="s">
        <v>11</v>
      </c>
      <c r="U79" s="268" t="s">
        <v>15</v>
      </c>
      <c r="V79" s="173"/>
      <c r="W79" s="173"/>
      <c r="X79" s="173"/>
      <c r="Y79" s="173" t="s">
        <v>5003</v>
      </c>
      <c r="Z79" s="173" t="s">
        <v>5004</v>
      </c>
      <c r="AA79" s="173" t="s">
        <v>5005</v>
      </c>
      <c r="AB79" s="173" t="s">
        <v>5006</v>
      </c>
      <c r="AC79" s="173"/>
      <c r="AD79" s="173"/>
      <c r="AE79" s="173"/>
      <c r="AF79" s="173"/>
      <c r="AG79" s="468"/>
      <c r="AH79" s="468"/>
      <c r="AI79" s="468"/>
      <c r="AJ79" s="468"/>
      <c r="AK79" s="468"/>
      <c r="AL79" s="468"/>
      <c r="AM79" s="468"/>
      <c r="AN79" s="468"/>
      <c r="AO79" s="468"/>
      <c r="AP79" s="468"/>
      <c r="AQ79" s="468"/>
      <c r="AR79" s="468"/>
      <c r="AS79" s="468"/>
      <c r="AT79" s="468"/>
      <c r="AU79" s="468"/>
      <c r="AV79" s="468"/>
      <c r="AW79" s="468"/>
      <c r="AX79" s="468"/>
      <c r="AY79" s="468"/>
      <c r="AZ79" s="468"/>
    </row>
    <row r="80" ht="22.5" customHeight="1">
      <c r="A80" s="268">
        <v>3.0</v>
      </c>
      <c r="B80" s="194">
        <v>4.0</v>
      </c>
      <c r="C80" s="268" t="s">
        <v>260</v>
      </c>
      <c r="D80" s="268"/>
      <c r="E80" s="268"/>
      <c r="F80" s="268"/>
      <c r="G80" s="723">
        <v>1.0</v>
      </c>
      <c r="H80" s="267" t="s">
        <v>5007</v>
      </c>
      <c r="I80" s="267" t="s">
        <v>5008</v>
      </c>
      <c r="J80" s="268" t="s">
        <v>361</v>
      </c>
      <c r="K80" s="268" t="s">
        <v>5009</v>
      </c>
      <c r="L80" s="269">
        <v>42968.0</v>
      </c>
      <c r="M80" s="268" t="s">
        <v>350</v>
      </c>
      <c r="N80" s="268" t="s">
        <v>154</v>
      </c>
      <c r="O80" s="269">
        <v>44062.0</v>
      </c>
      <c r="P80" s="268" t="s">
        <v>133</v>
      </c>
      <c r="Q80" s="268" t="s">
        <v>238</v>
      </c>
      <c r="R80" s="268"/>
      <c r="S80" s="268"/>
      <c r="T80" s="268" t="s">
        <v>11</v>
      </c>
      <c r="U80" s="268" t="s">
        <v>15</v>
      </c>
      <c r="V80" s="173"/>
      <c r="W80" s="173"/>
      <c r="X80" s="173"/>
      <c r="Y80" s="173" t="s">
        <v>5010</v>
      </c>
      <c r="Z80" s="173" t="s">
        <v>5011</v>
      </c>
      <c r="AA80" s="173" t="s">
        <v>5012</v>
      </c>
      <c r="AB80" s="173" t="s">
        <v>5013</v>
      </c>
      <c r="AC80" s="173" t="s">
        <v>5014</v>
      </c>
      <c r="AD80" s="173"/>
      <c r="AE80" s="173"/>
      <c r="AF80" s="173"/>
      <c r="AG80" s="468"/>
      <c r="AH80" s="468"/>
      <c r="AI80" s="468"/>
      <c r="AJ80" s="468"/>
      <c r="AK80" s="468"/>
      <c r="AL80" s="468"/>
      <c r="AM80" s="468"/>
      <c r="AN80" s="468"/>
      <c r="AO80" s="468"/>
      <c r="AP80" s="468"/>
      <c r="AQ80" s="468"/>
      <c r="AR80" s="468"/>
      <c r="AS80" s="468"/>
      <c r="AT80" s="468"/>
      <c r="AU80" s="468"/>
      <c r="AV80" s="468"/>
      <c r="AW80" s="468"/>
      <c r="AX80" s="468"/>
      <c r="AY80" s="468"/>
      <c r="AZ80" s="468"/>
    </row>
    <row r="81" ht="22.5" customHeight="1">
      <c r="A81" s="268">
        <v>4.0</v>
      </c>
      <c r="B81" s="194">
        <v>4.0</v>
      </c>
      <c r="C81" s="268" t="s">
        <v>260</v>
      </c>
      <c r="D81" s="268"/>
      <c r="E81" s="268"/>
      <c r="F81" s="268" t="s">
        <v>334</v>
      </c>
      <c r="G81" s="723">
        <v>1.0</v>
      </c>
      <c r="H81" s="267" t="s">
        <v>5015</v>
      </c>
      <c r="I81" s="267" t="s">
        <v>5016</v>
      </c>
      <c r="J81" s="268" t="s">
        <v>2345</v>
      </c>
      <c r="K81" s="268" t="s">
        <v>5017</v>
      </c>
      <c r="L81" s="269">
        <v>42639.0</v>
      </c>
      <c r="M81" s="268" t="s">
        <v>338</v>
      </c>
      <c r="N81" s="268" t="s">
        <v>151</v>
      </c>
      <c r="O81" s="269">
        <v>43369.0</v>
      </c>
      <c r="P81" s="268" t="s">
        <v>37</v>
      </c>
      <c r="Q81" s="268" t="s">
        <v>238</v>
      </c>
      <c r="R81" s="268" t="s">
        <v>5018</v>
      </c>
      <c r="S81" s="268"/>
      <c r="T81" s="268" t="s">
        <v>11</v>
      </c>
      <c r="U81" s="268" t="s">
        <v>15</v>
      </c>
      <c r="V81" s="173"/>
      <c r="W81" s="173"/>
      <c r="X81" s="173"/>
      <c r="Y81" s="173" t="s">
        <v>5019</v>
      </c>
      <c r="Z81" s="173" t="s">
        <v>5020</v>
      </c>
      <c r="AA81" s="173" t="s">
        <v>5021</v>
      </c>
      <c r="AB81" s="173" t="s">
        <v>5022</v>
      </c>
      <c r="AC81" s="173" t="s">
        <v>5023</v>
      </c>
      <c r="AD81" s="173" t="s">
        <v>5024</v>
      </c>
      <c r="AE81" s="173"/>
      <c r="AF81" s="173"/>
      <c r="AG81" s="468"/>
      <c r="AH81" s="468"/>
      <c r="AI81" s="468"/>
      <c r="AJ81" s="468"/>
      <c r="AK81" s="468"/>
      <c r="AL81" s="468"/>
      <c r="AM81" s="468"/>
      <c r="AN81" s="468"/>
      <c r="AO81" s="468"/>
      <c r="AP81" s="468"/>
      <c r="AQ81" s="468"/>
      <c r="AR81" s="468"/>
      <c r="AS81" s="468"/>
      <c r="AT81" s="468"/>
      <c r="AU81" s="468"/>
      <c r="AV81" s="468"/>
      <c r="AW81" s="468"/>
      <c r="AX81" s="468"/>
      <c r="AY81" s="468"/>
      <c r="AZ81" s="468"/>
    </row>
    <row r="82" ht="22.5" customHeight="1">
      <c r="A82" s="268">
        <v>5.0</v>
      </c>
      <c r="B82" s="194">
        <v>4.0</v>
      </c>
      <c r="C82" s="268" t="s">
        <v>260</v>
      </c>
      <c r="D82" s="268"/>
      <c r="E82" s="268"/>
      <c r="F82" s="268"/>
      <c r="G82" s="723">
        <v>1.0</v>
      </c>
      <c r="H82" s="267" t="s">
        <v>5025</v>
      </c>
      <c r="I82" s="267" t="s">
        <v>5026</v>
      </c>
      <c r="J82" s="268" t="s">
        <v>2978</v>
      </c>
      <c r="K82" s="268" t="s">
        <v>5027</v>
      </c>
      <c r="L82" s="269">
        <v>42899.0</v>
      </c>
      <c r="M82" s="268" t="s">
        <v>350</v>
      </c>
      <c r="N82" s="268" t="s">
        <v>153</v>
      </c>
      <c r="O82" s="269">
        <v>44062.0</v>
      </c>
      <c r="P82" s="268" t="s">
        <v>53</v>
      </c>
      <c r="Q82" s="268" t="s">
        <v>244</v>
      </c>
      <c r="R82" s="268"/>
      <c r="S82" s="268"/>
      <c r="T82" s="268" t="s">
        <v>11</v>
      </c>
      <c r="U82" s="268" t="s">
        <v>15</v>
      </c>
      <c r="V82" s="205"/>
      <c r="W82" s="205"/>
      <c r="X82" s="173"/>
      <c r="Y82" s="173" t="s">
        <v>5028</v>
      </c>
      <c r="Z82" s="173" t="s">
        <v>5029</v>
      </c>
      <c r="AA82" s="205" t="s">
        <v>5030</v>
      </c>
      <c r="AB82" s="173" t="s">
        <v>5031</v>
      </c>
      <c r="AC82" s="173" t="s">
        <v>5032</v>
      </c>
      <c r="AD82" s="829"/>
      <c r="AE82" s="173"/>
      <c r="AF82" s="830"/>
      <c r="AG82" s="268"/>
      <c r="AH82" s="268"/>
      <c r="AI82" s="269"/>
      <c r="AJ82" s="268"/>
      <c r="AK82" s="268"/>
      <c r="AL82" s="269"/>
      <c r="AM82" s="268"/>
      <c r="AN82" s="268"/>
      <c r="AO82" s="268"/>
      <c r="AP82" s="268"/>
      <c r="AQ82" s="268"/>
      <c r="AR82" s="268"/>
      <c r="AS82" s="468"/>
      <c r="AT82" s="268"/>
      <c r="AU82" s="268"/>
      <c r="AV82" s="173"/>
      <c r="AW82" s="173"/>
      <c r="AX82" s="173"/>
      <c r="AY82" s="173"/>
      <c r="AZ82" s="173"/>
    </row>
    <row r="83" ht="22.5" customHeight="1">
      <c r="A83" s="268">
        <v>6.0</v>
      </c>
      <c r="B83" s="194">
        <v>4.0</v>
      </c>
      <c r="C83" s="268" t="s">
        <v>260</v>
      </c>
      <c r="D83" s="268"/>
      <c r="E83" s="268"/>
      <c r="F83" s="268"/>
      <c r="G83" s="723">
        <v>1.0</v>
      </c>
      <c r="H83" s="267" t="s">
        <v>5033</v>
      </c>
      <c r="I83" s="267" t="s">
        <v>5034</v>
      </c>
      <c r="J83" s="268" t="s">
        <v>569</v>
      </c>
      <c r="K83" s="268" t="s">
        <v>5035</v>
      </c>
      <c r="L83" s="269">
        <v>42915.0</v>
      </c>
      <c r="M83" s="268" t="s">
        <v>350</v>
      </c>
      <c r="N83" s="268" t="s">
        <v>152</v>
      </c>
      <c r="O83" s="269">
        <v>45306.0</v>
      </c>
      <c r="P83" s="268" t="s">
        <v>115</v>
      </c>
      <c r="Q83" s="268" t="s">
        <v>244</v>
      </c>
      <c r="R83" s="268"/>
      <c r="S83" s="268"/>
      <c r="T83" s="268" t="s">
        <v>26</v>
      </c>
      <c r="U83" s="268" t="s">
        <v>15</v>
      </c>
      <c r="V83" s="173"/>
      <c r="W83" s="173"/>
      <c r="X83" s="173"/>
      <c r="Y83" s="173" t="s">
        <v>5036</v>
      </c>
      <c r="Z83" s="173" t="s">
        <v>5037</v>
      </c>
      <c r="AA83" s="173"/>
      <c r="AB83" s="173"/>
      <c r="AC83" s="173"/>
      <c r="AD83" s="173"/>
      <c r="AE83" s="173"/>
      <c r="AF83" s="173"/>
      <c r="AG83" s="468"/>
      <c r="AH83" s="468"/>
      <c r="AI83" s="468"/>
      <c r="AJ83" s="468"/>
      <c r="AK83" s="468"/>
      <c r="AL83" s="468"/>
      <c r="AM83" s="468"/>
      <c r="AN83" s="468"/>
      <c r="AO83" s="468"/>
      <c r="AP83" s="468"/>
      <c r="AQ83" s="468"/>
      <c r="AR83" s="468"/>
      <c r="AS83" s="468"/>
      <c r="AT83" s="468"/>
      <c r="AU83" s="468"/>
      <c r="AV83" s="468"/>
      <c r="AW83" s="468"/>
      <c r="AX83" s="468"/>
      <c r="AY83" s="468"/>
      <c r="AZ83" s="468"/>
    </row>
    <row r="84" ht="22.5" customHeight="1">
      <c r="A84" s="268">
        <v>7.0</v>
      </c>
      <c r="B84" s="194">
        <v>4.0</v>
      </c>
      <c r="C84" s="268" t="s">
        <v>260</v>
      </c>
      <c r="D84" s="268" t="s">
        <v>334</v>
      </c>
      <c r="E84" s="268"/>
      <c r="F84" s="268"/>
      <c r="G84" s="723">
        <v>1.0</v>
      </c>
      <c r="H84" s="267" t="s">
        <v>5038</v>
      </c>
      <c r="I84" s="267" t="s">
        <v>5039</v>
      </c>
      <c r="J84" s="268" t="s">
        <v>5040</v>
      </c>
      <c r="K84" s="268" t="s">
        <v>5041</v>
      </c>
      <c r="L84" s="269">
        <v>42784.0</v>
      </c>
      <c r="M84" s="268" t="s">
        <v>350</v>
      </c>
      <c r="N84" s="268" t="s">
        <v>154</v>
      </c>
      <c r="O84" s="269">
        <v>45155.0</v>
      </c>
      <c r="P84" s="268" t="s">
        <v>37</v>
      </c>
      <c r="Q84" s="268" t="s">
        <v>244</v>
      </c>
      <c r="R84" s="268" t="s">
        <v>5042</v>
      </c>
      <c r="S84" s="268"/>
      <c r="T84" s="268" t="s">
        <v>11</v>
      </c>
      <c r="U84" s="268" t="s">
        <v>21</v>
      </c>
      <c r="V84" s="205" t="s">
        <v>334</v>
      </c>
      <c r="W84" s="173"/>
      <c r="X84" s="173"/>
      <c r="Y84" s="173" t="s">
        <v>5043</v>
      </c>
      <c r="Z84" s="173" t="s">
        <v>5044</v>
      </c>
      <c r="AA84" s="173"/>
      <c r="AB84" s="173"/>
      <c r="AC84" s="173"/>
      <c r="AD84" s="173"/>
      <c r="AE84" s="173"/>
      <c r="AF84" s="173"/>
      <c r="AG84" s="468"/>
      <c r="AH84" s="468"/>
      <c r="AI84" s="468"/>
      <c r="AJ84" s="468"/>
      <c r="AK84" s="468"/>
      <c r="AL84" s="468"/>
      <c r="AM84" s="468"/>
      <c r="AN84" s="468"/>
      <c r="AO84" s="468"/>
      <c r="AP84" s="468"/>
      <c r="AQ84" s="468"/>
      <c r="AR84" s="468"/>
      <c r="AS84" s="468"/>
      <c r="AT84" s="468"/>
      <c r="AU84" s="468"/>
      <c r="AV84" s="468"/>
      <c r="AW84" s="468"/>
      <c r="AX84" s="468"/>
      <c r="AY84" s="468"/>
      <c r="AZ84" s="468"/>
    </row>
    <row r="85" ht="22.5" customHeight="1">
      <c r="A85" s="268">
        <v>8.0</v>
      </c>
      <c r="B85" s="194">
        <v>4.0</v>
      </c>
      <c r="C85" s="268" t="s">
        <v>260</v>
      </c>
      <c r="D85" s="268"/>
      <c r="E85" s="268"/>
      <c r="F85" s="268"/>
      <c r="G85" s="723">
        <v>1.0</v>
      </c>
      <c r="H85" s="267" t="s">
        <v>5045</v>
      </c>
      <c r="I85" s="267" t="s">
        <v>5046</v>
      </c>
      <c r="J85" s="268" t="s">
        <v>336</v>
      </c>
      <c r="K85" s="268" t="s">
        <v>5047</v>
      </c>
      <c r="L85" s="269">
        <v>42761.0</v>
      </c>
      <c r="M85" s="268" t="s">
        <v>338</v>
      </c>
      <c r="N85" s="268" t="s">
        <v>152</v>
      </c>
      <c r="O85" s="269">
        <v>43698.0</v>
      </c>
      <c r="P85" s="268" t="s">
        <v>133</v>
      </c>
      <c r="Q85" s="268" t="s">
        <v>244</v>
      </c>
      <c r="R85" s="268"/>
      <c r="S85" s="268"/>
      <c r="T85" s="268" t="s">
        <v>11</v>
      </c>
      <c r="U85" s="268" t="s">
        <v>15</v>
      </c>
      <c r="V85" s="205"/>
      <c r="W85" s="205"/>
      <c r="X85" s="173"/>
      <c r="Y85" s="173" t="s">
        <v>5048</v>
      </c>
      <c r="Z85" s="173" t="s">
        <v>5049</v>
      </c>
      <c r="AA85" s="173" t="s">
        <v>5050</v>
      </c>
      <c r="AB85" s="173" t="s">
        <v>5051</v>
      </c>
      <c r="AC85" s="173" t="s">
        <v>5052</v>
      </c>
      <c r="AD85" s="173" t="s">
        <v>5053</v>
      </c>
      <c r="AE85" s="173" t="s">
        <v>5054</v>
      </c>
      <c r="AF85" s="173"/>
      <c r="AG85" s="468"/>
      <c r="AH85" s="468"/>
      <c r="AI85" s="468"/>
      <c r="AJ85" s="468"/>
      <c r="AK85" s="468"/>
      <c r="AL85" s="468"/>
      <c r="AM85" s="468"/>
      <c r="AN85" s="468"/>
      <c r="AO85" s="468"/>
      <c r="AP85" s="468"/>
      <c r="AQ85" s="468"/>
      <c r="AR85" s="468"/>
      <c r="AS85" s="468"/>
      <c r="AT85" s="468"/>
      <c r="AU85" s="468"/>
      <c r="AV85" s="468"/>
      <c r="AW85" s="468"/>
      <c r="AX85" s="468"/>
      <c r="AY85" s="468"/>
      <c r="AZ85" s="468"/>
    </row>
    <row r="86" ht="22.5" customHeight="1">
      <c r="A86" s="268">
        <v>9.0</v>
      </c>
      <c r="B86" s="194">
        <v>4.0</v>
      </c>
      <c r="C86" s="268" t="s">
        <v>260</v>
      </c>
      <c r="D86" s="268"/>
      <c r="E86" s="268"/>
      <c r="F86" s="268"/>
      <c r="G86" s="723">
        <v>1.0</v>
      </c>
      <c r="H86" s="267" t="s">
        <v>5055</v>
      </c>
      <c r="I86" s="267" t="s">
        <v>5056</v>
      </c>
      <c r="J86" s="268" t="s">
        <v>336</v>
      </c>
      <c r="K86" s="268" t="s">
        <v>5057</v>
      </c>
      <c r="L86" s="269">
        <v>42841.0</v>
      </c>
      <c r="M86" s="268" t="s">
        <v>350</v>
      </c>
      <c r="N86" s="268" t="s">
        <v>151</v>
      </c>
      <c r="O86" s="269">
        <v>45519.0</v>
      </c>
      <c r="P86" s="268" t="s">
        <v>133</v>
      </c>
      <c r="Q86" s="268" t="s">
        <v>244</v>
      </c>
      <c r="R86" s="268"/>
      <c r="S86" s="268"/>
      <c r="T86" s="268" t="s">
        <v>11</v>
      </c>
      <c r="U86" s="268" t="s">
        <v>15</v>
      </c>
      <c r="V86" s="205"/>
      <c r="W86" s="205"/>
      <c r="X86" s="173"/>
      <c r="Y86" s="173" t="s">
        <v>5058</v>
      </c>
      <c r="Z86" s="173"/>
      <c r="AA86" s="173"/>
      <c r="AB86" s="173"/>
      <c r="AC86" s="173"/>
      <c r="AD86" s="173"/>
      <c r="AE86" s="173"/>
      <c r="AF86" s="173"/>
      <c r="AG86" s="468"/>
      <c r="AH86" s="468"/>
      <c r="AI86" s="468"/>
      <c r="AJ86" s="468"/>
      <c r="AK86" s="468"/>
      <c r="AL86" s="468"/>
      <c r="AM86" s="468"/>
      <c r="AN86" s="468"/>
      <c r="AO86" s="468"/>
      <c r="AP86" s="468"/>
      <c r="AQ86" s="468"/>
      <c r="AR86" s="468"/>
      <c r="AS86" s="468"/>
      <c r="AT86" s="468"/>
      <c r="AU86" s="468"/>
      <c r="AV86" s="468"/>
      <c r="AW86" s="468"/>
      <c r="AX86" s="468"/>
      <c r="AY86" s="468"/>
      <c r="AZ86" s="468"/>
    </row>
    <row r="87" ht="22.5" customHeight="1">
      <c r="A87" s="268">
        <v>10.0</v>
      </c>
      <c r="B87" s="194">
        <v>4.0</v>
      </c>
      <c r="C87" s="268" t="s">
        <v>260</v>
      </c>
      <c r="D87" s="268"/>
      <c r="E87" s="268"/>
      <c r="F87" s="268"/>
      <c r="G87" s="723">
        <v>1.0</v>
      </c>
      <c r="H87" s="267" t="s">
        <v>5059</v>
      </c>
      <c r="I87" s="267" t="s">
        <v>5060</v>
      </c>
      <c r="J87" s="268" t="s">
        <v>463</v>
      </c>
      <c r="K87" s="268" t="s">
        <v>5061</v>
      </c>
      <c r="L87" s="269">
        <v>42866.0</v>
      </c>
      <c r="M87" s="268" t="s">
        <v>338</v>
      </c>
      <c r="N87" s="268" t="s">
        <v>151</v>
      </c>
      <c r="O87" s="269">
        <v>45519.0</v>
      </c>
      <c r="P87" s="268" t="s">
        <v>9</v>
      </c>
      <c r="Q87" s="268" t="s">
        <v>244</v>
      </c>
      <c r="R87" s="268"/>
      <c r="S87" s="268"/>
      <c r="T87" s="268" t="s">
        <v>11</v>
      </c>
      <c r="U87" s="268" t="s">
        <v>10</v>
      </c>
      <c r="V87" s="205"/>
      <c r="W87" s="205"/>
      <c r="X87" s="173"/>
      <c r="Y87" s="173" t="s">
        <v>5062</v>
      </c>
      <c r="Z87" s="173"/>
      <c r="AA87" s="173"/>
      <c r="AB87" s="173"/>
      <c r="AC87" s="173"/>
      <c r="AD87" s="173"/>
      <c r="AE87" s="173"/>
      <c r="AF87" s="173"/>
      <c r="AG87" s="468"/>
      <c r="AH87" s="468"/>
      <c r="AI87" s="468"/>
      <c r="AJ87" s="468"/>
      <c r="AK87" s="468"/>
      <c r="AL87" s="468"/>
      <c r="AM87" s="468"/>
      <c r="AN87" s="468"/>
      <c r="AO87" s="468"/>
      <c r="AP87" s="468"/>
      <c r="AQ87" s="468"/>
      <c r="AR87" s="468"/>
      <c r="AS87" s="468"/>
      <c r="AT87" s="468"/>
      <c r="AU87" s="468"/>
      <c r="AV87" s="468"/>
      <c r="AW87" s="468"/>
      <c r="AX87" s="468"/>
      <c r="AY87" s="468"/>
      <c r="AZ87" s="468"/>
    </row>
    <row r="88" ht="22.5" customHeight="1">
      <c r="A88" s="268">
        <v>11.0</v>
      </c>
      <c r="B88" s="194">
        <v>4.0</v>
      </c>
      <c r="C88" s="268" t="s">
        <v>260</v>
      </c>
      <c r="D88" s="268"/>
      <c r="E88" s="268"/>
      <c r="F88" s="268"/>
      <c r="G88" s="723">
        <v>1.0</v>
      </c>
      <c r="H88" s="267" t="s">
        <v>5063</v>
      </c>
      <c r="I88" s="267" t="s">
        <v>5064</v>
      </c>
      <c r="J88" s="268" t="s">
        <v>336</v>
      </c>
      <c r="K88" s="268" t="s">
        <v>5065</v>
      </c>
      <c r="L88" s="269">
        <v>42683.0</v>
      </c>
      <c r="M88" s="268" t="s">
        <v>338</v>
      </c>
      <c r="N88" s="268" t="s">
        <v>152</v>
      </c>
      <c r="O88" s="269">
        <v>43698.0</v>
      </c>
      <c r="P88" s="268" t="s">
        <v>133</v>
      </c>
      <c r="Q88" s="268" t="s">
        <v>246</v>
      </c>
      <c r="R88" s="268"/>
      <c r="S88" s="268"/>
      <c r="T88" s="268" t="s">
        <v>11</v>
      </c>
      <c r="U88" s="268" t="s">
        <v>15</v>
      </c>
      <c r="V88" s="173"/>
      <c r="W88" s="173"/>
      <c r="X88" s="173"/>
      <c r="Y88" s="173" t="s">
        <v>5066</v>
      </c>
      <c r="Z88" s="173" t="s">
        <v>5067</v>
      </c>
      <c r="AA88" s="173" t="s">
        <v>4584</v>
      </c>
      <c r="AB88" s="173" t="s">
        <v>5068</v>
      </c>
      <c r="AC88" s="173" t="s">
        <v>5069</v>
      </c>
      <c r="AD88" s="173" t="s">
        <v>5070</v>
      </c>
      <c r="AE88" s="173"/>
      <c r="AF88" s="173"/>
      <c r="AG88" s="468"/>
      <c r="AH88" s="468"/>
      <c r="AI88" s="468"/>
      <c r="AJ88" s="468"/>
      <c r="AK88" s="468"/>
      <c r="AL88" s="468"/>
      <c r="AM88" s="468"/>
      <c r="AN88" s="468"/>
      <c r="AO88" s="468"/>
      <c r="AP88" s="468"/>
      <c r="AQ88" s="468"/>
      <c r="AR88" s="468"/>
      <c r="AS88" s="468"/>
      <c r="AT88" s="468"/>
      <c r="AU88" s="468"/>
      <c r="AV88" s="468"/>
      <c r="AW88" s="468"/>
      <c r="AX88" s="468"/>
      <c r="AY88" s="468"/>
      <c r="AZ88" s="468"/>
    </row>
    <row r="89" ht="22.5" customHeight="1">
      <c r="A89" s="268">
        <v>12.0</v>
      </c>
      <c r="B89" s="194">
        <v>4.0</v>
      </c>
      <c r="C89" s="268" t="s">
        <v>260</v>
      </c>
      <c r="D89" s="268"/>
      <c r="E89" s="268"/>
      <c r="F89" s="268"/>
      <c r="G89" s="723">
        <v>1.0</v>
      </c>
      <c r="H89" s="267" t="s">
        <v>5071</v>
      </c>
      <c r="I89" s="267" t="s">
        <v>5072</v>
      </c>
      <c r="J89" s="268" t="s">
        <v>733</v>
      </c>
      <c r="K89" s="268" t="s">
        <v>5073</v>
      </c>
      <c r="L89" s="269">
        <v>42978.0</v>
      </c>
      <c r="M89" s="268" t="s">
        <v>350</v>
      </c>
      <c r="N89" s="268" t="s">
        <v>152</v>
      </c>
      <c r="O89" s="269">
        <v>44312.0</v>
      </c>
      <c r="P89" s="268" t="s">
        <v>127</v>
      </c>
      <c r="Q89" s="268" t="s">
        <v>246</v>
      </c>
      <c r="R89" s="268"/>
      <c r="S89" s="268"/>
      <c r="T89" s="268" t="s">
        <v>11</v>
      </c>
      <c r="U89" s="268" t="s">
        <v>15</v>
      </c>
      <c r="V89" s="205"/>
      <c r="W89" s="173"/>
      <c r="X89" s="173"/>
      <c r="Y89" s="173" t="s">
        <v>5074</v>
      </c>
      <c r="Z89" s="173" t="s">
        <v>5075</v>
      </c>
      <c r="AA89" s="173" t="s">
        <v>5076</v>
      </c>
      <c r="AB89" s="173" t="s">
        <v>5077</v>
      </c>
      <c r="AC89" s="173" t="s">
        <v>5078</v>
      </c>
      <c r="AD89" s="173"/>
      <c r="AE89" s="173"/>
      <c r="AF89" s="173"/>
      <c r="AG89" s="468"/>
      <c r="AH89" s="468"/>
      <c r="AI89" s="468"/>
      <c r="AJ89" s="468"/>
      <c r="AK89" s="468"/>
      <c r="AL89" s="468"/>
      <c r="AM89" s="468"/>
      <c r="AN89" s="468"/>
      <c r="AO89" s="468"/>
      <c r="AP89" s="468"/>
      <c r="AQ89" s="468"/>
      <c r="AR89" s="468"/>
      <c r="AS89" s="468"/>
      <c r="AT89" s="468"/>
      <c r="AU89" s="468"/>
      <c r="AV89" s="468"/>
      <c r="AW89" s="468"/>
      <c r="AX89" s="468"/>
      <c r="AY89" s="468"/>
      <c r="AZ89" s="468"/>
    </row>
    <row r="90" ht="22.5" customHeight="1">
      <c r="A90" s="268">
        <v>13.0</v>
      </c>
      <c r="B90" s="194">
        <v>4.0</v>
      </c>
      <c r="C90" s="268" t="s">
        <v>260</v>
      </c>
      <c r="D90" s="268"/>
      <c r="E90" s="268"/>
      <c r="F90" s="268" t="s">
        <v>334</v>
      </c>
      <c r="G90" s="723">
        <v>1.0</v>
      </c>
      <c r="H90" s="267" t="s">
        <v>5079</v>
      </c>
      <c r="I90" s="267" t="s">
        <v>5080</v>
      </c>
      <c r="J90" s="268" t="s">
        <v>5081</v>
      </c>
      <c r="K90" s="268" t="s">
        <v>5082</v>
      </c>
      <c r="L90" s="269">
        <v>42654.0</v>
      </c>
      <c r="M90" s="268" t="s">
        <v>350</v>
      </c>
      <c r="N90" s="268" t="s">
        <v>152</v>
      </c>
      <c r="O90" s="269">
        <v>43402.0</v>
      </c>
      <c r="P90" s="268" t="s">
        <v>37</v>
      </c>
      <c r="Q90" s="268" t="s">
        <v>246</v>
      </c>
      <c r="R90" s="268" t="s">
        <v>5083</v>
      </c>
      <c r="S90" s="268"/>
      <c r="T90" s="268" t="s">
        <v>11</v>
      </c>
      <c r="U90" s="268" t="s">
        <v>21</v>
      </c>
      <c r="V90" s="205"/>
      <c r="W90" s="173"/>
      <c r="X90" s="173"/>
      <c r="Y90" s="173" t="s">
        <v>5084</v>
      </c>
      <c r="Z90" s="173" t="s">
        <v>5085</v>
      </c>
      <c r="AA90" s="173" t="s">
        <v>5086</v>
      </c>
      <c r="AB90" s="173" t="s">
        <v>5087</v>
      </c>
      <c r="AC90" s="173" t="s">
        <v>5088</v>
      </c>
      <c r="AD90" s="173" t="s">
        <v>5089</v>
      </c>
      <c r="AE90" s="173"/>
      <c r="AF90" s="173"/>
      <c r="AG90" s="468"/>
      <c r="AH90" s="468"/>
      <c r="AI90" s="468"/>
      <c r="AJ90" s="468"/>
      <c r="AK90" s="468"/>
      <c r="AL90" s="468"/>
      <c r="AM90" s="468"/>
      <c r="AN90" s="468"/>
      <c r="AO90" s="468"/>
      <c r="AP90" s="468"/>
      <c r="AQ90" s="468"/>
      <c r="AR90" s="468"/>
      <c r="AS90" s="468"/>
      <c r="AT90" s="468"/>
      <c r="AU90" s="468"/>
      <c r="AV90" s="468"/>
      <c r="AW90" s="468"/>
      <c r="AX90" s="468"/>
      <c r="AY90" s="468"/>
      <c r="AZ90" s="468"/>
    </row>
    <row r="91" ht="22.5" customHeight="1">
      <c r="A91" s="268">
        <v>14.0</v>
      </c>
      <c r="B91" s="194">
        <v>4.0</v>
      </c>
      <c r="C91" s="268" t="s">
        <v>260</v>
      </c>
      <c r="D91" s="268"/>
      <c r="E91" s="268"/>
      <c r="F91" s="268"/>
      <c r="G91" s="723">
        <v>1.0</v>
      </c>
      <c r="H91" s="267" t="s">
        <v>5090</v>
      </c>
      <c r="I91" s="267" t="s">
        <v>5091</v>
      </c>
      <c r="J91" s="468" t="s">
        <v>470</v>
      </c>
      <c r="K91" s="468" t="s">
        <v>5092</v>
      </c>
      <c r="L91" s="269">
        <v>42849.0</v>
      </c>
      <c r="M91" s="268" t="s">
        <v>338</v>
      </c>
      <c r="N91" s="268" t="s">
        <v>153</v>
      </c>
      <c r="O91" s="269">
        <v>45665.0</v>
      </c>
      <c r="P91" s="268" t="s">
        <v>133</v>
      </c>
      <c r="Q91" s="268" t="s">
        <v>246</v>
      </c>
      <c r="R91" s="468" t="s">
        <v>5093</v>
      </c>
      <c r="S91" s="468"/>
      <c r="T91" s="466" t="s">
        <v>26</v>
      </c>
      <c r="U91" s="268" t="s">
        <v>21</v>
      </c>
      <c r="V91" s="205"/>
      <c r="W91" s="205"/>
      <c r="X91" s="205"/>
      <c r="Y91" s="173" t="s">
        <v>5094</v>
      </c>
      <c r="Z91" s="173"/>
      <c r="AA91" s="173"/>
      <c r="AB91" s="173"/>
      <c r="AC91" s="173"/>
      <c r="AD91" s="205"/>
      <c r="AE91" s="205"/>
      <c r="AF91" s="205"/>
      <c r="AG91" s="468"/>
      <c r="AH91" s="468"/>
      <c r="AI91" s="468"/>
      <c r="AJ91" s="468"/>
      <c r="AK91" s="468"/>
      <c r="AL91" s="468"/>
      <c r="AM91" s="468"/>
      <c r="AN91" s="468"/>
      <c r="AO91" s="468"/>
      <c r="AP91" s="468"/>
      <c r="AQ91" s="468"/>
      <c r="AR91" s="468"/>
      <c r="AS91" s="468"/>
      <c r="AT91" s="468"/>
      <c r="AU91" s="468"/>
      <c r="AV91" s="468"/>
      <c r="AW91" s="468"/>
      <c r="AX91" s="468"/>
      <c r="AY91" s="468"/>
      <c r="AZ91" s="468"/>
    </row>
    <row r="92" ht="22.5" customHeight="1">
      <c r="A92" s="268">
        <v>15.0</v>
      </c>
      <c r="B92" s="194">
        <v>4.0</v>
      </c>
      <c r="C92" s="268" t="s">
        <v>260</v>
      </c>
      <c r="D92" s="268"/>
      <c r="E92" s="268"/>
      <c r="F92" s="268"/>
      <c r="G92" s="723">
        <v>1.0</v>
      </c>
      <c r="H92" s="267" t="s">
        <v>5095</v>
      </c>
      <c r="I92" s="267" t="s">
        <v>5096</v>
      </c>
      <c r="J92" s="268" t="s">
        <v>2815</v>
      </c>
      <c r="K92" s="268" t="s">
        <v>5097</v>
      </c>
      <c r="L92" s="269">
        <v>42884.0</v>
      </c>
      <c r="M92" s="268" t="s">
        <v>338</v>
      </c>
      <c r="N92" s="268" t="s">
        <v>154</v>
      </c>
      <c r="O92" s="269">
        <v>44790.0</v>
      </c>
      <c r="P92" s="268" t="s">
        <v>115</v>
      </c>
      <c r="Q92" s="268" t="s">
        <v>249</v>
      </c>
      <c r="R92" s="268"/>
      <c r="S92" s="268"/>
      <c r="T92" s="268" t="s">
        <v>11</v>
      </c>
      <c r="U92" s="268" t="s">
        <v>21</v>
      </c>
      <c r="V92" s="173"/>
      <c r="W92" s="173"/>
      <c r="X92" s="173"/>
      <c r="Y92" s="173" t="s">
        <v>5098</v>
      </c>
      <c r="Z92" s="173" t="s">
        <v>5099</v>
      </c>
      <c r="AA92" s="173" t="s">
        <v>5100</v>
      </c>
      <c r="AB92" s="173"/>
      <c r="AC92" s="173"/>
      <c r="AD92" s="173"/>
      <c r="AE92" s="173"/>
      <c r="AF92" s="173"/>
      <c r="AG92" s="468"/>
      <c r="AH92" s="468"/>
      <c r="AI92" s="468"/>
      <c r="AJ92" s="468"/>
      <c r="AK92" s="468"/>
      <c r="AL92" s="468"/>
      <c r="AM92" s="468"/>
      <c r="AN92" s="468"/>
      <c r="AO92" s="468"/>
      <c r="AP92" s="468"/>
      <c r="AQ92" s="468"/>
      <c r="AR92" s="468"/>
      <c r="AS92" s="468"/>
      <c r="AT92" s="468"/>
      <c r="AU92" s="468"/>
      <c r="AV92" s="468"/>
      <c r="AW92" s="468"/>
      <c r="AX92" s="468"/>
      <c r="AY92" s="468"/>
      <c r="AZ92" s="468"/>
    </row>
    <row r="93" ht="22.5" customHeight="1">
      <c r="A93" s="268">
        <v>16.0</v>
      </c>
      <c r="B93" s="194">
        <v>4.0</v>
      </c>
      <c r="C93" s="268" t="s">
        <v>260</v>
      </c>
      <c r="D93" s="268"/>
      <c r="E93" s="268"/>
      <c r="F93" s="268"/>
      <c r="G93" s="723">
        <v>1.0</v>
      </c>
      <c r="H93" s="267" t="s">
        <v>5101</v>
      </c>
      <c r="I93" s="267" t="s">
        <v>5102</v>
      </c>
      <c r="J93" s="268" t="s">
        <v>361</v>
      </c>
      <c r="K93" s="268" t="s">
        <v>5103</v>
      </c>
      <c r="L93" s="269">
        <v>42627.0</v>
      </c>
      <c r="M93" s="268" t="s">
        <v>338</v>
      </c>
      <c r="N93" s="268" t="s">
        <v>153</v>
      </c>
      <c r="O93" s="269">
        <v>44930.0</v>
      </c>
      <c r="P93" s="268" t="s">
        <v>9</v>
      </c>
      <c r="Q93" s="268" t="s">
        <v>249</v>
      </c>
      <c r="R93" s="268" t="s">
        <v>5104</v>
      </c>
      <c r="S93" s="268"/>
      <c r="T93" s="268" t="s">
        <v>11</v>
      </c>
      <c r="U93" s="268" t="s">
        <v>15</v>
      </c>
      <c r="V93" s="173"/>
      <c r="W93" s="173"/>
      <c r="X93" s="173"/>
      <c r="Y93" s="173" t="s">
        <v>5105</v>
      </c>
      <c r="Z93" s="173" t="s">
        <v>5106</v>
      </c>
      <c r="AA93" s="173" t="s">
        <v>5107</v>
      </c>
      <c r="AB93" s="173"/>
      <c r="AC93" s="173"/>
      <c r="AD93" s="173"/>
      <c r="AE93" s="173"/>
      <c r="AF93" s="173"/>
      <c r="AG93" s="468"/>
      <c r="AH93" s="468"/>
      <c r="AI93" s="468"/>
      <c r="AJ93" s="468"/>
      <c r="AK93" s="468"/>
      <c r="AL93" s="468"/>
      <c r="AM93" s="468"/>
      <c r="AN93" s="468"/>
      <c r="AO93" s="468"/>
      <c r="AP93" s="468"/>
      <c r="AQ93" s="468"/>
      <c r="AR93" s="468"/>
      <c r="AS93" s="468"/>
      <c r="AT93" s="468"/>
      <c r="AU93" s="468"/>
      <c r="AV93" s="468"/>
      <c r="AW93" s="468"/>
      <c r="AX93" s="468"/>
      <c r="AY93" s="468"/>
      <c r="AZ93" s="468"/>
    </row>
    <row r="94" ht="22.5" customHeight="1">
      <c r="A94" s="268">
        <v>17.0</v>
      </c>
      <c r="B94" s="194">
        <v>4.0</v>
      </c>
      <c r="C94" s="268" t="s">
        <v>260</v>
      </c>
      <c r="D94" s="268"/>
      <c r="E94" s="268"/>
      <c r="F94" s="268"/>
      <c r="G94" s="723">
        <v>1.0</v>
      </c>
      <c r="H94" s="267" t="s">
        <v>5108</v>
      </c>
      <c r="I94" s="267" t="s">
        <v>5109</v>
      </c>
      <c r="J94" s="268" t="s">
        <v>5110</v>
      </c>
      <c r="K94" s="268" t="s">
        <v>5111</v>
      </c>
      <c r="L94" s="269">
        <v>42625.0</v>
      </c>
      <c r="M94" s="268" t="s">
        <v>338</v>
      </c>
      <c r="N94" s="268" t="s">
        <v>153</v>
      </c>
      <c r="O94" s="269">
        <v>43698.0</v>
      </c>
      <c r="P94" s="268" t="s">
        <v>9</v>
      </c>
      <c r="Q94" s="268" t="s">
        <v>249</v>
      </c>
      <c r="R94" s="268"/>
      <c r="S94" s="268"/>
      <c r="T94" s="268" t="s">
        <v>11</v>
      </c>
      <c r="U94" s="268" t="s">
        <v>15</v>
      </c>
      <c r="V94" s="173"/>
      <c r="W94" s="173"/>
      <c r="X94" s="173"/>
      <c r="Y94" s="173" t="s">
        <v>5112</v>
      </c>
      <c r="Z94" s="173" t="s">
        <v>5113</v>
      </c>
      <c r="AA94" s="173" t="s">
        <v>5114</v>
      </c>
      <c r="AB94" s="173" t="s">
        <v>5115</v>
      </c>
      <c r="AC94" s="173" t="s">
        <v>5116</v>
      </c>
      <c r="AD94" s="173" t="s">
        <v>5117</v>
      </c>
      <c r="AE94" s="173"/>
      <c r="AF94" s="173"/>
      <c r="AG94" s="468"/>
      <c r="AH94" s="468"/>
      <c r="AI94" s="468"/>
      <c r="AJ94" s="468"/>
      <c r="AK94" s="468"/>
      <c r="AL94" s="468"/>
      <c r="AM94" s="468"/>
      <c r="AN94" s="468"/>
      <c r="AO94" s="468"/>
      <c r="AP94" s="468"/>
      <c r="AQ94" s="468"/>
      <c r="AR94" s="468"/>
      <c r="AS94" s="468"/>
      <c r="AT94" s="468"/>
      <c r="AU94" s="468"/>
      <c r="AV94" s="468"/>
      <c r="AW94" s="468"/>
      <c r="AX94" s="468"/>
      <c r="AY94" s="468"/>
      <c r="AZ94" s="468"/>
    </row>
    <row r="95" ht="22.5" customHeight="1">
      <c r="A95" s="268">
        <v>18.0</v>
      </c>
      <c r="B95" s="194">
        <v>4.0</v>
      </c>
      <c r="C95" s="268" t="s">
        <v>260</v>
      </c>
      <c r="D95" s="268"/>
      <c r="E95" s="268"/>
      <c r="F95" s="268"/>
      <c r="G95" s="723">
        <v>1.0</v>
      </c>
      <c r="H95" s="267" t="s">
        <v>5118</v>
      </c>
      <c r="I95" s="267" t="s">
        <v>5119</v>
      </c>
      <c r="J95" s="268" t="s">
        <v>916</v>
      </c>
      <c r="K95" s="268" t="s">
        <v>5120</v>
      </c>
      <c r="L95" s="269">
        <v>42963.0</v>
      </c>
      <c r="M95" s="268" t="s">
        <v>350</v>
      </c>
      <c r="N95" s="268" t="s">
        <v>151</v>
      </c>
      <c r="O95" s="269">
        <v>43698.0</v>
      </c>
      <c r="P95" s="268" t="s">
        <v>133</v>
      </c>
      <c r="Q95" s="268" t="s">
        <v>249</v>
      </c>
      <c r="R95" s="268"/>
      <c r="S95" s="268"/>
      <c r="T95" s="268" t="s">
        <v>11</v>
      </c>
      <c r="U95" s="268" t="s">
        <v>21</v>
      </c>
      <c r="V95" s="173"/>
      <c r="W95" s="205"/>
      <c r="X95" s="205"/>
      <c r="Y95" s="205" t="s">
        <v>5121</v>
      </c>
      <c r="Z95" s="205" t="s">
        <v>5122</v>
      </c>
      <c r="AA95" s="205" t="s">
        <v>5123</v>
      </c>
      <c r="AB95" s="205" t="s">
        <v>5124</v>
      </c>
      <c r="AC95" s="173" t="s">
        <v>5125</v>
      </c>
      <c r="AD95" s="173" t="s">
        <v>5126</v>
      </c>
      <c r="AE95" s="173"/>
      <c r="AF95" s="173"/>
      <c r="AG95" s="468"/>
      <c r="AH95" s="468"/>
      <c r="AI95" s="468"/>
      <c r="AJ95" s="468"/>
      <c r="AK95" s="468"/>
      <c r="AL95" s="468"/>
      <c r="AM95" s="468"/>
      <c r="AN95" s="468"/>
      <c r="AO95" s="468"/>
      <c r="AP95" s="468"/>
      <c r="AQ95" s="468"/>
      <c r="AR95" s="468"/>
      <c r="AS95" s="468"/>
      <c r="AT95" s="468"/>
      <c r="AU95" s="468"/>
      <c r="AV95" s="468"/>
      <c r="AW95" s="468"/>
      <c r="AX95" s="468"/>
      <c r="AY95" s="468"/>
      <c r="AZ95" s="468"/>
    </row>
    <row r="96" ht="22.5" customHeight="1">
      <c r="A96" s="268">
        <v>19.0</v>
      </c>
      <c r="B96" s="194">
        <v>4.0</v>
      </c>
      <c r="C96" s="268" t="s">
        <v>260</v>
      </c>
      <c r="D96" s="268"/>
      <c r="E96" s="268"/>
      <c r="F96" s="268"/>
      <c r="G96" s="723">
        <v>1.0</v>
      </c>
      <c r="H96" s="267" t="s">
        <v>5127</v>
      </c>
      <c r="I96" s="267" t="s">
        <v>5128</v>
      </c>
      <c r="J96" s="268" t="s">
        <v>336</v>
      </c>
      <c r="K96" s="268" t="s">
        <v>5129</v>
      </c>
      <c r="L96" s="269">
        <v>42782.0</v>
      </c>
      <c r="M96" s="268" t="s">
        <v>350</v>
      </c>
      <c r="N96" s="268" t="s">
        <v>154</v>
      </c>
      <c r="O96" s="269">
        <v>45519.0</v>
      </c>
      <c r="P96" s="268" t="s">
        <v>133</v>
      </c>
      <c r="Q96" s="268" t="s">
        <v>249</v>
      </c>
      <c r="R96" s="268"/>
      <c r="S96" s="268"/>
      <c r="T96" s="268" t="s">
        <v>11</v>
      </c>
      <c r="U96" s="268" t="s">
        <v>21</v>
      </c>
      <c r="V96" s="173"/>
      <c r="W96" s="205"/>
      <c r="X96" s="205"/>
      <c r="Y96" s="205" t="s">
        <v>5130</v>
      </c>
      <c r="Z96" s="205"/>
      <c r="AA96" s="205"/>
      <c r="AB96" s="205"/>
      <c r="AC96" s="173"/>
      <c r="AD96" s="173"/>
      <c r="AE96" s="173"/>
      <c r="AF96" s="173"/>
      <c r="AG96" s="468"/>
      <c r="AH96" s="468"/>
      <c r="AI96" s="468"/>
      <c r="AJ96" s="468"/>
      <c r="AK96" s="468"/>
      <c r="AL96" s="468"/>
      <c r="AM96" s="468"/>
      <c r="AN96" s="468"/>
      <c r="AO96" s="468"/>
      <c r="AP96" s="468"/>
      <c r="AQ96" s="468"/>
      <c r="AR96" s="468"/>
      <c r="AS96" s="468"/>
      <c r="AT96" s="468"/>
      <c r="AU96" s="468"/>
      <c r="AV96" s="468"/>
      <c r="AW96" s="468"/>
      <c r="AX96" s="468"/>
      <c r="AY96" s="468"/>
      <c r="AZ96" s="468"/>
    </row>
    <row r="97" ht="22.5" customHeight="1">
      <c r="A97" s="268">
        <v>20.0</v>
      </c>
      <c r="B97" s="194">
        <v>4.0</v>
      </c>
      <c r="C97" s="268" t="s">
        <v>260</v>
      </c>
      <c r="D97" s="268"/>
      <c r="E97" s="268"/>
      <c r="F97" s="268"/>
      <c r="G97" s="723">
        <v>1.0</v>
      </c>
      <c r="H97" s="267" t="s">
        <v>5131</v>
      </c>
      <c r="I97" s="267" t="s">
        <v>5132</v>
      </c>
      <c r="J97" s="468" t="s">
        <v>407</v>
      </c>
      <c r="K97" s="468" t="s">
        <v>5133</v>
      </c>
      <c r="L97" s="469">
        <v>42794.0</v>
      </c>
      <c r="M97" s="468" t="s">
        <v>338</v>
      </c>
      <c r="N97" s="468" t="s">
        <v>153</v>
      </c>
      <c r="O97" s="469">
        <v>45519.0</v>
      </c>
      <c r="P97" s="468" t="s">
        <v>115</v>
      </c>
      <c r="Q97" s="268" t="s">
        <v>249</v>
      </c>
      <c r="R97" s="268"/>
      <c r="S97" s="268"/>
      <c r="T97" s="268" t="s">
        <v>11</v>
      </c>
      <c r="U97" s="268" t="s">
        <v>15</v>
      </c>
      <c r="V97" s="173"/>
      <c r="W97" s="173"/>
      <c r="X97" s="173"/>
      <c r="Y97" s="173" t="s">
        <v>5134</v>
      </c>
      <c r="Z97" s="173"/>
      <c r="AA97" s="173"/>
      <c r="AB97" s="173"/>
      <c r="AC97" s="173"/>
      <c r="AD97" s="173"/>
      <c r="AE97" s="173"/>
      <c r="AF97" s="173"/>
      <c r="AG97" s="468"/>
      <c r="AH97" s="468"/>
      <c r="AI97" s="468"/>
      <c r="AJ97" s="468"/>
      <c r="AK97" s="468"/>
      <c r="AL97" s="468"/>
      <c r="AM97" s="468"/>
      <c r="AN97" s="468"/>
      <c r="AO97" s="468"/>
      <c r="AP97" s="468"/>
      <c r="AQ97" s="468"/>
      <c r="AR97" s="468"/>
      <c r="AS97" s="468"/>
      <c r="AT97" s="468"/>
      <c r="AU97" s="468"/>
      <c r="AV97" s="468"/>
      <c r="AW97" s="468"/>
      <c r="AX97" s="468"/>
      <c r="AY97" s="468"/>
      <c r="AZ97" s="468"/>
    </row>
    <row r="98" ht="14.25" customHeight="1">
      <c r="A98" s="352">
        <v>21.0</v>
      </c>
      <c r="B98" s="194">
        <v>4.0</v>
      </c>
      <c r="C98" s="268" t="s">
        <v>260</v>
      </c>
      <c r="D98" s="352"/>
      <c r="E98" s="352"/>
      <c r="F98" s="352"/>
      <c r="G98" s="729">
        <v>1.0</v>
      </c>
      <c r="H98" s="618" t="s">
        <v>5135</v>
      </c>
      <c r="I98" s="618" t="s">
        <v>5136</v>
      </c>
      <c r="J98" s="497" t="s">
        <v>1806</v>
      </c>
      <c r="K98" s="497" t="s">
        <v>5137</v>
      </c>
      <c r="L98" s="498">
        <v>42672.0</v>
      </c>
      <c r="M98" s="497" t="s">
        <v>338</v>
      </c>
      <c r="N98" s="502"/>
      <c r="O98" s="498"/>
      <c r="P98" s="497" t="s">
        <v>115</v>
      </c>
      <c r="Q98" s="352" t="s">
        <v>345</v>
      </c>
      <c r="R98" s="352" t="s">
        <v>5138</v>
      </c>
      <c r="S98" s="352"/>
      <c r="T98" s="352" t="s">
        <v>11</v>
      </c>
      <c r="U98" s="352" t="s">
        <v>21</v>
      </c>
      <c r="V98" s="183"/>
      <c r="W98" s="183"/>
      <c r="X98" s="183"/>
      <c r="Y98" s="183"/>
      <c r="Z98" s="183"/>
      <c r="AA98" s="183"/>
      <c r="AB98" s="823"/>
      <c r="AC98" s="823"/>
      <c r="AD98" s="823"/>
      <c r="AE98" s="823"/>
      <c r="AF98" s="823"/>
      <c r="AG98" s="502"/>
      <c r="AH98" s="502"/>
      <c r="AI98" s="502"/>
      <c r="AJ98" s="502"/>
      <c r="AK98" s="502"/>
      <c r="AL98" s="502"/>
      <c r="AM98" s="502"/>
      <c r="AN98" s="502"/>
      <c r="AO98" s="502"/>
      <c r="AP98" s="502"/>
      <c r="AQ98" s="502"/>
      <c r="AR98" s="502"/>
      <c r="AS98" s="502"/>
      <c r="AT98" s="502"/>
      <c r="AU98" s="502"/>
      <c r="AV98" s="502"/>
      <c r="AW98" s="824"/>
      <c r="AX98" s="824"/>
      <c r="AY98" s="824"/>
      <c r="AZ98" s="824"/>
    </row>
    <row r="99" ht="22.5" customHeight="1">
      <c r="A99" s="268">
        <v>22.0</v>
      </c>
      <c r="B99" s="194"/>
      <c r="C99" s="268"/>
      <c r="D99" s="268"/>
      <c r="E99" s="268"/>
      <c r="F99" s="268"/>
      <c r="G99" s="723"/>
      <c r="H99" s="267"/>
      <c r="I99" s="267"/>
      <c r="J99" s="468"/>
      <c r="K99" s="468"/>
      <c r="L99" s="469"/>
      <c r="M99" s="468"/>
      <c r="N99" s="468"/>
      <c r="O99" s="469"/>
      <c r="P99" s="468"/>
      <c r="Q99" s="268"/>
      <c r="R99" s="268"/>
      <c r="S99" s="268"/>
      <c r="T99" s="268"/>
      <c r="U99" s="268"/>
      <c r="V99" s="173"/>
      <c r="W99" s="173"/>
      <c r="X99" s="173"/>
      <c r="Y99" s="173"/>
      <c r="Z99" s="173"/>
      <c r="AA99" s="173"/>
      <c r="AB99" s="205"/>
      <c r="AC99" s="173"/>
      <c r="AD99" s="173"/>
      <c r="AE99" s="173"/>
      <c r="AF99" s="173"/>
      <c r="AG99" s="468"/>
      <c r="AH99" s="468"/>
      <c r="AI99" s="468"/>
      <c r="AJ99" s="468"/>
      <c r="AK99" s="468"/>
      <c r="AL99" s="468"/>
      <c r="AM99" s="468"/>
      <c r="AN99" s="468"/>
      <c r="AO99" s="468"/>
      <c r="AP99" s="468"/>
      <c r="AQ99" s="468"/>
      <c r="AR99" s="468"/>
      <c r="AS99" s="468"/>
      <c r="AT99" s="468"/>
      <c r="AU99" s="468"/>
      <c r="AV99" s="468"/>
      <c r="AW99" s="468"/>
      <c r="AX99" s="468"/>
      <c r="AY99" s="468"/>
      <c r="AZ99" s="468"/>
    </row>
    <row r="100" ht="22.5" customHeight="1">
      <c r="A100" s="268">
        <v>23.0</v>
      </c>
      <c r="B100" s="194"/>
      <c r="C100" s="268"/>
      <c r="D100" s="268"/>
      <c r="E100" s="268"/>
      <c r="F100" s="268"/>
      <c r="G100" s="723"/>
      <c r="H100" s="267"/>
      <c r="I100" s="267"/>
      <c r="J100" s="468"/>
      <c r="K100" s="468"/>
      <c r="L100" s="469"/>
      <c r="M100" s="468"/>
      <c r="N100" s="468"/>
      <c r="O100" s="469"/>
      <c r="P100" s="468"/>
      <c r="Q100" s="268"/>
      <c r="R100" s="268"/>
      <c r="S100" s="268"/>
      <c r="T100" s="268"/>
      <c r="U100" s="268"/>
      <c r="V100" s="173"/>
      <c r="W100" s="173"/>
      <c r="X100" s="173"/>
      <c r="Y100" s="173"/>
      <c r="Z100" s="173"/>
      <c r="AA100" s="173"/>
      <c r="AB100" s="205"/>
      <c r="AC100" s="173"/>
      <c r="AD100" s="173"/>
      <c r="AE100" s="173"/>
      <c r="AF100" s="173"/>
      <c r="AG100" s="468"/>
      <c r="AH100" s="468"/>
      <c r="AI100" s="468"/>
      <c r="AJ100" s="468"/>
      <c r="AK100" s="468"/>
      <c r="AL100" s="468"/>
      <c r="AM100" s="468"/>
      <c r="AN100" s="468"/>
      <c r="AO100" s="468"/>
      <c r="AP100" s="468"/>
      <c r="AQ100" s="468"/>
      <c r="AR100" s="468"/>
      <c r="AS100" s="468"/>
      <c r="AT100" s="468"/>
      <c r="AU100" s="468"/>
      <c r="AV100" s="468"/>
      <c r="AW100" s="468"/>
      <c r="AX100" s="468"/>
      <c r="AY100" s="468"/>
      <c r="AZ100" s="468"/>
    </row>
    <row r="101" ht="22.5" customHeight="1">
      <c r="A101" s="268">
        <v>24.0</v>
      </c>
      <c r="B101" s="194"/>
      <c r="C101" s="268"/>
      <c r="D101" s="268"/>
      <c r="E101" s="268"/>
      <c r="F101" s="268"/>
      <c r="G101" s="723"/>
      <c r="H101" s="267"/>
      <c r="I101" s="267"/>
      <c r="J101" s="468"/>
      <c r="K101" s="468"/>
      <c r="L101" s="469"/>
      <c r="M101" s="468"/>
      <c r="N101" s="468"/>
      <c r="O101" s="469"/>
      <c r="P101" s="468"/>
      <c r="Q101" s="268"/>
      <c r="R101" s="268"/>
      <c r="S101" s="268"/>
      <c r="T101" s="268"/>
      <c r="U101" s="268"/>
      <c r="V101" s="173"/>
      <c r="W101" s="173"/>
      <c r="X101" s="173"/>
      <c r="Y101" s="173"/>
      <c r="Z101" s="173"/>
      <c r="AA101" s="173"/>
      <c r="AB101" s="205"/>
      <c r="AC101" s="173"/>
      <c r="AD101" s="173"/>
      <c r="AE101" s="173"/>
      <c r="AF101" s="173"/>
      <c r="AG101" s="468"/>
      <c r="AH101" s="468"/>
      <c r="AI101" s="468"/>
      <c r="AJ101" s="468"/>
      <c r="AK101" s="468"/>
      <c r="AL101" s="468"/>
      <c r="AM101" s="468"/>
      <c r="AN101" s="468"/>
      <c r="AO101" s="468"/>
      <c r="AP101" s="468"/>
      <c r="AQ101" s="468"/>
      <c r="AR101" s="468"/>
      <c r="AS101" s="468"/>
      <c r="AT101" s="468"/>
      <c r="AU101" s="468"/>
      <c r="AV101" s="468"/>
      <c r="AW101" s="468"/>
      <c r="AX101" s="468"/>
      <c r="AY101" s="468"/>
      <c r="AZ101" s="468"/>
    </row>
    <row r="102" ht="18.75" customHeight="1">
      <c r="A102" s="819" t="s">
        <v>5139</v>
      </c>
      <c r="B102" s="25"/>
      <c r="C102" s="25"/>
      <c r="D102" s="25"/>
      <c r="E102" s="25"/>
      <c r="F102" s="25"/>
      <c r="G102" s="25"/>
      <c r="H102" s="25"/>
      <c r="I102" s="25"/>
      <c r="J102" s="25"/>
      <c r="K102" s="26"/>
      <c r="L102" s="820"/>
      <c r="M102" s="821"/>
      <c r="N102" s="821"/>
      <c r="O102" s="820"/>
      <c r="P102" s="821"/>
      <c r="Q102" s="821"/>
      <c r="R102" s="821"/>
      <c r="S102" s="821"/>
      <c r="T102" s="821"/>
      <c r="U102" s="821"/>
      <c r="V102" s="822"/>
      <c r="W102" s="822"/>
      <c r="X102" s="822"/>
      <c r="Y102" s="822"/>
      <c r="Z102" s="822"/>
      <c r="AA102" s="822"/>
      <c r="AB102" s="822"/>
      <c r="AC102" s="822"/>
      <c r="AD102" s="822"/>
      <c r="AE102" s="822"/>
      <c r="AF102" s="822"/>
      <c r="AG102" s="414"/>
      <c r="AH102" s="414"/>
      <c r="AI102" s="414"/>
      <c r="AJ102" s="414"/>
      <c r="AK102" s="414"/>
      <c r="AL102" s="414"/>
      <c r="AM102" s="414"/>
      <c r="AN102" s="414"/>
      <c r="AO102" s="414"/>
      <c r="AP102" s="414"/>
      <c r="AQ102" s="414"/>
      <c r="AR102" s="414"/>
      <c r="AS102" s="414"/>
      <c r="AT102" s="414"/>
      <c r="AU102" s="414"/>
      <c r="AV102" s="414"/>
      <c r="AW102" s="414"/>
      <c r="AX102" s="414"/>
      <c r="AY102" s="414"/>
      <c r="AZ102" s="414"/>
    </row>
    <row r="103" ht="22.5" customHeight="1">
      <c r="A103" s="268">
        <v>1.0</v>
      </c>
      <c r="B103" s="194">
        <v>8.0</v>
      </c>
      <c r="C103" s="268" t="s">
        <v>262</v>
      </c>
      <c r="D103" s="268"/>
      <c r="E103" s="268"/>
      <c r="F103" s="268"/>
      <c r="G103" s="723">
        <v>1.0</v>
      </c>
      <c r="H103" s="267" t="s">
        <v>5140</v>
      </c>
      <c r="I103" s="267" t="s">
        <v>5141</v>
      </c>
      <c r="J103" s="268" t="s">
        <v>5142</v>
      </c>
      <c r="K103" s="268" t="s">
        <v>5143</v>
      </c>
      <c r="L103" s="269">
        <v>42740.0</v>
      </c>
      <c r="M103" s="268" t="s">
        <v>350</v>
      </c>
      <c r="N103" s="268" t="s">
        <v>154</v>
      </c>
      <c r="O103" s="269">
        <v>45155.0</v>
      </c>
      <c r="P103" s="268" t="s">
        <v>42</v>
      </c>
      <c r="Q103" s="268" t="s">
        <v>238</v>
      </c>
      <c r="R103" s="268" t="s">
        <v>5144</v>
      </c>
      <c r="S103" s="268"/>
      <c r="T103" s="268" t="s">
        <v>11</v>
      </c>
      <c r="U103" s="268" t="s">
        <v>21</v>
      </c>
      <c r="V103" s="173"/>
      <c r="W103" s="173"/>
      <c r="X103" s="173"/>
      <c r="Y103" s="173" t="s">
        <v>5145</v>
      </c>
      <c r="Z103" s="173" t="s">
        <v>5146</v>
      </c>
      <c r="AA103" s="173"/>
      <c r="AB103" s="173"/>
      <c r="AC103" s="173"/>
      <c r="AD103" s="173"/>
      <c r="AE103" s="173"/>
      <c r="AF103" s="173"/>
      <c r="AG103" s="468"/>
      <c r="AH103" s="468"/>
      <c r="AI103" s="468"/>
      <c r="AJ103" s="468"/>
      <c r="AK103" s="468"/>
      <c r="AL103" s="468"/>
      <c r="AM103" s="468"/>
      <c r="AN103" s="468"/>
      <c r="AO103" s="468"/>
      <c r="AP103" s="468"/>
      <c r="AQ103" s="468"/>
      <c r="AR103" s="468"/>
      <c r="AS103" s="468"/>
      <c r="AT103" s="468"/>
      <c r="AU103" s="468"/>
      <c r="AV103" s="468"/>
      <c r="AW103" s="468"/>
      <c r="AX103" s="468"/>
      <c r="AY103" s="468"/>
      <c r="AZ103" s="468"/>
    </row>
    <row r="104" ht="22.5" customHeight="1">
      <c r="A104" s="268">
        <v>2.0</v>
      </c>
      <c r="B104" s="194">
        <v>8.0</v>
      </c>
      <c r="C104" s="268" t="s">
        <v>262</v>
      </c>
      <c r="D104" s="268"/>
      <c r="E104" s="268"/>
      <c r="F104" s="268"/>
      <c r="G104" s="723">
        <v>1.0</v>
      </c>
      <c r="H104" s="267" t="s">
        <v>5147</v>
      </c>
      <c r="I104" s="267" t="s">
        <v>5148</v>
      </c>
      <c r="J104" s="268" t="s">
        <v>5149</v>
      </c>
      <c r="K104" s="268" t="s">
        <v>5150</v>
      </c>
      <c r="L104" s="269">
        <v>42745.0</v>
      </c>
      <c r="M104" s="268" t="s">
        <v>338</v>
      </c>
      <c r="N104" s="268" t="s">
        <v>152</v>
      </c>
      <c r="O104" s="269">
        <v>43475.0</v>
      </c>
      <c r="P104" s="268" t="s">
        <v>91</v>
      </c>
      <c r="Q104" s="268" t="s">
        <v>238</v>
      </c>
      <c r="R104" s="268" t="s">
        <v>5151</v>
      </c>
      <c r="S104" s="268"/>
      <c r="T104" s="268" t="s">
        <v>11</v>
      </c>
      <c r="U104" s="268" t="s">
        <v>15</v>
      </c>
      <c r="V104" s="173"/>
      <c r="W104" s="173"/>
      <c r="X104" s="173"/>
      <c r="Y104" s="173" t="s">
        <v>5152</v>
      </c>
      <c r="Z104" s="173" t="s">
        <v>5153</v>
      </c>
      <c r="AA104" s="173" t="s">
        <v>5154</v>
      </c>
      <c r="AB104" s="173" t="s">
        <v>5155</v>
      </c>
      <c r="AC104" s="173" t="s">
        <v>5156</v>
      </c>
      <c r="AD104" s="173" t="s">
        <v>5157</v>
      </c>
      <c r="AE104" s="173"/>
      <c r="AF104" s="173"/>
      <c r="AG104" s="468"/>
      <c r="AH104" s="468"/>
      <c r="AI104" s="468"/>
      <c r="AJ104" s="468"/>
      <c r="AK104" s="468"/>
      <c r="AL104" s="468"/>
      <c r="AM104" s="468"/>
      <c r="AN104" s="468"/>
      <c r="AO104" s="468"/>
      <c r="AP104" s="468"/>
      <c r="AQ104" s="468"/>
      <c r="AR104" s="468"/>
      <c r="AS104" s="468"/>
      <c r="AT104" s="468"/>
      <c r="AU104" s="468"/>
      <c r="AV104" s="468"/>
      <c r="AW104" s="468"/>
      <c r="AX104" s="468"/>
      <c r="AY104" s="468"/>
      <c r="AZ104" s="468"/>
    </row>
    <row r="105" ht="22.5" customHeight="1">
      <c r="A105" s="268">
        <v>3.0</v>
      </c>
      <c r="B105" s="194">
        <v>8.0</v>
      </c>
      <c r="C105" s="268" t="s">
        <v>262</v>
      </c>
      <c r="D105" s="268"/>
      <c r="E105" s="268"/>
      <c r="F105" s="268"/>
      <c r="G105" s="723">
        <v>1.0</v>
      </c>
      <c r="H105" s="267" t="s">
        <v>5158</v>
      </c>
      <c r="I105" s="267" t="s">
        <v>5159</v>
      </c>
      <c r="J105" s="268" t="s">
        <v>1180</v>
      </c>
      <c r="K105" s="268" t="s">
        <v>5160</v>
      </c>
      <c r="L105" s="269">
        <v>42925.0</v>
      </c>
      <c r="M105" s="268" t="s">
        <v>338</v>
      </c>
      <c r="N105" s="268" t="s">
        <v>154</v>
      </c>
      <c r="O105" s="269">
        <v>44123.0</v>
      </c>
      <c r="P105" s="268" t="s">
        <v>9</v>
      </c>
      <c r="Q105" s="268" t="s">
        <v>238</v>
      </c>
      <c r="R105" s="268"/>
      <c r="S105" s="268"/>
      <c r="T105" s="466" t="s">
        <v>11</v>
      </c>
      <c r="U105" s="268" t="s">
        <v>15</v>
      </c>
      <c r="V105" s="173"/>
      <c r="W105" s="173"/>
      <c r="X105" s="173"/>
      <c r="Y105" s="173" t="s">
        <v>5161</v>
      </c>
      <c r="Z105" s="173" t="s">
        <v>5162</v>
      </c>
      <c r="AA105" s="173" t="s">
        <v>5163</v>
      </c>
      <c r="AB105" s="173" t="s">
        <v>5164</v>
      </c>
      <c r="AC105" s="173" t="s">
        <v>5165</v>
      </c>
      <c r="AD105" s="173"/>
      <c r="AE105" s="173"/>
      <c r="AF105" s="173"/>
      <c r="AG105" s="468"/>
      <c r="AH105" s="468"/>
      <c r="AI105" s="468"/>
      <c r="AJ105" s="468"/>
      <c r="AK105" s="468"/>
      <c r="AL105" s="468"/>
      <c r="AM105" s="468"/>
      <c r="AN105" s="468"/>
      <c r="AO105" s="468"/>
      <c r="AP105" s="468"/>
      <c r="AQ105" s="468"/>
      <c r="AR105" s="468"/>
      <c r="AS105" s="468"/>
      <c r="AT105" s="468"/>
      <c r="AU105" s="468"/>
      <c r="AV105" s="468"/>
      <c r="AW105" s="468"/>
      <c r="AX105" s="468"/>
      <c r="AY105" s="468"/>
      <c r="AZ105" s="468"/>
    </row>
    <row r="106" ht="22.5" customHeight="1">
      <c r="A106" s="268">
        <v>4.0</v>
      </c>
      <c r="B106" s="194">
        <v>8.0</v>
      </c>
      <c r="C106" s="268" t="s">
        <v>262</v>
      </c>
      <c r="D106" s="268"/>
      <c r="E106" s="268"/>
      <c r="F106" s="268"/>
      <c r="G106" s="723">
        <v>1.0</v>
      </c>
      <c r="H106" s="267" t="s">
        <v>5166</v>
      </c>
      <c r="I106" s="267" t="s">
        <v>5167</v>
      </c>
      <c r="J106" s="268" t="s">
        <v>407</v>
      </c>
      <c r="K106" s="268" t="s">
        <v>2464</v>
      </c>
      <c r="L106" s="269">
        <v>42709.0</v>
      </c>
      <c r="M106" s="268" t="s">
        <v>350</v>
      </c>
      <c r="N106" s="268" t="s">
        <v>153</v>
      </c>
      <c r="O106" s="269">
        <v>44930.0</v>
      </c>
      <c r="P106" s="268" t="s">
        <v>115</v>
      </c>
      <c r="Q106" s="268" t="s">
        <v>240</v>
      </c>
      <c r="R106" s="268"/>
      <c r="S106" s="268"/>
      <c r="T106" s="268" t="s">
        <v>11</v>
      </c>
      <c r="U106" s="268" t="s">
        <v>15</v>
      </c>
      <c r="V106" s="173"/>
      <c r="W106" s="173"/>
      <c r="X106" s="173"/>
      <c r="Y106" s="173" t="s">
        <v>5168</v>
      </c>
      <c r="Z106" s="173" t="s">
        <v>5169</v>
      </c>
      <c r="AA106" s="173" t="s">
        <v>5170</v>
      </c>
      <c r="AB106" s="173"/>
      <c r="AC106" s="173"/>
      <c r="AD106" s="173"/>
      <c r="AE106" s="173"/>
      <c r="AF106" s="173"/>
      <c r="AG106" s="468"/>
      <c r="AH106" s="468"/>
      <c r="AI106" s="468"/>
      <c r="AJ106" s="468"/>
      <c r="AK106" s="468"/>
      <c r="AL106" s="468"/>
      <c r="AM106" s="468"/>
      <c r="AN106" s="468"/>
      <c r="AO106" s="468"/>
      <c r="AP106" s="468"/>
      <c r="AQ106" s="468"/>
      <c r="AR106" s="468"/>
      <c r="AS106" s="468"/>
      <c r="AT106" s="468"/>
      <c r="AU106" s="468"/>
      <c r="AV106" s="468"/>
      <c r="AW106" s="468"/>
      <c r="AX106" s="468"/>
      <c r="AY106" s="468"/>
      <c r="AZ106" s="468"/>
    </row>
    <row r="107" ht="22.5" customHeight="1">
      <c r="A107" s="268">
        <v>5.0</v>
      </c>
      <c r="B107" s="194">
        <v>8.0</v>
      </c>
      <c r="C107" s="268" t="s">
        <v>262</v>
      </c>
      <c r="D107" s="268"/>
      <c r="E107" s="268"/>
      <c r="F107" s="268"/>
      <c r="G107" s="723">
        <v>1.0</v>
      </c>
      <c r="H107" s="267" t="s">
        <v>5171</v>
      </c>
      <c r="I107" s="267" t="s">
        <v>5172</v>
      </c>
      <c r="J107" s="268" t="s">
        <v>621</v>
      </c>
      <c r="K107" s="268" t="s">
        <v>5173</v>
      </c>
      <c r="L107" s="269">
        <v>42641.0</v>
      </c>
      <c r="M107" s="268" t="s">
        <v>338</v>
      </c>
      <c r="N107" s="268" t="s">
        <v>151</v>
      </c>
      <c r="O107" s="269">
        <v>44790.0</v>
      </c>
      <c r="P107" s="268" t="s">
        <v>133</v>
      </c>
      <c r="Q107" s="268" t="s">
        <v>240</v>
      </c>
      <c r="R107" s="268"/>
      <c r="S107" s="268"/>
      <c r="T107" s="466" t="s">
        <v>26</v>
      </c>
      <c r="U107" s="268" t="s">
        <v>15</v>
      </c>
      <c r="V107" s="173"/>
      <c r="W107" s="173"/>
      <c r="X107" s="173"/>
      <c r="Y107" s="173" t="s">
        <v>5174</v>
      </c>
      <c r="Z107" s="173" t="s">
        <v>5175</v>
      </c>
      <c r="AA107" s="173" t="s">
        <v>5176</v>
      </c>
      <c r="AB107" s="173"/>
      <c r="AC107" s="173"/>
      <c r="AD107" s="173"/>
      <c r="AE107" s="173"/>
      <c r="AF107" s="173"/>
      <c r="AG107" s="468"/>
      <c r="AH107" s="468"/>
      <c r="AI107" s="468"/>
      <c r="AJ107" s="468"/>
      <c r="AK107" s="468"/>
      <c r="AL107" s="468"/>
      <c r="AM107" s="468"/>
      <c r="AN107" s="468"/>
      <c r="AO107" s="468"/>
      <c r="AP107" s="468"/>
      <c r="AQ107" s="468"/>
      <c r="AR107" s="468"/>
      <c r="AS107" s="468"/>
      <c r="AT107" s="468"/>
      <c r="AU107" s="468"/>
      <c r="AV107" s="468"/>
      <c r="AW107" s="468"/>
      <c r="AX107" s="468"/>
      <c r="AY107" s="468"/>
      <c r="AZ107" s="468"/>
    </row>
    <row r="108" ht="22.5" customHeight="1">
      <c r="A108" s="268">
        <v>6.0</v>
      </c>
      <c r="B108" s="194">
        <v>8.0</v>
      </c>
      <c r="C108" s="268" t="s">
        <v>262</v>
      </c>
      <c r="D108" s="268"/>
      <c r="E108" s="268"/>
      <c r="F108" s="268" t="s">
        <v>334</v>
      </c>
      <c r="G108" s="723">
        <v>1.0</v>
      </c>
      <c r="H108" s="267" t="s">
        <v>5177</v>
      </c>
      <c r="I108" s="267" t="s">
        <v>5178</v>
      </c>
      <c r="J108" s="268" t="s">
        <v>2020</v>
      </c>
      <c r="K108" s="268" t="s">
        <v>5179</v>
      </c>
      <c r="L108" s="269">
        <v>42628.0</v>
      </c>
      <c r="M108" s="268" t="s">
        <v>338</v>
      </c>
      <c r="N108" s="268" t="s">
        <v>153</v>
      </c>
      <c r="O108" s="269">
        <v>43402.0</v>
      </c>
      <c r="P108" s="268" t="s">
        <v>37</v>
      </c>
      <c r="Q108" s="268" t="s">
        <v>240</v>
      </c>
      <c r="R108" s="268" t="s">
        <v>5180</v>
      </c>
      <c r="S108" s="268" t="s">
        <v>5181</v>
      </c>
      <c r="T108" s="268" t="s">
        <v>11</v>
      </c>
      <c r="U108" s="268" t="s">
        <v>10</v>
      </c>
      <c r="V108" s="173"/>
      <c r="W108" s="173"/>
      <c r="X108" s="173"/>
      <c r="Y108" s="173" t="s">
        <v>5182</v>
      </c>
      <c r="Z108" s="173" t="s">
        <v>5183</v>
      </c>
      <c r="AA108" s="173" t="s">
        <v>5184</v>
      </c>
      <c r="AB108" s="173"/>
      <c r="AC108" s="173" t="s">
        <v>5185</v>
      </c>
      <c r="AD108" s="173" t="s">
        <v>5186</v>
      </c>
      <c r="AE108" s="173"/>
      <c r="AF108" s="173"/>
      <c r="AG108" s="468"/>
      <c r="AH108" s="468"/>
      <c r="AI108" s="468"/>
      <c r="AJ108" s="468"/>
      <c r="AK108" s="468"/>
      <c r="AL108" s="468"/>
      <c r="AM108" s="468"/>
      <c r="AN108" s="468"/>
      <c r="AO108" s="468"/>
      <c r="AP108" s="468"/>
      <c r="AQ108" s="468"/>
      <c r="AR108" s="468"/>
      <c r="AS108" s="468"/>
      <c r="AT108" s="468"/>
      <c r="AU108" s="468"/>
      <c r="AV108" s="468"/>
      <c r="AW108" s="468"/>
      <c r="AX108" s="468"/>
      <c r="AY108" s="468"/>
      <c r="AZ108" s="468"/>
    </row>
    <row r="109" ht="22.5" customHeight="1">
      <c r="A109" s="268">
        <v>7.0</v>
      </c>
      <c r="B109" s="194">
        <v>8.0</v>
      </c>
      <c r="C109" s="268" t="s">
        <v>262</v>
      </c>
      <c r="D109" s="268"/>
      <c r="E109" s="268"/>
      <c r="F109" s="268"/>
      <c r="G109" s="723">
        <v>1.0</v>
      </c>
      <c r="H109" s="267" t="s">
        <v>5187</v>
      </c>
      <c r="I109" s="267" t="s">
        <v>5188</v>
      </c>
      <c r="J109" s="268" t="s">
        <v>5189</v>
      </c>
      <c r="K109" s="268" t="s">
        <v>5190</v>
      </c>
      <c r="L109" s="269">
        <v>42618.0</v>
      </c>
      <c r="M109" s="268" t="s">
        <v>350</v>
      </c>
      <c r="N109" s="268" t="s">
        <v>153</v>
      </c>
      <c r="O109" s="269">
        <v>43698.0</v>
      </c>
      <c r="P109" s="268" t="s">
        <v>10</v>
      </c>
      <c r="Q109" s="268" t="s">
        <v>240</v>
      </c>
      <c r="R109" s="268" t="s">
        <v>5191</v>
      </c>
      <c r="S109" s="268"/>
      <c r="T109" s="268" t="s">
        <v>11</v>
      </c>
      <c r="U109" s="268" t="s">
        <v>15</v>
      </c>
      <c r="V109" s="173"/>
      <c r="W109" s="173"/>
      <c r="X109" s="173"/>
      <c r="Y109" s="173" t="s">
        <v>5192</v>
      </c>
      <c r="Z109" s="173" t="s">
        <v>5193</v>
      </c>
      <c r="AA109" s="173" t="s">
        <v>5194</v>
      </c>
      <c r="AB109" s="173" t="s">
        <v>5195</v>
      </c>
      <c r="AC109" s="173" t="s">
        <v>5196</v>
      </c>
      <c r="AD109" s="173" t="s">
        <v>5197</v>
      </c>
      <c r="AE109" s="173"/>
      <c r="AF109" s="173"/>
      <c r="AG109" s="468"/>
      <c r="AH109" s="468"/>
      <c r="AI109" s="468"/>
      <c r="AJ109" s="468"/>
      <c r="AK109" s="468"/>
      <c r="AL109" s="468"/>
      <c r="AM109" s="468"/>
      <c r="AN109" s="468"/>
      <c r="AO109" s="468"/>
      <c r="AP109" s="468"/>
      <c r="AQ109" s="468"/>
      <c r="AR109" s="468"/>
      <c r="AS109" s="468"/>
      <c r="AT109" s="468"/>
      <c r="AU109" s="468"/>
      <c r="AV109" s="468"/>
      <c r="AW109" s="468"/>
      <c r="AX109" s="468"/>
      <c r="AY109" s="468"/>
      <c r="AZ109" s="468"/>
    </row>
    <row r="110" ht="22.5" customHeight="1">
      <c r="A110" s="268">
        <v>8.0</v>
      </c>
      <c r="B110" s="194">
        <v>8.0</v>
      </c>
      <c r="C110" s="268" t="s">
        <v>262</v>
      </c>
      <c r="D110" s="268"/>
      <c r="E110" s="268"/>
      <c r="F110" s="268"/>
      <c r="G110" s="723">
        <v>1.0</v>
      </c>
      <c r="H110" s="267" t="s">
        <v>5198</v>
      </c>
      <c r="I110" s="267" t="s">
        <v>5199</v>
      </c>
      <c r="J110" s="268" t="s">
        <v>2536</v>
      </c>
      <c r="K110" s="268" t="s">
        <v>5200</v>
      </c>
      <c r="L110" s="269">
        <v>42976.0</v>
      </c>
      <c r="M110" s="268" t="s">
        <v>350</v>
      </c>
      <c r="N110" s="268" t="s">
        <v>154</v>
      </c>
      <c r="O110" s="269">
        <v>44202.0</v>
      </c>
      <c r="P110" s="268" t="s">
        <v>42</v>
      </c>
      <c r="Q110" s="268" t="s">
        <v>240</v>
      </c>
      <c r="R110" s="268" t="s">
        <v>5201</v>
      </c>
      <c r="S110" s="268"/>
      <c r="T110" s="268" t="s">
        <v>11</v>
      </c>
      <c r="U110" s="268" t="s">
        <v>21</v>
      </c>
      <c r="V110" s="173"/>
      <c r="W110" s="173"/>
      <c r="X110" s="173"/>
      <c r="Y110" s="173" t="s">
        <v>5202</v>
      </c>
      <c r="Z110" s="173" t="s">
        <v>5203</v>
      </c>
      <c r="AA110" s="173" t="s">
        <v>5204</v>
      </c>
      <c r="AB110" s="173" t="s">
        <v>5205</v>
      </c>
      <c r="AC110" s="173" t="s">
        <v>5206</v>
      </c>
      <c r="AD110" s="173"/>
      <c r="AE110" s="173"/>
      <c r="AF110" s="173"/>
      <c r="AG110" s="468"/>
      <c r="AH110" s="468"/>
      <c r="AI110" s="468"/>
      <c r="AJ110" s="468"/>
      <c r="AK110" s="468"/>
      <c r="AL110" s="468"/>
      <c r="AM110" s="468"/>
      <c r="AN110" s="468"/>
      <c r="AO110" s="468"/>
      <c r="AP110" s="468"/>
      <c r="AQ110" s="468"/>
      <c r="AR110" s="468"/>
      <c r="AS110" s="468"/>
      <c r="AT110" s="468"/>
      <c r="AU110" s="468"/>
      <c r="AV110" s="468"/>
      <c r="AW110" s="468"/>
      <c r="AX110" s="468"/>
      <c r="AY110" s="468"/>
      <c r="AZ110" s="468"/>
    </row>
    <row r="111" ht="22.5" customHeight="1">
      <c r="A111" s="268">
        <v>9.0</v>
      </c>
      <c r="B111" s="194">
        <v>8.0</v>
      </c>
      <c r="C111" s="268" t="s">
        <v>262</v>
      </c>
      <c r="D111" s="268"/>
      <c r="E111" s="268"/>
      <c r="F111" s="268"/>
      <c r="G111" s="723">
        <v>1.0</v>
      </c>
      <c r="H111" s="267" t="s">
        <v>5207</v>
      </c>
      <c r="I111" s="267" t="s">
        <v>5208</v>
      </c>
      <c r="J111" s="268" t="s">
        <v>5209</v>
      </c>
      <c r="K111" s="268" t="s">
        <v>5210</v>
      </c>
      <c r="L111" s="269">
        <v>42877.0</v>
      </c>
      <c r="M111" s="268" t="s">
        <v>350</v>
      </c>
      <c r="N111" s="268" t="s">
        <v>152</v>
      </c>
      <c r="O111" s="269">
        <v>45026.0</v>
      </c>
      <c r="P111" s="268" t="s">
        <v>115</v>
      </c>
      <c r="Q111" s="268" t="s">
        <v>242</v>
      </c>
      <c r="R111" s="268"/>
      <c r="S111" s="268"/>
      <c r="T111" s="268" t="s">
        <v>11</v>
      </c>
      <c r="U111" s="268" t="s">
        <v>10</v>
      </c>
      <c r="V111" s="205"/>
      <c r="W111" s="205"/>
      <c r="X111" s="173"/>
      <c r="Y111" s="173" t="s">
        <v>5211</v>
      </c>
      <c r="Z111" s="173" t="s">
        <v>5212</v>
      </c>
      <c r="AA111" s="173" t="s">
        <v>5213</v>
      </c>
      <c r="AB111" s="173"/>
      <c r="AC111" s="173"/>
      <c r="AD111" s="173"/>
      <c r="AE111" s="173"/>
      <c r="AF111" s="173"/>
      <c r="AG111" s="468"/>
      <c r="AH111" s="468"/>
      <c r="AI111" s="468"/>
      <c r="AJ111" s="468"/>
      <c r="AK111" s="468"/>
      <c r="AL111" s="468"/>
      <c r="AM111" s="468"/>
      <c r="AN111" s="468"/>
      <c r="AO111" s="468"/>
      <c r="AP111" s="468"/>
      <c r="AQ111" s="468"/>
      <c r="AR111" s="468"/>
      <c r="AS111" s="468"/>
      <c r="AT111" s="468"/>
      <c r="AU111" s="468"/>
      <c r="AV111" s="468"/>
      <c r="AW111" s="468"/>
      <c r="AX111" s="468"/>
      <c r="AY111" s="468"/>
      <c r="AZ111" s="468"/>
    </row>
    <row r="112" ht="22.5" customHeight="1">
      <c r="A112" s="268">
        <v>10.0</v>
      </c>
      <c r="B112" s="194">
        <v>8.0</v>
      </c>
      <c r="C112" s="268" t="s">
        <v>262</v>
      </c>
      <c r="D112" s="268"/>
      <c r="E112" s="268"/>
      <c r="F112" s="268"/>
      <c r="G112" s="723">
        <v>1.0</v>
      </c>
      <c r="H112" s="267" t="s">
        <v>5214</v>
      </c>
      <c r="I112" s="267" t="s">
        <v>5215</v>
      </c>
      <c r="J112" s="268" t="s">
        <v>336</v>
      </c>
      <c r="K112" s="268" t="s">
        <v>5216</v>
      </c>
      <c r="L112" s="269">
        <v>42774.0</v>
      </c>
      <c r="M112" s="268" t="s">
        <v>338</v>
      </c>
      <c r="N112" s="268" t="s">
        <v>153</v>
      </c>
      <c r="O112" s="269">
        <v>43698.0</v>
      </c>
      <c r="P112" s="268" t="s">
        <v>133</v>
      </c>
      <c r="Q112" s="268" t="s">
        <v>242</v>
      </c>
      <c r="R112" s="268" t="s">
        <v>5217</v>
      </c>
      <c r="S112" s="268"/>
      <c r="T112" s="268" t="s">
        <v>11</v>
      </c>
      <c r="U112" s="268" t="s">
        <v>21</v>
      </c>
      <c r="V112" s="173"/>
      <c r="W112" s="173"/>
      <c r="X112" s="173"/>
      <c r="Y112" s="173" t="s">
        <v>5218</v>
      </c>
      <c r="Z112" s="173" t="s">
        <v>5219</v>
      </c>
      <c r="AA112" s="173" t="s">
        <v>5220</v>
      </c>
      <c r="AB112" s="173" t="s">
        <v>5221</v>
      </c>
      <c r="AC112" s="173" t="s">
        <v>5222</v>
      </c>
      <c r="AD112" s="173" t="s">
        <v>5223</v>
      </c>
      <c r="AE112" s="173"/>
      <c r="AF112" s="173"/>
      <c r="AG112" s="468"/>
      <c r="AH112" s="468"/>
      <c r="AI112" s="468"/>
      <c r="AJ112" s="468"/>
      <c r="AK112" s="468"/>
      <c r="AL112" s="468"/>
      <c r="AM112" s="468"/>
      <c r="AN112" s="468"/>
      <c r="AO112" s="468"/>
      <c r="AP112" s="468"/>
      <c r="AQ112" s="468"/>
      <c r="AR112" s="468"/>
      <c r="AS112" s="468"/>
      <c r="AT112" s="468"/>
      <c r="AU112" s="468"/>
      <c r="AV112" s="468"/>
      <c r="AW112" s="468"/>
      <c r="AX112" s="468"/>
      <c r="AY112" s="468"/>
      <c r="AZ112" s="468"/>
    </row>
    <row r="113" ht="22.5" customHeight="1">
      <c r="A113" s="268">
        <v>11.0</v>
      </c>
      <c r="B113" s="194">
        <v>8.0</v>
      </c>
      <c r="C113" s="268" t="s">
        <v>262</v>
      </c>
      <c r="D113" s="268"/>
      <c r="E113" s="268"/>
      <c r="F113" s="268"/>
      <c r="G113" s="723">
        <v>1.0</v>
      </c>
      <c r="H113" s="267" t="s">
        <v>5224</v>
      </c>
      <c r="I113" s="267" t="s">
        <v>5225</v>
      </c>
      <c r="J113" s="268" t="s">
        <v>621</v>
      </c>
      <c r="K113" s="268" t="s">
        <v>5226</v>
      </c>
      <c r="L113" s="269">
        <v>42793.0</v>
      </c>
      <c r="M113" s="268" t="s">
        <v>338</v>
      </c>
      <c r="N113" s="268" t="s">
        <v>151</v>
      </c>
      <c r="O113" s="269">
        <v>43698.0</v>
      </c>
      <c r="P113" s="268" t="s">
        <v>133</v>
      </c>
      <c r="Q113" s="268" t="s">
        <v>242</v>
      </c>
      <c r="R113" s="268"/>
      <c r="S113" s="268"/>
      <c r="T113" s="268" t="s">
        <v>11</v>
      </c>
      <c r="U113" s="268" t="s">
        <v>21</v>
      </c>
      <c r="V113" s="173"/>
      <c r="W113" s="173"/>
      <c r="X113" s="173"/>
      <c r="Y113" s="173" t="s">
        <v>5227</v>
      </c>
      <c r="Z113" s="173" t="s">
        <v>5228</v>
      </c>
      <c r="AA113" s="173" t="s">
        <v>5229</v>
      </c>
      <c r="AB113" s="173" t="s">
        <v>5230</v>
      </c>
      <c r="AC113" s="173" t="s">
        <v>5231</v>
      </c>
      <c r="AD113" s="173" t="s">
        <v>5232</v>
      </c>
      <c r="AE113" s="173"/>
      <c r="AF113" s="173"/>
      <c r="AG113" s="468"/>
      <c r="AH113" s="468"/>
      <c r="AI113" s="468"/>
      <c r="AJ113" s="468"/>
      <c r="AK113" s="468"/>
      <c r="AL113" s="468"/>
      <c r="AM113" s="468"/>
      <c r="AN113" s="468"/>
      <c r="AO113" s="468"/>
      <c r="AP113" s="468"/>
      <c r="AQ113" s="468"/>
      <c r="AR113" s="468"/>
      <c r="AS113" s="468"/>
      <c r="AT113" s="468"/>
      <c r="AU113" s="468"/>
      <c r="AV113" s="468"/>
      <c r="AW113" s="468"/>
      <c r="AX113" s="468"/>
      <c r="AY113" s="468"/>
      <c r="AZ113" s="468"/>
    </row>
    <row r="114" ht="22.5" customHeight="1">
      <c r="A114" s="268">
        <v>12.0</v>
      </c>
      <c r="B114" s="194">
        <v>8.0</v>
      </c>
      <c r="C114" s="268" t="s">
        <v>262</v>
      </c>
      <c r="D114" s="268"/>
      <c r="E114" s="268"/>
      <c r="F114" s="268"/>
      <c r="G114" s="723">
        <v>1.0</v>
      </c>
      <c r="H114" s="267" t="s">
        <v>5233</v>
      </c>
      <c r="I114" s="267" t="s">
        <v>5234</v>
      </c>
      <c r="J114" s="268" t="s">
        <v>336</v>
      </c>
      <c r="K114" s="268" t="s">
        <v>5235</v>
      </c>
      <c r="L114" s="269">
        <v>42637.0</v>
      </c>
      <c r="M114" s="268" t="s">
        <v>350</v>
      </c>
      <c r="N114" s="268" t="s">
        <v>154</v>
      </c>
      <c r="O114" s="269">
        <v>45155.0</v>
      </c>
      <c r="P114" s="268" t="s">
        <v>133</v>
      </c>
      <c r="Q114" s="268" t="s">
        <v>242</v>
      </c>
      <c r="R114" s="268" t="s">
        <v>5236</v>
      </c>
      <c r="S114" s="268"/>
      <c r="T114" s="268" t="s">
        <v>11</v>
      </c>
      <c r="U114" s="268" t="s">
        <v>15</v>
      </c>
      <c r="V114" s="173"/>
      <c r="W114" s="173"/>
      <c r="X114" s="173"/>
      <c r="Y114" s="173" t="s">
        <v>5237</v>
      </c>
      <c r="Z114" s="173" t="s">
        <v>5238</v>
      </c>
      <c r="AA114" s="173"/>
      <c r="AB114" s="173"/>
      <c r="AC114" s="173"/>
      <c r="AD114" s="173"/>
      <c r="AE114" s="173"/>
      <c r="AF114" s="173"/>
      <c r="AG114" s="468"/>
      <c r="AH114" s="468"/>
      <c r="AI114" s="468"/>
      <c r="AJ114" s="468"/>
      <c r="AK114" s="468"/>
      <c r="AL114" s="468"/>
      <c r="AM114" s="468"/>
      <c r="AN114" s="468"/>
      <c r="AO114" s="468"/>
      <c r="AP114" s="468"/>
      <c r="AQ114" s="468"/>
      <c r="AR114" s="468"/>
      <c r="AS114" s="468"/>
      <c r="AT114" s="468"/>
      <c r="AU114" s="468"/>
      <c r="AV114" s="468"/>
      <c r="AW114" s="468"/>
      <c r="AX114" s="468"/>
      <c r="AY114" s="468"/>
      <c r="AZ114" s="468"/>
    </row>
    <row r="115" ht="22.5" customHeight="1">
      <c r="A115" s="268">
        <v>13.0</v>
      </c>
      <c r="B115" s="194">
        <v>8.0</v>
      </c>
      <c r="C115" s="268" t="s">
        <v>262</v>
      </c>
      <c r="D115" s="268"/>
      <c r="E115" s="268"/>
      <c r="F115" s="268"/>
      <c r="G115" s="723">
        <v>1.0</v>
      </c>
      <c r="H115" s="267" t="s">
        <v>5239</v>
      </c>
      <c r="I115" s="267" t="s">
        <v>5240</v>
      </c>
      <c r="J115" s="268" t="s">
        <v>569</v>
      </c>
      <c r="K115" s="268" t="s">
        <v>5241</v>
      </c>
      <c r="L115" s="269">
        <v>42904.0</v>
      </c>
      <c r="M115" s="268" t="s">
        <v>338</v>
      </c>
      <c r="N115" s="268" t="s">
        <v>153</v>
      </c>
      <c r="O115" s="269">
        <v>45519.0</v>
      </c>
      <c r="P115" s="268" t="s">
        <v>115</v>
      </c>
      <c r="Q115" s="268" t="s">
        <v>242</v>
      </c>
      <c r="R115" s="268"/>
      <c r="S115" s="268"/>
      <c r="T115" s="466" t="s">
        <v>26</v>
      </c>
      <c r="U115" s="268" t="s">
        <v>15</v>
      </c>
      <c r="V115" s="173"/>
      <c r="W115" s="173"/>
      <c r="X115" s="173"/>
      <c r="Y115" s="173" t="s">
        <v>5242</v>
      </c>
      <c r="Z115" s="173"/>
      <c r="AA115" s="173"/>
      <c r="AB115" s="173"/>
      <c r="AC115" s="173"/>
      <c r="AD115" s="173"/>
      <c r="AE115" s="173"/>
      <c r="AF115" s="173"/>
      <c r="AG115" s="468"/>
      <c r="AH115" s="468"/>
      <c r="AI115" s="468"/>
      <c r="AJ115" s="468"/>
      <c r="AK115" s="468"/>
      <c r="AL115" s="468"/>
      <c r="AM115" s="468"/>
      <c r="AN115" s="468"/>
      <c r="AO115" s="468"/>
      <c r="AP115" s="468"/>
      <c r="AQ115" s="468"/>
      <c r="AR115" s="468"/>
      <c r="AS115" s="468"/>
      <c r="AT115" s="468"/>
      <c r="AU115" s="468"/>
      <c r="AV115" s="468"/>
      <c r="AW115" s="468"/>
      <c r="AX115" s="468"/>
      <c r="AY115" s="468"/>
      <c r="AZ115" s="468"/>
    </row>
    <row r="116" ht="22.5" customHeight="1">
      <c r="A116" s="268">
        <v>14.0</v>
      </c>
      <c r="B116" s="194">
        <v>8.0</v>
      </c>
      <c r="C116" s="268" t="s">
        <v>262</v>
      </c>
      <c r="D116" s="268"/>
      <c r="E116" s="268"/>
      <c r="F116" s="268"/>
      <c r="G116" s="723">
        <v>1.0</v>
      </c>
      <c r="H116" s="267" t="s">
        <v>5243</v>
      </c>
      <c r="I116" s="267" t="s">
        <v>5244</v>
      </c>
      <c r="J116" s="268" t="s">
        <v>336</v>
      </c>
      <c r="K116" s="268" t="s">
        <v>5245</v>
      </c>
      <c r="L116" s="269">
        <v>42972.0</v>
      </c>
      <c r="M116" s="268" t="s">
        <v>350</v>
      </c>
      <c r="N116" s="268" t="s">
        <v>154</v>
      </c>
      <c r="O116" s="269">
        <v>45519.0</v>
      </c>
      <c r="P116" s="268" t="s">
        <v>133</v>
      </c>
      <c r="Q116" s="268" t="s">
        <v>242</v>
      </c>
      <c r="R116" s="268" t="s">
        <v>5246</v>
      </c>
      <c r="S116" s="268"/>
      <c r="T116" s="268" t="s">
        <v>11</v>
      </c>
      <c r="U116" s="268" t="s">
        <v>15</v>
      </c>
      <c r="V116" s="173"/>
      <c r="W116" s="173"/>
      <c r="X116" s="173"/>
      <c r="Y116" s="173" t="s">
        <v>5247</v>
      </c>
      <c r="Z116" s="173"/>
      <c r="AA116" s="173"/>
      <c r="AB116" s="173"/>
      <c r="AC116" s="173"/>
      <c r="AD116" s="173"/>
      <c r="AE116" s="173"/>
      <c r="AF116" s="173"/>
      <c r="AG116" s="468"/>
      <c r="AH116" s="468"/>
      <c r="AI116" s="468"/>
      <c r="AJ116" s="468"/>
      <c r="AK116" s="468"/>
      <c r="AL116" s="468"/>
      <c r="AM116" s="468"/>
      <c r="AN116" s="468"/>
      <c r="AO116" s="468"/>
      <c r="AP116" s="468"/>
      <c r="AQ116" s="468"/>
      <c r="AR116" s="468"/>
      <c r="AS116" s="468"/>
      <c r="AT116" s="468"/>
      <c r="AU116" s="468"/>
      <c r="AV116" s="468"/>
      <c r="AW116" s="468"/>
      <c r="AX116" s="468"/>
      <c r="AY116" s="468"/>
      <c r="AZ116" s="468"/>
    </row>
    <row r="117" ht="22.5" customHeight="1">
      <c r="A117" s="268">
        <v>15.0</v>
      </c>
      <c r="B117" s="194">
        <v>8.0</v>
      </c>
      <c r="C117" s="268" t="s">
        <v>262</v>
      </c>
      <c r="D117" s="268"/>
      <c r="E117" s="268"/>
      <c r="F117" s="268"/>
      <c r="G117" s="723">
        <v>1.0</v>
      </c>
      <c r="H117" s="267" t="s">
        <v>5248</v>
      </c>
      <c r="I117" s="267" t="s">
        <v>5249</v>
      </c>
      <c r="J117" s="268" t="s">
        <v>5250</v>
      </c>
      <c r="K117" s="268" t="s">
        <v>5251</v>
      </c>
      <c r="L117" s="269">
        <v>42836.0</v>
      </c>
      <c r="M117" s="268" t="s">
        <v>338</v>
      </c>
      <c r="N117" s="268" t="s">
        <v>152</v>
      </c>
      <c r="O117" s="269">
        <v>45155.0</v>
      </c>
      <c r="P117" s="268" t="s">
        <v>48</v>
      </c>
      <c r="Q117" s="268" t="s">
        <v>249</v>
      </c>
      <c r="R117" s="268" t="s">
        <v>5252</v>
      </c>
      <c r="S117" s="268"/>
      <c r="T117" s="466" t="s">
        <v>22</v>
      </c>
      <c r="U117" s="268" t="s">
        <v>21</v>
      </c>
      <c r="V117" s="173"/>
      <c r="W117" s="205"/>
      <c r="X117" s="205"/>
      <c r="Y117" s="205" t="s">
        <v>5253</v>
      </c>
      <c r="Z117" s="205" t="s">
        <v>5254</v>
      </c>
      <c r="AA117" s="205"/>
      <c r="AB117" s="205"/>
      <c r="AC117" s="173"/>
      <c r="AD117" s="173"/>
      <c r="AE117" s="173"/>
      <c r="AF117" s="173"/>
      <c r="AG117" s="468"/>
      <c r="AH117" s="468"/>
      <c r="AI117" s="468"/>
      <c r="AJ117" s="468"/>
      <c r="AK117" s="468"/>
      <c r="AL117" s="468"/>
      <c r="AM117" s="468"/>
      <c r="AN117" s="468"/>
      <c r="AO117" s="468"/>
      <c r="AP117" s="468"/>
      <c r="AQ117" s="468"/>
      <c r="AR117" s="468"/>
      <c r="AS117" s="468"/>
      <c r="AT117" s="468"/>
      <c r="AU117" s="468"/>
      <c r="AV117" s="468"/>
      <c r="AW117" s="468"/>
      <c r="AX117" s="468"/>
      <c r="AY117" s="468"/>
      <c r="AZ117" s="468"/>
    </row>
    <row r="118" ht="22.5" customHeight="1">
      <c r="A118" s="268">
        <v>16.0</v>
      </c>
      <c r="B118" s="194">
        <v>8.0</v>
      </c>
      <c r="C118" s="268" t="s">
        <v>262</v>
      </c>
      <c r="D118" s="268"/>
      <c r="E118" s="268"/>
      <c r="F118" s="268"/>
      <c r="G118" s="723">
        <v>1.0</v>
      </c>
      <c r="H118" s="267" t="s">
        <v>5255</v>
      </c>
      <c r="I118" s="267" t="s">
        <v>5256</v>
      </c>
      <c r="J118" s="268" t="s">
        <v>2918</v>
      </c>
      <c r="K118" s="268" t="s">
        <v>5257</v>
      </c>
      <c r="L118" s="269">
        <v>42858.0</v>
      </c>
      <c r="M118" s="268" t="s">
        <v>350</v>
      </c>
      <c r="N118" s="268" t="s">
        <v>151</v>
      </c>
      <c r="O118" s="269">
        <v>44809.0</v>
      </c>
      <c r="P118" s="268" t="s">
        <v>53</v>
      </c>
      <c r="Q118" s="268" t="s">
        <v>249</v>
      </c>
      <c r="R118" s="268" t="s">
        <v>5258</v>
      </c>
      <c r="S118" s="268"/>
      <c r="T118" s="268" t="s">
        <v>11</v>
      </c>
      <c r="U118" s="268" t="s">
        <v>15</v>
      </c>
      <c r="V118" s="173"/>
      <c r="W118" s="173"/>
      <c r="X118" s="173"/>
      <c r="Y118" s="173" t="s">
        <v>5259</v>
      </c>
      <c r="Z118" s="173" t="s">
        <v>5260</v>
      </c>
      <c r="AA118" s="173" t="s">
        <v>5261</v>
      </c>
      <c r="AB118" s="173"/>
      <c r="AC118" s="173"/>
      <c r="AD118" s="173"/>
      <c r="AE118" s="173"/>
      <c r="AF118" s="173"/>
      <c r="AG118" s="468"/>
      <c r="AH118" s="468"/>
      <c r="AI118" s="468"/>
      <c r="AJ118" s="468"/>
      <c r="AK118" s="468"/>
      <c r="AL118" s="468"/>
      <c r="AM118" s="468"/>
      <c r="AN118" s="468"/>
      <c r="AO118" s="468"/>
      <c r="AP118" s="468"/>
      <c r="AQ118" s="468"/>
      <c r="AR118" s="468"/>
      <c r="AS118" s="468"/>
      <c r="AT118" s="468"/>
      <c r="AU118" s="468"/>
      <c r="AV118" s="468"/>
      <c r="AW118" s="468"/>
      <c r="AX118" s="468"/>
      <c r="AY118" s="468"/>
      <c r="AZ118" s="468"/>
    </row>
    <row r="119" ht="22.5" customHeight="1">
      <c r="A119" s="268">
        <v>17.0</v>
      </c>
      <c r="B119" s="194">
        <v>8.0</v>
      </c>
      <c r="C119" s="268" t="s">
        <v>262</v>
      </c>
      <c r="D119" s="268"/>
      <c r="E119" s="268"/>
      <c r="F119" s="268"/>
      <c r="G119" s="723">
        <v>1.0</v>
      </c>
      <c r="H119" s="267" t="s">
        <v>5262</v>
      </c>
      <c r="I119" s="267" t="s">
        <v>5263</v>
      </c>
      <c r="J119" s="268" t="s">
        <v>361</v>
      </c>
      <c r="K119" s="268" t="s">
        <v>5264</v>
      </c>
      <c r="L119" s="269">
        <v>42863.0</v>
      </c>
      <c r="M119" s="268" t="s">
        <v>338</v>
      </c>
      <c r="N119" s="268" t="s">
        <v>151</v>
      </c>
      <c r="O119" s="269">
        <v>44062.0</v>
      </c>
      <c r="P119" s="268" t="s">
        <v>133</v>
      </c>
      <c r="Q119" s="268" t="s">
        <v>249</v>
      </c>
      <c r="R119" s="268"/>
      <c r="S119" s="268"/>
      <c r="T119" s="268" t="s">
        <v>11</v>
      </c>
      <c r="U119" s="268" t="s">
        <v>15</v>
      </c>
      <c r="V119" s="173"/>
      <c r="W119" s="173"/>
      <c r="X119" s="173"/>
      <c r="Y119" s="173" t="s">
        <v>5265</v>
      </c>
      <c r="Z119" s="173" t="s">
        <v>5266</v>
      </c>
      <c r="AA119" s="173" t="s">
        <v>4632</v>
      </c>
      <c r="AB119" s="173" t="s">
        <v>5267</v>
      </c>
      <c r="AC119" s="173" t="s">
        <v>5268</v>
      </c>
      <c r="AD119" s="173"/>
      <c r="AE119" s="173"/>
      <c r="AF119" s="173"/>
      <c r="AG119" s="468"/>
      <c r="AH119" s="468"/>
      <c r="AI119" s="468"/>
      <c r="AJ119" s="468"/>
      <c r="AK119" s="468"/>
      <c r="AL119" s="468"/>
      <c r="AM119" s="468"/>
      <c r="AN119" s="468"/>
      <c r="AO119" s="468"/>
      <c r="AP119" s="468"/>
      <c r="AQ119" s="468"/>
      <c r="AR119" s="468"/>
      <c r="AS119" s="468"/>
      <c r="AT119" s="468"/>
      <c r="AU119" s="468"/>
      <c r="AV119" s="468"/>
      <c r="AW119" s="468"/>
      <c r="AX119" s="468"/>
      <c r="AY119" s="468"/>
      <c r="AZ119" s="468"/>
    </row>
    <row r="120" ht="22.5" customHeight="1">
      <c r="A120" s="268">
        <v>18.0</v>
      </c>
      <c r="B120" s="194">
        <v>8.0</v>
      </c>
      <c r="C120" s="268" t="s">
        <v>262</v>
      </c>
      <c r="D120" s="268"/>
      <c r="E120" s="268"/>
      <c r="F120" s="268"/>
      <c r="G120" s="723">
        <v>1.0</v>
      </c>
      <c r="H120" s="267" t="s">
        <v>5269</v>
      </c>
      <c r="I120" s="267" t="s">
        <v>5270</v>
      </c>
      <c r="J120" s="468" t="s">
        <v>5271</v>
      </c>
      <c r="K120" s="468" t="s">
        <v>5272</v>
      </c>
      <c r="L120" s="469">
        <v>42619.0</v>
      </c>
      <c r="M120" s="468" t="s">
        <v>350</v>
      </c>
      <c r="N120" s="468" t="s">
        <v>153</v>
      </c>
      <c r="O120" s="469">
        <v>44606.0</v>
      </c>
      <c r="P120" s="468" t="s">
        <v>76</v>
      </c>
      <c r="Q120" s="268" t="s">
        <v>249</v>
      </c>
      <c r="R120" s="268"/>
      <c r="S120" s="268"/>
      <c r="T120" s="268" t="s">
        <v>11</v>
      </c>
      <c r="U120" s="268" t="s">
        <v>15</v>
      </c>
      <c r="V120" s="173"/>
      <c r="W120" s="173"/>
      <c r="X120" s="173"/>
      <c r="Y120" s="173" t="s">
        <v>5273</v>
      </c>
      <c r="Z120" s="173" t="s">
        <v>5274</v>
      </c>
      <c r="AA120" s="173" t="s">
        <v>5275</v>
      </c>
      <c r="AB120" s="173" t="s">
        <v>5276</v>
      </c>
      <c r="AC120" s="173"/>
      <c r="AD120" s="173"/>
      <c r="AE120" s="173"/>
      <c r="AF120" s="173"/>
      <c r="AG120" s="468"/>
      <c r="AH120" s="468"/>
      <c r="AI120" s="468"/>
      <c r="AJ120" s="468"/>
      <c r="AK120" s="468"/>
      <c r="AL120" s="468"/>
      <c r="AM120" s="468"/>
      <c r="AN120" s="468"/>
      <c r="AO120" s="468"/>
      <c r="AP120" s="468"/>
      <c r="AQ120" s="468"/>
      <c r="AR120" s="468"/>
      <c r="AS120" s="468"/>
      <c r="AT120" s="468"/>
      <c r="AU120" s="468"/>
      <c r="AV120" s="468"/>
      <c r="AW120" s="468"/>
      <c r="AX120" s="468"/>
      <c r="AY120" s="468"/>
      <c r="AZ120" s="468"/>
    </row>
    <row r="121" ht="22.5" customHeight="1">
      <c r="A121" s="268">
        <v>19.0</v>
      </c>
      <c r="B121" s="194">
        <v>8.0</v>
      </c>
      <c r="C121" s="268" t="s">
        <v>262</v>
      </c>
      <c r="D121" s="268"/>
      <c r="E121" s="268"/>
      <c r="F121" s="268"/>
      <c r="G121" s="723">
        <v>1.0</v>
      </c>
      <c r="H121" s="267" t="s">
        <v>5277</v>
      </c>
      <c r="I121" s="267" t="s">
        <v>5278</v>
      </c>
      <c r="J121" s="268" t="s">
        <v>336</v>
      </c>
      <c r="K121" s="268" t="s">
        <v>5279</v>
      </c>
      <c r="L121" s="269">
        <v>42714.0</v>
      </c>
      <c r="M121" s="268" t="s">
        <v>350</v>
      </c>
      <c r="N121" s="268" t="s">
        <v>154</v>
      </c>
      <c r="O121" s="269">
        <v>43698.0</v>
      </c>
      <c r="P121" s="268" t="s">
        <v>133</v>
      </c>
      <c r="Q121" s="268" t="s">
        <v>244</v>
      </c>
      <c r="R121" s="268"/>
      <c r="S121" s="268"/>
      <c r="T121" s="268" t="s">
        <v>11</v>
      </c>
      <c r="U121" s="268" t="s">
        <v>15</v>
      </c>
      <c r="V121" s="173"/>
      <c r="W121" s="173"/>
      <c r="X121" s="173"/>
      <c r="Y121" s="173" t="s">
        <v>5280</v>
      </c>
      <c r="Z121" s="173" t="s">
        <v>5281</v>
      </c>
      <c r="AA121" s="173" t="s">
        <v>5282</v>
      </c>
      <c r="AB121" s="173" t="s">
        <v>5283</v>
      </c>
      <c r="AC121" s="173" t="s">
        <v>5284</v>
      </c>
      <c r="AD121" s="173" t="s">
        <v>5285</v>
      </c>
      <c r="AE121" s="173" t="s">
        <v>5286</v>
      </c>
      <c r="AF121" s="173"/>
      <c r="AG121" s="468"/>
      <c r="AH121" s="468"/>
      <c r="AI121" s="468"/>
      <c r="AJ121" s="468"/>
      <c r="AK121" s="468"/>
      <c r="AL121" s="468"/>
      <c r="AM121" s="468"/>
      <c r="AN121" s="468"/>
      <c r="AO121" s="468"/>
      <c r="AP121" s="468"/>
      <c r="AQ121" s="468"/>
      <c r="AR121" s="468"/>
      <c r="AS121" s="468"/>
      <c r="AT121" s="468"/>
      <c r="AU121" s="468"/>
      <c r="AV121" s="468"/>
      <c r="AW121" s="468"/>
      <c r="AX121" s="468"/>
      <c r="AY121" s="468"/>
      <c r="AZ121" s="468"/>
    </row>
    <row r="122" ht="14.25" customHeight="1">
      <c r="A122" s="352">
        <v>20.0</v>
      </c>
      <c r="B122" s="194">
        <v>8.0</v>
      </c>
      <c r="C122" s="268" t="s">
        <v>262</v>
      </c>
      <c r="D122" s="352"/>
      <c r="E122" s="352"/>
      <c r="F122" s="352"/>
      <c r="G122" s="729">
        <v>1.0</v>
      </c>
      <c r="H122" s="618" t="s">
        <v>5287</v>
      </c>
      <c r="I122" s="618" t="s">
        <v>5288</v>
      </c>
      <c r="J122" s="497" t="s">
        <v>361</v>
      </c>
      <c r="K122" s="497" t="s">
        <v>5289</v>
      </c>
      <c r="L122" s="831">
        <v>42726.0</v>
      </c>
      <c r="M122" s="497" t="s">
        <v>338</v>
      </c>
      <c r="N122" s="502"/>
      <c r="O122" s="498"/>
      <c r="P122" s="497" t="s">
        <v>133</v>
      </c>
      <c r="Q122" s="352" t="s">
        <v>345</v>
      </c>
      <c r="R122" s="352" t="s">
        <v>5290</v>
      </c>
      <c r="S122" s="352"/>
      <c r="T122" s="352" t="s">
        <v>26</v>
      </c>
      <c r="U122" s="352" t="s">
        <v>15</v>
      </c>
      <c r="V122" s="183"/>
      <c r="W122" s="183"/>
      <c r="X122" s="183"/>
      <c r="Y122" s="183"/>
      <c r="Z122" s="183"/>
      <c r="AA122" s="183"/>
      <c r="AB122" s="823"/>
      <c r="AC122" s="823"/>
      <c r="AD122" s="823"/>
      <c r="AE122" s="823"/>
      <c r="AF122" s="823"/>
      <c r="AG122" s="502"/>
      <c r="AH122" s="502"/>
      <c r="AI122" s="502"/>
      <c r="AJ122" s="502"/>
      <c r="AK122" s="502"/>
      <c r="AL122" s="502"/>
      <c r="AM122" s="502"/>
      <c r="AN122" s="502"/>
      <c r="AO122" s="502"/>
      <c r="AP122" s="502"/>
      <c r="AQ122" s="502"/>
      <c r="AR122" s="502"/>
      <c r="AS122" s="502"/>
      <c r="AT122" s="502"/>
      <c r="AU122" s="502"/>
      <c r="AV122" s="502"/>
      <c r="AW122" s="824"/>
      <c r="AX122" s="824"/>
      <c r="AY122" s="824"/>
      <c r="AZ122" s="824"/>
    </row>
    <row r="123" ht="13.5" customHeight="1">
      <c r="A123" s="352">
        <v>21.0</v>
      </c>
      <c r="B123" s="194">
        <v>8.0</v>
      </c>
      <c r="C123" s="268" t="s">
        <v>262</v>
      </c>
      <c r="D123" s="352"/>
      <c r="E123" s="352"/>
      <c r="F123" s="352"/>
      <c r="G123" s="729">
        <v>1.0</v>
      </c>
      <c r="H123" s="618" t="s">
        <v>5291</v>
      </c>
      <c r="I123" s="618" t="s">
        <v>5292</v>
      </c>
      <c r="J123" s="497" t="s">
        <v>5293</v>
      </c>
      <c r="K123" s="497" t="s">
        <v>5294</v>
      </c>
      <c r="L123" s="498">
        <v>42877.0</v>
      </c>
      <c r="M123" s="497" t="s">
        <v>350</v>
      </c>
      <c r="N123" s="502"/>
      <c r="O123" s="498"/>
      <c r="P123" s="497" t="s">
        <v>9</v>
      </c>
      <c r="Q123" s="352" t="s">
        <v>345</v>
      </c>
      <c r="R123" s="352" t="s">
        <v>5295</v>
      </c>
      <c r="S123" s="352"/>
      <c r="T123" s="352" t="s">
        <v>11</v>
      </c>
      <c r="U123" s="352" t="s">
        <v>15</v>
      </c>
      <c r="V123" s="183"/>
      <c r="W123" s="183"/>
      <c r="X123" s="183"/>
      <c r="Y123" s="183"/>
      <c r="Z123" s="183"/>
      <c r="AA123" s="183"/>
      <c r="AB123" s="823"/>
      <c r="AC123" s="823"/>
      <c r="AD123" s="823"/>
      <c r="AE123" s="823"/>
      <c r="AF123" s="823"/>
      <c r="AG123" s="502"/>
      <c r="AH123" s="502"/>
      <c r="AI123" s="502"/>
      <c r="AJ123" s="502"/>
      <c r="AK123" s="502"/>
      <c r="AL123" s="502"/>
      <c r="AM123" s="502"/>
      <c r="AN123" s="502"/>
      <c r="AO123" s="502"/>
      <c r="AP123" s="502"/>
      <c r="AQ123" s="502"/>
      <c r="AR123" s="502"/>
      <c r="AS123" s="502"/>
      <c r="AT123" s="502"/>
      <c r="AU123" s="502"/>
      <c r="AV123" s="502"/>
      <c r="AW123" s="824"/>
      <c r="AX123" s="824"/>
      <c r="AY123" s="824"/>
      <c r="AZ123" s="824"/>
    </row>
    <row r="124" ht="22.5" customHeight="1">
      <c r="A124" s="268">
        <v>22.0</v>
      </c>
      <c r="B124" s="194"/>
      <c r="C124" s="268"/>
      <c r="D124" s="268"/>
      <c r="E124" s="268"/>
      <c r="F124" s="268"/>
      <c r="G124" s="723"/>
      <c r="H124" s="267"/>
      <c r="I124" s="267"/>
      <c r="J124" s="468"/>
      <c r="K124" s="468"/>
      <c r="L124" s="469"/>
      <c r="M124" s="468"/>
      <c r="N124" s="468"/>
      <c r="O124" s="469"/>
      <c r="P124" s="468"/>
      <c r="Q124" s="268"/>
      <c r="R124" s="268"/>
      <c r="S124" s="268"/>
      <c r="T124" s="268"/>
      <c r="U124" s="268"/>
      <c r="V124" s="173"/>
      <c r="W124" s="173"/>
      <c r="X124" s="173"/>
      <c r="Y124" s="173"/>
      <c r="Z124" s="173"/>
      <c r="AA124" s="173"/>
      <c r="AB124" s="173"/>
      <c r="AC124" s="173"/>
      <c r="AD124" s="173"/>
      <c r="AE124" s="173"/>
      <c r="AF124" s="173"/>
      <c r="AG124" s="468"/>
      <c r="AH124" s="468"/>
      <c r="AI124" s="468"/>
      <c r="AJ124" s="468"/>
      <c r="AK124" s="468"/>
      <c r="AL124" s="468"/>
      <c r="AM124" s="468"/>
      <c r="AN124" s="468"/>
      <c r="AO124" s="468"/>
      <c r="AP124" s="468"/>
      <c r="AQ124" s="468"/>
      <c r="AR124" s="468"/>
      <c r="AS124" s="468"/>
      <c r="AT124" s="468"/>
      <c r="AU124" s="468"/>
      <c r="AV124" s="468"/>
      <c r="AW124" s="468"/>
      <c r="AX124" s="468"/>
      <c r="AY124" s="468"/>
      <c r="AZ124" s="468"/>
    </row>
    <row r="125" ht="22.5" customHeight="1">
      <c r="A125" s="268">
        <v>23.0</v>
      </c>
      <c r="B125" s="194"/>
      <c r="C125" s="268"/>
      <c r="D125" s="268"/>
      <c r="E125" s="268"/>
      <c r="F125" s="268"/>
      <c r="G125" s="723"/>
      <c r="H125" s="267"/>
      <c r="I125" s="267"/>
      <c r="J125" s="468"/>
      <c r="K125" s="468"/>
      <c r="L125" s="469"/>
      <c r="M125" s="468"/>
      <c r="N125" s="468"/>
      <c r="O125" s="469"/>
      <c r="P125" s="468"/>
      <c r="Q125" s="268"/>
      <c r="R125" s="268"/>
      <c r="S125" s="268"/>
      <c r="T125" s="268"/>
      <c r="U125" s="268"/>
      <c r="V125" s="173"/>
      <c r="W125" s="173"/>
      <c r="X125" s="173"/>
      <c r="Y125" s="173"/>
      <c r="Z125" s="173"/>
      <c r="AA125" s="173"/>
      <c r="AB125" s="173"/>
      <c r="AC125" s="173"/>
      <c r="AD125" s="173"/>
      <c r="AE125" s="173"/>
      <c r="AF125" s="173"/>
      <c r="AG125" s="468"/>
      <c r="AH125" s="468"/>
      <c r="AI125" s="468"/>
      <c r="AJ125" s="468"/>
      <c r="AK125" s="468"/>
      <c r="AL125" s="468"/>
      <c r="AM125" s="468"/>
      <c r="AN125" s="468"/>
      <c r="AO125" s="468"/>
      <c r="AP125" s="468"/>
      <c r="AQ125" s="468"/>
      <c r="AR125" s="468"/>
      <c r="AS125" s="468"/>
      <c r="AT125" s="468"/>
      <c r="AU125" s="468"/>
      <c r="AV125" s="468"/>
      <c r="AW125" s="468"/>
      <c r="AX125" s="468"/>
      <c r="AY125" s="468"/>
      <c r="AZ125" s="468"/>
    </row>
    <row r="126" ht="22.5" customHeight="1">
      <c r="A126" s="268">
        <v>24.0</v>
      </c>
      <c r="B126" s="194"/>
      <c r="C126" s="268"/>
      <c r="D126" s="268"/>
      <c r="E126" s="268"/>
      <c r="F126" s="268"/>
      <c r="G126" s="723"/>
      <c r="H126" s="267"/>
      <c r="I126" s="267"/>
      <c r="J126" s="468"/>
      <c r="K126" s="468"/>
      <c r="L126" s="469"/>
      <c r="M126" s="468"/>
      <c r="N126" s="468"/>
      <c r="O126" s="469"/>
      <c r="P126" s="468"/>
      <c r="Q126" s="268"/>
      <c r="R126" s="268"/>
      <c r="S126" s="268"/>
      <c r="T126" s="268"/>
      <c r="U126" s="268"/>
      <c r="V126" s="173"/>
      <c r="W126" s="173"/>
      <c r="X126" s="173"/>
      <c r="Y126" s="173"/>
      <c r="Z126" s="173"/>
      <c r="AA126" s="173"/>
      <c r="AB126" s="173"/>
      <c r="AC126" s="173"/>
      <c r="AD126" s="173"/>
      <c r="AE126" s="173"/>
      <c r="AF126" s="173"/>
      <c r="AG126" s="468"/>
      <c r="AH126" s="468"/>
      <c r="AI126" s="468"/>
      <c r="AJ126" s="468"/>
      <c r="AK126" s="468"/>
      <c r="AL126" s="468"/>
      <c r="AM126" s="468"/>
      <c r="AN126" s="468"/>
      <c r="AO126" s="468"/>
      <c r="AP126" s="468"/>
      <c r="AQ126" s="468"/>
      <c r="AR126" s="468"/>
      <c r="AS126" s="468"/>
      <c r="AT126" s="468"/>
      <c r="AU126" s="468"/>
      <c r="AV126" s="468"/>
      <c r="AW126" s="468"/>
      <c r="AX126" s="468"/>
      <c r="AY126" s="468"/>
      <c r="AZ126" s="468"/>
    </row>
    <row r="127" ht="18.75" customHeight="1">
      <c r="A127" s="819" t="s">
        <v>5296</v>
      </c>
      <c r="B127" s="25"/>
      <c r="C127" s="25"/>
      <c r="D127" s="25"/>
      <c r="E127" s="25"/>
      <c r="F127" s="25"/>
      <c r="G127" s="25"/>
      <c r="H127" s="25"/>
      <c r="I127" s="25"/>
      <c r="J127" s="25"/>
      <c r="K127" s="26"/>
      <c r="L127" s="820"/>
      <c r="M127" s="821"/>
      <c r="N127" s="821"/>
      <c r="O127" s="820"/>
      <c r="P127" s="821"/>
      <c r="Q127" s="821"/>
      <c r="R127" s="821"/>
      <c r="S127" s="821"/>
      <c r="T127" s="821"/>
      <c r="U127" s="821"/>
      <c r="V127" s="822"/>
      <c r="W127" s="822"/>
      <c r="X127" s="822"/>
      <c r="Y127" s="822"/>
      <c r="Z127" s="822"/>
      <c r="AA127" s="822"/>
      <c r="AB127" s="822"/>
      <c r="AC127" s="822"/>
      <c r="AD127" s="822"/>
      <c r="AE127" s="822"/>
      <c r="AF127" s="822"/>
      <c r="AG127" s="414"/>
      <c r="AH127" s="414"/>
      <c r="AI127" s="414"/>
      <c r="AJ127" s="414"/>
      <c r="AK127" s="414"/>
      <c r="AL127" s="414"/>
      <c r="AM127" s="414"/>
      <c r="AN127" s="414"/>
      <c r="AO127" s="414"/>
      <c r="AP127" s="414"/>
      <c r="AQ127" s="414"/>
      <c r="AR127" s="414"/>
      <c r="AS127" s="414"/>
      <c r="AT127" s="414"/>
      <c r="AU127" s="414"/>
      <c r="AV127" s="414"/>
      <c r="AW127" s="414"/>
      <c r="AX127" s="414"/>
      <c r="AY127" s="414"/>
      <c r="AZ127" s="414"/>
    </row>
    <row r="128" ht="22.5" customHeight="1">
      <c r="A128" s="268">
        <v>1.0</v>
      </c>
      <c r="B128" s="194">
        <v>2.0</v>
      </c>
      <c r="C128" s="268" t="s">
        <v>264</v>
      </c>
      <c r="D128" s="268"/>
      <c r="E128" s="268"/>
      <c r="F128" s="268"/>
      <c r="G128" s="723">
        <v>1.0</v>
      </c>
      <c r="H128" s="267" t="s">
        <v>5297</v>
      </c>
      <c r="I128" s="267" t="s">
        <v>5298</v>
      </c>
      <c r="J128" s="268" t="s">
        <v>336</v>
      </c>
      <c r="K128" s="268" t="s">
        <v>5299</v>
      </c>
      <c r="L128" s="269">
        <v>42661.0</v>
      </c>
      <c r="M128" s="268" t="s">
        <v>350</v>
      </c>
      <c r="N128" s="268" t="s">
        <v>152</v>
      </c>
      <c r="O128" s="269">
        <v>43836.0</v>
      </c>
      <c r="P128" s="268" t="s">
        <v>133</v>
      </c>
      <c r="Q128" s="268" t="s">
        <v>240</v>
      </c>
      <c r="R128" s="268" t="s">
        <v>5300</v>
      </c>
      <c r="S128" s="268"/>
      <c r="T128" s="268" t="s">
        <v>11</v>
      </c>
      <c r="U128" s="268" t="s">
        <v>15</v>
      </c>
      <c r="V128" s="173"/>
      <c r="W128" s="173"/>
      <c r="X128" s="173"/>
      <c r="Y128" s="173" t="s">
        <v>5301</v>
      </c>
      <c r="Z128" s="173" t="s">
        <v>5302</v>
      </c>
      <c r="AA128" s="173" t="s">
        <v>5303</v>
      </c>
      <c r="AB128" s="173" t="s">
        <v>5304</v>
      </c>
      <c r="AC128" s="173" t="s">
        <v>5305</v>
      </c>
      <c r="AD128" s="173"/>
      <c r="AE128" s="173"/>
      <c r="AF128" s="173"/>
      <c r="AG128" s="468"/>
      <c r="AH128" s="468"/>
      <c r="AI128" s="468"/>
      <c r="AJ128" s="468"/>
      <c r="AK128" s="468"/>
      <c r="AL128" s="468"/>
      <c r="AM128" s="468"/>
      <c r="AN128" s="468"/>
      <c r="AO128" s="468"/>
      <c r="AP128" s="468"/>
      <c r="AQ128" s="468"/>
      <c r="AR128" s="468"/>
      <c r="AS128" s="468"/>
      <c r="AT128" s="468"/>
      <c r="AU128" s="468"/>
      <c r="AV128" s="468"/>
      <c r="AW128" s="468"/>
      <c r="AX128" s="468"/>
      <c r="AY128" s="468"/>
      <c r="AZ128" s="468"/>
    </row>
    <row r="129" ht="22.5" customHeight="1">
      <c r="A129" s="268">
        <v>2.0</v>
      </c>
      <c r="B129" s="194">
        <v>2.0</v>
      </c>
      <c r="C129" s="268" t="s">
        <v>264</v>
      </c>
      <c r="D129" s="268"/>
      <c r="E129" s="268"/>
      <c r="F129" s="268"/>
      <c r="G129" s="723">
        <v>1.0</v>
      </c>
      <c r="H129" s="267" t="s">
        <v>5306</v>
      </c>
      <c r="I129" s="267" t="s">
        <v>5307</v>
      </c>
      <c r="J129" s="268" t="s">
        <v>463</v>
      </c>
      <c r="K129" s="268" t="s">
        <v>5308</v>
      </c>
      <c r="L129" s="269">
        <v>42645.0</v>
      </c>
      <c r="M129" s="268" t="s">
        <v>338</v>
      </c>
      <c r="N129" s="268" t="s">
        <v>154</v>
      </c>
      <c r="O129" s="269">
        <v>44790.0</v>
      </c>
      <c r="P129" s="268" t="s">
        <v>9</v>
      </c>
      <c r="Q129" s="268" t="s">
        <v>240</v>
      </c>
      <c r="R129" s="268"/>
      <c r="S129" s="268"/>
      <c r="T129" s="268" t="s">
        <v>11</v>
      </c>
      <c r="U129" s="268" t="s">
        <v>15</v>
      </c>
      <c r="V129" s="173"/>
      <c r="W129" s="173"/>
      <c r="X129" s="173"/>
      <c r="Y129" s="173" t="s">
        <v>5309</v>
      </c>
      <c r="Z129" s="173" t="s">
        <v>5310</v>
      </c>
      <c r="AA129" s="173" t="s">
        <v>5311</v>
      </c>
      <c r="AB129" s="173"/>
      <c r="AC129" s="173"/>
      <c r="AD129" s="173"/>
      <c r="AE129" s="173"/>
      <c r="AF129" s="173"/>
      <c r="AG129" s="468"/>
      <c r="AH129" s="468"/>
      <c r="AI129" s="468"/>
      <c r="AJ129" s="468"/>
      <c r="AK129" s="468"/>
      <c r="AL129" s="468"/>
      <c r="AM129" s="468"/>
      <c r="AN129" s="468"/>
      <c r="AO129" s="468"/>
      <c r="AP129" s="468"/>
      <c r="AQ129" s="468"/>
      <c r="AR129" s="468"/>
      <c r="AS129" s="468"/>
      <c r="AT129" s="468"/>
      <c r="AU129" s="468"/>
      <c r="AV129" s="468"/>
      <c r="AW129" s="468"/>
      <c r="AX129" s="468"/>
      <c r="AY129" s="468"/>
      <c r="AZ129" s="468"/>
    </row>
    <row r="130" ht="22.5" customHeight="1">
      <c r="A130" s="268">
        <v>3.0</v>
      </c>
      <c r="B130" s="194">
        <v>2.0</v>
      </c>
      <c r="C130" s="268" t="s">
        <v>264</v>
      </c>
      <c r="D130" s="268"/>
      <c r="E130" s="268"/>
      <c r="F130" s="268"/>
      <c r="G130" s="723">
        <v>1.0</v>
      </c>
      <c r="H130" s="267" t="s">
        <v>5312</v>
      </c>
      <c r="I130" s="267" t="s">
        <v>5313</v>
      </c>
      <c r="J130" s="268" t="s">
        <v>3415</v>
      </c>
      <c r="K130" s="268" t="s">
        <v>5314</v>
      </c>
      <c r="L130" s="269">
        <v>42762.0</v>
      </c>
      <c r="M130" s="268" t="s">
        <v>350</v>
      </c>
      <c r="N130" s="268" t="s">
        <v>153</v>
      </c>
      <c r="O130" s="269">
        <v>44312.0</v>
      </c>
      <c r="P130" s="268" t="s">
        <v>9</v>
      </c>
      <c r="Q130" s="268" t="s">
        <v>240</v>
      </c>
      <c r="R130" s="268"/>
      <c r="S130" s="268"/>
      <c r="T130" s="268" t="s">
        <v>11</v>
      </c>
      <c r="U130" s="268" t="s">
        <v>10</v>
      </c>
      <c r="V130" s="173"/>
      <c r="W130" s="205"/>
      <c r="X130" s="205"/>
      <c r="Y130" s="205" t="s">
        <v>5315</v>
      </c>
      <c r="Z130" s="205" t="s">
        <v>5316</v>
      </c>
      <c r="AA130" s="205" t="s">
        <v>5317</v>
      </c>
      <c r="AB130" s="205" t="s">
        <v>5318</v>
      </c>
      <c r="AC130" s="173" t="s">
        <v>5319</v>
      </c>
      <c r="AD130" s="173" t="s">
        <v>5320</v>
      </c>
      <c r="AE130" s="173"/>
      <c r="AF130" s="173"/>
      <c r="AG130" s="468"/>
      <c r="AH130" s="468"/>
      <c r="AI130" s="468"/>
      <c r="AJ130" s="468"/>
      <c r="AK130" s="468"/>
      <c r="AL130" s="468"/>
      <c r="AM130" s="468"/>
      <c r="AN130" s="468"/>
      <c r="AO130" s="468"/>
      <c r="AP130" s="468"/>
      <c r="AQ130" s="468"/>
      <c r="AR130" s="468"/>
      <c r="AS130" s="468"/>
      <c r="AT130" s="468"/>
      <c r="AU130" s="468"/>
      <c r="AV130" s="468"/>
      <c r="AW130" s="468"/>
      <c r="AX130" s="468"/>
      <c r="AY130" s="468"/>
      <c r="AZ130" s="468"/>
    </row>
    <row r="131" ht="22.5" customHeight="1">
      <c r="A131" s="268">
        <v>4.0</v>
      </c>
      <c r="B131" s="194">
        <v>2.0</v>
      </c>
      <c r="C131" s="268" t="s">
        <v>264</v>
      </c>
      <c r="D131" s="268"/>
      <c r="E131" s="268"/>
      <c r="F131" s="268"/>
      <c r="G131" s="723">
        <v>1.0</v>
      </c>
      <c r="H131" s="267" t="s">
        <v>5321</v>
      </c>
      <c r="I131" s="267" t="s">
        <v>5322</v>
      </c>
      <c r="J131" s="268" t="s">
        <v>569</v>
      </c>
      <c r="K131" s="268" t="s">
        <v>5323</v>
      </c>
      <c r="L131" s="269">
        <v>42906.0</v>
      </c>
      <c r="M131" s="268" t="s">
        <v>350</v>
      </c>
      <c r="N131" s="268" t="s">
        <v>151</v>
      </c>
      <c r="O131" s="269">
        <v>44669.0</v>
      </c>
      <c r="P131" s="268" t="s">
        <v>115</v>
      </c>
      <c r="Q131" s="268" t="s">
        <v>240</v>
      </c>
      <c r="R131" s="268"/>
      <c r="S131" s="268"/>
      <c r="T131" s="268" t="s">
        <v>11</v>
      </c>
      <c r="U131" s="268" t="s">
        <v>15</v>
      </c>
      <c r="V131" s="173"/>
      <c r="W131" s="173"/>
      <c r="X131" s="173"/>
      <c r="Y131" s="173" t="s">
        <v>5324</v>
      </c>
      <c r="Z131" s="173" t="s">
        <v>5325</v>
      </c>
      <c r="AA131" s="173" t="s">
        <v>5326</v>
      </c>
      <c r="AB131" s="173" t="s">
        <v>5327</v>
      </c>
      <c r="AC131" s="173"/>
      <c r="AD131" s="173"/>
      <c r="AE131" s="173"/>
      <c r="AF131" s="173"/>
      <c r="AG131" s="468"/>
      <c r="AH131" s="468"/>
      <c r="AI131" s="468"/>
      <c r="AJ131" s="468"/>
      <c r="AK131" s="468"/>
      <c r="AL131" s="468"/>
      <c r="AM131" s="468"/>
      <c r="AN131" s="468"/>
      <c r="AO131" s="468"/>
      <c r="AP131" s="468"/>
      <c r="AQ131" s="468"/>
      <c r="AR131" s="468"/>
      <c r="AS131" s="468"/>
      <c r="AT131" s="468"/>
      <c r="AU131" s="468"/>
      <c r="AV131" s="468"/>
      <c r="AW131" s="468"/>
      <c r="AX131" s="468"/>
      <c r="AY131" s="468"/>
      <c r="AZ131" s="468"/>
    </row>
    <row r="132" ht="22.5" customHeight="1">
      <c r="A132" s="268">
        <v>5.0</v>
      </c>
      <c r="B132" s="194">
        <v>2.0</v>
      </c>
      <c r="C132" s="268" t="s">
        <v>264</v>
      </c>
      <c r="D132" s="268"/>
      <c r="E132" s="268"/>
      <c r="F132" s="268"/>
      <c r="G132" s="723">
        <v>1.0</v>
      </c>
      <c r="H132" s="267" t="s">
        <v>5328</v>
      </c>
      <c r="I132" s="267" t="s">
        <v>5329</v>
      </c>
      <c r="J132" s="268" t="s">
        <v>999</v>
      </c>
      <c r="K132" s="268" t="s">
        <v>5330</v>
      </c>
      <c r="L132" s="269">
        <v>42788.0</v>
      </c>
      <c r="M132" s="268" t="s">
        <v>338</v>
      </c>
      <c r="N132" s="268" t="s">
        <v>151</v>
      </c>
      <c r="O132" s="269">
        <v>44062.0</v>
      </c>
      <c r="P132" s="268" t="s">
        <v>9</v>
      </c>
      <c r="Q132" s="268" t="s">
        <v>240</v>
      </c>
      <c r="R132" s="268"/>
      <c r="S132" s="268"/>
      <c r="T132" s="268" t="s">
        <v>11</v>
      </c>
      <c r="U132" s="268" t="s">
        <v>15</v>
      </c>
      <c r="V132" s="205"/>
      <c r="W132" s="173"/>
      <c r="X132" s="173"/>
      <c r="Y132" s="173" t="s">
        <v>5331</v>
      </c>
      <c r="Z132" s="173" t="s">
        <v>5332</v>
      </c>
      <c r="AA132" s="173" t="s">
        <v>5333</v>
      </c>
      <c r="AB132" s="173" t="s">
        <v>5334</v>
      </c>
      <c r="AC132" s="173" t="s">
        <v>5335</v>
      </c>
      <c r="AD132" s="173" t="s">
        <v>5336</v>
      </c>
      <c r="AE132" s="173"/>
      <c r="AF132" s="173"/>
      <c r="AG132" s="468"/>
      <c r="AH132" s="468"/>
      <c r="AI132" s="468"/>
      <c r="AJ132" s="468"/>
      <c r="AK132" s="468"/>
      <c r="AL132" s="468"/>
      <c r="AM132" s="468"/>
      <c r="AN132" s="468"/>
      <c r="AO132" s="468"/>
      <c r="AP132" s="468"/>
      <c r="AQ132" s="468"/>
      <c r="AR132" s="468"/>
      <c r="AS132" s="468"/>
      <c r="AT132" s="468"/>
      <c r="AU132" s="468"/>
      <c r="AV132" s="468"/>
      <c r="AW132" s="468"/>
      <c r="AX132" s="468"/>
      <c r="AY132" s="468"/>
      <c r="AZ132" s="468"/>
    </row>
    <row r="133" ht="22.5" customHeight="1">
      <c r="A133" s="268">
        <v>6.0</v>
      </c>
      <c r="B133" s="194">
        <v>2.0</v>
      </c>
      <c r="C133" s="268" t="s">
        <v>264</v>
      </c>
      <c r="D133" s="268"/>
      <c r="E133" s="268"/>
      <c r="F133" s="268"/>
      <c r="G133" s="723">
        <v>1.0</v>
      </c>
      <c r="H133" s="267" t="s">
        <v>5337</v>
      </c>
      <c r="I133" s="267" t="s">
        <v>5338</v>
      </c>
      <c r="J133" s="268" t="s">
        <v>407</v>
      </c>
      <c r="K133" s="268" t="s">
        <v>5339</v>
      </c>
      <c r="L133" s="269">
        <v>42709.0</v>
      </c>
      <c r="M133" s="268" t="s">
        <v>350</v>
      </c>
      <c r="N133" s="268" t="s">
        <v>153</v>
      </c>
      <c r="O133" s="269">
        <v>45700.0</v>
      </c>
      <c r="P133" s="268" t="s">
        <v>115</v>
      </c>
      <c r="Q133" s="268" t="s">
        <v>240</v>
      </c>
      <c r="R133" s="268"/>
      <c r="S133" s="268"/>
      <c r="T133" s="466" t="s">
        <v>16</v>
      </c>
      <c r="U133" s="268" t="s">
        <v>15</v>
      </c>
      <c r="V133" s="205"/>
      <c r="W133" s="173"/>
      <c r="X133" s="173"/>
      <c r="Y133" s="173" t="s">
        <v>5340</v>
      </c>
      <c r="Z133" s="173"/>
      <c r="AA133" s="173"/>
      <c r="AB133" s="173"/>
      <c r="AC133" s="173"/>
      <c r="AD133" s="173"/>
      <c r="AE133" s="173"/>
      <c r="AF133" s="173"/>
      <c r="AG133" s="468"/>
      <c r="AH133" s="468"/>
      <c r="AI133" s="468"/>
      <c r="AJ133" s="468"/>
      <c r="AK133" s="468"/>
      <c r="AL133" s="468"/>
      <c r="AM133" s="468"/>
      <c r="AN133" s="468"/>
      <c r="AO133" s="468"/>
      <c r="AP133" s="468"/>
      <c r="AQ133" s="468"/>
      <c r="AR133" s="468"/>
      <c r="AS133" s="468"/>
      <c r="AT133" s="468"/>
      <c r="AU133" s="468"/>
      <c r="AV133" s="468"/>
      <c r="AW133" s="468"/>
      <c r="AX133" s="468"/>
      <c r="AY133" s="468"/>
      <c r="AZ133" s="468"/>
    </row>
    <row r="134" ht="22.5" customHeight="1">
      <c r="A134" s="268">
        <v>7.0</v>
      </c>
      <c r="B134" s="194">
        <v>2.0</v>
      </c>
      <c r="C134" s="268" t="s">
        <v>264</v>
      </c>
      <c r="D134" s="268"/>
      <c r="E134" s="268"/>
      <c r="F134" s="268"/>
      <c r="G134" s="723">
        <v>1.0</v>
      </c>
      <c r="H134" s="267" t="s">
        <v>5341</v>
      </c>
      <c r="I134" s="267" t="s">
        <v>5342</v>
      </c>
      <c r="J134" s="268" t="s">
        <v>2307</v>
      </c>
      <c r="K134" s="268" t="s">
        <v>5343</v>
      </c>
      <c r="L134" s="269">
        <v>42705.0</v>
      </c>
      <c r="M134" s="268" t="s">
        <v>338</v>
      </c>
      <c r="N134" s="268" t="s">
        <v>151</v>
      </c>
      <c r="O134" s="269">
        <v>44062.0</v>
      </c>
      <c r="P134" s="268" t="s">
        <v>10</v>
      </c>
      <c r="Q134" s="268" t="s">
        <v>242</v>
      </c>
      <c r="R134" s="268"/>
      <c r="S134" s="268"/>
      <c r="T134" s="268" t="s">
        <v>11</v>
      </c>
      <c r="U134" s="268" t="s">
        <v>10</v>
      </c>
      <c r="V134" s="173"/>
      <c r="W134" s="173"/>
      <c r="X134" s="173"/>
      <c r="Y134" s="173" t="s">
        <v>5344</v>
      </c>
      <c r="Z134" s="173" t="s">
        <v>5345</v>
      </c>
      <c r="AA134" s="173" t="s">
        <v>5346</v>
      </c>
      <c r="AB134" s="173" t="s">
        <v>5347</v>
      </c>
      <c r="AC134" s="173" t="s">
        <v>5348</v>
      </c>
      <c r="AD134" s="173"/>
      <c r="AE134" s="173"/>
      <c r="AF134" s="173"/>
      <c r="AG134" s="468"/>
      <c r="AH134" s="468"/>
      <c r="AI134" s="468"/>
      <c r="AJ134" s="468"/>
      <c r="AK134" s="468"/>
      <c r="AL134" s="468"/>
      <c r="AM134" s="468"/>
      <c r="AN134" s="468"/>
      <c r="AO134" s="468"/>
      <c r="AP134" s="468"/>
      <c r="AQ134" s="468"/>
      <c r="AR134" s="468"/>
      <c r="AS134" s="468"/>
      <c r="AT134" s="468"/>
      <c r="AU134" s="468"/>
      <c r="AV134" s="468"/>
      <c r="AW134" s="468"/>
      <c r="AX134" s="468"/>
      <c r="AY134" s="468"/>
      <c r="AZ134" s="468"/>
    </row>
    <row r="135" ht="22.5" customHeight="1">
      <c r="A135" s="268">
        <v>8.0</v>
      </c>
      <c r="B135" s="194">
        <v>2.0</v>
      </c>
      <c r="C135" s="268" t="s">
        <v>264</v>
      </c>
      <c r="D135" s="268"/>
      <c r="E135" s="268"/>
      <c r="F135" s="268"/>
      <c r="G135" s="723">
        <v>1.0</v>
      </c>
      <c r="H135" s="267" t="s">
        <v>5349</v>
      </c>
      <c r="I135" s="267" t="s">
        <v>5350</v>
      </c>
      <c r="J135" s="268" t="s">
        <v>5351</v>
      </c>
      <c r="K135" s="268" t="s">
        <v>5352</v>
      </c>
      <c r="L135" s="269">
        <v>42671.0</v>
      </c>
      <c r="M135" s="268" t="s">
        <v>338</v>
      </c>
      <c r="N135" s="268" t="s">
        <v>153</v>
      </c>
      <c r="O135" s="269">
        <v>43472.0</v>
      </c>
      <c r="P135" s="268" t="s">
        <v>125</v>
      </c>
      <c r="Q135" s="268" t="s">
        <v>242</v>
      </c>
      <c r="R135" s="268" t="s">
        <v>5353</v>
      </c>
      <c r="S135" s="268"/>
      <c r="T135" s="268" t="s">
        <v>11</v>
      </c>
      <c r="U135" s="268" t="s">
        <v>21</v>
      </c>
      <c r="V135" s="173"/>
      <c r="W135" s="173"/>
      <c r="X135" s="173"/>
      <c r="Y135" s="173" t="s">
        <v>5354</v>
      </c>
      <c r="Z135" s="173" t="s">
        <v>5355</v>
      </c>
      <c r="AA135" s="173" t="s">
        <v>5356</v>
      </c>
      <c r="AB135" s="173" t="s">
        <v>5357</v>
      </c>
      <c r="AC135" s="173" t="s">
        <v>5358</v>
      </c>
      <c r="AD135" s="173" t="s">
        <v>5359</v>
      </c>
      <c r="AE135" s="173"/>
      <c r="AF135" s="173"/>
      <c r="AG135" s="468"/>
      <c r="AH135" s="468"/>
      <c r="AI135" s="468"/>
      <c r="AJ135" s="468"/>
      <c r="AK135" s="468"/>
      <c r="AL135" s="468"/>
      <c r="AM135" s="468"/>
      <c r="AN135" s="468"/>
      <c r="AO135" s="468"/>
      <c r="AP135" s="468"/>
      <c r="AQ135" s="468"/>
      <c r="AR135" s="468"/>
      <c r="AS135" s="468"/>
      <c r="AT135" s="468"/>
      <c r="AU135" s="468"/>
      <c r="AV135" s="468"/>
      <c r="AW135" s="468"/>
      <c r="AX135" s="468"/>
      <c r="AY135" s="468"/>
      <c r="AZ135" s="468"/>
    </row>
    <row r="136" ht="22.5" customHeight="1">
      <c r="A136" s="268">
        <v>9.0</v>
      </c>
      <c r="B136" s="194">
        <v>2.0</v>
      </c>
      <c r="C136" s="268" t="s">
        <v>264</v>
      </c>
      <c r="D136" s="268"/>
      <c r="E136" s="268"/>
      <c r="F136" s="268"/>
      <c r="G136" s="723">
        <v>1.0</v>
      </c>
      <c r="H136" s="267" t="s">
        <v>5360</v>
      </c>
      <c r="I136" s="267" t="s">
        <v>5361</v>
      </c>
      <c r="J136" s="268" t="s">
        <v>336</v>
      </c>
      <c r="K136" s="268" t="s">
        <v>5362</v>
      </c>
      <c r="L136" s="269">
        <v>42839.0</v>
      </c>
      <c r="M136" s="268" t="s">
        <v>338</v>
      </c>
      <c r="N136" s="268" t="s">
        <v>153</v>
      </c>
      <c r="O136" s="269">
        <v>43698.0</v>
      </c>
      <c r="P136" s="268" t="s">
        <v>133</v>
      </c>
      <c r="Q136" s="268" t="s">
        <v>242</v>
      </c>
      <c r="R136" s="268" t="s">
        <v>5363</v>
      </c>
      <c r="S136" s="268"/>
      <c r="T136" s="268" t="s">
        <v>11</v>
      </c>
      <c r="U136" s="268" t="s">
        <v>15</v>
      </c>
      <c r="V136" s="173"/>
      <c r="W136" s="173"/>
      <c r="X136" s="173"/>
      <c r="Y136" s="173" t="s">
        <v>5364</v>
      </c>
      <c r="Z136" s="173" t="s">
        <v>5365</v>
      </c>
      <c r="AA136" s="173" t="s">
        <v>5366</v>
      </c>
      <c r="AB136" s="173" t="s">
        <v>5367</v>
      </c>
      <c r="AC136" s="173" t="s">
        <v>5368</v>
      </c>
      <c r="AD136" s="173" t="s">
        <v>5369</v>
      </c>
      <c r="AE136" s="173" t="s">
        <v>5370</v>
      </c>
      <c r="AF136" s="173"/>
      <c r="AG136" s="468"/>
      <c r="AH136" s="468"/>
      <c r="AI136" s="468"/>
      <c r="AJ136" s="468"/>
      <c r="AK136" s="468"/>
      <c r="AL136" s="468"/>
      <c r="AM136" s="468"/>
      <c r="AN136" s="468"/>
      <c r="AO136" s="468"/>
      <c r="AP136" s="468"/>
      <c r="AQ136" s="468"/>
      <c r="AR136" s="468"/>
      <c r="AS136" s="468"/>
      <c r="AT136" s="468"/>
      <c r="AU136" s="468"/>
      <c r="AV136" s="468"/>
      <c r="AW136" s="468"/>
      <c r="AX136" s="468"/>
      <c r="AY136" s="468"/>
      <c r="AZ136" s="468"/>
    </row>
    <row r="137" ht="22.5" customHeight="1">
      <c r="A137" s="268">
        <v>10.0</v>
      </c>
      <c r="B137" s="194">
        <v>2.0</v>
      </c>
      <c r="C137" s="268" t="s">
        <v>264</v>
      </c>
      <c r="D137" s="268"/>
      <c r="E137" s="268"/>
      <c r="F137" s="268"/>
      <c r="G137" s="723">
        <v>1.0</v>
      </c>
      <c r="H137" s="267" t="s">
        <v>5371</v>
      </c>
      <c r="I137" s="267" t="s">
        <v>5372</v>
      </c>
      <c r="J137" s="268" t="s">
        <v>2069</v>
      </c>
      <c r="K137" s="268" t="s">
        <v>5373</v>
      </c>
      <c r="L137" s="269">
        <v>42809.0</v>
      </c>
      <c r="M137" s="268" t="s">
        <v>350</v>
      </c>
      <c r="N137" s="268" t="s">
        <v>151</v>
      </c>
      <c r="O137" s="269">
        <v>43724.0</v>
      </c>
      <c r="P137" s="268" t="s">
        <v>133</v>
      </c>
      <c r="Q137" s="268" t="s">
        <v>242</v>
      </c>
      <c r="R137" s="268"/>
      <c r="S137" s="268"/>
      <c r="T137" s="268" t="s">
        <v>11</v>
      </c>
      <c r="U137" s="268" t="s">
        <v>15</v>
      </c>
      <c r="V137" s="173"/>
      <c r="W137" s="173"/>
      <c r="X137" s="173"/>
      <c r="Y137" s="173" t="s">
        <v>5374</v>
      </c>
      <c r="Z137" s="173" t="s">
        <v>5375</v>
      </c>
      <c r="AA137" s="173" t="s">
        <v>5376</v>
      </c>
      <c r="AB137" s="173" t="s">
        <v>5377</v>
      </c>
      <c r="AC137" s="173" t="s">
        <v>5378</v>
      </c>
      <c r="AD137" s="173" t="s">
        <v>5379</v>
      </c>
      <c r="AE137" s="173"/>
      <c r="AF137" s="173"/>
      <c r="AG137" s="468"/>
      <c r="AH137" s="468"/>
      <c r="AI137" s="468"/>
      <c r="AJ137" s="468"/>
      <c r="AK137" s="468"/>
      <c r="AL137" s="468"/>
      <c r="AM137" s="468"/>
      <c r="AN137" s="468"/>
      <c r="AO137" s="468"/>
      <c r="AP137" s="468"/>
      <c r="AQ137" s="468"/>
      <c r="AR137" s="468"/>
      <c r="AS137" s="468"/>
      <c r="AT137" s="468"/>
      <c r="AU137" s="468"/>
      <c r="AV137" s="468"/>
      <c r="AW137" s="468"/>
      <c r="AX137" s="468"/>
      <c r="AY137" s="468"/>
      <c r="AZ137" s="468"/>
    </row>
    <row r="138" ht="22.5" customHeight="1">
      <c r="A138" s="268">
        <v>11.0</v>
      </c>
      <c r="B138" s="194">
        <v>2.0</v>
      </c>
      <c r="C138" s="268" t="s">
        <v>264</v>
      </c>
      <c r="D138" s="268"/>
      <c r="E138" s="268"/>
      <c r="F138" s="268"/>
      <c r="G138" s="723">
        <v>1.0</v>
      </c>
      <c r="H138" s="267" t="s">
        <v>5380</v>
      </c>
      <c r="I138" s="267" t="s">
        <v>5381</v>
      </c>
      <c r="J138" s="268" t="s">
        <v>407</v>
      </c>
      <c r="K138" s="268" t="s">
        <v>5382</v>
      </c>
      <c r="L138" s="269">
        <v>42926.0</v>
      </c>
      <c r="M138" s="268" t="s">
        <v>350</v>
      </c>
      <c r="N138" s="268" t="s">
        <v>153</v>
      </c>
      <c r="O138" s="269">
        <v>44606.0</v>
      </c>
      <c r="P138" s="268" t="s">
        <v>115</v>
      </c>
      <c r="Q138" s="268" t="s">
        <v>242</v>
      </c>
      <c r="R138" s="268" t="s">
        <v>5383</v>
      </c>
      <c r="S138" s="268"/>
      <c r="T138" s="268" t="s">
        <v>11</v>
      </c>
      <c r="U138" s="268" t="s">
        <v>15</v>
      </c>
      <c r="V138" s="173"/>
      <c r="W138" s="173"/>
      <c r="X138" s="173"/>
      <c r="Y138" s="173" t="s">
        <v>5384</v>
      </c>
      <c r="Z138" s="173" t="s">
        <v>5385</v>
      </c>
      <c r="AA138" s="173" t="s">
        <v>5386</v>
      </c>
      <c r="AB138" s="173" t="s">
        <v>5387</v>
      </c>
      <c r="AC138" s="173" t="s">
        <v>5388</v>
      </c>
      <c r="AD138" s="173"/>
      <c r="AE138" s="173"/>
      <c r="AF138" s="173"/>
      <c r="AG138" s="468"/>
      <c r="AH138" s="468"/>
      <c r="AI138" s="468"/>
      <c r="AJ138" s="468"/>
      <c r="AK138" s="468"/>
      <c r="AL138" s="468"/>
      <c r="AM138" s="468"/>
      <c r="AN138" s="468"/>
      <c r="AO138" s="468"/>
      <c r="AP138" s="468"/>
      <c r="AQ138" s="468"/>
      <c r="AR138" s="468"/>
      <c r="AS138" s="468"/>
      <c r="AT138" s="468"/>
      <c r="AU138" s="468"/>
      <c r="AV138" s="468"/>
      <c r="AW138" s="468"/>
      <c r="AX138" s="468"/>
      <c r="AY138" s="468"/>
      <c r="AZ138" s="468"/>
    </row>
    <row r="139" ht="22.5" customHeight="1">
      <c r="A139" s="268">
        <v>12.0</v>
      </c>
      <c r="B139" s="194">
        <v>2.0</v>
      </c>
      <c r="C139" s="268" t="s">
        <v>264</v>
      </c>
      <c r="D139" s="268"/>
      <c r="E139" s="268"/>
      <c r="F139" s="268"/>
      <c r="G139" s="723">
        <v>1.0</v>
      </c>
      <c r="H139" s="267" t="s">
        <v>5389</v>
      </c>
      <c r="I139" s="267" t="s">
        <v>5390</v>
      </c>
      <c r="J139" s="268" t="s">
        <v>1180</v>
      </c>
      <c r="K139" s="268" t="s">
        <v>5391</v>
      </c>
      <c r="L139" s="269">
        <v>42786.0</v>
      </c>
      <c r="M139" s="268" t="s">
        <v>338</v>
      </c>
      <c r="N139" s="268" t="s">
        <v>154</v>
      </c>
      <c r="O139" s="269">
        <v>44790.0</v>
      </c>
      <c r="P139" s="268" t="s">
        <v>9</v>
      </c>
      <c r="Q139" s="268" t="s">
        <v>247</v>
      </c>
      <c r="R139" s="268"/>
      <c r="S139" s="268"/>
      <c r="T139" s="268" t="s">
        <v>11</v>
      </c>
      <c r="U139" s="268" t="s">
        <v>15</v>
      </c>
      <c r="V139" s="173"/>
      <c r="W139" s="173"/>
      <c r="X139" s="173"/>
      <c r="Y139" s="173" t="s">
        <v>5392</v>
      </c>
      <c r="Z139" s="173" t="s">
        <v>5393</v>
      </c>
      <c r="AA139" s="173" t="s">
        <v>5394</v>
      </c>
      <c r="AB139" s="173"/>
      <c r="AC139" s="173"/>
      <c r="AD139" s="173"/>
      <c r="AE139" s="173"/>
      <c r="AF139" s="173"/>
      <c r="AG139" s="468"/>
      <c r="AH139" s="468"/>
      <c r="AI139" s="468"/>
      <c r="AJ139" s="468"/>
      <c r="AK139" s="468"/>
      <c r="AL139" s="468"/>
      <c r="AM139" s="468"/>
      <c r="AN139" s="468"/>
      <c r="AO139" s="468"/>
      <c r="AP139" s="468"/>
      <c r="AQ139" s="468"/>
      <c r="AR139" s="468"/>
      <c r="AS139" s="468"/>
      <c r="AT139" s="468"/>
      <c r="AU139" s="468"/>
      <c r="AV139" s="468"/>
      <c r="AW139" s="468"/>
      <c r="AX139" s="468"/>
      <c r="AY139" s="468"/>
      <c r="AZ139" s="468"/>
    </row>
    <row r="140" ht="22.5" customHeight="1">
      <c r="A140" s="268">
        <v>13.0</v>
      </c>
      <c r="B140" s="194">
        <v>2.0</v>
      </c>
      <c r="C140" s="268" t="s">
        <v>264</v>
      </c>
      <c r="D140" s="268"/>
      <c r="E140" s="268"/>
      <c r="F140" s="268"/>
      <c r="G140" s="723">
        <v>1.0</v>
      </c>
      <c r="H140" s="267" t="s">
        <v>5395</v>
      </c>
      <c r="I140" s="267" t="s">
        <v>5396</v>
      </c>
      <c r="J140" s="468" t="s">
        <v>2301</v>
      </c>
      <c r="K140" s="468" t="s">
        <v>5397</v>
      </c>
      <c r="L140" s="269">
        <v>42675.0</v>
      </c>
      <c r="M140" s="268" t="s">
        <v>338</v>
      </c>
      <c r="N140" s="268" t="s">
        <v>151</v>
      </c>
      <c r="O140" s="269">
        <v>43472.0</v>
      </c>
      <c r="P140" s="268" t="s">
        <v>37</v>
      </c>
      <c r="Q140" s="268" t="s">
        <v>247</v>
      </c>
      <c r="R140" s="468" t="s">
        <v>5398</v>
      </c>
      <c r="S140" s="468"/>
      <c r="T140" s="268" t="s">
        <v>11</v>
      </c>
      <c r="U140" s="268" t="s">
        <v>15</v>
      </c>
      <c r="V140" s="205"/>
      <c r="W140" s="205"/>
      <c r="X140" s="205"/>
      <c r="Y140" s="205" t="s">
        <v>5399</v>
      </c>
      <c r="Z140" s="205" t="s">
        <v>5400</v>
      </c>
      <c r="AA140" s="205" t="s">
        <v>5401</v>
      </c>
      <c r="AB140" s="205" t="s">
        <v>5402</v>
      </c>
      <c r="AC140" s="173" t="s">
        <v>5403</v>
      </c>
      <c r="AD140" s="205" t="s">
        <v>5404</v>
      </c>
      <c r="AE140" s="205"/>
      <c r="AF140" s="205"/>
      <c r="AG140" s="468"/>
      <c r="AH140" s="468"/>
      <c r="AI140" s="468"/>
      <c r="AJ140" s="468"/>
      <c r="AK140" s="468"/>
      <c r="AL140" s="468"/>
      <c r="AM140" s="468"/>
      <c r="AN140" s="468"/>
      <c r="AO140" s="468"/>
      <c r="AP140" s="468"/>
      <c r="AQ140" s="468"/>
      <c r="AR140" s="468"/>
      <c r="AS140" s="468"/>
      <c r="AT140" s="468"/>
      <c r="AU140" s="468"/>
      <c r="AV140" s="468"/>
      <c r="AW140" s="468"/>
      <c r="AX140" s="468"/>
      <c r="AY140" s="468"/>
      <c r="AZ140" s="468"/>
    </row>
    <row r="141" ht="22.5" customHeight="1">
      <c r="A141" s="268">
        <v>14.0</v>
      </c>
      <c r="B141" s="194">
        <v>2.0</v>
      </c>
      <c r="C141" s="268" t="s">
        <v>264</v>
      </c>
      <c r="D141" s="268"/>
      <c r="E141" s="268" t="s">
        <v>334</v>
      </c>
      <c r="F141" s="268" t="s">
        <v>334</v>
      </c>
      <c r="G141" s="723">
        <v>1.0</v>
      </c>
      <c r="H141" s="267" t="s">
        <v>5405</v>
      </c>
      <c r="I141" s="267" t="s">
        <v>5406</v>
      </c>
      <c r="J141" s="268" t="s">
        <v>1321</v>
      </c>
      <c r="K141" s="268" t="s">
        <v>5407</v>
      </c>
      <c r="L141" s="269">
        <v>42857.0</v>
      </c>
      <c r="M141" s="268" t="s">
        <v>338</v>
      </c>
      <c r="N141" s="268" t="s">
        <v>153</v>
      </c>
      <c r="O141" s="269">
        <v>45519.0</v>
      </c>
      <c r="P141" s="268" t="s">
        <v>53</v>
      </c>
      <c r="Q141" s="268" t="s">
        <v>247</v>
      </c>
      <c r="R141" s="268"/>
      <c r="S141" s="268"/>
      <c r="T141" s="268" t="s">
        <v>11</v>
      </c>
      <c r="U141" s="268" t="s">
        <v>10</v>
      </c>
      <c r="V141" s="173" t="s">
        <v>334</v>
      </c>
      <c r="W141" s="173"/>
      <c r="X141" s="173"/>
      <c r="Y141" s="173" t="s">
        <v>5408</v>
      </c>
      <c r="Z141" s="173"/>
      <c r="AA141" s="173"/>
      <c r="AB141" s="173"/>
      <c r="AC141" s="173"/>
      <c r="AD141" s="173"/>
      <c r="AE141" s="173"/>
      <c r="AF141" s="173"/>
      <c r="AG141" s="468"/>
      <c r="AH141" s="468"/>
      <c r="AI141" s="468"/>
      <c r="AJ141" s="468"/>
      <c r="AK141" s="468"/>
      <c r="AL141" s="468"/>
      <c r="AM141" s="468"/>
      <c r="AN141" s="468"/>
      <c r="AO141" s="468"/>
      <c r="AP141" s="468"/>
      <c r="AQ141" s="468"/>
      <c r="AR141" s="468"/>
      <c r="AS141" s="468"/>
      <c r="AT141" s="468"/>
      <c r="AU141" s="468"/>
      <c r="AV141" s="468"/>
      <c r="AW141" s="468"/>
      <c r="AX141" s="468"/>
      <c r="AY141" s="468"/>
      <c r="AZ141" s="468"/>
    </row>
    <row r="142" ht="22.5" customHeight="1">
      <c r="A142" s="268">
        <v>15.0</v>
      </c>
      <c r="B142" s="194">
        <v>2.0</v>
      </c>
      <c r="C142" s="268" t="s">
        <v>264</v>
      </c>
      <c r="D142" s="268"/>
      <c r="E142" s="268"/>
      <c r="F142" s="268"/>
      <c r="G142" s="723">
        <v>1.0</v>
      </c>
      <c r="H142" s="267" t="s">
        <v>5409</v>
      </c>
      <c r="I142" s="267" t="s">
        <v>5410</v>
      </c>
      <c r="J142" s="268" t="s">
        <v>5411</v>
      </c>
      <c r="K142" s="268" t="s">
        <v>5412</v>
      </c>
      <c r="L142" s="269">
        <v>42698.0</v>
      </c>
      <c r="M142" s="268" t="s">
        <v>338</v>
      </c>
      <c r="N142" s="268" t="s">
        <v>153</v>
      </c>
      <c r="O142" s="269">
        <v>45519.0</v>
      </c>
      <c r="P142" s="268" t="s">
        <v>66</v>
      </c>
      <c r="Q142" s="268" t="s">
        <v>247</v>
      </c>
      <c r="R142" s="268"/>
      <c r="S142" s="268"/>
      <c r="T142" s="268" t="s">
        <v>11</v>
      </c>
      <c r="U142" s="268" t="s">
        <v>21</v>
      </c>
      <c r="V142" s="173"/>
      <c r="W142" s="173"/>
      <c r="X142" s="173"/>
      <c r="Y142" s="173" t="s">
        <v>5413</v>
      </c>
      <c r="Z142" s="173"/>
      <c r="AA142" s="173"/>
      <c r="AB142" s="173"/>
      <c r="AC142" s="173"/>
      <c r="AD142" s="173"/>
      <c r="AE142" s="173"/>
      <c r="AF142" s="173"/>
      <c r="AG142" s="268"/>
      <c r="AH142" s="268"/>
      <c r="AI142" s="268"/>
      <c r="AJ142" s="268"/>
      <c r="AK142" s="268"/>
      <c r="AL142" s="268"/>
      <c r="AM142" s="468"/>
      <c r="AN142" s="468"/>
      <c r="AO142" s="468"/>
      <c r="AP142" s="468"/>
      <c r="AQ142" s="468"/>
      <c r="AR142" s="468"/>
      <c r="AS142" s="468"/>
      <c r="AT142" s="468"/>
      <c r="AU142" s="468"/>
      <c r="AV142" s="468"/>
      <c r="AW142" s="468"/>
      <c r="AX142" s="468"/>
      <c r="AY142" s="468"/>
      <c r="AZ142" s="468"/>
    </row>
    <row r="143" ht="22.5" customHeight="1">
      <c r="A143" s="268">
        <v>16.0</v>
      </c>
      <c r="B143" s="194">
        <v>2.0</v>
      </c>
      <c r="C143" s="268" t="s">
        <v>264</v>
      </c>
      <c r="D143" s="268"/>
      <c r="E143" s="268"/>
      <c r="F143" s="268"/>
      <c r="G143" s="723">
        <v>1.0</v>
      </c>
      <c r="H143" s="267" t="s">
        <v>5414</v>
      </c>
      <c r="I143" s="267" t="s">
        <v>5415</v>
      </c>
      <c r="J143" s="268" t="s">
        <v>470</v>
      </c>
      <c r="K143" s="268" t="s">
        <v>5416</v>
      </c>
      <c r="L143" s="269">
        <v>42772.0</v>
      </c>
      <c r="M143" s="268" t="s">
        <v>350</v>
      </c>
      <c r="N143" s="268" t="s">
        <v>153</v>
      </c>
      <c r="O143" s="269">
        <v>44790.0</v>
      </c>
      <c r="P143" s="268" t="s">
        <v>133</v>
      </c>
      <c r="Q143" s="268" t="s">
        <v>251</v>
      </c>
      <c r="R143" s="268"/>
      <c r="S143" s="268"/>
      <c r="T143" s="268" t="s">
        <v>11</v>
      </c>
      <c r="U143" s="268" t="s">
        <v>15</v>
      </c>
      <c r="V143" s="205"/>
      <c r="W143" s="173"/>
      <c r="X143" s="173"/>
      <c r="Y143" s="173" t="s">
        <v>5417</v>
      </c>
      <c r="Z143" s="173" t="s">
        <v>5418</v>
      </c>
      <c r="AA143" s="173" t="s">
        <v>5419</v>
      </c>
      <c r="AB143" s="173"/>
      <c r="AC143" s="173"/>
      <c r="AD143" s="173"/>
      <c r="AE143" s="173"/>
      <c r="AF143" s="173"/>
      <c r="AG143" s="468"/>
      <c r="AH143" s="468"/>
      <c r="AI143" s="468"/>
      <c r="AJ143" s="468"/>
      <c r="AK143" s="468"/>
      <c r="AL143" s="468"/>
      <c r="AM143" s="468"/>
      <c r="AN143" s="468"/>
      <c r="AO143" s="468"/>
      <c r="AP143" s="468"/>
      <c r="AQ143" s="468"/>
      <c r="AR143" s="468"/>
      <c r="AS143" s="468"/>
      <c r="AT143" s="468"/>
      <c r="AU143" s="468"/>
      <c r="AV143" s="468"/>
      <c r="AW143" s="468"/>
      <c r="AX143" s="468"/>
      <c r="AY143" s="468"/>
      <c r="AZ143" s="468"/>
    </row>
    <row r="144" ht="22.5" customHeight="1">
      <c r="A144" s="268">
        <v>17.0</v>
      </c>
      <c r="B144" s="194">
        <v>2.0</v>
      </c>
      <c r="C144" s="268" t="s">
        <v>264</v>
      </c>
      <c r="D144" s="268"/>
      <c r="E144" s="268"/>
      <c r="F144" s="268"/>
      <c r="G144" s="723">
        <v>1.0</v>
      </c>
      <c r="H144" s="267" t="s">
        <v>5420</v>
      </c>
      <c r="I144" s="267" t="s">
        <v>5421</v>
      </c>
      <c r="J144" s="268" t="s">
        <v>336</v>
      </c>
      <c r="K144" s="268" t="s">
        <v>5422</v>
      </c>
      <c r="L144" s="269">
        <v>42621.0</v>
      </c>
      <c r="M144" s="268" t="s">
        <v>350</v>
      </c>
      <c r="N144" s="268" t="s">
        <v>154</v>
      </c>
      <c r="O144" s="269">
        <v>43698.0</v>
      </c>
      <c r="P144" s="268" t="s">
        <v>133</v>
      </c>
      <c r="Q144" s="268" t="s">
        <v>251</v>
      </c>
      <c r="R144" s="268" t="s">
        <v>5423</v>
      </c>
      <c r="S144" s="268"/>
      <c r="T144" s="268" t="s">
        <v>11</v>
      </c>
      <c r="U144" s="268" t="s">
        <v>15</v>
      </c>
      <c r="V144" s="173"/>
      <c r="W144" s="173"/>
      <c r="X144" s="173"/>
      <c r="Y144" s="173" t="s">
        <v>5424</v>
      </c>
      <c r="Z144" s="173" t="s">
        <v>5425</v>
      </c>
      <c r="AA144" s="173" t="s">
        <v>5426</v>
      </c>
      <c r="AB144" s="173" t="s">
        <v>5427</v>
      </c>
      <c r="AC144" s="173" t="s">
        <v>5428</v>
      </c>
      <c r="AD144" s="173" t="s">
        <v>5429</v>
      </c>
      <c r="AE144" s="173" t="s">
        <v>5430</v>
      </c>
      <c r="AF144" s="173"/>
      <c r="AG144" s="468"/>
      <c r="AH144" s="468"/>
      <c r="AI144" s="468"/>
      <c r="AJ144" s="468"/>
      <c r="AK144" s="468"/>
      <c r="AL144" s="468"/>
      <c r="AM144" s="468"/>
      <c r="AN144" s="468"/>
      <c r="AO144" s="468"/>
      <c r="AP144" s="468"/>
      <c r="AQ144" s="468"/>
      <c r="AR144" s="468"/>
      <c r="AS144" s="468"/>
      <c r="AT144" s="468"/>
      <c r="AU144" s="468"/>
      <c r="AV144" s="468"/>
      <c r="AW144" s="468"/>
      <c r="AX144" s="468"/>
      <c r="AY144" s="468"/>
      <c r="AZ144" s="468"/>
    </row>
    <row r="145" ht="22.5" customHeight="1">
      <c r="A145" s="268">
        <v>18.0</v>
      </c>
      <c r="B145" s="194">
        <v>2.0</v>
      </c>
      <c r="C145" s="268" t="s">
        <v>264</v>
      </c>
      <c r="D145" s="268"/>
      <c r="E145" s="268"/>
      <c r="F145" s="268"/>
      <c r="G145" s="723">
        <v>1.0</v>
      </c>
      <c r="H145" s="267" t="s">
        <v>5431</v>
      </c>
      <c r="I145" s="267" t="s">
        <v>5432</v>
      </c>
      <c r="J145" s="268" t="s">
        <v>1030</v>
      </c>
      <c r="K145" s="268" t="s">
        <v>5433</v>
      </c>
      <c r="L145" s="269">
        <v>42730.0</v>
      </c>
      <c r="M145" s="268" t="s">
        <v>338</v>
      </c>
      <c r="N145" s="268" t="s">
        <v>153</v>
      </c>
      <c r="O145" s="269">
        <v>44320.0</v>
      </c>
      <c r="P145" s="268" t="s">
        <v>125</v>
      </c>
      <c r="Q145" s="268" t="s">
        <v>251</v>
      </c>
      <c r="R145" s="268"/>
      <c r="S145" s="268"/>
      <c r="T145" s="268" t="s">
        <v>11</v>
      </c>
      <c r="U145" s="268" t="s">
        <v>21</v>
      </c>
      <c r="V145" s="173"/>
      <c r="W145" s="173"/>
      <c r="X145" s="173"/>
      <c r="Y145" s="173" t="s">
        <v>5434</v>
      </c>
      <c r="Z145" s="173" t="s">
        <v>5435</v>
      </c>
      <c r="AA145" s="173" t="s">
        <v>5436</v>
      </c>
      <c r="AB145" s="173" t="s">
        <v>5437</v>
      </c>
      <c r="AC145" s="173" t="s">
        <v>5438</v>
      </c>
      <c r="AD145" s="173"/>
      <c r="AE145" s="173"/>
      <c r="AF145" s="173"/>
      <c r="AG145" s="468"/>
      <c r="AH145" s="468"/>
      <c r="AI145" s="468"/>
      <c r="AJ145" s="468"/>
      <c r="AK145" s="468"/>
      <c r="AL145" s="468"/>
      <c r="AM145" s="468"/>
      <c r="AN145" s="468"/>
      <c r="AO145" s="468"/>
      <c r="AP145" s="468"/>
      <c r="AQ145" s="468"/>
      <c r="AR145" s="468"/>
      <c r="AS145" s="468"/>
      <c r="AT145" s="468"/>
      <c r="AU145" s="468"/>
      <c r="AV145" s="468"/>
      <c r="AW145" s="468"/>
      <c r="AX145" s="468"/>
      <c r="AY145" s="468"/>
      <c r="AZ145" s="468"/>
    </row>
    <row r="146" ht="22.5" customHeight="1">
      <c r="A146" s="268">
        <v>19.0</v>
      </c>
      <c r="B146" s="194">
        <v>2.0</v>
      </c>
      <c r="C146" s="268" t="s">
        <v>264</v>
      </c>
      <c r="D146" s="268"/>
      <c r="E146" s="268"/>
      <c r="F146" s="268"/>
      <c r="G146" s="723">
        <v>1.0</v>
      </c>
      <c r="H146" s="267" t="s">
        <v>5439</v>
      </c>
      <c r="I146" s="267" t="s">
        <v>5440</v>
      </c>
      <c r="J146" s="268" t="s">
        <v>361</v>
      </c>
      <c r="K146" s="268" t="s">
        <v>5441</v>
      </c>
      <c r="L146" s="269">
        <v>42725.0</v>
      </c>
      <c r="M146" s="268" t="s">
        <v>338</v>
      </c>
      <c r="N146" s="268" t="s">
        <v>152</v>
      </c>
      <c r="O146" s="269">
        <v>45782.0</v>
      </c>
      <c r="P146" s="268" t="s">
        <v>9</v>
      </c>
      <c r="Q146" s="268" t="s">
        <v>251</v>
      </c>
      <c r="R146" s="268" t="s">
        <v>5442</v>
      </c>
      <c r="S146" s="268"/>
      <c r="T146" s="268" t="s">
        <v>11</v>
      </c>
      <c r="U146" s="268" t="s">
        <v>10</v>
      </c>
      <c r="V146" s="173"/>
      <c r="W146" s="173"/>
      <c r="X146" s="173"/>
      <c r="Y146" s="173"/>
      <c r="Z146" s="173"/>
      <c r="AA146" s="173"/>
      <c r="AB146" s="173"/>
      <c r="AC146" s="173"/>
      <c r="AD146" s="173"/>
      <c r="AE146" s="173"/>
      <c r="AF146" s="173"/>
      <c r="AG146" s="468"/>
      <c r="AH146" s="468"/>
      <c r="AI146" s="468"/>
      <c r="AJ146" s="468"/>
      <c r="AK146" s="468"/>
      <c r="AL146" s="468"/>
      <c r="AM146" s="468"/>
      <c r="AN146" s="468"/>
      <c r="AO146" s="468"/>
      <c r="AP146" s="468"/>
      <c r="AQ146" s="468"/>
      <c r="AR146" s="468"/>
      <c r="AS146" s="468"/>
      <c r="AT146" s="468"/>
      <c r="AU146" s="468"/>
      <c r="AV146" s="468"/>
      <c r="AW146" s="468"/>
      <c r="AX146" s="468"/>
      <c r="AY146" s="468"/>
      <c r="AZ146" s="468"/>
    </row>
    <row r="147" ht="14.25" customHeight="1">
      <c r="A147" s="352">
        <v>20.0</v>
      </c>
      <c r="B147" s="194">
        <v>2.0</v>
      </c>
      <c r="C147" s="268" t="s">
        <v>264</v>
      </c>
      <c r="D147" s="352"/>
      <c r="E147" s="352"/>
      <c r="F147" s="352"/>
      <c r="G147" s="729">
        <v>1.0</v>
      </c>
      <c r="H147" s="618" t="s">
        <v>5443</v>
      </c>
      <c r="I147" s="618" t="s">
        <v>5444</v>
      </c>
      <c r="J147" s="497" t="s">
        <v>407</v>
      </c>
      <c r="K147" s="497" t="s">
        <v>5445</v>
      </c>
      <c r="L147" s="498">
        <v>42708.0</v>
      </c>
      <c r="M147" s="497" t="s">
        <v>350</v>
      </c>
      <c r="N147" s="502"/>
      <c r="O147" s="498"/>
      <c r="P147" s="497" t="s">
        <v>115</v>
      </c>
      <c r="Q147" s="352" t="s">
        <v>345</v>
      </c>
      <c r="R147" s="352" t="s">
        <v>5446</v>
      </c>
      <c r="S147" s="352"/>
      <c r="T147" s="352" t="s">
        <v>11</v>
      </c>
      <c r="U147" s="352" t="s">
        <v>21</v>
      </c>
      <c r="V147" s="183"/>
      <c r="W147" s="183"/>
      <c r="X147" s="183"/>
      <c r="Y147" s="183"/>
      <c r="Z147" s="183"/>
      <c r="AA147" s="183"/>
      <c r="AB147" s="823"/>
      <c r="AC147" s="823"/>
      <c r="AD147" s="823"/>
      <c r="AE147" s="823"/>
      <c r="AF147" s="823"/>
      <c r="AG147" s="502"/>
      <c r="AH147" s="502"/>
      <c r="AI147" s="502"/>
      <c r="AJ147" s="502"/>
      <c r="AK147" s="502"/>
      <c r="AL147" s="502"/>
      <c r="AM147" s="502"/>
      <c r="AN147" s="502"/>
      <c r="AO147" s="502"/>
      <c r="AP147" s="502"/>
      <c r="AQ147" s="502"/>
      <c r="AR147" s="502"/>
      <c r="AS147" s="502"/>
      <c r="AT147" s="502"/>
      <c r="AU147" s="502"/>
      <c r="AV147" s="502"/>
      <c r="AW147" s="824"/>
      <c r="AX147" s="824"/>
      <c r="AY147" s="824"/>
      <c r="AZ147" s="824"/>
    </row>
    <row r="148" ht="14.25" customHeight="1">
      <c r="A148" s="352">
        <v>21.0</v>
      </c>
      <c r="B148" s="194">
        <v>2.0</v>
      </c>
      <c r="C148" s="268" t="s">
        <v>264</v>
      </c>
      <c r="D148" s="352"/>
      <c r="E148" s="352"/>
      <c r="F148" s="352"/>
      <c r="G148" s="729">
        <v>1.0</v>
      </c>
      <c r="H148" s="618" t="s">
        <v>5447</v>
      </c>
      <c r="I148" s="618" t="s">
        <v>5448</v>
      </c>
      <c r="J148" s="497" t="s">
        <v>343</v>
      </c>
      <c r="K148" s="497" t="s">
        <v>5449</v>
      </c>
      <c r="L148" s="498">
        <v>42740.0</v>
      </c>
      <c r="M148" s="497" t="s">
        <v>350</v>
      </c>
      <c r="N148" s="502"/>
      <c r="O148" s="498"/>
      <c r="P148" s="497" t="s">
        <v>133</v>
      </c>
      <c r="Q148" s="352" t="s">
        <v>345</v>
      </c>
      <c r="R148" s="352" t="s">
        <v>5450</v>
      </c>
      <c r="S148" s="352"/>
      <c r="T148" s="352" t="s">
        <v>11</v>
      </c>
      <c r="U148" s="352" t="s">
        <v>15</v>
      </c>
      <c r="V148" s="183"/>
      <c r="W148" s="183"/>
      <c r="X148" s="183"/>
      <c r="Y148" s="183"/>
      <c r="Z148" s="183"/>
      <c r="AA148" s="183"/>
      <c r="AB148" s="823"/>
      <c r="AC148" s="823"/>
      <c r="AD148" s="823"/>
      <c r="AE148" s="823"/>
      <c r="AF148" s="823"/>
      <c r="AG148" s="502"/>
      <c r="AH148" s="502"/>
      <c r="AI148" s="502"/>
      <c r="AJ148" s="502"/>
      <c r="AK148" s="502"/>
      <c r="AL148" s="502"/>
      <c r="AM148" s="502"/>
      <c r="AN148" s="502"/>
      <c r="AO148" s="502"/>
      <c r="AP148" s="502"/>
      <c r="AQ148" s="502"/>
      <c r="AR148" s="502"/>
      <c r="AS148" s="502"/>
      <c r="AT148" s="502"/>
      <c r="AU148" s="502"/>
      <c r="AV148" s="502"/>
      <c r="AW148" s="824"/>
      <c r="AX148" s="824"/>
      <c r="AY148" s="824"/>
      <c r="AZ148" s="824"/>
    </row>
    <row r="149" ht="22.5" customHeight="1">
      <c r="A149" s="268">
        <v>22.0</v>
      </c>
      <c r="B149" s="194"/>
      <c r="C149" s="268"/>
      <c r="D149" s="268"/>
      <c r="E149" s="268"/>
      <c r="F149" s="268"/>
      <c r="G149" s="723"/>
      <c r="H149" s="267"/>
      <c r="I149" s="267"/>
      <c r="J149" s="268"/>
      <c r="K149" s="268"/>
      <c r="L149" s="269"/>
      <c r="M149" s="268"/>
      <c r="N149" s="268"/>
      <c r="O149" s="269"/>
      <c r="P149" s="268"/>
      <c r="Q149" s="268"/>
      <c r="R149" s="268"/>
      <c r="S149" s="268"/>
      <c r="T149" s="268"/>
      <c r="U149" s="268"/>
      <c r="V149" s="173"/>
      <c r="W149" s="173"/>
      <c r="X149" s="173"/>
      <c r="Y149" s="173"/>
      <c r="Z149" s="173"/>
      <c r="AA149" s="173"/>
      <c r="AB149" s="173"/>
      <c r="AC149" s="173"/>
      <c r="AD149" s="173"/>
      <c r="AE149" s="173"/>
      <c r="AF149" s="173"/>
      <c r="AG149" s="468"/>
      <c r="AH149" s="468"/>
      <c r="AI149" s="468"/>
      <c r="AJ149" s="468"/>
      <c r="AK149" s="468"/>
      <c r="AL149" s="468"/>
      <c r="AM149" s="468"/>
      <c r="AN149" s="468"/>
      <c r="AO149" s="468"/>
      <c r="AP149" s="468"/>
      <c r="AQ149" s="468"/>
      <c r="AR149" s="468"/>
      <c r="AS149" s="468"/>
      <c r="AT149" s="468"/>
      <c r="AU149" s="468"/>
      <c r="AV149" s="468"/>
      <c r="AW149" s="468"/>
      <c r="AX149" s="468"/>
      <c r="AY149" s="468"/>
      <c r="AZ149" s="468"/>
    </row>
    <row r="150" ht="22.5" customHeight="1">
      <c r="A150" s="268">
        <v>23.0</v>
      </c>
      <c r="B150" s="194"/>
      <c r="C150" s="268"/>
      <c r="D150" s="268"/>
      <c r="E150" s="268"/>
      <c r="F150" s="268"/>
      <c r="G150" s="723"/>
      <c r="H150" s="267"/>
      <c r="I150" s="267"/>
      <c r="J150" s="468"/>
      <c r="K150" s="468"/>
      <c r="L150" s="469"/>
      <c r="M150" s="468"/>
      <c r="N150" s="468"/>
      <c r="O150" s="469"/>
      <c r="P150" s="468"/>
      <c r="Q150" s="268"/>
      <c r="R150" s="268"/>
      <c r="S150" s="268"/>
      <c r="T150" s="268"/>
      <c r="U150" s="268"/>
      <c r="V150" s="173"/>
      <c r="W150" s="173"/>
      <c r="X150" s="173"/>
      <c r="Y150" s="173"/>
      <c r="Z150" s="173"/>
      <c r="AA150" s="173"/>
      <c r="AB150" s="205"/>
      <c r="AC150" s="205"/>
      <c r="AD150" s="205"/>
      <c r="AE150" s="205"/>
      <c r="AF150" s="205"/>
      <c r="AG150" s="468"/>
      <c r="AH150" s="468"/>
      <c r="AI150" s="468"/>
      <c r="AJ150" s="468"/>
      <c r="AK150" s="468"/>
      <c r="AL150" s="468"/>
      <c r="AM150" s="468"/>
      <c r="AN150" s="468"/>
      <c r="AO150" s="468"/>
      <c r="AP150" s="468"/>
      <c r="AQ150" s="468"/>
      <c r="AR150" s="468"/>
      <c r="AS150" s="468"/>
      <c r="AT150" s="468"/>
      <c r="AU150" s="468"/>
      <c r="AV150" s="468"/>
      <c r="AW150" s="468"/>
      <c r="AX150" s="468"/>
      <c r="AY150" s="468"/>
      <c r="AZ150" s="468"/>
    </row>
    <row r="151" ht="22.5" customHeight="1">
      <c r="A151" s="268">
        <v>24.0</v>
      </c>
      <c r="B151" s="194"/>
      <c r="C151" s="268"/>
      <c r="D151" s="268"/>
      <c r="E151" s="268"/>
      <c r="F151" s="268"/>
      <c r="G151" s="723"/>
      <c r="H151" s="267"/>
      <c r="I151" s="267"/>
      <c r="J151" s="468"/>
      <c r="K151" s="468"/>
      <c r="L151" s="469"/>
      <c r="M151" s="468"/>
      <c r="N151" s="468"/>
      <c r="O151" s="469"/>
      <c r="P151" s="468"/>
      <c r="Q151" s="268"/>
      <c r="R151" s="268"/>
      <c r="S151" s="268"/>
      <c r="T151" s="268"/>
      <c r="U151" s="268"/>
      <c r="V151" s="173"/>
      <c r="W151" s="173"/>
      <c r="X151" s="173"/>
      <c r="Y151" s="173"/>
      <c r="Z151" s="173"/>
      <c r="AA151" s="173"/>
      <c r="AB151" s="205"/>
      <c r="AC151" s="205"/>
      <c r="AD151" s="205"/>
      <c r="AE151" s="205"/>
      <c r="AF151" s="205"/>
      <c r="AG151" s="468"/>
      <c r="AH151" s="468"/>
      <c r="AI151" s="468"/>
      <c r="AJ151" s="468"/>
      <c r="AK151" s="468"/>
      <c r="AL151" s="468"/>
      <c r="AM151" s="468"/>
      <c r="AN151" s="468"/>
      <c r="AO151" s="468"/>
      <c r="AP151" s="468"/>
      <c r="AQ151" s="468"/>
      <c r="AR151" s="468"/>
      <c r="AS151" s="468"/>
      <c r="AT151" s="468"/>
      <c r="AU151" s="468"/>
      <c r="AV151" s="468"/>
      <c r="AW151" s="468"/>
      <c r="AX151" s="468"/>
      <c r="AY151" s="468"/>
      <c r="AZ151" s="468"/>
    </row>
    <row r="152" ht="18.75" customHeight="1">
      <c r="A152" s="819" t="s">
        <v>5451</v>
      </c>
      <c r="B152" s="25"/>
      <c r="C152" s="25"/>
      <c r="D152" s="25"/>
      <c r="E152" s="25"/>
      <c r="F152" s="25"/>
      <c r="G152" s="25"/>
      <c r="H152" s="25"/>
      <c r="I152" s="25"/>
      <c r="J152" s="25"/>
      <c r="K152" s="26"/>
      <c r="L152" s="820"/>
      <c r="M152" s="821"/>
      <c r="N152" s="821"/>
      <c r="O152" s="820"/>
      <c r="P152" s="821"/>
      <c r="Q152" s="821"/>
      <c r="R152" s="821"/>
      <c r="S152" s="821"/>
      <c r="T152" s="821"/>
      <c r="U152" s="821"/>
      <c r="V152" s="822"/>
      <c r="W152" s="822"/>
      <c r="X152" s="822"/>
      <c r="Y152" s="822"/>
      <c r="Z152" s="822"/>
      <c r="AA152" s="822"/>
      <c r="AB152" s="822"/>
      <c r="AC152" s="822"/>
      <c r="AD152" s="822"/>
      <c r="AE152" s="822"/>
      <c r="AF152" s="822"/>
      <c r="AG152" s="414"/>
      <c r="AH152" s="414"/>
      <c r="AI152" s="414"/>
      <c r="AJ152" s="414"/>
      <c r="AK152" s="414"/>
      <c r="AL152" s="414"/>
      <c r="AM152" s="414"/>
      <c r="AN152" s="414"/>
      <c r="AO152" s="414"/>
      <c r="AP152" s="414"/>
      <c r="AQ152" s="414"/>
      <c r="AR152" s="414"/>
      <c r="AS152" s="414"/>
      <c r="AT152" s="414"/>
      <c r="AU152" s="414"/>
      <c r="AV152" s="414"/>
      <c r="AW152" s="414"/>
      <c r="AX152" s="414"/>
      <c r="AY152" s="414"/>
      <c r="AZ152" s="414"/>
    </row>
    <row r="153" ht="22.5" customHeight="1">
      <c r="A153" s="268">
        <v>1.0</v>
      </c>
      <c r="B153" s="194">
        <v>3.0</v>
      </c>
      <c r="C153" s="268" t="s">
        <v>266</v>
      </c>
      <c r="D153" s="268"/>
      <c r="E153" s="268"/>
      <c r="F153" s="268"/>
      <c r="G153" s="723">
        <v>1.0</v>
      </c>
      <c r="H153" s="267" t="s">
        <v>5452</v>
      </c>
      <c r="I153" s="267" t="s">
        <v>5453</v>
      </c>
      <c r="J153" s="268" t="s">
        <v>2750</v>
      </c>
      <c r="K153" s="268" t="s">
        <v>5454</v>
      </c>
      <c r="L153" s="269">
        <v>42701.0</v>
      </c>
      <c r="M153" s="268" t="s">
        <v>350</v>
      </c>
      <c r="N153" s="268" t="s">
        <v>152</v>
      </c>
      <c r="O153" s="269">
        <v>43479.0</v>
      </c>
      <c r="P153" s="268" t="s">
        <v>9</v>
      </c>
      <c r="Q153" s="268" t="s">
        <v>242</v>
      </c>
      <c r="R153" s="268" t="s">
        <v>5455</v>
      </c>
      <c r="S153" s="268"/>
      <c r="T153" s="268" t="s">
        <v>11</v>
      </c>
      <c r="U153" s="268" t="s">
        <v>15</v>
      </c>
      <c r="V153" s="173"/>
      <c r="W153" s="173"/>
      <c r="X153" s="173"/>
      <c r="Y153" s="173" t="s">
        <v>5456</v>
      </c>
      <c r="Z153" s="173" t="s">
        <v>5457</v>
      </c>
      <c r="AA153" s="173" t="s">
        <v>5458</v>
      </c>
      <c r="AB153" s="173" t="s">
        <v>5459</v>
      </c>
      <c r="AC153" s="173" t="s">
        <v>5460</v>
      </c>
      <c r="AD153" s="173" t="s">
        <v>5461</v>
      </c>
      <c r="AE153" s="173"/>
      <c r="AF153" s="173"/>
      <c r="AG153" s="468"/>
      <c r="AH153" s="468"/>
      <c r="AI153" s="468"/>
      <c r="AJ153" s="468"/>
      <c r="AK153" s="468"/>
      <c r="AL153" s="468"/>
      <c r="AM153" s="468"/>
      <c r="AN153" s="468"/>
      <c r="AO153" s="468"/>
      <c r="AP153" s="468"/>
      <c r="AQ153" s="468"/>
      <c r="AR153" s="468"/>
      <c r="AS153" s="468"/>
      <c r="AT153" s="468"/>
      <c r="AU153" s="468"/>
      <c r="AV153" s="468"/>
      <c r="AW153" s="468"/>
      <c r="AX153" s="468"/>
      <c r="AY153" s="468"/>
      <c r="AZ153" s="468"/>
    </row>
    <row r="154" ht="22.5" customHeight="1">
      <c r="A154" s="268">
        <v>2.0</v>
      </c>
      <c r="B154" s="194">
        <v>3.0</v>
      </c>
      <c r="C154" s="268" t="s">
        <v>266</v>
      </c>
      <c r="D154" s="268" t="s">
        <v>334</v>
      </c>
      <c r="E154" s="268"/>
      <c r="F154" s="268"/>
      <c r="G154" s="723">
        <v>1.0</v>
      </c>
      <c r="H154" s="267" t="s">
        <v>5462</v>
      </c>
      <c r="I154" s="267" t="s">
        <v>5463</v>
      </c>
      <c r="J154" s="268" t="s">
        <v>336</v>
      </c>
      <c r="K154" s="268" t="s">
        <v>5464</v>
      </c>
      <c r="L154" s="269">
        <v>42716.0</v>
      </c>
      <c r="M154" s="268" t="s">
        <v>350</v>
      </c>
      <c r="N154" s="268" t="s">
        <v>152</v>
      </c>
      <c r="O154" s="269">
        <v>43698.0</v>
      </c>
      <c r="P154" s="268" t="s">
        <v>9</v>
      </c>
      <c r="Q154" s="268" t="s">
        <v>242</v>
      </c>
      <c r="R154" s="268"/>
      <c r="S154" s="268"/>
      <c r="T154" s="268" t="s">
        <v>11</v>
      </c>
      <c r="U154" s="268" t="s">
        <v>15</v>
      </c>
      <c r="V154" s="173"/>
      <c r="W154" s="173"/>
      <c r="X154" s="173"/>
      <c r="Y154" s="173" t="s">
        <v>5465</v>
      </c>
      <c r="Z154" s="173" t="s">
        <v>5466</v>
      </c>
      <c r="AA154" s="173" t="s">
        <v>5467</v>
      </c>
      <c r="AB154" s="173" t="s">
        <v>5468</v>
      </c>
      <c r="AC154" s="173" t="s">
        <v>5469</v>
      </c>
      <c r="AD154" s="173" t="s">
        <v>5470</v>
      </c>
      <c r="AE154" s="173"/>
      <c r="AF154" s="173"/>
      <c r="AG154" s="468"/>
      <c r="AH154" s="468"/>
      <c r="AI154" s="468"/>
      <c r="AJ154" s="468"/>
      <c r="AK154" s="468"/>
      <c r="AL154" s="468"/>
      <c r="AM154" s="468"/>
      <c r="AN154" s="468"/>
      <c r="AO154" s="468"/>
      <c r="AP154" s="468"/>
      <c r="AQ154" s="468"/>
      <c r="AR154" s="468"/>
      <c r="AS154" s="468"/>
      <c r="AT154" s="468"/>
      <c r="AU154" s="468"/>
      <c r="AV154" s="468"/>
      <c r="AW154" s="468"/>
      <c r="AX154" s="468"/>
      <c r="AY154" s="468"/>
      <c r="AZ154" s="468"/>
    </row>
    <row r="155" ht="22.5" customHeight="1">
      <c r="A155" s="268">
        <v>3.0</v>
      </c>
      <c r="B155" s="194">
        <v>3.0</v>
      </c>
      <c r="C155" s="268" t="s">
        <v>266</v>
      </c>
      <c r="D155" s="268"/>
      <c r="E155" s="268"/>
      <c r="F155" s="268"/>
      <c r="G155" s="723">
        <v>1.0</v>
      </c>
      <c r="H155" s="267" t="s">
        <v>5471</v>
      </c>
      <c r="I155" s="267" t="s">
        <v>5472</v>
      </c>
      <c r="J155" s="268" t="s">
        <v>336</v>
      </c>
      <c r="K155" s="268" t="s">
        <v>5473</v>
      </c>
      <c r="L155" s="269">
        <v>42785.0</v>
      </c>
      <c r="M155" s="268" t="s">
        <v>350</v>
      </c>
      <c r="N155" s="268" t="s">
        <v>152</v>
      </c>
      <c r="O155" s="269">
        <v>43515.0</v>
      </c>
      <c r="P155" s="268" t="s">
        <v>133</v>
      </c>
      <c r="Q155" s="268" t="s">
        <v>244</v>
      </c>
      <c r="R155" s="268" t="s">
        <v>5474</v>
      </c>
      <c r="S155" s="268"/>
      <c r="T155" s="268" t="s">
        <v>11</v>
      </c>
      <c r="U155" s="268" t="s">
        <v>15</v>
      </c>
      <c r="V155" s="173"/>
      <c r="W155" s="173"/>
      <c r="X155" s="173"/>
      <c r="Y155" s="173" t="s">
        <v>5475</v>
      </c>
      <c r="Z155" s="173" t="s">
        <v>5476</v>
      </c>
      <c r="AA155" s="173" t="s">
        <v>5477</v>
      </c>
      <c r="AB155" s="173" t="s">
        <v>5478</v>
      </c>
      <c r="AC155" s="173" t="s">
        <v>5479</v>
      </c>
      <c r="AD155" s="173" t="s">
        <v>5480</v>
      </c>
      <c r="AE155" s="173"/>
      <c r="AF155" s="173"/>
      <c r="AG155" s="468"/>
      <c r="AH155" s="468"/>
      <c r="AI155" s="468"/>
      <c r="AJ155" s="468"/>
      <c r="AK155" s="468"/>
      <c r="AL155" s="468"/>
      <c r="AM155" s="468"/>
      <c r="AN155" s="468"/>
      <c r="AO155" s="468"/>
      <c r="AP155" s="468"/>
      <c r="AQ155" s="468"/>
      <c r="AR155" s="468"/>
      <c r="AS155" s="468"/>
      <c r="AT155" s="468"/>
      <c r="AU155" s="468"/>
      <c r="AV155" s="468"/>
      <c r="AW155" s="468"/>
      <c r="AX155" s="468"/>
      <c r="AY155" s="468"/>
      <c r="AZ155" s="468"/>
    </row>
    <row r="156" ht="22.5" customHeight="1">
      <c r="A156" s="268">
        <v>4.0</v>
      </c>
      <c r="B156" s="194">
        <v>3.0</v>
      </c>
      <c r="C156" s="268" t="s">
        <v>266</v>
      </c>
      <c r="D156" s="268"/>
      <c r="E156" s="268"/>
      <c r="F156" s="268"/>
      <c r="G156" s="723">
        <v>1.0</v>
      </c>
      <c r="H156" s="267" t="s">
        <v>5481</v>
      </c>
      <c r="I156" s="267" t="s">
        <v>5482</v>
      </c>
      <c r="J156" s="268" t="s">
        <v>418</v>
      </c>
      <c r="K156" s="268" t="s">
        <v>5483</v>
      </c>
      <c r="L156" s="269">
        <v>42934.0</v>
      </c>
      <c r="M156" s="268" t="s">
        <v>350</v>
      </c>
      <c r="N156" s="268" t="s">
        <v>152</v>
      </c>
      <c r="O156" s="269">
        <v>45301.0</v>
      </c>
      <c r="P156" s="268" t="s">
        <v>9</v>
      </c>
      <c r="Q156" s="268" t="s">
        <v>244</v>
      </c>
      <c r="R156" s="268" t="s">
        <v>5484</v>
      </c>
      <c r="S156" s="268"/>
      <c r="T156" s="268" t="s">
        <v>11</v>
      </c>
      <c r="U156" s="268" t="s">
        <v>15</v>
      </c>
      <c r="V156" s="173"/>
      <c r="W156" s="173"/>
      <c r="X156" s="173"/>
      <c r="Y156" s="173" t="s">
        <v>5485</v>
      </c>
      <c r="Z156" s="173" t="s">
        <v>5486</v>
      </c>
      <c r="AA156" s="173" t="s">
        <v>5487</v>
      </c>
      <c r="AB156" s="173" t="s">
        <v>5488</v>
      </c>
      <c r="AC156" s="173" t="s">
        <v>5489</v>
      </c>
      <c r="AD156" s="173"/>
      <c r="AE156" s="173"/>
      <c r="AF156" s="173"/>
      <c r="AG156" s="468"/>
      <c r="AH156" s="468"/>
      <c r="AI156" s="468"/>
      <c r="AJ156" s="468"/>
      <c r="AK156" s="468"/>
      <c r="AL156" s="468"/>
      <c r="AM156" s="468"/>
      <c r="AN156" s="468"/>
      <c r="AO156" s="468"/>
      <c r="AP156" s="468"/>
      <c r="AQ156" s="468"/>
      <c r="AR156" s="468"/>
      <c r="AS156" s="468"/>
      <c r="AT156" s="468"/>
      <c r="AU156" s="468"/>
      <c r="AV156" s="468"/>
      <c r="AW156" s="468"/>
      <c r="AX156" s="468"/>
      <c r="AY156" s="468"/>
      <c r="AZ156" s="468"/>
    </row>
    <row r="157" ht="22.5" customHeight="1">
      <c r="A157" s="268">
        <v>5.0</v>
      </c>
      <c r="B157" s="194">
        <v>3.0</v>
      </c>
      <c r="C157" s="268" t="s">
        <v>266</v>
      </c>
      <c r="D157" s="268"/>
      <c r="E157" s="268"/>
      <c r="F157" s="268"/>
      <c r="G157" s="723">
        <v>1.0</v>
      </c>
      <c r="H157" s="267" t="s">
        <v>5490</v>
      </c>
      <c r="I157" s="267" t="s">
        <v>5491</v>
      </c>
      <c r="J157" s="268" t="s">
        <v>343</v>
      </c>
      <c r="K157" s="268" t="s">
        <v>5492</v>
      </c>
      <c r="L157" s="269">
        <v>42632.0</v>
      </c>
      <c r="M157" s="268" t="s">
        <v>338</v>
      </c>
      <c r="N157" s="268" t="s">
        <v>151</v>
      </c>
      <c r="O157" s="269">
        <v>44452.0</v>
      </c>
      <c r="P157" s="268" t="s">
        <v>133</v>
      </c>
      <c r="Q157" s="268" t="s">
        <v>244</v>
      </c>
      <c r="R157" s="268"/>
      <c r="S157" s="268"/>
      <c r="T157" s="268" t="s">
        <v>11</v>
      </c>
      <c r="U157" s="268" t="s">
        <v>21</v>
      </c>
      <c r="V157" s="205"/>
      <c r="W157" s="173"/>
      <c r="X157" s="173"/>
      <c r="Y157" s="173" t="s">
        <v>5493</v>
      </c>
      <c r="Z157" s="173" t="s">
        <v>5494</v>
      </c>
      <c r="AA157" s="173" t="s">
        <v>5495</v>
      </c>
      <c r="AB157" s="173" t="s">
        <v>5496</v>
      </c>
      <c r="AC157" s="173"/>
      <c r="AD157" s="173"/>
      <c r="AE157" s="173"/>
      <c r="AF157" s="173"/>
      <c r="AG157" s="468"/>
      <c r="AH157" s="468"/>
      <c r="AI157" s="468"/>
      <c r="AJ157" s="468"/>
      <c r="AK157" s="468"/>
      <c r="AL157" s="468"/>
      <c r="AM157" s="468"/>
      <c r="AN157" s="468"/>
      <c r="AO157" s="468"/>
      <c r="AP157" s="468"/>
      <c r="AQ157" s="468"/>
      <c r="AR157" s="468"/>
      <c r="AS157" s="468"/>
      <c r="AT157" s="468"/>
      <c r="AU157" s="468"/>
      <c r="AV157" s="468"/>
      <c r="AW157" s="468"/>
      <c r="AX157" s="468"/>
      <c r="AY157" s="468"/>
      <c r="AZ157" s="468"/>
    </row>
    <row r="158" ht="22.5" customHeight="1">
      <c r="A158" s="268">
        <v>6.0</v>
      </c>
      <c r="B158" s="194">
        <v>3.0</v>
      </c>
      <c r="C158" s="268" t="s">
        <v>266</v>
      </c>
      <c r="D158" s="268"/>
      <c r="E158" s="268"/>
      <c r="F158" s="268"/>
      <c r="G158" s="723">
        <v>1.0</v>
      </c>
      <c r="H158" s="267" t="s">
        <v>5497</v>
      </c>
      <c r="I158" s="267" t="s">
        <v>5498</v>
      </c>
      <c r="J158" s="468" t="s">
        <v>590</v>
      </c>
      <c r="K158" s="468" t="s">
        <v>5499</v>
      </c>
      <c r="L158" s="269">
        <v>42715.0</v>
      </c>
      <c r="M158" s="268" t="s">
        <v>350</v>
      </c>
      <c r="N158" s="268" t="s">
        <v>152</v>
      </c>
      <c r="O158" s="269">
        <v>45700.0</v>
      </c>
      <c r="P158" s="268" t="s">
        <v>115</v>
      </c>
      <c r="Q158" s="268" t="s">
        <v>244</v>
      </c>
      <c r="R158" s="468" t="s">
        <v>4960</v>
      </c>
      <c r="S158" s="468"/>
      <c r="T158" s="466" t="s">
        <v>16</v>
      </c>
      <c r="U158" s="268" t="s">
        <v>15</v>
      </c>
      <c r="V158" s="205"/>
      <c r="W158" s="173"/>
      <c r="X158" s="173"/>
      <c r="Y158" s="173" t="s">
        <v>5500</v>
      </c>
      <c r="Z158" s="173"/>
      <c r="AA158" s="173"/>
      <c r="AB158" s="173"/>
      <c r="AC158" s="173"/>
      <c r="AD158" s="205"/>
      <c r="AE158" s="205"/>
      <c r="AF158" s="205"/>
      <c r="AG158" s="468"/>
      <c r="AH158" s="468"/>
      <c r="AI158" s="468"/>
      <c r="AJ158" s="468"/>
      <c r="AK158" s="468"/>
      <c r="AL158" s="468"/>
      <c r="AM158" s="468"/>
      <c r="AN158" s="468"/>
      <c r="AO158" s="468"/>
      <c r="AP158" s="468"/>
      <c r="AQ158" s="468"/>
      <c r="AR158" s="468"/>
      <c r="AS158" s="468"/>
      <c r="AT158" s="468"/>
      <c r="AU158" s="468"/>
      <c r="AV158" s="468"/>
      <c r="AW158" s="468"/>
      <c r="AX158" s="468"/>
      <c r="AY158" s="468"/>
      <c r="AZ158" s="468"/>
    </row>
    <row r="159" ht="22.5" customHeight="1">
      <c r="A159" s="268">
        <v>7.0</v>
      </c>
      <c r="B159" s="194">
        <v>3.0</v>
      </c>
      <c r="C159" s="268" t="s">
        <v>266</v>
      </c>
      <c r="D159" s="268"/>
      <c r="E159" s="268"/>
      <c r="F159" s="268"/>
      <c r="G159" s="723">
        <v>1.0</v>
      </c>
      <c r="H159" s="267" t="s">
        <v>5501</v>
      </c>
      <c r="I159" s="267" t="s">
        <v>5502</v>
      </c>
      <c r="J159" s="268" t="s">
        <v>366</v>
      </c>
      <c r="K159" s="268" t="s">
        <v>5503</v>
      </c>
      <c r="L159" s="269">
        <v>42794.0</v>
      </c>
      <c r="M159" s="268" t="s">
        <v>338</v>
      </c>
      <c r="N159" s="268" t="s">
        <v>152</v>
      </c>
      <c r="O159" s="269">
        <v>44062.0</v>
      </c>
      <c r="P159" s="268" t="s">
        <v>133</v>
      </c>
      <c r="Q159" s="268" t="s">
        <v>247</v>
      </c>
      <c r="R159" s="268"/>
      <c r="S159" s="268"/>
      <c r="T159" s="268" t="s">
        <v>11</v>
      </c>
      <c r="U159" s="268" t="s">
        <v>15</v>
      </c>
      <c r="V159" s="173" t="s">
        <v>334</v>
      </c>
      <c r="W159" s="173"/>
      <c r="X159" s="173"/>
      <c r="Y159" s="173" t="s">
        <v>5504</v>
      </c>
      <c r="Z159" s="173" t="s">
        <v>5505</v>
      </c>
      <c r="AA159" s="173"/>
      <c r="AB159" s="173" t="s">
        <v>5506</v>
      </c>
      <c r="AC159" s="173" t="s">
        <v>5507</v>
      </c>
      <c r="AD159" s="173"/>
      <c r="AE159" s="173"/>
      <c r="AF159" s="173"/>
      <c r="AG159" s="468"/>
      <c r="AH159" s="468"/>
      <c r="AI159" s="468"/>
      <c r="AJ159" s="468"/>
      <c r="AK159" s="468"/>
      <c r="AL159" s="468"/>
      <c r="AM159" s="468"/>
      <c r="AN159" s="468"/>
      <c r="AO159" s="468"/>
      <c r="AP159" s="468"/>
      <c r="AQ159" s="468"/>
      <c r="AR159" s="468"/>
      <c r="AS159" s="468"/>
      <c r="AT159" s="468"/>
      <c r="AU159" s="468"/>
      <c r="AV159" s="468"/>
      <c r="AW159" s="468"/>
      <c r="AX159" s="468"/>
      <c r="AY159" s="468"/>
      <c r="AZ159" s="468"/>
    </row>
    <row r="160" ht="22.5" customHeight="1">
      <c r="A160" s="268">
        <v>8.0</v>
      </c>
      <c r="B160" s="194">
        <v>3.0</v>
      </c>
      <c r="C160" s="268" t="s">
        <v>266</v>
      </c>
      <c r="D160" s="268"/>
      <c r="E160" s="268"/>
      <c r="F160" s="268"/>
      <c r="G160" s="723">
        <v>1.0</v>
      </c>
      <c r="H160" s="267" t="s">
        <v>5508</v>
      </c>
      <c r="I160" s="267" t="s">
        <v>5509</v>
      </c>
      <c r="J160" s="268" t="s">
        <v>569</v>
      </c>
      <c r="K160" s="268" t="s">
        <v>5510</v>
      </c>
      <c r="L160" s="269">
        <v>42969.0</v>
      </c>
      <c r="M160" s="268" t="s">
        <v>338</v>
      </c>
      <c r="N160" s="268" t="s">
        <v>152</v>
      </c>
      <c r="O160" s="269">
        <v>44202.0</v>
      </c>
      <c r="P160" s="268" t="s">
        <v>115</v>
      </c>
      <c r="Q160" s="268" t="s">
        <v>247</v>
      </c>
      <c r="R160" s="268"/>
      <c r="S160" s="268"/>
      <c r="T160" s="268" t="s">
        <v>11</v>
      </c>
      <c r="U160" s="268" t="s">
        <v>15</v>
      </c>
      <c r="V160" s="173"/>
      <c r="W160" s="173"/>
      <c r="X160" s="173"/>
      <c r="Y160" s="173" t="s">
        <v>5511</v>
      </c>
      <c r="Z160" s="173" t="s">
        <v>5512</v>
      </c>
      <c r="AA160" s="173" t="s">
        <v>5513</v>
      </c>
      <c r="AB160" s="173" t="s">
        <v>5514</v>
      </c>
      <c r="AC160" s="173" t="s">
        <v>5515</v>
      </c>
      <c r="AD160" s="173"/>
      <c r="AE160" s="173"/>
      <c r="AF160" s="173"/>
      <c r="AG160" s="468"/>
      <c r="AH160" s="468"/>
      <c r="AI160" s="468"/>
      <c r="AJ160" s="468"/>
      <c r="AK160" s="468"/>
      <c r="AL160" s="468"/>
      <c r="AM160" s="468"/>
      <c r="AN160" s="468"/>
      <c r="AO160" s="468"/>
      <c r="AP160" s="468"/>
      <c r="AQ160" s="468"/>
      <c r="AR160" s="468"/>
      <c r="AS160" s="468"/>
      <c r="AT160" s="468"/>
      <c r="AU160" s="468"/>
      <c r="AV160" s="468"/>
      <c r="AW160" s="468"/>
      <c r="AX160" s="468"/>
      <c r="AY160" s="468"/>
      <c r="AZ160" s="468"/>
    </row>
    <row r="161" ht="22.5" customHeight="1">
      <c r="A161" s="268">
        <v>9.0</v>
      </c>
      <c r="B161" s="194">
        <v>3.0</v>
      </c>
      <c r="C161" s="268" t="s">
        <v>266</v>
      </c>
      <c r="D161" s="268"/>
      <c r="E161" s="268"/>
      <c r="F161" s="268"/>
      <c r="G161" s="723">
        <v>1.0</v>
      </c>
      <c r="H161" s="267" t="s">
        <v>5516</v>
      </c>
      <c r="I161" s="267" t="s">
        <v>5517</v>
      </c>
      <c r="J161" s="268" t="s">
        <v>463</v>
      </c>
      <c r="K161" s="268" t="s">
        <v>5518</v>
      </c>
      <c r="L161" s="269">
        <v>42643.0</v>
      </c>
      <c r="M161" s="268" t="s">
        <v>350</v>
      </c>
      <c r="N161" s="268" t="s">
        <v>154</v>
      </c>
      <c r="O161" s="269">
        <v>44669.0</v>
      </c>
      <c r="P161" s="268" t="s">
        <v>102</v>
      </c>
      <c r="Q161" s="268" t="s">
        <v>247</v>
      </c>
      <c r="R161" s="268"/>
      <c r="S161" s="268"/>
      <c r="T161" s="268" t="s">
        <v>11</v>
      </c>
      <c r="U161" s="268" t="s">
        <v>15</v>
      </c>
      <c r="V161" s="173"/>
      <c r="W161" s="173"/>
      <c r="X161" s="173"/>
      <c r="Y161" s="173" t="s">
        <v>5519</v>
      </c>
      <c r="Z161" s="173" t="s">
        <v>5520</v>
      </c>
      <c r="AA161" s="173" t="s">
        <v>5521</v>
      </c>
      <c r="AB161" s="173" t="s">
        <v>5522</v>
      </c>
      <c r="AC161" s="173"/>
      <c r="AD161" s="173"/>
      <c r="AE161" s="173"/>
      <c r="AF161" s="173"/>
      <c r="AG161" s="468"/>
      <c r="AH161" s="468"/>
      <c r="AI161" s="468"/>
      <c r="AJ161" s="468"/>
      <c r="AK161" s="468"/>
      <c r="AL161" s="468"/>
      <c r="AM161" s="468"/>
      <c r="AN161" s="468"/>
      <c r="AO161" s="468"/>
      <c r="AP161" s="468"/>
      <c r="AQ161" s="468"/>
      <c r="AR161" s="468"/>
      <c r="AS161" s="468"/>
      <c r="AT161" s="468"/>
      <c r="AU161" s="468"/>
      <c r="AV161" s="468"/>
      <c r="AW161" s="468"/>
      <c r="AX161" s="468"/>
      <c r="AY161" s="468"/>
      <c r="AZ161" s="468"/>
    </row>
    <row r="162" ht="22.5" customHeight="1">
      <c r="A162" s="268">
        <v>10.0</v>
      </c>
      <c r="B162" s="194">
        <v>3.0</v>
      </c>
      <c r="C162" s="268" t="s">
        <v>266</v>
      </c>
      <c r="D162" s="268"/>
      <c r="E162" s="268"/>
      <c r="F162" s="268"/>
      <c r="G162" s="723">
        <v>1.0</v>
      </c>
      <c r="H162" s="267" t="s">
        <v>5523</v>
      </c>
      <c r="I162" s="267" t="s">
        <v>5524</v>
      </c>
      <c r="J162" s="268" t="s">
        <v>569</v>
      </c>
      <c r="K162" s="268" t="s">
        <v>5525</v>
      </c>
      <c r="L162" s="269">
        <v>42758.0</v>
      </c>
      <c r="M162" s="268" t="s">
        <v>350</v>
      </c>
      <c r="N162" s="268" t="s">
        <v>154</v>
      </c>
      <c r="O162" s="269">
        <v>45026.0</v>
      </c>
      <c r="P162" s="268" t="s">
        <v>115</v>
      </c>
      <c r="Q162" s="268" t="s">
        <v>247</v>
      </c>
      <c r="R162" s="268" t="s">
        <v>5526</v>
      </c>
      <c r="S162" s="268"/>
      <c r="T162" s="268" t="s">
        <v>26</v>
      </c>
      <c r="U162" s="268" t="s">
        <v>15</v>
      </c>
      <c r="V162" s="173"/>
      <c r="W162" s="173"/>
      <c r="X162" s="173"/>
      <c r="Y162" s="173" t="s">
        <v>5527</v>
      </c>
      <c r="Z162" s="173" t="s">
        <v>5528</v>
      </c>
      <c r="AA162" s="173" t="s">
        <v>5529</v>
      </c>
      <c r="AB162" s="173"/>
      <c r="AC162" s="173"/>
      <c r="AD162" s="173"/>
      <c r="AE162" s="173"/>
      <c r="AF162" s="173"/>
      <c r="AG162" s="468"/>
      <c r="AH162" s="468"/>
      <c r="AI162" s="468"/>
      <c r="AJ162" s="468"/>
      <c r="AK162" s="468"/>
      <c r="AL162" s="468"/>
      <c r="AM162" s="468"/>
      <c r="AN162" s="468"/>
      <c r="AO162" s="468"/>
      <c r="AP162" s="468"/>
      <c r="AQ162" s="468"/>
      <c r="AR162" s="468"/>
      <c r="AS162" s="468"/>
      <c r="AT162" s="468"/>
      <c r="AU162" s="468"/>
      <c r="AV162" s="468"/>
      <c r="AW162" s="468"/>
      <c r="AX162" s="468"/>
      <c r="AY162" s="468"/>
      <c r="AZ162" s="468"/>
    </row>
    <row r="163" ht="22.5" customHeight="1">
      <c r="A163" s="268">
        <v>11.0</v>
      </c>
      <c r="B163" s="194">
        <v>3.0</v>
      </c>
      <c r="C163" s="268" t="s">
        <v>266</v>
      </c>
      <c r="D163" s="268"/>
      <c r="E163" s="268"/>
      <c r="F163" s="268"/>
      <c r="G163" s="723">
        <v>1.0</v>
      </c>
      <c r="H163" s="267" t="s">
        <v>5530</v>
      </c>
      <c r="I163" s="267" t="s">
        <v>5531</v>
      </c>
      <c r="J163" s="268" t="s">
        <v>336</v>
      </c>
      <c r="K163" s="268" t="s">
        <v>5532</v>
      </c>
      <c r="L163" s="269">
        <v>42945.0</v>
      </c>
      <c r="M163" s="268" t="s">
        <v>338</v>
      </c>
      <c r="N163" s="268" t="s">
        <v>154</v>
      </c>
      <c r="O163" s="269">
        <v>43698.0</v>
      </c>
      <c r="P163" s="268" t="s">
        <v>133</v>
      </c>
      <c r="Q163" s="268" t="s">
        <v>249</v>
      </c>
      <c r="R163" s="268" t="s">
        <v>5533</v>
      </c>
      <c r="S163" s="268"/>
      <c r="T163" s="268" t="s">
        <v>26</v>
      </c>
      <c r="U163" s="268" t="s">
        <v>15</v>
      </c>
      <c r="V163" s="173"/>
      <c r="W163" s="173"/>
      <c r="X163" s="173"/>
      <c r="Y163" s="173" t="s">
        <v>5534</v>
      </c>
      <c r="Z163" s="173" t="s">
        <v>5535</v>
      </c>
      <c r="AA163" s="173" t="s">
        <v>5536</v>
      </c>
      <c r="AB163" s="173" t="s">
        <v>5537</v>
      </c>
      <c r="AC163" s="173" t="s">
        <v>5538</v>
      </c>
      <c r="AD163" s="173" t="s">
        <v>5539</v>
      </c>
      <c r="AE163" s="173" t="s">
        <v>5540</v>
      </c>
      <c r="AF163" s="173"/>
      <c r="AG163" s="468"/>
      <c r="AH163" s="468"/>
      <c r="AI163" s="468"/>
      <c r="AJ163" s="468"/>
      <c r="AK163" s="468"/>
      <c r="AL163" s="468"/>
      <c r="AM163" s="468"/>
      <c r="AN163" s="468"/>
      <c r="AO163" s="468"/>
      <c r="AP163" s="468"/>
      <c r="AQ163" s="468"/>
      <c r="AR163" s="468"/>
      <c r="AS163" s="468"/>
      <c r="AT163" s="468"/>
      <c r="AU163" s="468"/>
      <c r="AV163" s="468"/>
      <c r="AW163" s="468"/>
      <c r="AX163" s="468"/>
      <c r="AY163" s="468"/>
      <c r="AZ163" s="468"/>
    </row>
    <row r="164" ht="22.5" customHeight="1">
      <c r="A164" s="268">
        <v>12.0</v>
      </c>
      <c r="B164" s="194">
        <v>3.0</v>
      </c>
      <c r="C164" s="268" t="s">
        <v>266</v>
      </c>
      <c r="D164" s="268"/>
      <c r="E164" s="268"/>
      <c r="F164" s="268"/>
      <c r="G164" s="723">
        <v>1.0</v>
      </c>
      <c r="H164" s="267" t="s">
        <v>5541</v>
      </c>
      <c r="I164" s="267" t="s">
        <v>5542</v>
      </c>
      <c r="J164" s="268" t="s">
        <v>621</v>
      </c>
      <c r="K164" s="268" t="s">
        <v>5543</v>
      </c>
      <c r="L164" s="269">
        <v>42816.0</v>
      </c>
      <c r="M164" s="268" t="s">
        <v>338</v>
      </c>
      <c r="N164" s="268" t="s">
        <v>154</v>
      </c>
      <c r="O164" s="269">
        <v>43698.0</v>
      </c>
      <c r="P164" s="268" t="s">
        <v>133</v>
      </c>
      <c r="Q164" s="268" t="s">
        <v>249</v>
      </c>
      <c r="R164" s="268"/>
      <c r="S164" s="268"/>
      <c r="T164" s="268" t="s">
        <v>11</v>
      </c>
      <c r="U164" s="268" t="s">
        <v>15</v>
      </c>
      <c r="V164" s="173"/>
      <c r="W164" s="173"/>
      <c r="X164" s="173"/>
      <c r="Y164" s="173" t="s">
        <v>5544</v>
      </c>
      <c r="Z164" s="173" t="s">
        <v>5545</v>
      </c>
      <c r="AA164" s="173" t="s">
        <v>5546</v>
      </c>
      <c r="AB164" s="173" t="s">
        <v>5547</v>
      </c>
      <c r="AC164" s="173" t="s">
        <v>5548</v>
      </c>
      <c r="AD164" s="173" t="s">
        <v>5549</v>
      </c>
      <c r="AE164" s="173" t="s">
        <v>5550</v>
      </c>
      <c r="AF164" s="173"/>
      <c r="AG164" s="468"/>
      <c r="AH164" s="468"/>
      <c r="AI164" s="468"/>
      <c r="AJ164" s="468"/>
      <c r="AK164" s="468"/>
      <c r="AL164" s="468"/>
      <c r="AM164" s="468"/>
      <c r="AN164" s="468"/>
      <c r="AO164" s="468"/>
      <c r="AP164" s="468"/>
      <c r="AQ164" s="468"/>
      <c r="AR164" s="468"/>
      <c r="AS164" s="468"/>
      <c r="AT164" s="468"/>
      <c r="AU164" s="468"/>
      <c r="AV164" s="468"/>
      <c r="AW164" s="468"/>
      <c r="AX164" s="468"/>
      <c r="AY164" s="468"/>
      <c r="AZ164" s="468"/>
    </row>
    <row r="165" ht="22.5" customHeight="1">
      <c r="A165" s="268">
        <v>13.0</v>
      </c>
      <c r="B165" s="194">
        <v>3.0</v>
      </c>
      <c r="C165" s="268" t="s">
        <v>266</v>
      </c>
      <c r="D165" s="268"/>
      <c r="E165" s="268"/>
      <c r="F165" s="268"/>
      <c r="G165" s="723">
        <v>1.0</v>
      </c>
      <c r="H165" s="267" t="s">
        <v>5551</v>
      </c>
      <c r="I165" s="267" t="s">
        <v>5552</v>
      </c>
      <c r="J165" s="268" t="s">
        <v>621</v>
      </c>
      <c r="K165" s="268" t="s">
        <v>5553</v>
      </c>
      <c r="L165" s="269">
        <v>42928.0</v>
      </c>
      <c r="M165" s="268" t="s">
        <v>338</v>
      </c>
      <c r="N165" s="268" t="s">
        <v>153</v>
      </c>
      <c r="O165" s="269">
        <v>44062.0</v>
      </c>
      <c r="P165" s="268" t="s">
        <v>133</v>
      </c>
      <c r="Q165" s="268" t="s">
        <v>249</v>
      </c>
      <c r="R165" s="268"/>
      <c r="S165" s="268"/>
      <c r="T165" s="466" t="s">
        <v>11</v>
      </c>
      <c r="U165" s="268" t="s">
        <v>15</v>
      </c>
      <c r="V165" s="205"/>
      <c r="W165" s="173"/>
      <c r="X165" s="173"/>
      <c r="Y165" s="173" t="s">
        <v>5554</v>
      </c>
      <c r="Z165" s="173" t="s">
        <v>5555</v>
      </c>
      <c r="AA165" s="173" t="s">
        <v>5556</v>
      </c>
      <c r="AB165" s="173" t="s">
        <v>5557</v>
      </c>
      <c r="AC165" s="173" t="s">
        <v>5558</v>
      </c>
      <c r="AD165" s="173"/>
      <c r="AE165" s="173"/>
      <c r="AF165" s="173"/>
      <c r="AG165" s="468"/>
      <c r="AH165" s="468"/>
      <c r="AI165" s="468"/>
      <c r="AJ165" s="468"/>
      <c r="AK165" s="468"/>
      <c r="AL165" s="468"/>
      <c r="AM165" s="468"/>
      <c r="AN165" s="468"/>
      <c r="AO165" s="468"/>
      <c r="AP165" s="468"/>
      <c r="AQ165" s="468"/>
      <c r="AR165" s="468"/>
      <c r="AS165" s="468"/>
      <c r="AT165" s="468"/>
      <c r="AU165" s="468"/>
      <c r="AV165" s="468"/>
      <c r="AW165" s="468"/>
      <c r="AX165" s="468"/>
      <c r="AY165" s="468"/>
      <c r="AZ165" s="468"/>
    </row>
    <row r="166" ht="22.5" customHeight="1">
      <c r="A166" s="268">
        <v>14.0</v>
      </c>
      <c r="B166" s="194">
        <v>3.0</v>
      </c>
      <c r="C166" s="268" t="s">
        <v>266</v>
      </c>
      <c r="D166" s="268"/>
      <c r="E166" s="268"/>
      <c r="F166" s="268"/>
      <c r="G166" s="723">
        <v>1.0</v>
      </c>
      <c r="H166" s="267" t="s">
        <v>5559</v>
      </c>
      <c r="I166" s="267" t="s">
        <v>5560</v>
      </c>
      <c r="J166" s="268" t="s">
        <v>1622</v>
      </c>
      <c r="K166" s="268" t="s">
        <v>5561</v>
      </c>
      <c r="L166" s="269">
        <v>42912.0</v>
      </c>
      <c r="M166" s="268" t="s">
        <v>338</v>
      </c>
      <c r="N166" s="268" t="s">
        <v>151</v>
      </c>
      <c r="O166" s="269">
        <v>44202.0</v>
      </c>
      <c r="P166" s="268" t="s">
        <v>62</v>
      </c>
      <c r="Q166" s="268" t="s">
        <v>251</v>
      </c>
      <c r="R166" s="268" t="s">
        <v>5562</v>
      </c>
      <c r="S166" s="268"/>
      <c r="T166" s="268" t="s">
        <v>11</v>
      </c>
      <c r="U166" s="268" t="s">
        <v>10</v>
      </c>
      <c r="V166" s="173"/>
      <c r="W166" s="173"/>
      <c r="X166" s="173"/>
      <c r="Y166" s="173" t="s">
        <v>5563</v>
      </c>
      <c r="Z166" s="173" t="s">
        <v>5564</v>
      </c>
      <c r="AA166" s="173" t="s">
        <v>5565</v>
      </c>
      <c r="AB166" s="173" t="s">
        <v>5566</v>
      </c>
      <c r="AC166" s="173" t="s">
        <v>5567</v>
      </c>
      <c r="AD166" s="173"/>
      <c r="AE166" s="173"/>
      <c r="AF166" s="173"/>
      <c r="AG166" s="468"/>
      <c r="AH166" s="468"/>
      <c r="AI166" s="468"/>
      <c r="AJ166" s="468"/>
      <c r="AK166" s="468"/>
      <c r="AL166" s="468"/>
      <c r="AM166" s="468"/>
      <c r="AN166" s="468"/>
      <c r="AO166" s="468"/>
      <c r="AP166" s="468"/>
      <c r="AQ166" s="468"/>
      <c r="AR166" s="468"/>
      <c r="AS166" s="468"/>
      <c r="AT166" s="468"/>
      <c r="AU166" s="468"/>
      <c r="AV166" s="468"/>
      <c r="AW166" s="468"/>
      <c r="AX166" s="468"/>
      <c r="AY166" s="468"/>
      <c r="AZ166" s="468"/>
    </row>
    <row r="167" ht="22.5" customHeight="1">
      <c r="A167" s="268">
        <v>15.0</v>
      </c>
      <c r="B167" s="194">
        <v>3.0</v>
      </c>
      <c r="C167" s="268" t="s">
        <v>266</v>
      </c>
      <c r="D167" s="268"/>
      <c r="E167" s="268"/>
      <c r="F167" s="268"/>
      <c r="G167" s="723">
        <v>1.0</v>
      </c>
      <c r="H167" s="267" t="s">
        <v>5568</v>
      </c>
      <c r="I167" s="267" t="s">
        <v>5569</v>
      </c>
      <c r="J167" s="268" t="s">
        <v>361</v>
      </c>
      <c r="K167" s="268" t="s">
        <v>5570</v>
      </c>
      <c r="L167" s="269">
        <v>42668.0</v>
      </c>
      <c r="M167" s="268" t="s">
        <v>338</v>
      </c>
      <c r="N167" s="268" t="s">
        <v>154</v>
      </c>
      <c r="O167" s="269">
        <v>44081.0</v>
      </c>
      <c r="P167" s="268" t="s">
        <v>9</v>
      </c>
      <c r="Q167" s="268" t="s">
        <v>251</v>
      </c>
      <c r="R167" s="268"/>
      <c r="S167" s="268"/>
      <c r="T167" s="268" t="s">
        <v>11</v>
      </c>
      <c r="U167" s="268" t="s">
        <v>15</v>
      </c>
      <c r="V167" s="173"/>
      <c r="W167" s="205"/>
      <c r="X167" s="205"/>
      <c r="Y167" s="205" t="s">
        <v>5571</v>
      </c>
      <c r="Z167" s="205" t="s">
        <v>5572</v>
      </c>
      <c r="AA167" s="205" t="s">
        <v>5573</v>
      </c>
      <c r="AB167" s="205" t="s">
        <v>5574</v>
      </c>
      <c r="AC167" s="173" t="s">
        <v>5575</v>
      </c>
      <c r="AD167" s="173"/>
      <c r="AE167" s="173"/>
      <c r="AF167" s="173"/>
      <c r="AG167" s="468"/>
      <c r="AH167" s="468"/>
      <c r="AI167" s="468"/>
      <c r="AJ167" s="468"/>
      <c r="AK167" s="468"/>
      <c r="AL167" s="468"/>
      <c r="AM167" s="468"/>
      <c r="AN167" s="468"/>
      <c r="AO167" s="468"/>
      <c r="AP167" s="468"/>
      <c r="AQ167" s="468"/>
      <c r="AR167" s="468"/>
      <c r="AS167" s="468"/>
      <c r="AT167" s="468"/>
      <c r="AU167" s="468"/>
      <c r="AV167" s="468"/>
      <c r="AW167" s="468"/>
      <c r="AX167" s="468"/>
      <c r="AY167" s="468"/>
      <c r="AZ167" s="468"/>
    </row>
    <row r="168" ht="22.5" customHeight="1">
      <c r="A168" s="268">
        <v>16.0</v>
      </c>
      <c r="B168" s="194">
        <v>3.0</v>
      </c>
      <c r="C168" s="268" t="s">
        <v>266</v>
      </c>
      <c r="D168" s="268"/>
      <c r="E168" s="268"/>
      <c r="F168" s="268"/>
      <c r="G168" s="723">
        <v>1.0</v>
      </c>
      <c r="H168" s="267" t="s">
        <v>5576</v>
      </c>
      <c r="I168" s="267" t="s">
        <v>5577</v>
      </c>
      <c r="J168" s="268" t="s">
        <v>695</v>
      </c>
      <c r="K168" s="268" t="s">
        <v>5578</v>
      </c>
      <c r="L168" s="269">
        <v>42918.0</v>
      </c>
      <c r="M168" s="268" t="s">
        <v>350</v>
      </c>
      <c r="N168" s="268" t="s">
        <v>153</v>
      </c>
      <c r="O168" s="269">
        <v>44930.0</v>
      </c>
      <c r="P168" s="268" t="s">
        <v>62</v>
      </c>
      <c r="Q168" s="268" t="s">
        <v>251</v>
      </c>
      <c r="R168" s="268" t="s">
        <v>5579</v>
      </c>
      <c r="S168" s="268"/>
      <c r="T168" s="268" t="s">
        <v>11</v>
      </c>
      <c r="U168" s="268" t="s">
        <v>21</v>
      </c>
      <c r="V168" s="173"/>
      <c r="W168" s="173"/>
      <c r="X168" s="173"/>
      <c r="Y168" s="205" t="s">
        <v>5580</v>
      </c>
      <c r="Z168" s="205" t="s">
        <v>5581</v>
      </c>
      <c r="AA168" s="173" t="s">
        <v>5582</v>
      </c>
      <c r="AB168" s="173"/>
      <c r="AC168" s="173"/>
      <c r="AD168" s="173"/>
      <c r="AE168" s="173"/>
      <c r="AF168" s="173"/>
      <c r="AG168" s="468"/>
      <c r="AH168" s="468"/>
      <c r="AI168" s="468"/>
      <c r="AJ168" s="468"/>
      <c r="AK168" s="468"/>
      <c r="AL168" s="468"/>
      <c r="AM168" s="468"/>
      <c r="AN168" s="468"/>
      <c r="AO168" s="468"/>
      <c r="AP168" s="468"/>
      <c r="AQ168" s="468"/>
      <c r="AR168" s="468"/>
      <c r="AS168" s="468"/>
      <c r="AT168" s="468"/>
      <c r="AU168" s="468"/>
      <c r="AV168" s="468"/>
      <c r="AW168" s="468"/>
      <c r="AX168" s="468"/>
      <c r="AY168" s="468"/>
      <c r="AZ168" s="468"/>
    </row>
    <row r="169" ht="22.5" customHeight="1">
      <c r="A169" s="268">
        <v>17.0</v>
      </c>
      <c r="B169" s="194">
        <v>3.0</v>
      </c>
      <c r="C169" s="268" t="s">
        <v>266</v>
      </c>
      <c r="D169" s="268"/>
      <c r="E169" s="268"/>
      <c r="F169" s="268"/>
      <c r="G169" s="723">
        <v>1.0</v>
      </c>
      <c r="H169" s="267" t="s">
        <v>5583</v>
      </c>
      <c r="I169" s="267" t="s">
        <v>5584</v>
      </c>
      <c r="J169" s="268" t="s">
        <v>336</v>
      </c>
      <c r="K169" s="268" t="s">
        <v>5585</v>
      </c>
      <c r="L169" s="269">
        <v>42666.0</v>
      </c>
      <c r="M169" s="268" t="s">
        <v>350</v>
      </c>
      <c r="N169" s="268" t="s">
        <v>154</v>
      </c>
      <c r="O169" s="269">
        <v>43472.0</v>
      </c>
      <c r="P169" s="268" t="s">
        <v>133</v>
      </c>
      <c r="Q169" s="268" t="s">
        <v>251</v>
      </c>
      <c r="R169" s="268" t="s">
        <v>5586</v>
      </c>
      <c r="S169" s="268" t="s">
        <v>5587</v>
      </c>
      <c r="T169" s="268" t="s">
        <v>11</v>
      </c>
      <c r="U169" s="268" t="s">
        <v>10</v>
      </c>
      <c r="V169" s="173" t="s">
        <v>334</v>
      </c>
      <c r="W169" s="173"/>
      <c r="X169" s="173"/>
      <c r="Y169" s="173" t="s">
        <v>5588</v>
      </c>
      <c r="Z169" s="173" t="s">
        <v>5589</v>
      </c>
      <c r="AA169" s="173" t="s">
        <v>5590</v>
      </c>
      <c r="AB169" s="173" t="s">
        <v>5591</v>
      </c>
      <c r="AC169" s="173" t="s">
        <v>5592</v>
      </c>
      <c r="AD169" s="173" t="s">
        <v>5593</v>
      </c>
      <c r="AE169" s="173"/>
      <c r="AF169" s="173"/>
      <c r="AG169" s="268"/>
      <c r="AH169" s="268"/>
      <c r="AI169" s="268"/>
      <c r="AJ169" s="268"/>
      <c r="AK169" s="268"/>
      <c r="AL169" s="468"/>
      <c r="AM169" s="468"/>
      <c r="AN169" s="468"/>
      <c r="AO169" s="468"/>
      <c r="AP169" s="468"/>
      <c r="AQ169" s="468"/>
      <c r="AR169" s="468"/>
      <c r="AS169" s="468"/>
      <c r="AT169" s="468"/>
      <c r="AU169" s="468"/>
      <c r="AV169" s="468"/>
      <c r="AW169" s="468"/>
      <c r="AX169" s="468"/>
      <c r="AY169" s="468"/>
      <c r="AZ169" s="468"/>
    </row>
    <row r="170" ht="22.5" customHeight="1">
      <c r="A170" s="268">
        <v>18.0</v>
      </c>
      <c r="B170" s="194">
        <v>3.0</v>
      </c>
      <c r="C170" s="268" t="s">
        <v>266</v>
      </c>
      <c r="D170" s="268"/>
      <c r="E170" s="268"/>
      <c r="F170" s="268"/>
      <c r="G170" s="723">
        <v>1.0</v>
      </c>
      <c r="H170" s="267" t="s">
        <v>5594</v>
      </c>
      <c r="I170" s="267" t="s">
        <v>5595</v>
      </c>
      <c r="J170" s="468" t="s">
        <v>5596</v>
      </c>
      <c r="K170" s="468" t="s">
        <v>5597</v>
      </c>
      <c r="L170" s="469">
        <v>42971.0</v>
      </c>
      <c r="M170" s="468" t="s">
        <v>350</v>
      </c>
      <c r="N170" s="468" t="s">
        <v>151</v>
      </c>
      <c r="O170" s="469">
        <v>44426.0</v>
      </c>
      <c r="P170" s="468" t="s">
        <v>91</v>
      </c>
      <c r="Q170" s="268" t="s">
        <v>251</v>
      </c>
      <c r="R170" s="268"/>
      <c r="S170" s="268"/>
      <c r="T170" s="466" t="s">
        <v>22</v>
      </c>
      <c r="U170" s="268" t="s">
        <v>15</v>
      </c>
      <c r="V170" s="173"/>
      <c r="W170" s="173"/>
      <c r="X170" s="173"/>
      <c r="Y170" s="173" t="s">
        <v>5598</v>
      </c>
      <c r="Z170" s="173" t="s">
        <v>5599</v>
      </c>
      <c r="AA170" s="173" t="s">
        <v>5600</v>
      </c>
      <c r="AB170" s="173" t="s">
        <v>5601</v>
      </c>
      <c r="AC170" s="173"/>
      <c r="AD170" s="173"/>
      <c r="AE170" s="173"/>
      <c r="AF170" s="173"/>
      <c r="AG170" s="468"/>
      <c r="AH170" s="468"/>
      <c r="AI170" s="468"/>
      <c r="AJ170" s="468"/>
      <c r="AK170" s="468"/>
      <c r="AL170" s="468"/>
      <c r="AM170" s="468"/>
      <c r="AN170" s="468"/>
      <c r="AO170" s="468"/>
      <c r="AP170" s="468"/>
      <c r="AQ170" s="468"/>
      <c r="AR170" s="468"/>
      <c r="AS170" s="468"/>
      <c r="AT170" s="468"/>
      <c r="AU170" s="468"/>
      <c r="AV170" s="468"/>
      <c r="AW170" s="468"/>
      <c r="AX170" s="468"/>
      <c r="AY170" s="468"/>
      <c r="AZ170" s="468"/>
    </row>
    <row r="171" ht="22.5" customHeight="1">
      <c r="A171" s="268">
        <v>19.0</v>
      </c>
      <c r="B171" s="194">
        <v>3.0</v>
      </c>
      <c r="C171" s="268" t="s">
        <v>266</v>
      </c>
      <c r="D171" s="268"/>
      <c r="E171" s="268"/>
      <c r="F171" s="268"/>
      <c r="G171" s="723">
        <v>1.0</v>
      </c>
      <c r="H171" s="267" t="s">
        <v>5602</v>
      </c>
      <c r="I171" s="267" t="s">
        <v>5603</v>
      </c>
      <c r="J171" s="268" t="s">
        <v>336</v>
      </c>
      <c r="K171" s="268" t="s">
        <v>5604</v>
      </c>
      <c r="L171" s="269">
        <v>42773.0</v>
      </c>
      <c r="M171" s="268" t="s">
        <v>338</v>
      </c>
      <c r="N171" s="268" t="s">
        <v>152</v>
      </c>
      <c r="O171" s="269">
        <v>44790.0</v>
      </c>
      <c r="P171" s="268" t="s">
        <v>39</v>
      </c>
      <c r="Q171" s="268" t="s">
        <v>244</v>
      </c>
      <c r="R171" s="268"/>
      <c r="S171" s="268"/>
      <c r="T171" s="268" t="s">
        <v>11</v>
      </c>
      <c r="U171" s="268" t="s">
        <v>10</v>
      </c>
      <c r="V171" s="173"/>
      <c r="W171" s="173"/>
      <c r="X171" s="173"/>
      <c r="Y171" s="173" t="s">
        <v>5605</v>
      </c>
      <c r="Z171" s="173" t="s">
        <v>5606</v>
      </c>
      <c r="AA171" s="173" t="s">
        <v>5607</v>
      </c>
      <c r="AB171" s="173"/>
      <c r="AC171" s="173"/>
      <c r="AD171" s="173"/>
      <c r="AE171" s="173"/>
      <c r="AF171" s="173"/>
      <c r="AG171" s="468"/>
      <c r="AH171" s="468"/>
      <c r="AI171" s="468"/>
      <c r="AJ171" s="468"/>
      <c r="AK171" s="468"/>
      <c r="AL171" s="468"/>
      <c r="AM171" s="468"/>
      <c r="AN171" s="468"/>
      <c r="AO171" s="468"/>
      <c r="AP171" s="468"/>
      <c r="AQ171" s="468"/>
      <c r="AR171" s="468"/>
      <c r="AS171" s="468"/>
      <c r="AT171" s="468"/>
      <c r="AU171" s="468"/>
      <c r="AV171" s="468"/>
      <c r="AW171" s="468"/>
      <c r="AX171" s="468"/>
      <c r="AY171" s="468"/>
      <c r="AZ171" s="468"/>
    </row>
    <row r="172" ht="22.5" customHeight="1">
      <c r="A172" s="268">
        <v>20.0</v>
      </c>
      <c r="B172" s="194">
        <v>3.0</v>
      </c>
      <c r="C172" s="268" t="s">
        <v>266</v>
      </c>
      <c r="D172" s="352"/>
      <c r="E172" s="352"/>
      <c r="F172" s="352" t="s">
        <v>334</v>
      </c>
      <c r="G172" s="729">
        <v>1.0</v>
      </c>
      <c r="H172" s="832" t="s">
        <v>5608</v>
      </c>
      <c r="I172" s="832" t="s">
        <v>5609</v>
      </c>
      <c r="J172" s="497" t="s">
        <v>5610</v>
      </c>
      <c r="K172" s="497" t="s">
        <v>5611</v>
      </c>
      <c r="L172" s="833">
        <v>42809.0</v>
      </c>
      <c r="M172" s="834" t="s">
        <v>338</v>
      </c>
      <c r="N172" s="497"/>
      <c r="O172" s="498">
        <v>45883.0</v>
      </c>
      <c r="P172" s="497" t="s">
        <v>54</v>
      </c>
      <c r="Q172" s="352" t="s">
        <v>345</v>
      </c>
      <c r="R172" s="352" t="s">
        <v>5612</v>
      </c>
      <c r="S172" s="352" t="s">
        <v>5613</v>
      </c>
      <c r="T172" s="352" t="s">
        <v>11</v>
      </c>
      <c r="U172" s="352" t="s">
        <v>10</v>
      </c>
      <c r="V172" s="183"/>
      <c r="W172" s="183"/>
      <c r="X172" s="183"/>
      <c r="Y172" s="183"/>
      <c r="Z172" s="183"/>
      <c r="AA172" s="183"/>
      <c r="AB172" s="823"/>
      <c r="AC172" s="823"/>
      <c r="AD172" s="823"/>
      <c r="AE172" s="823"/>
      <c r="AF172" s="823"/>
      <c r="AG172" s="497"/>
      <c r="AH172" s="497"/>
      <c r="AI172" s="497"/>
      <c r="AJ172" s="497"/>
      <c r="AK172" s="497"/>
      <c r="AL172" s="497"/>
      <c r="AM172" s="497"/>
      <c r="AN172" s="497"/>
      <c r="AO172" s="497"/>
      <c r="AP172" s="497"/>
      <c r="AQ172" s="497"/>
      <c r="AR172" s="497"/>
      <c r="AS172" s="497"/>
      <c r="AT172" s="497"/>
      <c r="AU172" s="497"/>
      <c r="AV172" s="497"/>
      <c r="AW172" s="835"/>
      <c r="AX172" s="835"/>
      <c r="AY172" s="835"/>
      <c r="AZ172" s="835"/>
    </row>
    <row r="173" ht="22.5" customHeight="1">
      <c r="A173" s="535">
        <v>21.0</v>
      </c>
      <c r="B173" s="836"/>
      <c r="C173" s="535"/>
      <c r="D173" s="535"/>
      <c r="E173" s="535"/>
      <c r="F173" s="535"/>
      <c r="G173" s="758"/>
      <c r="H173" s="759"/>
      <c r="I173" s="759"/>
      <c r="J173" s="538" t="s">
        <v>5614</v>
      </c>
      <c r="K173" s="538" t="s">
        <v>5615</v>
      </c>
      <c r="L173" s="539">
        <v>42818.0</v>
      </c>
      <c r="M173" s="538" t="s">
        <v>350</v>
      </c>
      <c r="N173" s="538"/>
      <c r="O173" s="539">
        <v>45883.0</v>
      </c>
      <c r="P173" s="538" t="s">
        <v>115</v>
      </c>
      <c r="Q173" s="535" t="s">
        <v>345</v>
      </c>
      <c r="R173" s="535" t="s">
        <v>5616</v>
      </c>
      <c r="S173" s="535"/>
      <c r="T173" s="535" t="s">
        <v>22</v>
      </c>
      <c r="U173" s="535" t="s">
        <v>21</v>
      </c>
      <c r="V173" s="542"/>
      <c r="W173" s="542"/>
      <c r="X173" s="542"/>
      <c r="Y173" s="542"/>
      <c r="Z173" s="542"/>
      <c r="AA173" s="542"/>
      <c r="AB173" s="542"/>
      <c r="AC173" s="542"/>
      <c r="AD173" s="542"/>
      <c r="AE173" s="542"/>
      <c r="AF173" s="542"/>
      <c r="AG173" s="538"/>
      <c r="AH173" s="538"/>
      <c r="AI173" s="538"/>
      <c r="AJ173" s="538"/>
      <c r="AK173" s="538"/>
      <c r="AL173" s="538"/>
      <c r="AM173" s="538"/>
      <c r="AN173" s="538"/>
      <c r="AO173" s="538"/>
      <c r="AP173" s="538"/>
      <c r="AQ173" s="538"/>
      <c r="AR173" s="538"/>
      <c r="AS173" s="538"/>
      <c r="AT173" s="538"/>
      <c r="AU173" s="538"/>
      <c r="AV173" s="538"/>
      <c r="AW173" s="538"/>
      <c r="AX173" s="538"/>
      <c r="AY173" s="538"/>
      <c r="AZ173" s="538"/>
    </row>
    <row r="174" ht="22.5" customHeight="1">
      <c r="A174" s="268">
        <v>22.0</v>
      </c>
      <c r="B174" s="194"/>
      <c r="C174" s="268"/>
      <c r="D174" s="268"/>
      <c r="E174" s="268"/>
      <c r="F174" s="268"/>
      <c r="G174" s="723"/>
      <c r="H174" s="267"/>
      <c r="I174" s="267"/>
      <c r="J174" s="468"/>
      <c r="K174" s="468"/>
      <c r="L174" s="469"/>
      <c r="M174" s="468"/>
      <c r="N174" s="468"/>
      <c r="O174" s="469"/>
      <c r="P174" s="468"/>
      <c r="Q174" s="268"/>
      <c r="R174" s="268"/>
      <c r="S174" s="268"/>
      <c r="T174" s="268"/>
      <c r="U174" s="268"/>
      <c r="V174" s="173"/>
      <c r="W174" s="173"/>
      <c r="X174" s="173"/>
      <c r="Y174" s="173"/>
      <c r="Z174" s="173"/>
      <c r="AA174" s="173"/>
      <c r="AB174" s="173"/>
      <c r="AC174" s="173"/>
      <c r="AD174" s="173"/>
      <c r="AE174" s="173"/>
      <c r="AF174" s="173"/>
      <c r="AG174" s="468"/>
      <c r="AH174" s="468"/>
      <c r="AI174" s="468"/>
      <c r="AJ174" s="468"/>
      <c r="AK174" s="468"/>
      <c r="AL174" s="468"/>
      <c r="AM174" s="468"/>
      <c r="AN174" s="468"/>
      <c r="AO174" s="468"/>
      <c r="AP174" s="468"/>
      <c r="AQ174" s="468"/>
      <c r="AR174" s="468"/>
      <c r="AS174" s="468"/>
      <c r="AT174" s="468"/>
      <c r="AU174" s="468"/>
      <c r="AV174" s="468"/>
      <c r="AW174" s="468"/>
      <c r="AX174" s="468"/>
      <c r="AY174" s="468"/>
      <c r="AZ174" s="468"/>
    </row>
    <row r="175" ht="22.5" customHeight="1">
      <c r="A175" s="268">
        <v>23.0</v>
      </c>
      <c r="B175" s="194"/>
      <c r="C175" s="268"/>
      <c r="D175" s="268"/>
      <c r="E175" s="268"/>
      <c r="F175" s="268"/>
      <c r="G175" s="723"/>
      <c r="H175" s="267"/>
      <c r="I175" s="267"/>
      <c r="J175" s="268"/>
      <c r="K175" s="268"/>
      <c r="L175" s="469"/>
      <c r="M175" s="268"/>
      <c r="N175" s="268"/>
      <c r="O175" s="269"/>
      <c r="P175" s="268"/>
      <c r="Q175" s="268"/>
      <c r="R175" s="268"/>
      <c r="S175" s="268"/>
      <c r="T175" s="466"/>
      <c r="U175" s="268"/>
      <c r="V175" s="173"/>
      <c r="W175" s="173"/>
      <c r="X175" s="173"/>
      <c r="Y175" s="173"/>
      <c r="Z175" s="173"/>
      <c r="AA175" s="173"/>
      <c r="AB175" s="173"/>
      <c r="AC175" s="173"/>
      <c r="AD175" s="173"/>
      <c r="AE175" s="173"/>
      <c r="AF175" s="173"/>
      <c r="AG175" s="268"/>
      <c r="AH175" s="268"/>
      <c r="AI175" s="268"/>
      <c r="AJ175" s="268"/>
      <c r="AK175" s="268"/>
      <c r="AL175" s="468"/>
      <c r="AM175" s="468"/>
      <c r="AN175" s="468"/>
      <c r="AO175" s="468"/>
      <c r="AP175" s="468"/>
      <c r="AQ175" s="468"/>
      <c r="AR175" s="468"/>
      <c r="AS175" s="468"/>
      <c r="AT175" s="468"/>
      <c r="AU175" s="468"/>
      <c r="AV175" s="468"/>
      <c r="AW175" s="468"/>
      <c r="AX175" s="468"/>
      <c r="AY175" s="468"/>
      <c r="AZ175" s="468"/>
    </row>
    <row r="176" ht="22.5" customHeight="1">
      <c r="A176" s="268">
        <v>24.0</v>
      </c>
      <c r="B176" s="194"/>
      <c r="C176" s="268"/>
      <c r="D176" s="268"/>
      <c r="E176" s="268"/>
      <c r="F176" s="268"/>
      <c r="G176" s="723"/>
      <c r="H176" s="267"/>
      <c r="I176" s="267"/>
      <c r="J176" s="268"/>
      <c r="K176" s="268"/>
      <c r="L176" s="469"/>
      <c r="M176" s="268"/>
      <c r="N176" s="268"/>
      <c r="O176" s="269"/>
      <c r="P176" s="268"/>
      <c r="Q176" s="268"/>
      <c r="R176" s="268"/>
      <c r="S176" s="268"/>
      <c r="T176" s="466"/>
      <c r="U176" s="268"/>
      <c r="V176" s="173"/>
      <c r="W176" s="173"/>
      <c r="X176" s="173"/>
      <c r="Y176" s="173"/>
      <c r="Z176" s="173"/>
      <c r="AA176" s="173"/>
      <c r="AB176" s="173"/>
      <c r="AC176" s="173"/>
      <c r="AD176" s="173"/>
      <c r="AE176" s="173"/>
      <c r="AF176" s="173"/>
      <c r="AG176" s="268"/>
      <c r="AH176" s="268"/>
      <c r="AI176" s="268"/>
      <c r="AJ176" s="268"/>
      <c r="AK176" s="268"/>
      <c r="AL176" s="468"/>
      <c r="AM176" s="468"/>
      <c r="AN176" s="468"/>
      <c r="AO176" s="468"/>
      <c r="AP176" s="468"/>
      <c r="AQ176" s="468"/>
      <c r="AR176" s="468"/>
      <c r="AS176" s="468"/>
      <c r="AT176" s="468"/>
      <c r="AU176" s="468"/>
      <c r="AV176" s="468"/>
      <c r="AW176" s="468"/>
      <c r="AX176" s="468"/>
      <c r="AY176" s="468"/>
      <c r="AZ176" s="468"/>
    </row>
    <row r="177" ht="18.75" customHeight="1">
      <c r="A177" s="819" t="s">
        <v>5617</v>
      </c>
      <c r="B177" s="25"/>
      <c r="C177" s="25"/>
      <c r="D177" s="25"/>
      <c r="E177" s="25"/>
      <c r="F177" s="25"/>
      <c r="G177" s="25"/>
      <c r="H177" s="25"/>
      <c r="I177" s="25"/>
      <c r="J177" s="25"/>
      <c r="K177" s="26"/>
      <c r="L177" s="820"/>
      <c r="M177" s="821"/>
      <c r="N177" s="821"/>
      <c r="O177" s="820"/>
      <c r="P177" s="821"/>
      <c r="Q177" s="821"/>
      <c r="R177" s="821"/>
      <c r="S177" s="821"/>
      <c r="T177" s="821"/>
      <c r="U177" s="821"/>
      <c r="V177" s="822"/>
      <c r="W177" s="822"/>
      <c r="X177" s="822"/>
      <c r="Y177" s="822"/>
      <c r="Z177" s="822"/>
      <c r="AA177" s="822"/>
      <c r="AB177" s="822"/>
      <c r="AC177" s="822"/>
      <c r="AD177" s="822"/>
      <c r="AE177" s="822"/>
      <c r="AF177" s="822"/>
      <c r="AG177" s="414"/>
      <c r="AH177" s="414"/>
      <c r="AI177" s="414"/>
      <c r="AJ177" s="414"/>
      <c r="AK177" s="414"/>
      <c r="AL177" s="414"/>
      <c r="AM177" s="414"/>
      <c r="AN177" s="414"/>
      <c r="AO177" s="414"/>
      <c r="AP177" s="414"/>
      <c r="AQ177" s="414"/>
      <c r="AR177" s="414"/>
      <c r="AS177" s="414"/>
      <c r="AT177" s="414"/>
      <c r="AU177" s="414"/>
      <c r="AV177" s="414"/>
      <c r="AW177" s="414"/>
      <c r="AX177" s="414"/>
      <c r="AY177" s="414"/>
      <c r="AZ177" s="414"/>
    </row>
    <row r="178" ht="22.5" customHeight="1">
      <c r="A178" s="268">
        <v>1.0</v>
      </c>
      <c r="B178" s="194">
        <v>7.0</v>
      </c>
      <c r="C178" s="268" t="s">
        <v>268</v>
      </c>
      <c r="D178" s="268"/>
      <c r="E178" s="268"/>
      <c r="F178" s="268"/>
      <c r="G178" s="723">
        <v>1.0</v>
      </c>
      <c r="H178" s="267" t="s">
        <v>5618</v>
      </c>
      <c r="I178" s="267" t="s">
        <v>5619</v>
      </c>
      <c r="J178" s="268" t="s">
        <v>5620</v>
      </c>
      <c r="K178" s="268" t="s">
        <v>5621</v>
      </c>
      <c r="L178" s="269">
        <v>42670.0</v>
      </c>
      <c r="M178" s="268" t="s">
        <v>338</v>
      </c>
      <c r="N178" s="268" t="s">
        <v>152</v>
      </c>
      <c r="O178" s="269">
        <v>43698.0</v>
      </c>
      <c r="P178" s="268" t="s">
        <v>133</v>
      </c>
      <c r="Q178" s="268" t="s">
        <v>240</v>
      </c>
      <c r="R178" s="268"/>
      <c r="S178" s="268"/>
      <c r="T178" s="268" t="s">
        <v>11</v>
      </c>
      <c r="U178" s="268" t="s">
        <v>21</v>
      </c>
      <c r="V178" s="173"/>
      <c r="W178" s="205"/>
      <c r="X178" s="173"/>
      <c r="Y178" s="205" t="s">
        <v>5622</v>
      </c>
      <c r="Z178" s="205" t="s">
        <v>5623</v>
      </c>
      <c r="AA178" s="205" t="s">
        <v>5624</v>
      </c>
      <c r="AB178" s="205" t="s">
        <v>5625</v>
      </c>
      <c r="AC178" s="173" t="s">
        <v>5626</v>
      </c>
      <c r="AD178" s="173" t="s">
        <v>5627</v>
      </c>
      <c r="AE178" s="173"/>
      <c r="AF178" s="173"/>
      <c r="AG178" s="468"/>
      <c r="AH178" s="468"/>
      <c r="AI178" s="468"/>
      <c r="AJ178" s="468"/>
      <c r="AK178" s="468"/>
      <c r="AL178" s="468"/>
      <c r="AM178" s="468"/>
      <c r="AN178" s="468"/>
      <c r="AO178" s="468"/>
      <c r="AP178" s="468"/>
      <c r="AQ178" s="468"/>
      <c r="AR178" s="468"/>
      <c r="AS178" s="468"/>
      <c r="AT178" s="468"/>
      <c r="AU178" s="468"/>
      <c r="AV178" s="468"/>
      <c r="AW178" s="468"/>
      <c r="AX178" s="468"/>
      <c r="AY178" s="468"/>
      <c r="AZ178" s="468"/>
    </row>
    <row r="179" ht="22.5" customHeight="1">
      <c r="A179" s="268">
        <v>2.0</v>
      </c>
      <c r="B179" s="194">
        <v>7.0</v>
      </c>
      <c r="C179" s="268" t="s">
        <v>268</v>
      </c>
      <c r="D179" s="268"/>
      <c r="E179" s="268"/>
      <c r="F179" s="268"/>
      <c r="G179" s="723">
        <v>1.0</v>
      </c>
      <c r="H179" s="267" t="s">
        <v>5628</v>
      </c>
      <c r="I179" s="267" t="s">
        <v>5629</v>
      </c>
      <c r="J179" s="268" t="s">
        <v>891</v>
      </c>
      <c r="K179" s="268" t="s">
        <v>5630</v>
      </c>
      <c r="L179" s="269">
        <v>42642.0</v>
      </c>
      <c r="M179" s="268" t="s">
        <v>338</v>
      </c>
      <c r="N179" s="268" t="s">
        <v>151</v>
      </c>
      <c r="O179" s="269">
        <v>45519.0</v>
      </c>
      <c r="P179" s="268" t="s">
        <v>133</v>
      </c>
      <c r="Q179" s="268" t="s">
        <v>240</v>
      </c>
      <c r="R179" s="268"/>
      <c r="S179" s="268"/>
      <c r="T179" s="466" t="s">
        <v>22</v>
      </c>
      <c r="U179" s="268" t="s">
        <v>21</v>
      </c>
      <c r="V179" s="173"/>
      <c r="W179" s="173"/>
      <c r="X179" s="173"/>
      <c r="Y179" s="173" t="s">
        <v>5631</v>
      </c>
      <c r="Z179" s="173"/>
      <c r="AA179" s="173"/>
      <c r="AB179" s="173"/>
      <c r="AC179" s="173"/>
      <c r="AD179" s="173"/>
      <c r="AE179" s="173"/>
      <c r="AF179" s="173"/>
      <c r="AG179" s="468"/>
      <c r="AH179" s="468"/>
      <c r="AI179" s="468"/>
      <c r="AJ179" s="468"/>
      <c r="AK179" s="468"/>
      <c r="AL179" s="468"/>
      <c r="AM179" s="468"/>
      <c r="AN179" s="468"/>
      <c r="AO179" s="468"/>
      <c r="AP179" s="468"/>
      <c r="AQ179" s="468"/>
      <c r="AR179" s="468"/>
      <c r="AS179" s="468"/>
      <c r="AT179" s="468"/>
      <c r="AU179" s="468"/>
      <c r="AV179" s="468"/>
      <c r="AW179" s="468"/>
      <c r="AX179" s="468"/>
      <c r="AY179" s="468"/>
      <c r="AZ179" s="468"/>
    </row>
    <row r="180" ht="22.5" customHeight="1">
      <c r="A180" s="268">
        <v>3.0</v>
      </c>
      <c r="B180" s="194">
        <v>7.0</v>
      </c>
      <c r="C180" s="268" t="s">
        <v>268</v>
      </c>
      <c r="D180" s="837" t="s">
        <v>334</v>
      </c>
      <c r="E180" s="268"/>
      <c r="F180" s="268"/>
      <c r="G180" s="723">
        <v>1.0</v>
      </c>
      <c r="H180" s="267" t="s">
        <v>5632</v>
      </c>
      <c r="I180" s="267" t="s">
        <v>5633</v>
      </c>
      <c r="J180" s="268" t="s">
        <v>944</v>
      </c>
      <c r="K180" s="268" t="s">
        <v>5634</v>
      </c>
      <c r="L180" s="269">
        <v>42673.0</v>
      </c>
      <c r="M180" s="268" t="s">
        <v>338</v>
      </c>
      <c r="N180" s="268" t="s">
        <v>152</v>
      </c>
      <c r="O180" s="269">
        <v>45665.0</v>
      </c>
      <c r="P180" s="268" t="s">
        <v>33</v>
      </c>
      <c r="Q180" s="268" t="s">
        <v>240</v>
      </c>
      <c r="R180" s="268" t="s">
        <v>5635</v>
      </c>
      <c r="S180" s="268"/>
      <c r="T180" s="268" t="s">
        <v>11</v>
      </c>
      <c r="U180" s="268" t="s">
        <v>21</v>
      </c>
      <c r="V180" s="173"/>
      <c r="W180" s="173"/>
      <c r="X180" s="173"/>
      <c r="Y180" s="173" t="s">
        <v>5636</v>
      </c>
      <c r="Z180" s="173"/>
      <c r="AA180" s="173" t="s">
        <v>5637</v>
      </c>
      <c r="AB180" s="173"/>
      <c r="AC180" s="173"/>
      <c r="AD180" s="173"/>
      <c r="AE180" s="173"/>
      <c r="AF180" s="173"/>
      <c r="AG180" s="468"/>
      <c r="AH180" s="468"/>
      <c r="AI180" s="468"/>
      <c r="AJ180" s="468"/>
      <c r="AK180" s="468"/>
      <c r="AL180" s="468"/>
      <c r="AM180" s="468"/>
      <c r="AN180" s="468"/>
      <c r="AO180" s="468"/>
      <c r="AP180" s="468"/>
      <c r="AQ180" s="468"/>
      <c r="AR180" s="468"/>
      <c r="AS180" s="468"/>
      <c r="AT180" s="468"/>
      <c r="AU180" s="468"/>
      <c r="AV180" s="468"/>
      <c r="AW180" s="468"/>
      <c r="AX180" s="468"/>
      <c r="AY180" s="468"/>
      <c r="AZ180" s="468"/>
    </row>
    <row r="181" ht="22.5" customHeight="1">
      <c r="A181" s="268">
        <v>4.0</v>
      </c>
      <c r="B181" s="194">
        <v>7.0</v>
      </c>
      <c r="C181" s="268" t="s">
        <v>268</v>
      </c>
      <c r="D181" s="268"/>
      <c r="E181" s="268"/>
      <c r="F181" s="268"/>
      <c r="G181" s="723">
        <v>1.0</v>
      </c>
      <c r="H181" s="267" t="s">
        <v>5638</v>
      </c>
      <c r="I181" s="267" t="s">
        <v>5639</v>
      </c>
      <c r="J181" s="268" t="s">
        <v>2069</v>
      </c>
      <c r="K181" s="268" t="s">
        <v>5640</v>
      </c>
      <c r="L181" s="269">
        <v>42809.0</v>
      </c>
      <c r="M181" s="268" t="s">
        <v>350</v>
      </c>
      <c r="N181" s="268" t="s">
        <v>151</v>
      </c>
      <c r="O181" s="269">
        <v>43724.0</v>
      </c>
      <c r="P181" s="268" t="s">
        <v>133</v>
      </c>
      <c r="Q181" s="268" t="s">
        <v>244</v>
      </c>
      <c r="R181" s="268"/>
      <c r="S181" s="268"/>
      <c r="T181" s="268" t="s">
        <v>26</v>
      </c>
      <c r="U181" s="268" t="s">
        <v>15</v>
      </c>
      <c r="V181" s="173" t="s">
        <v>334</v>
      </c>
      <c r="W181" s="173"/>
      <c r="X181" s="173"/>
      <c r="Y181" s="173" t="s">
        <v>5641</v>
      </c>
      <c r="Z181" s="173" t="s">
        <v>5642</v>
      </c>
      <c r="AA181" s="173" t="s">
        <v>5643</v>
      </c>
      <c r="AB181" s="173" t="s">
        <v>5644</v>
      </c>
      <c r="AC181" s="173" t="s">
        <v>5645</v>
      </c>
      <c r="AD181" s="173" t="s">
        <v>5646</v>
      </c>
      <c r="AE181" s="173"/>
      <c r="AF181" s="173"/>
      <c r="AG181" s="268"/>
      <c r="AH181" s="268"/>
      <c r="AI181" s="268"/>
      <c r="AJ181" s="268"/>
      <c r="AK181" s="268"/>
      <c r="AL181" s="268"/>
      <c r="AM181" s="268"/>
      <c r="AN181" s="268"/>
      <c r="AO181" s="268"/>
      <c r="AP181" s="268"/>
      <c r="AQ181" s="268"/>
      <c r="AR181" s="268"/>
      <c r="AS181" s="268"/>
      <c r="AT181" s="268"/>
      <c r="AU181" s="268"/>
      <c r="AV181" s="268"/>
      <c r="AW181" s="268"/>
      <c r="AX181" s="268"/>
      <c r="AY181" s="268"/>
      <c r="AZ181" s="268"/>
    </row>
    <row r="182" ht="22.5" customHeight="1">
      <c r="A182" s="268">
        <v>5.0</v>
      </c>
      <c r="B182" s="194">
        <v>7.0</v>
      </c>
      <c r="C182" s="268" t="s">
        <v>268</v>
      </c>
      <c r="D182" s="268"/>
      <c r="E182" s="268"/>
      <c r="F182" s="268"/>
      <c r="G182" s="723">
        <v>1.0</v>
      </c>
      <c r="H182" s="267" t="s">
        <v>5647</v>
      </c>
      <c r="I182" s="267" t="s">
        <v>5648</v>
      </c>
      <c r="J182" s="268" t="s">
        <v>5649</v>
      </c>
      <c r="K182" s="268" t="s">
        <v>5650</v>
      </c>
      <c r="L182" s="269">
        <v>42880.0</v>
      </c>
      <c r="M182" s="268" t="s">
        <v>350</v>
      </c>
      <c r="N182" s="268" t="s">
        <v>152</v>
      </c>
      <c r="O182" s="269">
        <v>45355.0</v>
      </c>
      <c r="P182" s="268" t="s">
        <v>115</v>
      </c>
      <c r="Q182" s="268" t="s">
        <v>244</v>
      </c>
      <c r="R182" s="268"/>
      <c r="S182" s="268"/>
      <c r="T182" s="466" t="s">
        <v>11</v>
      </c>
      <c r="U182" s="268" t="s">
        <v>21</v>
      </c>
      <c r="V182" s="173"/>
      <c r="W182" s="205"/>
      <c r="X182" s="205"/>
      <c r="Y182" s="205" t="s">
        <v>5651</v>
      </c>
      <c r="Z182" s="205" t="s">
        <v>5652</v>
      </c>
      <c r="AA182" s="205"/>
      <c r="AB182" s="205"/>
      <c r="AC182" s="173"/>
      <c r="AD182" s="173"/>
      <c r="AE182" s="173"/>
      <c r="AF182" s="173"/>
      <c r="AG182" s="468"/>
      <c r="AH182" s="468"/>
      <c r="AI182" s="468"/>
      <c r="AJ182" s="468"/>
      <c r="AK182" s="468"/>
      <c r="AL182" s="468"/>
      <c r="AM182" s="468"/>
      <c r="AN182" s="468"/>
      <c r="AO182" s="468"/>
      <c r="AP182" s="468"/>
      <c r="AQ182" s="468"/>
      <c r="AR182" s="468"/>
      <c r="AS182" s="468"/>
      <c r="AT182" s="468"/>
      <c r="AU182" s="468"/>
      <c r="AV182" s="468"/>
      <c r="AW182" s="468"/>
      <c r="AX182" s="468"/>
      <c r="AY182" s="468"/>
      <c r="AZ182" s="468"/>
    </row>
    <row r="183" ht="22.5" customHeight="1">
      <c r="A183" s="268">
        <v>6.0</v>
      </c>
      <c r="B183" s="194">
        <v>7.0</v>
      </c>
      <c r="C183" s="268" t="s">
        <v>268</v>
      </c>
      <c r="D183" s="268"/>
      <c r="E183" s="268"/>
      <c r="F183" s="268"/>
      <c r="G183" s="723">
        <v>1.0</v>
      </c>
      <c r="H183" s="267" t="s">
        <v>5653</v>
      </c>
      <c r="I183" s="267" t="s">
        <v>5654</v>
      </c>
      <c r="J183" s="268" t="s">
        <v>5655</v>
      </c>
      <c r="K183" s="268" t="s">
        <v>5656</v>
      </c>
      <c r="L183" s="269">
        <v>42685.0</v>
      </c>
      <c r="M183" s="268" t="s">
        <v>338</v>
      </c>
      <c r="N183" s="268" t="s">
        <v>153</v>
      </c>
      <c r="O183" s="269">
        <v>44074.0</v>
      </c>
      <c r="P183" s="268" t="s">
        <v>109</v>
      </c>
      <c r="Q183" s="268" t="s">
        <v>244</v>
      </c>
      <c r="R183" s="268"/>
      <c r="S183" s="268"/>
      <c r="T183" s="268" t="s">
        <v>11</v>
      </c>
      <c r="U183" s="268" t="s">
        <v>15</v>
      </c>
      <c r="V183" s="205"/>
      <c r="W183" s="205"/>
      <c r="X183" s="173"/>
      <c r="Y183" s="173" t="s">
        <v>5657</v>
      </c>
      <c r="Z183" s="173" t="s">
        <v>5658</v>
      </c>
      <c r="AA183" s="173" t="s">
        <v>5659</v>
      </c>
      <c r="AB183" s="173" t="s">
        <v>5660</v>
      </c>
      <c r="AC183" s="173" t="s">
        <v>5661</v>
      </c>
      <c r="AD183" s="173"/>
      <c r="AE183" s="173"/>
      <c r="AF183" s="173"/>
      <c r="AG183" s="268"/>
      <c r="AH183" s="268"/>
      <c r="AI183" s="268"/>
      <c r="AJ183" s="268"/>
      <c r="AK183" s="268"/>
      <c r="AL183" s="268"/>
      <c r="AM183" s="268"/>
      <c r="AN183" s="268"/>
      <c r="AO183" s="268"/>
      <c r="AP183" s="268"/>
      <c r="AQ183" s="268"/>
      <c r="AR183" s="268"/>
      <c r="AS183" s="268"/>
      <c r="AT183" s="268"/>
      <c r="AU183" s="268"/>
      <c r="AV183" s="268"/>
      <c r="AW183" s="268"/>
      <c r="AX183" s="268"/>
      <c r="AY183" s="268"/>
      <c r="AZ183" s="268"/>
    </row>
    <row r="184" ht="22.5" customHeight="1">
      <c r="A184" s="268">
        <v>7.0</v>
      </c>
      <c r="B184" s="194">
        <v>7.0</v>
      </c>
      <c r="C184" s="268" t="s">
        <v>268</v>
      </c>
      <c r="D184" s="268"/>
      <c r="E184" s="268"/>
      <c r="F184" s="268"/>
      <c r="G184" s="723">
        <v>1.0</v>
      </c>
      <c r="H184" s="267" t="s">
        <v>5662</v>
      </c>
      <c r="I184" s="267" t="s">
        <v>5663</v>
      </c>
      <c r="J184" s="268" t="s">
        <v>463</v>
      </c>
      <c r="K184" s="268" t="s">
        <v>5664</v>
      </c>
      <c r="L184" s="269">
        <v>42780.0</v>
      </c>
      <c r="M184" s="268" t="s">
        <v>338</v>
      </c>
      <c r="N184" s="268" t="s">
        <v>152</v>
      </c>
      <c r="O184" s="269">
        <v>44790.0</v>
      </c>
      <c r="P184" s="268" t="s">
        <v>133</v>
      </c>
      <c r="Q184" s="268" t="s">
        <v>244</v>
      </c>
      <c r="R184" s="268"/>
      <c r="S184" s="268"/>
      <c r="T184" s="268" t="s">
        <v>11</v>
      </c>
      <c r="U184" s="268" t="s">
        <v>15</v>
      </c>
      <c r="V184" s="173"/>
      <c r="W184" s="173"/>
      <c r="X184" s="173"/>
      <c r="Y184" s="173" t="s">
        <v>5665</v>
      </c>
      <c r="Z184" s="173" t="s">
        <v>5666</v>
      </c>
      <c r="AA184" s="173" t="s">
        <v>5667</v>
      </c>
      <c r="AB184" s="173"/>
      <c r="AC184" s="173"/>
      <c r="AD184" s="173"/>
      <c r="AE184" s="173"/>
      <c r="AF184" s="173"/>
      <c r="AG184" s="468"/>
      <c r="AH184" s="468"/>
      <c r="AI184" s="468"/>
      <c r="AJ184" s="468"/>
      <c r="AK184" s="468"/>
      <c r="AL184" s="468"/>
      <c r="AM184" s="468"/>
      <c r="AN184" s="468"/>
      <c r="AO184" s="468"/>
      <c r="AP184" s="468"/>
      <c r="AQ184" s="468"/>
      <c r="AR184" s="468"/>
      <c r="AS184" s="468"/>
      <c r="AT184" s="468"/>
      <c r="AU184" s="468"/>
      <c r="AV184" s="468"/>
      <c r="AW184" s="468"/>
      <c r="AX184" s="468"/>
      <c r="AY184" s="468"/>
      <c r="AZ184" s="468"/>
    </row>
    <row r="185" ht="22.5" customHeight="1">
      <c r="A185" s="268">
        <v>8.0</v>
      </c>
      <c r="B185" s="194">
        <v>7.0</v>
      </c>
      <c r="C185" s="268" t="s">
        <v>268</v>
      </c>
      <c r="D185" s="268"/>
      <c r="E185" s="268"/>
      <c r="F185" s="268"/>
      <c r="G185" s="723">
        <v>1.0</v>
      </c>
      <c r="H185" s="267" t="s">
        <v>5668</v>
      </c>
      <c r="I185" s="267" t="s">
        <v>5669</v>
      </c>
      <c r="J185" s="268" t="s">
        <v>5670</v>
      </c>
      <c r="K185" s="268" t="s">
        <v>5671</v>
      </c>
      <c r="L185" s="269">
        <v>42957.0</v>
      </c>
      <c r="M185" s="268" t="s">
        <v>350</v>
      </c>
      <c r="N185" s="268" t="s">
        <v>152</v>
      </c>
      <c r="O185" s="269">
        <v>44062.0</v>
      </c>
      <c r="P185" s="268" t="s">
        <v>56</v>
      </c>
      <c r="Q185" s="268" t="s">
        <v>246</v>
      </c>
      <c r="R185" s="268"/>
      <c r="S185" s="268"/>
      <c r="T185" s="268" t="s">
        <v>11</v>
      </c>
      <c r="U185" s="268" t="s">
        <v>15</v>
      </c>
      <c r="V185" s="173"/>
      <c r="W185" s="173"/>
      <c r="X185" s="173"/>
      <c r="Y185" s="173" t="s">
        <v>5672</v>
      </c>
      <c r="Z185" s="173" t="s">
        <v>5673</v>
      </c>
      <c r="AA185" s="173" t="s">
        <v>5674</v>
      </c>
      <c r="AB185" s="173" t="s">
        <v>5675</v>
      </c>
      <c r="AC185" s="173" t="s">
        <v>5676</v>
      </c>
      <c r="AD185" s="173"/>
      <c r="AE185" s="173"/>
      <c r="AF185" s="173"/>
      <c r="AG185" s="468"/>
      <c r="AH185" s="468"/>
      <c r="AI185" s="468"/>
      <c r="AJ185" s="468"/>
      <c r="AK185" s="468"/>
      <c r="AL185" s="468"/>
      <c r="AM185" s="468"/>
      <c r="AN185" s="468"/>
      <c r="AO185" s="468"/>
      <c r="AP185" s="468"/>
      <c r="AQ185" s="468"/>
      <c r="AR185" s="468"/>
      <c r="AS185" s="468"/>
      <c r="AT185" s="468"/>
      <c r="AU185" s="468"/>
      <c r="AV185" s="468"/>
      <c r="AW185" s="468"/>
      <c r="AX185" s="468"/>
      <c r="AY185" s="468"/>
      <c r="AZ185" s="468"/>
    </row>
    <row r="186" ht="22.5" customHeight="1">
      <c r="A186" s="268">
        <v>9.0</v>
      </c>
      <c r="B186" s="194">
        <v>7.0</v>
      </c>
      <c r="C186" s="268" t="s">
        <v>268</v>
      </c>
      <c r="D186" s="268"/>
      <c r="E186" s="268"/>
      <c r="F186" s="268"/>
      <c r="G186" s="723">
        <v>1.0</v>
      </c>
      <c r="H186" s="267" t="s">
        <v>5677</v>
      </c>
      <c r="I186" s="267" t="s">
        <v>5678</v>
      </c>
      <c r="J186" s="268" t="s">
        <v>5679</v>
      </c>
      <c r="K186" s="268" t="s">
        <v>5680</v>
      </c>
      <c r="L186" s="269">
        <v>42685.0</v>
      </c>
      <c r="M186" s="268" t="s">
        <v>350</v>
      </c>
      <c r="N186" s="268" t="s">
        <v>153</v>
      </c>
      <c r="O186" s="269">
        <v>43472.0</v>
      </c>
      <c r="P186" s="268" t="s">
        <v>115</v>
      </c>
      <c r="Q186" s="268" t="s">
        <v>246</v>
      </c>
      <c r="R186" s="268" t="s">
        <v>561</v>
      </c>
      <c r="S186" s="268"/>
      <c r="T186" s="268" t="s">
        <v>11</v>
      </c>
      <c r="U186" s="268" t="s">
        <v>15</v>
      </c>
      <c r="V186" s="173"/>
      <c r="W186" s="173"/>
      <c r="X186" s="173"/>
      <c r="Y186" s="173" t="s">
        <v>5681</v>
      </c>
      <c r="Z186" s="173" t="s">
        <v>5682</v>
      </c>
      <c r="AA186" s="173" t="s">
        <v>5683</v>
      </c>
      <c r="AB186" s="173" t="s">
        <v>5684</v>
      </c>
      <c r="AC186" s="173" t="s">
        <v>5685</v>
      </c>
      <c r="AD186" s="173" t="s">
        <v>5686</v>
      </c>
      <c r="AE186" s="173"/>
      <c r="AF186" s="173"/>
      <c r="AG186" s="468"/>
      <c r="AH186" s="468"/>
      <c r="AI186" s="468"/>
      <c r="AJ186" s="468"/>
      <c r="AK186" s="468"/>
      <c r="AL186" s="468"/>
      <c r="AM186" s="468"/>
      <c r="AN186" s="468"/>
      <c r="AO186" s="468"/>
      <c r="AP186" s="468"/>
      <c r="AQ186" s="468"/>
      <c r="AR186" s="468"/>
      <c r="AS186" s="468"/>
      <c r="AT186" s="468"/>
      <c r="AU186" s="468"/>
      <c r="AV186" s="468"/>
      <c r="AW186" s="468"/>
      <c r="AX186" s="468"/>
      <c r="AY186" s="468"/>
      <c r="AZ186" s="468"/>
    </row>
    <row r="187" ht="22.5" customHeight="1">
      <c r="A187" s="268">
        <v>10.0</v>
      </c>
      <c r="B187" s="194">
        <v>7.0</v>
      </c>
      <c r="C187" s="268" t="s">
        <v>268</v>
      </c>
      <c r="D187" s="268"/>
      <c r="E187" s="268"/>
      <c r="F187" s="268"/>
      <c r="G187" s="723">
        <v>1.0</v>
      </c>
      <c r="H187" s="267" t="s">
        <v>5687</v>
      </c>
      <c r="I187" s="267" t="s">
        <v>5688</v>
      </c>
      <c r="J187" s="268" t="s">
        <v>569</v>
      </c>
      <c r="K187" s="268" t="s">
        <v>5689</v>
      </c>
      <c r="L187" s="269">
        <v>42627.0</v>
      </c>
      <c r="M187" s="268" t="s">
        <v>338</v>
      </c>
      <c r="N187" s="268" t="s">
        <v>151</v>
      </c>
      <c r="O187" s="269">
        <v>43698.0</v>
      </c>
      <c r="P187" s="268" t="s">
        <v>133</v>
      </c>
      <c r="Q187" s="268" t="s">
        <v>246</v>
      </c>
      <c r="R187" s="268"/>
      <c r="S187" s="268"/>
      <c r="T187" s="268" t="s">
        <v>11</v>
      </c>
      <c r="U187" s="268" t="s">
        <v>15</v>
      </c>
      <c r="V187" s="173"/>
      <c r="W187" s="173"/>
      <c r="X187" s="173"/>
      <c r="Y187" s="173" t="s">
        <v>5690</v>
      </c>
      <c r="Z187" s="173" t="s">
        <v>5691</v>
      </c>
      <c r="AA187" s="173" t="s">
        <v>5692</v>
      </c>
      <c r="AB187" s="173" t="s">
        <v>5693</v>
      </c>
      <c r="AC187" s="173" t="s">
        <v>5694</v>
      </c>
      <c r="AD187" s="173" t="s">
        <v>5695</v>
      </c>
      <c r="AE187" s="173" t="s">
        <v>5696</v>
      </c>
      <c r="AF187" s="173"/>
      <c r="AG187" s="468"/>
      <c r="AH187" s="468"/>
      <c r="AI187" s="468"/>
      <c r="AJ187" s="468"/>
      <c r="AK187" s="468"/>
      <c r="AL187" s="468"/>
      <c r="AM187" s="468"/>
      <c r="AN187" s="468"/>
      <c r="AO187" s="468"/>
      <c r="AP187" s="468"/>
      <c r="AQ187" s="468"/>
      <c r="AR187" s="468"/>
      <c r="AS187" s="468"/>
      <c r="AT187" s="468"/>
      <c r="AU187" s="468"/>
      <c r="AV187" s="468"/>
      <c r="AW187" s="468"/>
      <c r="AX187" s="468"/>
      <c r="AY187" s="468"/>
      <c r="AZ187" s="468"/>
    </row>
    <row r="188" ht="22.5" customHeight="1">
      <c r="A188" s="268">
        <v>11.0</v>
      </c>
      <c r="B188" s="194">
        <v>7.0</v>
      </c>
      <c r="C188" s="268" t="s">
        <v>268</v>
      </c>
      <c r="D188" s="268"/>
      <c r="E188" s="268"/>
      <c r="F188" s="268"/>
      <c r="G188" s="723">
        <v>1.0</v>
      </c>
      <c r="H188" s="267" t="s">
        <v>5697</v>
      </c>
      <c r="I188" s="267" t="s">
        <v>5698</v>
      </c>
      <c r="J188" s="268" t="s">
        <v>5699</v>
      </c>
      <c r="K188" s="268" t="s">
        <v>5700</v>
      </c>
      <c r="L188" s="269">
        <v>42721.0</v>
      </c>
      <c r="M188" s="268" t="s">
        <v>350</v>
      </c>
      <c r="N188" s="268" t="s">
        <v>153</v>
      </c>
      <c r="O188" s="269">
        <v>45519.0</v>
      </c>
      <c r="P188" s="268" t="s">
        <v>66</v>
      </c>
      <c r="Q188" s="268" t="s">
        <v>246</v>
      </c>
      <c r="R188" s="268"/>
      <c r="S188" s="268"/>
      <c r="T188" s="268" t="s">
        <v>11</v>
      </c>
      <c r="U188" s="268" t="s">
        <v>21</v>
      </c>
      <c r="V188" s="173"/>
      <c r="W188" s="173"/>
      <c r="X188" s="173"/>
      <c r="Y188" s="173" t="s">
        <v>5701</v>
      </c>
      <c r="Z188" s="173"/>
      <c r="AA188" s="173"/>
      <c r="AB188" s="173"/>
      <c r="AC188" s="173"/>
      <c r="AD188" s="173"/>
      <c r="AE188" s="173"/>
      <c r="AF188" s="173"/>
      <c r="AG188" s="468"/>
      <c r="AH188" s="468"/>
      <c r="AI188" s="468"/>
      <c r="AJ188" s="468"/>
      <c r="AK188" s="468"/>
      <c r="AL188" s="468"/>
      <c r="AM188" s="468"/>
      <c r="AN188" s="468"/>
      <c r="AO188" s="468"/>
      <c r="AP188" s="468"/>
      <c r="AQ188" s="468"/>
      <c r="AR188" s="468"/>
      <c r="AS188" s="468"/>
      <c r="AT188" s="468"/>
      <c r="AU188" s="468"/>
      <c r="AV188" s="468"/>
      <c r="AW188" s="468"/>
      <c r="AX188" s="468"/>
      <c r="AY188" s="468"/>
      <c r="AZ188" s="468"/>
    </row>
    <row r="189" ht="22.5" customHeight="1">
      <c r="A189" s="268">
        <v>12.0</v>
      </c>
      <c r="B189" s="194">
        <v>7.0</v>
      </c>
      <c r="C189" s="268" t="s">
        <v>268</v>
      </c>
      <c r="D189" s="268"/>
      <c r="E189" s="268"/>
      <c r="F189" s="268"/>
      <c r="G189" s="723">
        <v>1.0</v>
      </c>
      <c r="H189" s="267" t="s">
        <v>5702</v>
      </c>
      <c r="I189" s="267" t="s">
        <v>5703</v>
      </c>
      <c r="J189" s="268" t="s">
        <v>336</v>
      </c>
      <c r="K189" s="268" t="s">
        <v>5704</v>
      </c>
      <c r="L189" s="269">
        <v>42735.0</v>
      </c>
      <c r="M189" s="268" t="s">
        <v>350</v>
      </c>
      <c r="N189" s="268" t="s">
        <v>151</v>
      </c>
      <c r="O189" s="269">
        <v>44790.0</v>
      </c>
      <c r="P189" s="268" t="s">
        <v>133</v>
      </c>
      <c r="Q189" s="268" t="s">
        <v>247</v>
      </c>
      <c r="R189" s="268"/>
      <c r="S189" s="268"/>
      <c r="T189" s="268" t="s">
        <v>11</v>
      </c>
      <c r="U189" s="268" t="s">
        <v>15</v>
      </c>
      <c r="V189" s="173"/>
      <c r="W189" s="173"/>
      <c r="X189" s="173"/>
      <c r="Y189" s="173" t="s">
        <v>5705</v>
      </c>
      <c r="Z189" s="173" t="s">
        <v>5706</v>
      </c>
      <c r="AA189" s="173" t="s">
        <v>5707</v>
      </c>
      <c r="AB189" s="173"/>
      <c r="AC189" s="173"/>
      <c r="AD189" s="173"/>
      <c r="AE189" s="173"/>
      <c r="AF189" s="173"/>
      <c r="AG189" s="468"/>
      <c r="AH189" s="468"/>
      <c r="AI189" s="468"/>
      <c r="AJ189" s="468"/>
      <c r="AK189" s="468"/>
      <c r="AL189" s="468"/>
      <c r="AM189" s="468"/>
      <c r="AN189" s="468"/>
      <c r="AO189" s="468"/>
      <c r="AP189" s="468"/>
      <c r="AQ189" s="468"/>
      <c r="AR189" s="468"/>
      <c r="AS189" s="468"/>
      <c r="AT189" s="468"/>
      <c r="AU189" s="468"/>
      <c r="AV189" s="468"/>
      <c r="AW189" s="468"/>
      <c r="AX189" s="468"/>
      <c r="AY189" s="468"/>
      <c r="AZ189" s="468"/>
    </row>
    <row r="190" ht="22.5" customHeight="1">
      <c r="A190" s="268">
        <v>13.0</v>
      </c>
      <c r="B190" s="194">
        <v>7.0</v>
      </c>
      <c r="C190" s="268" t="s">
        <v>268</v>
      </c>
      <c r="D190" s="268"/>
      <c r="E190" s="268"/>
      <c r="F190" s="268"/>
      <c r="G190" s="723">
        <v>1.0</v>
      </c>
      <c r="H190" s="267" t="s">
        <v>5708</v>
      </c>
      <c r="I190" s="267" t="s">
        <v>5709</v>
      </c>
      <c r="J190" s="268" t="s">
        <v>336</v>
      </c>
      <c r="K190" s="268" t="s">
        <v>5710</v>
      </c>
      <c r="L190" s="269">
        <v>42903.0</v>
      </c>
      <c r="M190" s="268" t="s">
        <v>350</v>
      </c>
      <c r="N190" s="268" t="s">
        <v>154</v>
      </c>
      <c r="O190" s="269">
        <v>45155.0</v>
      </c>
      <c r="P190" s="268" t="s">
        <v>133</v>
      </c>
      <c r="Q190" s="268" t="s">
        <v>247</v>
      </c>
      <c r="R190" s="268" t="s">
        <v>5711</v>
      </c>
      <c r="S190" s="268"/>
      <c r="T190" s="466" t="s">
        <v>26</v>
      </c>
      <c r="U190" s="268" t="s">
        <v>15</v>
      </c>
      <c r="V190" s="173" t="s">
        <v>5712</v>
      </c>
      <c r="W190" s="205"/>
      <c r="X190" s="205"/>
      <c r="Y190" s="205" t="s">
        <v>5713</v>
      </c>
      <c r="Z190" s="205" t="s">
        <v>5714</v>
      </c>
      <c r="AA190" s="205"/>
      <c r="AB190" s="205"/>
      <c r="AC190" s="173"/>
      <c r="AD190" s="173"/>
      <c r="AE190" s="173"/>
      <c r="AF190" s="173"/>
      <c r="AG190" s="468"/>
      <c r="AH190" s="468"/>
      <c r="AI190" s="468"/>
      <c r="AJ190" s="468"/>
      <c r="AK190" s="468"/>
      <c r="AL190" s="468"/>
      <c r="AM190" s="468"/>
      <c r="AN190" s="468"/>
      <c r="AO190" s="468"/>
      <c r="AP190" s="468"/>
      <c r="AQ190" s="468"/>
      <c r="AR190" s="468"/>
      <c r="AS190" s="468"/>
      <c r="AT190" s="468"/>
      <c r="AU190" s="468"/>
      <c r="AV190" s="468"/>
      <c r="AW190" s="468"/>
      <c r="AX190" s="468"/>
      <c r="AY190" s="468"/>
      <c r="AZ190" s="468"/>
    </row>
    <row r="191" ht="22.5" customHeight="1">
      <c r="A191" s="268">
        <v>14.0</v>
      </c>
      <c r="B191" s="194">
        <v>7.0</v>
      </c>
      <c r="C191" s="268" t="s">
        <v>268</v>
      </c>
      <c r="D191" s="268"/>
      <c r="E191" s="268"/>
      <c r="F191" s="268" t="s">
        <v>334</v>
      </c>
      <c r="G191" s="723">
        <v>1.0</v>
      </c>
      <c r="H191" s="267" t="s">
        <v>5715</v>
      </c>
      <c r="I191" s="267" t="s">
        <v>5716</v>
      </c>
      <c r="J191" s="268" t="s">
        <v>2650</v>
      </c>
      <c r="K191" s="268" t="s">
        <v>5717</v>
      </c>
      <c r="L191" s="269">
        <v>42741.0</v>
      </c>
      <c r="M191" s="268" t="s">
        <v>350</v>
      </c>
      <c r="N191" s="268" t="s">
        <v>152</v>
      </c>
      <c r="O191" s="269">
        <v>43698.0</v>
      </c>
      <c r="P191" s="268" t="s">
        <v>37</v>
      </c>
      <c r="Q191" s="268" t="s">
        <v>247</v>
      </c>
      <c r="R191" s="268"/>
      <c r="S191" s="268"/>
      <c r="T191" s="268" t="s">
        <v>11</v>
      </c>
      <c r="U191" s="268" t="s">
        <v>21</v>
      </c>
      <c r="V191" s="173"/>
      <c r="W191" s="173"/>
      <c r="X191" s="173"/>
      <c r="Y191" s="173" t="s">
        <v>5718</v>
      </c>
      <c r="Z191" s="173" t="s">
        <v>5719</v>
      </c>
      <c r="AA191" s="173" t="s">
        <v>5720</v>
      </c>
      <c r="AB191" s="173" t="s">
        <v>5721</v>
      </c>
      <c r="AC191" s="173" t="s">
        <v>5722</v>
      </c>
      <c r="AD191" s="173" t="s">
        <v>5723</v>
      </c>
      <c r="AE191" s="173"/>
      <c r="AF191" s="173"/>
      <c r="AG191" s="468"/>
      <c r="AH191" s="468"/>
      <c r="AI191" s="468"/>
      <c r="AJ191" s="468"/>
      <c r="AK191" s="468"/>
      <c r="AL191" s="468"/>
      <c r="AM191" s="468"/>
      <c r="AN191" s="468"/>
      <c r="AO191" s="468"/>
      <c r="AP191" s="468"/>
      <c r="AQ191" s="468"/>
      <c r="AR191" s="468"/>
      <c r="AS191" s="468"/>
      <c r="AT191" s="468"/>
      <c r="AU191" s="468"/>
      <c r="AV191" s="468"/>
      <c r="AW191" s="468"/>
      <c r="AX191" s="468"/>
      <c r="AY191" s="468"/>
      <c r="AZ191" s="468"/>
    </row>
    <row r="192" ht="22.5" customHeight="1">
      <c r="A192" s="268">
        <v>15.0</v>
      </c>
      <c r="B192" s="194">
        <v>7.0</v>
      </c>
      <c r="C192" s="268" t="s">
        <v>268</v>
      </c>
      <c r="D192" s="268"/>
      <c r="E192" s="268"/>
      <c r="F192" s="268"/>
      <c r="G192" s="723">
        <v>1.0</v>
      </c>
      <c r="H192" s="267" t="s">
        <v>5724</v>
      </c>
      <c r="I192" s="267" t="s">
        <v>5725</v>
      </c>
      <c r="J192" s="268" t="s">
        <v>5726</v>
      </c>
      <c r="K192" s="268" t="s">
        <v>5727</v>
      </c>
      <c r="L192" s="269">
        <v>42903.0</v>
      </c>
      <c r="M192" s="268" t="s">
        <v>350</v>
      </c>
      <c r="N192" s="268" t="s">
        <v>151</v>
      </c>
      <c r="O192" s="269">
        <v>45741.0</v>
      </c>
      <c r="P192" s="268" t="s">
        <v>76</v>
      </c>
      <c r="Q192" s="268" t="s">
        <v>247</v>
      </c>
      <c r="R192" s="268" t="s">
        <v>5728</v>
      </c>
      <c r="S192" s="268"/>
      <c r="T192" s="268" t="s">
        <v>11</v>
      </c>
      <c r="U192" s="268" t="s">
        <v>10</v>
      </c>
      <c r="V192" s="173"/>
      <c r="W192" s="173"/>
      <c r="X192" s="173"/>
      <c r="Y192" s="173" t="s">
        <v>5729</v>
      </c>
      <c r="Z192" s="173"/>
      <c r="AA192" s="173"/>
      <c r="AB192" s="173"/>
      <c r="AC192" s="173"/>
      <c r="AD192" s="173"/>
      <c r="AE192" s="173"/>
      <c r="AF192" s="173"/>
      <c r="AG192" s="468"/>
      <c r="AH192" s="468"/>
      <c r="AI192" s="468"/>
      <c r="AJ192" s="468"/>
      <c r="AK192" s="468"/>
      <c r="AL192" s="468"/>
      <c r="AM192" s="468"/>
      <c r="AN192" s="468"/>
      <c r="AO192" s="468"/>
      <c r="AP192" s="468"/>
      <c r="AQ192" s="468"/>
      <c r="AR192" s="468"/>
      <c r="AS192" s="468"/>
      <c r="AT192" s="468"/>
      <c r="AU192" s="468"/>
      <c r="AV192" s="468"/>
      <c r="AW192" s="468"/>
      <c r="AX192" s="468"/>
      <c r="AY192" s="468"/>
      <c r="AZ192" s="468"/>
    </row>
    <row r="193" ht="22.5" customHeight="1">
      <c r="A193" s="268">
        <v>16.0</v>
      </c>
      <c r="B193" s="194">
        <v>7.0</v>
      </c>
      <c r="C193" s="268" t="s">
        <v>268</v>
      </c>
      <c r="D193" s="268"/>
      <c r="E193" s="268"/>
      <c r="F193" s="268"/>
      <c r="G193" s="723">
        <v>1.0</v>
      </c>
      <c r="H193" s="267" t="s">
        <v>5730</v>
      </c>
      <c r="I193" s="267" t="s">
        <v>5731</v>
      </c>
      <c r="J193" s="268" t="s">
        <v>1806</v>
      </c>
      <c r="K193" s="268" t="s">
        <v>5732</v>
      </c>
      <c r="L193" s="269">
        <v>42664.0</v>
      </c>
      <c r="M193" s="268" t="s">
        <v>338</v>
      </c>
      <c r="N193" s="268" t="s">
        <v>152</v>
      </c>
      <c r="O193" s="269">
        <v>45155.0</v>
      </c>
      <c r="P193" s="268" t="s">
        <v>115</v>
      </c>
      <c r="Q193" s="268" t="s">
        <v>244</v>
      </c>
      <c r="R193" s="268" t="s">
        <v>5733</v>
      </c>
      <c r="S193" s="268"/>
      <c r="T193" s="268" t="s">
        <v>11</v>
      </c>
      <c r="U193" s="268" t="s">
        <v>15</v>
      </c>
      <c r="V193" s="173"/>
      <c r="W193" s="173"/>
      <c r="X193" s="173"/>
      <c r="Y193" s="173" t="s">
        <v>5734</v>
      </c>
      <c r="Z193" s="173" t="s">
        <v>5735</v>
      </c>
      <c r="AA193" s="173"/>
      <c r="AB193" s="173"/>
      <c r="AC193" s="173"/>
      <c r="AD193" s="173"/>
      <c r="AE193" s="173"/>
      <c r="AF193" s="173"/>
      <c r="AG193" s="468"/>
      <c r="AH193" s="468"/>
      <c r="AI193" s="468"/>
      <c r="AJ193" s="468"/>
      <c r="AK193" s="468"/>
      <c r="AL193" s="468"/>
      <c r="AM193" s="468"/>
      <c r="AN193" s="468"/>
      <c r="AO193" s="468"/>
      <c r="AP193" s="468"/>
      <c r="AQ193" s="468"/>
      <c r="AR193" s="468"/>
      <c r="AS193" s="468"/>
      <c r="AT193" s="468"/>
      <c r="AU193" s="468"/>
      <c r="AV193" s="468"/>
      <c r="AW193" s="468"/>
      <c r="AX193" s="468"/>
      <c r="AY193" s="468"/>
      <c r="AZ193" s="468"/>
    </row>
    <row r="194" ht="22.5" customHeight="1">
      <c r="A194" s="268">
        <v>20.0</v>
      </c>
      <c r="B194" s="194">
        <v>7.0</v>
      </c>
      <c r="C194" s="268" t="s">
        <v>268</v>
      </c>
      <c r="D194" s="268"/>
      <c r="E194" s="268"/>
      <c r="F194" s="268"/>
      <c r="G194" s="838">
        <v>1.0</v>
      </c>
      <c r="H194" s="839" t="s">
        <v>5736</v>
      </c>
      <c r="I194" s="839" t="s">
        <v>5737</v>
      </c>
      <c r="J194" s="840" t="s">
        <v>5738</v>
      </c>
      <c r="K194" s="840" t="s">
        <v>5739</v>
      </c>
      <c r="L194" s="841">
        <v>42919.0</v>
      </c>
      <c r="M194" s="842" t="s">
        <v>338</v>
      </c>
      <c r="N194" s="843" t="s">
        <v>154</v>
      </c>
      <c r="O194" s="844">
        <v>45700.0</v>
      </c>
      <c r="P194" s="843" t="s">
        <v>76</v>
      </c>
      <c r="Q194" s="843" t="s">
        <v>345</v>
      </c>
      <c r="R194" s="845"/>
      <c r="S194" s="845"/>
      <c r="T194" s="846" t="s">
        <v>22</v>
      </c>
      <c r="U194" s="268" t="s">
        <v>15</v>
      </c>
      <c r="V194" s="845"/>
      <c r="W194" s="845"/>
      <c r="X194" s="845"/>
      <c r="Y194" s="843" t="s">
        <v>5740</v>
      </c>
      <c r="Z194" s="845"/>
      <c r="AA194" s="845"/>
      <c r="AB194" s="845"/>
      <c r="AC194" s="845"/>
      <c r="AD194" s="845"/>
      <c r="AE194" s="845"/>
      <c r="AF194" s="845"/>
      <c r="AG194" s="845"/>
      <c r="AH194" s="468"/>
      <c r="AI194" s="468"/>
      <c r="AJ194" s="468"/>
      <c r="AK194" s="468"/>
      <c r="AL194" s="468"/>
      <c r="AM194" s="468"/>
      <c r="AN194" s="468"/>
      <c r="AO194" s="468"/>
      <c r="AP194" s="468"/>
      <c r="AQ194" s="468"/>
      <c r="AR194" s="468"/>
      <c r="AS194" s="468"/>
      <c r="AT194" s="468"/>
      <c r="AU194" s="468"/>
      <c r="AV194" s="468"/>
      <c r="AW194" s="468"/>
      <c r="AX194" s="468"/>
      <c r="AY194" s="468"/>
      <c r="AZ194" s="468"/>
    </row>
    <row r="195" ht="14.25" customHeight="1">
      <c r="A195" s="268">
        <v>17.0</v>
      </c>
      <c r="B195" s="194">
        <v>7.0</v>
      </c>
      <c r="C195" s="268" t="s">
        <v>268</v>
      </c>
      <c r="D195" s="352"/>
      <c r="E195" s="352"/>
      <c r="F195" s="352"/>
      <c r="G195" s="729">
        <v>1.0</v>
      </c>
      <c r="H195" s="618" t="s">
        <v>5741</v>
      </c>
      <c r="I195" s="618" t="s">
        <v>5742</v>
      </c>
      <c r="J195" s="497" t="s">
        <v>2069</v>
      </c>
      <c r="K195" s="497" t="s">
        <v>5743</v>
      </c>
      <c r="L195" s="498">
        <v>42900.0</v>
      </c>
      <c r="M195" s="497" t="s">
        <v>338</v>
      </c>
      <c r="N195" s="502"/>
      <c r="O195" s="498"/>
      <c r="P195" s="497" t="s">
        <v>115</v>
      </c>
      <c r="Q195" s="352" t="s">
        <v>345</v>
      </c>
      <c r="R195" s="352" t="s">
        <v>5744</v>
      </c>
      <c r="S195" s="352"/>
      <c r="T195" s="352" t="s">
        <v>11</v>
      </c>
      <c r="U195" s="352" t="s">
        <v>21</v>
      </c>
      <c r="V195" s="183"/>
      <c r="W195" s="183"/>
      <c r="X195" s="183"/>
      <c r="Y195" s="183"/>
      <c r="Z195" s="183"/>
      <c r="AA195" s="183"/>
      <c r="AB195" s="823"/>
      <c r="AC195" s="823"/>
      <c r="AD195" s="823"/>
      <c r="AE195" s="823"/>
      <c r="AF195" s="823"/>
      <c r="AG195" s="502"/>
      <c r="AH195" s="502"/>
      <c r="AI195" s="502"/>
      <c r="AJ195" s="502"/>
      <c r="AK195" s="502"/>
      <c r="AL195" s="502"/>
      <c r="AM195" s="502"/>
      <c r="AN195" s="502"/>
      <c r="AO195" s="502"/>
      <c r="AP195" s="502"/>
      <c r="AQ195" s="502"/>
      <c r="AR195" s="502"/>
      <c r="AS195" s="502"/>
      <c r="AT195" s="502"/>
      <c r="AU195" s="502"/>
      <c r="AV195" s="502"/>
      <c r="AW195" s="824"/>
      <c r="AX195" s="824"/>
      <c r="AY195" s="824"/>
      <c r="AZ195" s="824"/>
    </row>
    <row r="196" ht="14.25" customHeight="1">
      <c r="A196" s="268">
        <v>18.0</v>
      </c>
      <c r="B196" s="194">
        <v>7.0</v>
      </c>
      <c r="C196" s="268" t="s">
        <v>268</v>
      </c>
      <c r="D196" s="352"/>
      <c r="E196" s="352"/>
      <c r="F196" s="352"/>
      <c r="G196" s="729">
        <v>1.0</v>
      </c>
      <c r="H196" s="618" t="s">
        <v>5745</v>
      </c>
      <c r="I196" s="618" t="s">
        <v>5746</v>
      </c>
      <c r="J196" s="497" t="s">
        <v>962</v>
      </c>
      <c r="K196" s="497" t="s">
        <v>5747</v>
      </c>
      <c r="L196" s="498">
        <v>42686.0</v>
      </c>
      <c r="M196" s="497" t="s">
        <v>338</v>
      </c>
      <c r="N196" s="502"/>
      <c r="O196" s="498"/>
      <c r="P196" s="497" t="s">
        <v>42</v>
      </c>
      <c r="Q196" s="352" t="s">
        <v>345</v>
      </c>
      <c r="R196" s="352"/>
      <c r="S196" s="352"/>
      <c r="T196" s="352" t="s">
        <v>26</v>
      </c>
      <c r="U196" s="352" t="s">
        <v>21</v>
      </c>
      <c r="V196" s="183"/>
      <c r="W196" s="183"/>
      <c r="X196" s="183"/>
      <c r="Y196" s="183"/>
      <c r="Z196" s="183"/>
      <c r="AA196" s="183"/>
      <c r="AB196" s="823"/>
      <c r="AC196" s="823"/>
      <c r="AD196" s="823"/>
      <c r="AE196" s="823"/>
      <c r="AF196" s="823"/>
      <c r="AG196" s="502"/>
      <c r="AH196" s="502"/>
      <c r="AI196" s="502"/>
      <c r="AJ196" s="502"/>
      <c r="AK196" s="502"/>
      <c r="AL196" s="502"/>
      <c r="AM196" s="502"/>
      <c r="AN196" s="502"/>
      <c r="AO196" s="502"/>
      <c r="AP196" s="502"/>
      <c r="AQ196" s="502"/>
      <c r="AR196" s="502"/>
      <c r="AS196" s="502"/>
      <c r="AT196" s="502"/>
      <c r="AU196" s="502"/>
      <c r="AV196" s="502"/>
      <c r="AW196" s="824"/>
      <c r="AX196" s="824"/>
      <c r="AY196" s="824"/>
      <c r="AZ196" s="824"/>
    </row>
    <row r="197" ht="14.25" customHeight="1">
      <c r="A197" s="268">
        <v>19.0</v>
      </c>
      <c r="B197" s="194">
        <v>7.0</v>
      </c>
      <c r="C197" s="268" t="s">
        <v>268</v>
      </c>
      <c r="D197" s="352" t="s">
        <v>334</v>
      </c>
      <c r="E197" s="352"/>
      <c r="F197" s="352"/>
      <c r="G197" s="729">
        <v>1.0</v>
      </c>
      <c r="H197" s="618" t="s">
        <v>5748</v>
      </c>
      <c r="I197" s="618" t="s">
        <v>5749</v>
      </c>
      <c r="J197" s="497" t="s">
        <v>884</v>
      </c>
      <c r="K197" s="497" t="s">
        <v>5750</v>
      </c>
      <c r="L197" s="498">
        <v>42753.0</v>
      </c>
      <c r="M197" s="497" t="s">
        <v>338</v>
      </c>
      <c r="N197" s="502"/>
      <c r="O197" s="498"/>
      <c r="P197" s="497" t="s">
        <v>9</v>
      </c>
      <c r="Q197" s="352" t="s">
        <v>345</v>
      </c>
      <c r="R197" s="352" t="s">
        <v>5751</v>
      </c>
      <c r="S197" s="352" t="s">
        <v>5752</v>
      </c>
      <c r="T197" s="352" t="s">
        <v>11</v>
      </c>
      <c r="U197" s="352"/>
      <c r="V197" s="183"/>
      <c r="W197" s="183"/>
      <c r="X197" s="183"/>
      <c r="Y197" s="183"/>
      <c r="Z197" s="183"/>
      <c r="AA197" s="183"/>
      <c r="AB197" s="823"/>
      <c r="AC197" s="823"/>
      <c r="AD197" s="823"/>
      <c r="AE197" s="823"/>
      <c r="AF197" s="823"/>
      <c r="AG197" s="502"/>
      <c r="AH197" s="502"/>
      <c r="AI197" s="502"/>
      <c r="AJ197" s="502"/>
      <c r="AK197" s="502"/>
      <c r="AL197" s="502"/>
      <c r="AM197" s="502"/>
      <c r="AN197" s="502"/>
      <c r="AO197" s="502"/>
      <c r="AP197" s="502"/>
      <c r="AQ197" s="502"/>
      <c r="AR197" s="502"/>
      <c r="AS197" s="502"/>
      <c r="AT197" s="502"/>
      <c r="AU197" s="502"/>
      <c r="AV197" s="502"/>
      <c r="AW197" s="824"/>
      <c r="AX197" s="824"/>
      <c r="AY197" s="824"/>
      <c r="AZ197" s="824"/>
    </row>
    <row r="198" ht="22.5" customHeight="1">
      <c r="A198" s="268">
        <v>21.0</v>
      </c>
      <c r="B198" s="194"/>
      <c r="C198" s="268"/>
      <c r="D198" s="268"/>
      <c r="E198" s="268"/>
      <c r="F198" s="268"/>
      <c r="G198" s="723"/>
      <c r="H198" s="267"/>
      <c r="I198" s="267"/>
      <c r="J198" s="468"/>
      <c r="K198" s="468"/>
      <c r="L198" s="469"/>
      <c r="M198" s="468"/>
      <c r="N198" s="468"/>
      <c r="O198" s="469"/>
      <c r="P198" s="468"/>
      <c r="Q198" s="268"/>
      <c r="R198" s="268"/>
      <c r="S198" s="268"/>
      <c r="T198" s="268"/>
      <c r="U198" s="268"/>
      <c r="V198" s="173"/>
      <c r="W198" s="173"/>
      <c r="X198" s="173"/>
      <c r="Y198" s="173"/>
      <c r="Z198" s="173"/>
      <c r="AA198" s="173"/>
      <c r="AB198" s="173"/>
      <c r="AC198" s="173"/>
      <c r="AD198" s="173"/>
      <c r="AE198" s="173"/>
      <c r="AF198" s="173"/>
      <c r="AG198" s="468"/>
      <c r="AH198" s="468"/>
      <c r="AI198" s="468"/>
      <c r="AJ198" s="468"/>
      <c r="AK198" s="468"/>
      <c r="AL198" s="468"/>
      <c r="AM198" s="468"/>
      <c r="AN198" s="468"/>
      <c r="AO198" s="468"/>
      <c r="AP198" s="468"/>
      <c r="AQ198" s="468"/>
      <c r="AR198" s="468"/>
      <c r="AS198" s="468"/>
      <c r="AT198" s="468"/>
      <c r="AU198" s="468"/>
      <c r="AV198" s="468"/>
      <c r="AW198" s="468"/>
      <c r="AX198" s="468"/>
      <c r="AY198" s="468"/>
      <c r="AZ198" s="468"/>
    </row>
    <row r="199" ht="22.5" customHeight="1">
      <c r="A199" s="268">
        <v>23.0</v>
      </c>
      <c r="B199" s="194"/>
      <c r="C199" s="268"/>
      <c r="D199" s="268"/>
      <c r="E199" s="268"/>
      <c r="F199" s="268"/>
      <c r="G199" s="723"/>
      <c r="H199" s="267"/>
      <c r="I199" s="267"/>
      <c r="J199" s="468"/>
      <c r="K199" s="468"/>
      <c r="L199" s="469"/>
      <c r="M199" s="468"/>
      <c r="N199" s="468"/>
      <c r="O199" s="469"/>
      <c r="P199" s="468"/>
      <c r="Q199" s="268"/>
      <c r="R199" s="268"/>
      <c r="S199" s="268"/>
      <c r="T199" s="268"/>
      <c r="U199" s="268"/>
      <c r="V199" s="173"/>
      <c r="W199" s="173"/>
      <c r="X199" s="173"/>
      <c r="Y199" s="173"/>
      <c r="Z199" s="173"/>
      <c r="AA199" s="173"/>
      <c r="AB199" s="173"/>
      <c r="AC199" s="173"/>
      <c r="AD199" s="173"/>
      <c r="AE199" s="173"/>
      <c r="AF199" s="173"/>
      <c r="AG199" s="468"/>
      <c r="AH199" s="468"/>
      <c r="AI199" s="468"/>
      <c r="AJ199" s="468"/>
      <c r="AK199" s="468"/>
      <c r="AL199" s="468"/>
      <c r="AM199" s="468"/>
      <c r="AN199" s="468"/>
      <c r="AO199" s="468"/>
      <c r="AP199" s="468"/>
      <c r="AQ199" s="468"/>
      <c r="AR199" s="468"/>
      <c r="AS199" s="468"/>
      <c r="AT199" s="468"/>
      <c r="AU199" s="468"/>
      <c r="AV199" s="468"/>
      <c r="AW199" s="468"/>
      <c r="AX199" s="468"/>
      <c r="AY199" s="468"/>
      <c r="AZ199" s="468"/>
    </row>
    <row r="200" ht="22.5" customHeight="1">
      <c r="A200" s="268">
        <v>24.0</v>
      </c>
      <c r="B200" s="194"/>
      <c r="C200" s="268"/>
      <c r="D200" s="268"/>
      <c r="E200" s="268"/>
      <c r="F200" s="268"/>
      <c r="G200" s="723"/>
      <c r="H200" s="267"/>
      <c r="I200" s="267"/>
      <c r="J200" s="468"/>
      <c r="K200" s="468"/>
      <c r="L200" s="469"/>
      <c r="M200" s="468"/>
      <c r="N200" s="468"/>
      <c r="O200" s="469"/>
      <c r="P200" s="468"/>
      <c r="Q200" s="268"/>
      <c r="R200" s="268"/>
      <c r="S200" s="268"/>
      <c r="T200" s="268"/>
      <c r="U200" s="268"/>
      <c r="V200" s="173"/>
      <c r="W200" s="173"/>
      <c r="X200" s="173"/>
      <c r="Y200" s="173"/>
      <c r="Z200" s="173"/>
      <c r="AA200" s="173"/>
      <c r="AB200" s="173"/>
      <c r="AC200" s="173"/>
      <c r="AD200" s="173"/>
      <c r="AE200" s="173"/>
      <c r="AF200" s="173"/>
      <c r="AG200" s="468"/>
      <c r="AH200" s="468"/>
      <c r="AI200" s="468"/>
      <c r="AJ200" s="468"/>
      <c r="AK200" s="468"/>
      <c r="AL200" s="468"/>
      <c r="AM200" s="468"/>
      <c r="AN200" s="468"/>
      <c r="AO200" s="468"/>
      <c r="AP200" s="468"/>
      <c r="AQ200" s="468"/>
      <c r="AR200" s="468"/>
      <c r="AS200" s="468"/>
      <c r="AT200" s="468"/>
      <c r="AU200" s="468"/>
      <c r="AV200" s="468"/>
      <c r="AW200" s="468"/>
      <c r="AX200" s="468"/>
      <c r="AY200" s="468"/>
      <c r="AZ200" s="468"/>
    </row>
    <row r="201" ht="14.25" customHeight="1">
      <c r="A201" s="847"/>
      <c r="B201" s="847"/>
      <c r="C201" s="847"/>
      <c r="D201" s="847"/>
      <c r="E201" s="847"/>
      <c r="F201" s="847"/>
      <c r="G201" s="848"/>
      <c r="H201" s="849"/>
      <c r="I201" s="850"/>
      <c r="J201" s="847"/>
      <c r="K201" s="847"/>
      <c r="L201" s="851"/>
      <c r="M201" s="847"/>
      <c r="N201" s="847"/>
      <c r="O201" s="851"/>
      <c r="P201" s="847"/>
      <c r="Q201" s="847"/>
      <c r="R201" s="847"/>
      <c r="S201" s="847"/>
      <c r="T201" s="847"/>
      <c r="U201" s="847"/>
      <c r="V201" s="852"/>
      <c r="W201" s="852"/>
      <c r="X201" s="852"/>
      <c r="Y201" s="852"/>
      <c r="Z201" s="852"/>
      <c r="AA201" s="852"/>
      <c r="AB201" s="852"/>
      <c r="AC201" s="852"/>
      <c r="AD201" s="852"/>
      <c r="AE201" s="852"/>
      <c r="AF201" s="852"/>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row>
    <row r="202" ht="14.25" customHeight="1">
      <c r="A202" s="405" t="s">
        <v>2168</v>
      </c>
      <c r="B202" s="25"/>
      <c r="C202" s="25"/>
      <c r="D202" s="25"/>
      <c r="E202" s="25"/>
      <c r="F202" s="25"/>
      <c r="G202" s="25"/>
      <c r="H202" s="25"/>
      <c r="I202" s="25"/>
      <c r="J202" s="25"/>
      <c r="K202" s="26"/>
      <c r="L202" s="569"/>
      <c r="M202" s="569"/>
      <c r="N202" s="412"/>
      <c r="O202" s="569"/>
      <c r="P202" s="569"/>
      <c r="Q202" s="569"/>
      <c r="R202" s="569"/>
      <c r="S202" s="569"/>
      <c r="T202" s="569"/>
      <c r="U202" s="569"/>
      <c r="V202" s="237"/>
      <c r="W202" s="237"/>
      <c r="X202" s="237"/>
      <c r="Y202" s="237"/>
      <c r="Z202" s="237"/>
      <c r="AA202" s="237"/>
      <c r="AB202" s="854"/>
      <c r="AC202" s="854"/>
      <c r="AD202" s="854"/>
      <c r="AE202" s="854"/>
      <c r="AF202" s="854"/>
      <c r="AG202" s="855"/>
      <c r="AH202" s="855"/>
      <c r="AI202" s="855"/>
      <c r="AJ202" s="855"/>
      <c r="AK202" s="855"/>
      <c r="AL202" s="855"/>
      <c r="AM202" s="855"/>
      <c r="AN202" s="855"/>
      <c r="AO202" s="855"/>
      <c r="AP202" s="855"/>
      <c r="AQ202" s="855"/>
      <c r="AR202" s="855"/>
      <c r="AS202" s="855"/>
      <c r="AT202" s="855"/>
      <c r="AU202" s="855"/>
      <c r="AV202" s="855"/>
      <c r="AW202" s="856"/>
      <c r="AX202" s="856"/>
      <c r="AY202" s="856"/>
      <c r="AZ202" s="856"/>
    </row>
    <row r="203" ht="22.5" customHeight="1">
      <c r="A203" s="268"/>
      <c r="B203" s="268"/>
      <c r="C203" s="268"/>
      <c r="D203" s="268"/>
      <c r="E203" s="268"/>
      <c r="F203" s="268"/>
      <c r="G203" s="723"/>
      <c r="H203" s="267"/>
      <c r="I203" s="267"/>
      <c r="J203" s="468"/>
      <c r="K203" s="468"/>
      <c r="L203" s="469"/>
      <c r="M203" s="468"/>
      <c r="N203" s="510"/>
      <c r="O203" s="469"/>
      <c r="P203" s="468"/>
      <c r="Q203" s="268"/>
      <c r="R203" s="268"/>
      <c r="S203" s="268"/>
      <c r="T203" s="268"/>
      <c r="U203" s="268"/>
      <c r="V203" s="173"/>
      <c r="W203" s="173"/>
      <c r="X203" s="173"/>
      <c r="Y203" s="173"/>
      <c r="Z203" s="173"/>
      <c r="AA203" s="173"/>
      <c r="AB203" s="205"/>
      <c r="AC203" s="205"/>
      <c r="AD203" s="205"/>
      <c r="AE203" s="205"/>
      <c r="AF203" s="205"/>
      <c r="AG203" s="510"/>
      <c r="AH203" s="510"/>
      <c r="AI203" s="510"/>
      <c r="AJ203" s="510"/>
      <c r="AK203" s="510"/>
      <c r="AL203" s="510"/>
      <c r="AM203" s="510"/>
      <c r="AN203" s="510"/>
      <c r="AO203" s="510"/>
      <c r="AP203" s="510"/>
      <c r="AQ203" s="510"/>
      <c r="AR203" s="510"/>
      <c r="AS203" s="510"/>
      <c r="AT203" s="510"/>
      <c r="AU203" s="510"/>
      <c r="AV203" s="510"/>
      <c r="AW203" s="856"/>
      <c r="AX203" s="856"/>
      <c r="AY203" s="856"/>
      <c r="AZ203" s="856"/>
    </row>
    <row r="204" ht="22.5" customHeight="1">
      <c r="A204" s="268"/>
      <c r="B204" s="268"/>
      <c r="C204" s="268"/>
      <c r="D204" s="268"/>
      <c r="E204" s="268"/>
      <c r="F204" s="268"/>
      <c r="G204" s="723"/>
      <c r="H204" s="267"/>
      <c r="I204" s="267"/>
      <c r="J204" s="468"/>
      <c r="K204" s="468"/>
      <c r="L204" s="469"/>
      <c r="M204" s="468"/>
      <c r="N204" s="468"/>
      <c r="O204" s="469"/>
      <c r="P204" s="468"/>
      <c r="Q204" s="268"/>
      <c r="R204" s="268"/>
      <c r="S204" s="268"/>
      <c r="T204" s="268"/>
      <c r="U204" s="268"/>
      <c r="V204" s="173"/>
      <c r="W204" s="173"/>
      <c r="X204" s="173"/>
      <c r="Y204" s="173"/>
      <c r="Z204" s="173"/>
      <c r="AA204" s="173"/>
      <c r="AB204" s="205"/>
      <c r="AC204" s="205"/>
      <c r="AD204" s="205"/>
      <c r="AE204" s="205"/>
      <c r="AF204" s="205"/>
      <c r="AG204" s="510"/>
      <c r="AH204" s="510"/>
      <c r="AI204" s="510"/>
      <c r="AJ204" s="510"/>
      <c r="AK204" s="510"/>
      <c r="AL204" s="510"/>
      <c r="AM204" s="510"/>
      <c r="AN204" s="510"/>
      <c r="AO204" s="510"/>
      <c r="AP204" s="510"/>
      <c r="AQ204" s="510"/>
      <c r="AR204" s="510"/>
      <c r="AS204" s="510"/>
      <c r="AT204" s="510"/>
      <c r="AU204" s="510"/>
      <c r="AV204" s="510"/>
      <c r="AW204" s="856"/>
      <c r="AX204" s="856"/>
      <c r="AY204" s="856"/>
      <c r="AZ204" s="856"/>
    </row>
    <row r="205" ht="22.5" customHeight="1">
      <c r="A205" s="268"/>
      <c r="B205" s="268"/>
      <c r="C205" s="268"/>
      <c r="D205" s="268"/>
      <c r="E205" s="268"/>
      <c r="F205" s="268"/>
      <c r="G205" s="723"/>
      <c r="H205" s="267"/>
      <c r="I205" s="267"/>
      <c r="J205" s="468"/>
      <c r="K205" s="468"/>
      <c r="L205" s="469"/>
      <c r="M205" s="468"/>
      <c r="N205" s="510"/>
      <c r="O205" s="469"/>
      <c r="P205" s="468"/>
      <c r="Q205" s="268"/>
      <c r="R205" s="268"/>
      <c r="S205" s="268"/>
      <c r="T205" s="268"/>
      <c r="U205" s="268"/>
      <c r="V205" s="173"/>
      <c r="W205" s="173"/>
      <c r="X205" s="173"/>
      <c r="Y205" s="173"/>
      <c r="Z205" s="173"/>
      <c r="AA205" s="173"/>
      <c r="AB205" s="205"/>
      <c r="AC205" s="205"/>
      <c r="AD205" s="205"/>
      <c r="AE205" s="205"/>
      <c r="AF205" s="205"/>
      <c r="AG205" s="510"/>
      <c r="AH205" s="510"/>
      <c r="AI205" s="510"/>
      <c r="AJ205" s="510"/>
      <c r="AK205" s="510"/>
      <c r="AL205" s="510"/>
      <c r="AM205" s="510"/>
      <c r="AN205" s="510"/>
      <c r="AO205" s="510"/>
      <c r="AP205" s="510"/>
      <c r="AQ205" s="510"/>
      <c r="AR205" s="510"/>
      <c r="AS205" s="510"/>
      <c r="AT205" s="510"/>
      <c r="AU205" s="510"/>
      <c r="AV205" s="510"/>
      <c r="AW205" s="856"/>
      <c r="AX205" s="856"/>
      <c r="AY205" s="856"/>
      <c r="AZ205" s="856"/>
    </row>
    <row r="206" ht="22.5" customHeight="1">
      <c r="A206" s="268"/>
      <c r="B206" s="268"/>
      <c r="C206" s="268"/>
      <c r="D206" s="268"/>
      <c r="E206" s="268"/>
      <c r="F206" s="268"/>
      <c r="G206" s="723"/>
      <c r="H206" s="267"/>
      <c r="I206" s="267"/>
      <c r="J206" s="468"/>
      <c r="K206" s="468"/>
      <c r="L206" s="469"/>
      <c r="M206" s="468"/>
      <c r="N206" s="510"/>
      <c r="O206" s="469"/>
      <c r="P206" s="468"/>
      <c r="Q206" s="268"/>
      <c r="R206" s="268"/>
      <c r="S206" s="268"/>
      <c r="T206" s="268"/>
      <c r="U206" s="268"/>
      <c r="V206" s="173"/>
      <c r="W206" s="173"/>
      <c r="X206" s="173"/>
      <c r="Y206" s="173"/>
      <c r="Z206" s="173"/>
      <c r="AA206" s="173"/>
      <c r="AB206" s="205"/>
      <c r="AC206" s="205"/>
      <c r="AD206" s="205"/>
      <c r="AE206" s="205"/>
      <c r="AF206" s="205"/>
      <c r="AG206" s="510"/>
      <c r="AH206" s="510"/>
      <c r="AI206" s="510"/>
      <c r="AJ206" s="510"/>
      <c r="AK206" s="510"/>
      <c r="AL206" s="510"/>
      <c r="AM206" s="510"/>
      <c r="AN206" s="510"/>
      <c r="AO206" s="510"/>
      <c r="AP206" s="510"/>
      <c r="AQ206" s="510"/>
      <c r="AR206" s="510"/>
      <c r="AS206" s="510"/>
      <c r="AT206" s="510"/>
      <c r="AU206" s="510"/>
      <c r="AV206" s="510"/>
      <c r="AW206" s="856"/>
      <c r="AX206" s="856"/>
      <c r="AY206" s="856"/>
      <c r="AZ206" s="856"/>
    </row>
    <row r="207" ht="22.5" customHeight="1">
      <c r="A207" s="268"/>
      <c r="B207" s="268"/>
      <c r="C207" s="268"/>
      <c r="D207" s="268"/>
      <c r="E207" s="268"/>
      <c r="F207" s="268"/>
      <c r="G207" s="723"/>
      <c r="H207" s="267"/>
      <c r="I207" s="267"/>
      <c r="J207" s="468"/>
      <c r="K207" s="468"/>
      <c r="L207" s="469"/>
      <c r="M207" s="468"/>
      <c r="N207" s="510"/>
      <c r="O207" s="469"/>
      <c r="P207" s="468"/>
      <c r="Q207" s="268"/>
      <c r="R207" s="268"/>
      <c r="S207" s="268"/>
      <c r="T207" s="268"/>
      <c r="U207" s="268"/>
      <c r="V207" s="173"/>
      <c r="W207" s="173"/>
      <c r="X207" s="173"/>
      <c r="Y207" s="173"/>
      <c r="Z207" s="173"/>
      <c r="AA207" s="173"/>
      <c r="AB207" s="205"/>
      <c r="AC207" s="205"/>
      <c r="AD207" s="205"/>
      <c r="AE207" s="205"/>
      <c r="AF207" s="205"/>
      <c r="AG207" s="510"/>
      <c r="AH207" s="510"/>
      <c r="AI207" s="510"/>
      <c r="AJ207" s="510"/>
      <c r="AK207" s="510"/>
      <c r="AL207" s="510"/>
      <c r="AM207" s="510"/>
      <c r="AN207" s="510"/>
      <c r="AO207" s="510"/>
      <c r="AP207" s="510"/>
      <c r="AQ207" s="510"/>
      <c r="AR207" s="510"/>
      <c r="AS207" s="510"/>
      <c r="AT207" s="510"/>
      <c r="AU207" s="510"/>
      <c r="AV207" s="510"/>
      <c r="AW207" s="856"/>
      <c r="AX207" s="856"/>
      <c r="AY207" s="856"/>
      <c r="AZ207" s="856"/>
    </row>
    <row r="208" ht="14.25" customHeight="1">
      <c r="A208" s="562"/>
      <c r="B208" s="562"/>
      <c r="C208" s="562"/>
      <c r="D208" s="562"/>
      <c r="E208" s="562"/>
      <c r="F208" s="562"/>
      <c r="G208" s="857"/>
      <c r="H208" s="654"/>
      <c r="I208" s="654"/>
      <c r="J208" s="562"/>
      <c r="K208" s="562"/>
      <c r="L208" s="562"/>
      <c r="M208" s="562"/>
      <c r="N208" s="564"/>
      <c r="O208" s="562"/>
      <c r="P208" s="562"/>
      <c r="Q208" s="562"/>
      <c r="R208" s="562"/>
      <c r="S208" s="562"/>
      <c r="T208" s="562"/>
      <c r="U208" s="562"/>
      <c r="V208" s="566"/>
      <c r="W208" s="566"/>
      <c r="X208" s="566"/>
      <c r="Y208" s="566"/>
      <c r="Z208" s="566"/>
      <c r="AA208" s="566"/>
      <c r="AB208" s="854"/>
      <c r="AC208" s="854"/>
      <c r="AD208" s="854"/>
      <c r="AE208" s="854"/>
      <c r="AF208" s="854"/>
      <c r="AG208" s="855"/>
      <c r="AH208" s="855"/>
      <c r="AI208" s="855"/>
      <c r="AJ208" s="855"/>
      <c r="AK208" s="855"/>
      <c r="AL208" s="855"/>
      <c r="AM208" s="855"/>
      <c r="AN208" s="855"/>
      <c r="AO208" s="855"/>
      <c r="AP208" s="855"/>
      <c r="AQ208" s="855"/>
      <c r="AR208" s="855"/>
      <c r="AS208" s="855"/>
      <c r="AT208" s="855"/>
      <c r="AU208" s="855"/>
      <c r="AV208" s="855"/>
      <c r="AW208" s="856"/>
      <c r="AX208" s="856"/>
      <c r="AY208" s="856"/>
      <c r="AZ208" s="856"/>
    </row>
    <row r="209" ht="14.25" customHeight="1">
      <c r="A209" s="416" t="s">
        <v>520</v>
      </c>
      <c r="B209" s="25"/>
      <c r="C209" s="25"/>
      <c r="D209" s="25"/>
      <c r="E209" s="25"/>
      <c r="F209" s="25"/>
      <c r="G209" s="25"/>
      <c r="H209" s="25"/>
      <c r="I209" s="25"/>
      <c r="J209" s="25"/>
      <c r="K209" s="26"/>
      <c r="L209" s="677"/>
      <c r="M209" s="677"/>
      <c r="N209" s="423"/>
      <c r="O209" s="677"/>
      <c r="P209" s="677"/>
      <c r="Q209" s="677"/>
      <c r="R209" s="677"/>
      <c r="S209" s="677"/>
      <c r="T209" s="677"/>
      <c r="U209" s="677"/>
      <c r="V209" s="247"/>
      <c r="W209" s="247"/>
      <c r="X209" s="247"/>
      <c r="Y209" s="247"/>
      <c r="Z209" s="247"/>
      <c r="AA209" s="247"/>
      <c r="AB209" s="854"/>
      <c r="AC209" s="854"/>
      <c r="AD209" s="854"/>
      <c r="AE209" s="854"/>
      <c r="AF209" s="854"/>
      <c r="AG209" s="855"/>
      <c r="AH209" s="855"/>
      <c r="AI209" s="855"/>
      <c r="AJ209" s="855"/>
      <c r="AK209" s="855"/>
      <c r="AL209" s="855"/>
      <c r="AM209" s="855"/>
      <c r="AN209" s="855"/>
      <c r="AO209" s="855"/>
      <c r="AP209" s="855"/>
      <c r="AQ209" s="855"/>
      <c r="AR209" s="855"/>
      <c r="AS209" s="855"/>
      <c r="AT209" s="855"/>
      <c r="AU209" s="855"/>
      <c r="AV209" s="855"/>
      <c r="AW209" s="856"/>
      <c r="AX209" s="856"/>
      <c r="AY209" s="856"/>
      <c r="AZ209" s="856"/>
    </row>
    <row r="210" ht="22.5" customHeight="1">
      <c r="A210" s="268">
        <v>1.0</v>
      </c>
      <c r="B210" s="194">
        <v>8.0</v>
      </c>
      <c r="C210" s="268" t="s">
        <v>262</v>
      </c>
      <c r="D210" s="268"/>
      <c r="E210" s="268"/>
      <c r="F210" s="268"/>
      <c r="G210" s="723"/>
      <c r="H210" s="267" t="s">
        <v>5753</v>
      </c>
      <c r="I210" s="267" t="s">
        <v>5754</v>
      </c>
      <c r="J210" s="268" t="s">
        <v>5755</v>
      </c>
      <c r="K210" s="268" t="s">
        <v>5756</v>
      </c>
      <c r="L210" s="269">
        <v>42727.0</v>
      </c>
      <c r="M210" s="268" t="s">
        <v>350</v>
      </c>
      <c r="N210" s="268" t="s">
        <v>151</v>
      </c>
      <c r="O210" s="269">
        <v>44790.0</v>
      </c>
      <c r="P210" s="268" t="s">
        <v>37</v>
      </c>
      <c r="Q210" s="268" t="s">
        <v>238</v>
      </c>
      <c r="R210" s="268" t="s">
        <v>5757</v>
      </c>
      <c r="S210" s="268"/>
      <c r="T210" s="268" t="s">
        <v>11</v>
      </c>
      <c r="U210" s="268" t="s">
        <v>15</v>
      </c>
      <c r="V210" s="173"/>
      <c r="W210" s="173"/>
      <c r="X210" s="173"/>
      <c r="Y210" s="173" t="s">
        <v>5758</v>
      </c>
      <c r="Z210" s="173" t="s">
        <v>5759</v>
      </c>
      <c r="AA210" s="173" t="s">
        <v>5760</v>
      </c>
      <c r="AB210" s="173"/>
      <c r="AC210" s="173"/>
      <c r="AD210" s="173"/>
      <c r="AE210" s="173"/>
      <c r="AF210" s="173"/>
      <c r="AG210" s="468"/>
      <c r="AH210" s="468"/>
      <c r="AI210" s="468"/>
      <c r="AJ210" s="468"/>
      <c r="AK210" s="468"/>
      <c r="AL210" s="468"/>
      <c r="AM210" s="468"/>
      <c r="AN210" s="468"/>
      <c r="AO210" s="468"/>
      <c r="AP210" s="468"/>
      <c r="AQ210" s="468"/>
      <c r="AR210" s="468"/>
      <c r="AS210" s="468"/>
      <c r="AT210" s="468"/>
      <c r="AU210" s="468"/>
      <c r="AV210" s="468"/>
      <c r="AW210" s="468"/>
      <c r="AX210" s="468"/>
      <c r="AY210" s="468"/>
      <c r="AZ210" s="468"/>
    </row>
    <row r="211" ht="22.5" customHeight="1">
      <c r="A211" s="268">
        <v>17.0</v>
      </c>
      <c r="B211" s="194">
        <v>7.0</v>
      </c>
      <c r="C211" s="268" t="s">
        <v>268</v>
      </c>
      <c r="D211" s="268"/>
      <c r="E211" s="268"/>
      <c r="F211" s="268"/>
      <c r="G211" s="723"/>
      <c r="H211" s="267" t="s">
        <v>5761</v>
      </c>
      <c r="I211" s="267" t="s">
        <v>5762</v>
      </c>
      <c r="J211" s="268" t="s">
        <v>5755</v>
      </c>
      <c r="K211" s="268" t="s">
        <v>5763</v>
      </c>
      <c r="L211" s="269">
        <v>42727.0</v>
      </c>
      <c r="M211" s="268" t="s">
        <v>350</v>
      </c>
      <c r="N211" s="268" t="s">
        <v>151</v>
      </c>
      <c r="O211" s="269">
        <v>44790.0</v>
      </c>
      <c r="P211" s="268" t="s">
        <v>37</v>
      </c>
      <c r="Q211" s="268" t="s">
        <v>247</v>
      </c>
      <c r="R211" s="268" t="s">
        <v>5764</v>
      </c>
      <c r="S211" s="268"/>
      <c r="T211" s="268" t="s">
        <v>11</v>
      </c>
      <c r="U211" s="268" t="s">
        <v>15</v>
      </c>
      <c r="V211" s="173"/>
      <c r="W211" s="173"/>
      <c r="X211" s="173"/>
      <c r="Y211" s="173" t="s">
        <v>5765</v>
      </c>
      <c r="Z211" s="173" t="s">
        <v>5766</v>
      </c>
      <c r="AA211" s="173" t="s">
        <v>5767</v>
      </c>
      <c r="AB211" s="173"/>
      <c r="AC211" s="173"/>
      <c r="AD211" s="173"/>
      <c r="AE211" s="173"/>
      <c r="AF211" s="173"/>
      <c r="AG211" s="468"/>
      <c r="AH211" s="468"/>
      <c r="AI211" s="468"/>
      <c r="AJ211" s="468"/>
      <c r="AK211" s="468"/>
      <c r="AL211" s="468"/>
      <c r="AM211" s="468"/>
      <c r="AN211" s="468"/>
      <c r="AO211" s="468"/>
      <c r="AP211" s="468"/>
      <c r="AQ211" s="468"/>
      <c r="AR211" s="468"/>
      <c r="AS211" s="468"/>
      <c r="AT211" s="468"/>
      <c r="AU211" s="468"/>
      <c r="AV211" s="468"/>
      <c r="AW211" s="468"/>
      <c r="AX211" s="468"/>
      <c r="AY211" s="468"/>
      <c r="AZ211" s="468"/>
    </row>
    <row r="212" ht="22.5" customHeight="1">
      <c r="A212" s="370"/>
      <c r="B212" s="858"/>
      <c r="C212" s="370"/>
      <c r="D212" s="370"/>
      <c r="E212" s="370"/>
      <c r="F212" s="370"/>
      <c r="G212" s="801"/>
      <c r="H212" s="267"/>
      <c r="I212" s="371"/>
      <c r="J212" s="370"/>
      <c r="K212" s="370"/>
      <c r="L212" s="859"/>
      <c r="M212" s="370"/>
      <c r="N212" s="370"/>
      <c r="O212" s="373"/>
      <c r="P212" s="370"/>
      <c r="Q212" s="268"/>
      <c r="R212" s="370"/>
      <c r="S212" s="370"/>
      <c r="T212" s="525"/>
      <c r="U212" s="370"/>
      <c r="V212" s="374"/>
      <c r="W212" s="374"/>
      <c r="X212" s="374"/>
      <c r="Y212" s="374"/>
      <c r="Z212" s="374"/>
      <c r="AA212" s="374"/>
      <c r="AB212" s="374"/>
      <c r="AC212" s="374"/>
      <c r="AD212" s="374"/>
      <c r="AE212" s="374"/>
      <c r="AF212" s="374"/>
      <c r="AG212" s="370"/>
      <c r="AH212" s="370"/>
      <c r="AI212" s="370"/>
      <c r="AJ212" s="370"/>
      <c r="AK212" s="370"/>
      <c r="AL212" s="732"/>
      <c r="AM212" s="732"/>
      <c r="AN212" s="732"/>
      <c r="AO212" s="732"/>
      <c r="AP212" s="732"/>
      <c r="AQ212" s="732"/>
      <c r="AR212" s="732"/>
      <c r="AS212" s="732"/>
      <c r="AT212" s="732"/>
      <c r="AU212" s="732"/>
      <c r="AV212" s="732"/>
      <c r="AW212" s="732"/>
      <c r="AX212" s="732"/>
      <c r="AY212" s="732"/>
      <c r="AZ212" s="732"/>
    </row>
    <row r="213" ht="22.5" customHeight="1">
      <c r="A213" s="424"/>
      <c r="B213" s="317"/>
      <c r="C213" s="424"/>
      <c r="D213" s="424"/>
      <c r="E213" s="424"/>
      <c r="F213" s="424"/>
      <c r="G213" s="801"/>
      <c r="H213" s="426"/>
      <c r="I213" s="426"/>
      <c r="J213" s="424"/>
      <c r="K213" s="424"/>
      <c r="L213" s="427"/>
      <c r="M213" s="424"/>
      <c r="N213" s="424"/>
      <c r="O213" s="427"/>
      <c r="P213" s="424"/>
      <c r="Q213" s="424"/>
      <c r="R213" s="424"/>
      <c r="S213" s="424"/>
      <c r="T213" s="424"/>
      <c r="U213" s="424"/>
      <c r="V213" s="312"/>
      <c r="W213" s="312"/>
      <c r="X213" s="312"/>
      <c r="Y213" s="312"/>
      <c r="Z213" s="312"/>
      <c r="AA213" s="312"/>
      <c r="AB213" s="312"/>
      <c r="AC213" s="312"/>
      <c r="AD213" s="312"/>
      <c r="AE213" s="312"/>
      <c r="AF213" s="312"/>
      <c r="AG213" s="581"/>
      <c r="AH213" s="581"/>
      <c r="AI213" s="581"/>
      <c r="AJ213" s="581"/>
      <c r="AK213" s="581"/>
      <c r="AL213" s="581"/>
      <c r="AM213" s="581"/>
      <c r="AN213" s="581"/>
      <c r="AO213" s="581"/>
      <c r="AP213" s="581"/>
      <c r="AQ213" s="581"/>
      <c r="AR213" s="581"/>
      <c r="AS213" s="581"/>
      <c r="AT213" s="581"/>
      <c r="AU213" s="581"/>
      <c r="AV213" s="581"/>
      <c r="AW213" s="581"/>
      <c r="AX213" s="581"/>
      <c r="AY213" s="581"/>
      <c r="AZ213" s="581"/>
    </row>
    <row r="214" ht="22.5" customHeight="1">
      <c r="A214" s="424"/>
      <c r="B214" s="317"/>
      <c r="C214" s="424"/>
      <c r="D214" s="424"/>
      <c r="E214" s="424"/>
      <c r="F214" s="424"/>
      <c r="G214" s="801"/>
      <c r="H214" s="426"/>
      <c r="I214" s="426"/>
      <c r="J214" s="424"/>
      <c r="K214" s="424"/>
      <c r="L214" s="427"/>
      <c r="M214" s="306"/>
      <c r="N214" s="424"/>
      <c r="O214" s="427"/>
      <c r="P214" s="424"/>
      <c r="Q214" s="424"/>
      <c r="R214" s="424"/>
      <c r="S214" s="424"/>
      <c r="T214" s="424"/>
      <c r="U214" s="424"/>
      <c r="V214" s="312"/>
      <c r="W214" s="312"/>
      <c r="X214" s="312"/>
      <c r="Y214" s="312"/>
      <c r="Z214" s="312"/>
      <c r="AA214" s="312"/>
      <c r="AB214" s="312"/>
      <c r="AC214" s="312"/>
      <c r="AD214" s="312"/>
      <c r="AE214" s="312"/>
      <c r="AF214" s="312"/>
      <c r="AG214" s="581"/>
      <c r="AH214" s="581"/>
      <c r="AI214" s="581"/>
      <c r="AJ214" s="581"/>
      <c r="AK214" s="581"/>
      <c r="AL214" s="581"/>
      <c r="AM214" s="581"/>
      <c r="AN214" s="581"/>
      <c r="AO214" s="581"/>
      <c r="AP214" s="581"/>
      <c r="AQ214" s="581"/>
      <c r="AR214" s="581"/>
      <c r="AS214" s="581"/>
      <c r="AT214" s="581"/>
      <c r="AU214" s="581"/>
      <c r="AV214" s="581"/>
      <c r="AW214" s="581"/>
      <c r="AX214" s="581"/>
      <c r="AY214" s="581"/>
      <c r="AZ214" s="581"/>
    </row>
    <row r="215" ht="22.5" customHeight="1">
      <c r="A215" s="424"/>
      <c r="B215" s="317"/>
      <c r="C215" s="424"/>
      <c r="D215" s="424"/>
      <c r="E215" s="424"/>
      <c r="F215" s="424"/>
      <c r="G215" s="801"/>
      <c r="H215" s="426"/>
      <c r="I215" s="426"/>
      <c r="J215" s="581"/>
      <c r="K215" s="581"/>
      <c r="L215" s="582"/>
      <c r="M215" s="581"/>
      <c r="N215" s="581"/>
      <c r="O215" s="582"/>
      <c r="P215" s="581"/>
      <c r="Q215" s="424"/>
      <c r="R215" s="424"/>
      <c r="S215" s="424"/>
      <c r="T215" s="424"/>
      <c r="U215" s="424"/>
      <c r="V215" s="312"/>
      <c r="W215" s="312"/>
      <c r="X215" s="312"/>
      <c r="Y215" s="312"/>
      <c r="Z215" s="312"/>
      <c r="AA215" s="312"/>
      <c r="AB215" s="808"/>
      <c r="AC215" s="808"/>
      <c r="AD215" s="808"/>
      <c r="AE215" s="808"/>
      <c r="AF215" s="808"/>
      <c r="AG215" s="581"/>
      <c r="AH215" s="581"/>
      <c r="AI215" s="581"/>
      <c r="AJ215" s="581"/>
      <c r="AK215" s="581"/>
      <c r="AL215" s="581"/>
      <c r="AM215" s="581"/>
      <c r="AN215" s="581"/>
      <c r="AO215" s="581"/>
      <c r="AP215" s="581"/>
      <c r="AQ215" s="581"/>
      <c r="AR215" s="581"/>
      <c r="AS215" s="581"/>
      <c r="AT215" s="581"/>
      <c r="AU215" s="581"/>
      <c r="AV215" s="581"/>
      <c r="AW215" s="581"/>
      <c r="AX215" s="581"/>
      <c r="AY215" s="581"/>
      <c r="AZ215" s="581"/>
    </row>
    <row r="216" ht="22.5" customHeight="1">
      <c r="A216" s="424"/>
      <c r="B216" s="317"/>
      <c r="C216" s="424"/>
      <c r="D216" s="424"/>
      <c r="E216" s="424"/>
      <c r="F216" s="424"/>
      <c r="G216" s="801"/>
      <c r="H216" s="426"/>
      <c r="I216" s="426"/>
      <c r="J216" s="424"/>
      <c r="K216" s="424"/>
      <c r="L216" s="427"/>
      <c r="M216" s="424"/>
      <c r="N216" s="424"/>
      <c r="O216" s="427"/>
      <c r="P216" s="424"/>
      <c r="Q216" s="424"/>
      <c r="R216" s="424"/>
      <c r="S216" s="424"/>
      <c r="T216" s="424"/>
      <c r="U216" s="424"/>
      <c r="V216" s="808"/>
      <c r="W216" s="808"/>
      <c r="X216" s="312"/>
      <c r="Y216" s="312"/>
      <c r="Z216" s="312"/>
      <c r="AA216" s="312"/>
      <c r="AB216" s="312"/>
      <c r="AC216" s="312"/>
      <c r="AD216" s="312"/>
      <c r="AE216" s="312"/>
      <c r="AF216" s="312"/>
      <c r="AG216" s="581"/>
      <c r="AH216" s="581"/>
      <c r="AI216" s="581"/>
      <c r="AJ216" s="581"/>
      <c r="AK216" s="581"/>
      <c r="AL216" s="581"/>
      <c r="AM216" s="581"/>
      <c r="AN216" s="581"/>
      <c r="AO216" s="581"/>
      <c r="AP216" s="581"/>
      <c r="AQ216" s="581"/>
      <c r="AR216" s="581"/>
      <c r="AS216" s="581"/>
      <c r="AT216" s="581"/>
      <c r="AU216" s="581"/>
      <c r="AV216" s="581"/>
      <c r="AW216" s="581"/>
      <c r="AX216" s="581"/>
      <c r="AY216" s="581"/>
      <c r="AZ216" s="581"/>
    </row>
    <row r="217" ht="22.5" customHeight="1">
      <c r="A217" s="424"/>
      <c r="B217" s="317"/>
      <c r="C217" s="424"/>
      <c r="D217" s="424"/>
      <c r="E217" s="424"/>
      <c r="F217" s="424"/>
      <c r="G217" s="801"/>
      <c r="H217" s="426"/>
      <c r="I217" s="426"/>
      <c r="J217" s="424"/>
      <c r="K217" s="424"/>
      <c r="L217" s="427"/>
      <c r="M217" s="424"/>
      <c r="N217" s="424"/>
      <c r="O217" s="427"/>
      <c r="P217" s="424"/>
      <c r="Q217" s="424"/>
      <c r="R217" s="424"/>
      <c r="S217" s="424"/>
      <c r="T217" s="424"/>
      <c r="U217" s="424"/>
      <c r="V217" s="312"/>
      <c r="W217" s="312"/>
      <c r="X217" s="312"/>
      <c r="Y217" s="312"/>
      <c r="Z217" s="312"/>
      <c r="AA217" s="312"/>
      <c r="AB217" s="312"/>
      <c r="AC217" s="312"/>
      <c r="AD217" s="312"/>
      <c r="AE217" s="312"/>
      <c r="AF217" s="312"/>
      <c r="AG217" s="581"/>
      <c r="AH217" s="581"/>
      <c r="AI217" s="581"/>
      <c r="AJ217" s="581"/>
      <c r="AK217" s="581"/>
      <c r="AL217" s="581"/>
      <c r="AM217" s="581"/>
      <c r="AN217" s="581"/>
      <c r="AO217" s="581"/>
      <c r="AP217" s="581"/>
      <c r="AQ217" s="581"/>
      <c r="AR217" s="581"/>
      <c r="AS217" s="581"/>
      <c r="AT217" s="581"/>
      <c r="AU217" s="581"/>
      <c r="AV217" s="581"/>
      <c r="AW217" s="581"/>
      <c r="AX217" s="581"/>
      <c r="AY217" s="581"/>
      <c r="AZ217" s="581"/>
    </row>
    <row r="218" ht="22.5" customHeight="1">
      <c r="A218" s="424"/>
      <c r="B218" s="317"/>
      <c r="C218" s="424"/>
      <c r="D218" s="424"/>
      <c r="E218" s="424"/>
      <c r="F218" s="424"/>
      <c r="G218" s="801"/>
      <c r="H218" s="426"/>
      <c r="I218" s="426"/>
      <c r="J218" s="424"/>
      <c r="K218" s="424"/>
      <c r="L218" s="427"/>
      <c r="M218" s="424"/>
      <c r="N218" s="424"/>
      <c r="O218" s="427"/>
      <c r="P218" s="424"/>
      <c r="Q218" s="424"/>
      <c r="R218" s="424"/>
      <c r="S218" s="424"/>
      <c r="T218" s="424"/>
      <c r="U218" s="424"/>
      <c r="V218" s="312"/>
      <c r="W218" s="312"/>
      <c r="X218" s="312"/>
      <c r="Y218" s="312"/>
      <c r="Z218" s="312"/>
      <c r="AA218" s="312"/>
      <c r="AB218" s="312"/>
      <c r="AC218" s="312"/>
      <c r="AD218" s="312"/>
      <c r="AE218" s="312"/>
      <c r="AF218" s="312"/>
      <c r="AG218" s="581"/>
      <c r="AH218" s="581"/>
      <c r="AI218" s="581"/>
      <c r="AJ218" s="581"/>
      <c r="AK218" s="581"/>
      <c r="AL218" s="581"/>
      <c r="AM218" s="581"/>
      <c r="AN218" s="581"/>
      <c r="AO218" s="581"/>
      <c r="AP218" s="581"/>
      <c r="AQ218" s="581"/>
      <c r="AR218" s="581"/>
      <c r="AS218" s="581"/>
      <c r="AT218" s="581"/>
      <c r="AU218" s="581"/>
      <c r="AV218" s="581"/>
      <c r="AW218" s="581"/>
      <c r="AX218" s="581"/>
      <c r="AY218" s="581"/>
      <c r="AZ218" s="581"/>
    </row>
    <row r="219" ht="22.5" customHeight="1">
      <c r="A219" s="424"/>
      <c r="B219" s="317"/>
      <c r="C219" s="424"/>
      <c r="D219" s="424"/>
      <c r="E219" s="424"/>
      <c r="F219" s="424"/>
      <c r="G219" s="801"/>
      <c r="H219" s="426"/>
      <c r="I219" s="426"/>
      <c r="J219" s="424"/>
      <c r="K219" s="424"/>
      <c r="L219" s="427"/>
      <c r="M219" s="424"/>
      <c r="N219" s="424"/>
      <c r="O219" s="427"/>
      <c r="P219" s="424"/>
      <c r="Q219" s="424"/>
      <c r="R219" s="424"/>
      <c r="S219" s="424"/>
      <c r="T219" s="424"/>
      <c r="U219" s="424"/>
      <c r="V219" s="312"/>
      <c r="W219" s="312"/>
      <c r="X219" s="312"/>
      <c r="Y219" s="312"/>
      <c r="Z219" s="312"/>
      <c r="AA219" s="312"/>
      <c r="AB219" s="312"/>
      <c r="AC219" s="312"/>
      <c r="AD219" s="312"/>
      <c r="AE219" s="312"/>
      <c r="AF219" s="312"/>
      <c r="AG219" s="581"/>
      <c r="AH219" s="581"/>
      <c r="AI219" s="581"/>
      <c r="AJ219" s="581"/>
      <c r="AK219" s="581"/>
      <c r="AL219" s="581"/>
      <c r="AM219" s="581"/>
      <c r="AN219" s="581"/>
      <c r="AO219" s="581"/>
      <c r="AP219" s="581"/>
      <c r="AQ219" s="581"/>
      <c r="AR219" s="581"/>
      <c r="AS219" s="581"/>
      <c r="AT219" s="581"/>
      <c r="AU219" s="581"/>
      <c r="AV219" s="581"/>
      <c r="AW219" s="581"/>
      <c r="AX219" s="581"/>
      <c r="AY219" s="581"/>
      <c r="AZ219" s="581"/>
    </row>
    <row r="220" ht="18.75" customHeight="1">
      <c r="A220" s="424"/>
      <c r="B220" s="860"/>
      <c r="C220" s="424"/>
      <c r="D220" s="424"/>
      <c r="E220" s="424"/>
      <c r="F220" s="424"/>
      <c r="G220" s="801"/>
      <c r="H220" s="861"/>
      <c r="I220" s="426"/>
      <c r="J220" s="424"/>
      <c r="K220" s="424"/>
      <c r="L220" s="427"/>
      <c r="M220" s="424"/>
      <c r="N220" s="424"/>
      <c r="O220" s="427"/>
      <c r="P220" s="424"/>
      <c r="Q220" s="424"/>
      <c r="R220" s="424"/>
      <c r="S220" s="424"/>
      <c r="T220" s="424"/>
      <c r="U220" s="424"/>
      <c r="V220" s="312"/>
      <c r="W220" s="312"/>
      <c r="X220" s="312"/>
      <c r="Y220" s="312"/>
      <c r="Z220" s="312"/>
      <c r="AA220" s="312"/>
      <c r="AB220" s="312"/>
      <c r="AC220" s="312"/>
      <c r="AD220" s="312"/>
      <c r="AE220" s="312"/>
      <c r="AF220" s="312"/>
      <c r="AG220" s="862"/>
      <c r="AH220" s="862"/>
      <c r="AI220" s="863"/>
      <c r="AJ220" s="863"/>
      <c r="AK220" s="863"/>
      <c r="AL220" s="863"/>
      <c r="AM220" s="863"/>
      <c r="AN220" s="863"/>
      <c r="AO220" s="863"/>
      <c r="AP220" s="863"/>
      <c r="AQ220" s="863"/>
      <c r="AR220" s="863"/>
      <c r="AS220" s="863"/>
      <c r="AT220" s="863"/>
      <c r="AU220" s="863"/>
      <c r="AV220" s="863"/>
      <c r="AW220" s="863"/>
      <c r="AX220" s="863"/>
      <c r="AY220" s="863"/>
      <c r="AZ220" s="863"/>
    </row>
    <row r="221" ht="18.75" customHeight="1">
      <c r="A221" s="424"/>
      <c r="B221" s="860"/>
      <c r="C221" s="424"/>
      <c r="D221" s="424"/>
      <c r="E221" s="424"/>
      <c r="F221" s="424"/>
      <c r="G221" s="801"/>
      <c r="H221" s="861"/>
      <c r="I221" s="426"/>
      <c r="J221" s="424"/>
      <c r="K221" s="424"/>
      <c r="L221" s="427"/>
      <c r="M221" s="424"/>
      <c r="N221" s="424"/>
      <c r="O221" s="427"/>
      <c r="P221" s="424"/>
      <c r="Q221" s="424"/>
      <c r="R221" s="424"/>
      <c r="S221" s="424"/>
      <c r="T221" s="864"/>
      <c r="U221" s="424"/>
      <c r="V221" s="312"/>
      <c r="W221" s="312"/>
      <c r="X221" s="312"/>
      <c r="Y221" s="865"/>
      <c r="Z221" s="865"/>
      <c r="AA221" s="312"/>
      <c r="AB221" s="312"/>
      <c r="AC221" s="312"/>
      <c r="AD221" s="312"/>
      <c r="AE221" s="312"/>
      <c r="AF221" s="312"/>
      <c r="AG221" s="856"/>
      <c r="AH221" s="856"/>
      <c r="AI221" s="856"/>
      <c r="AJ221" s="856"/>
      <c r="AK221" s="856"/>
      <c r="AL221" s="856"/>
      <c r="AM221" s="856"/>
      <c r="AN221" s="856"/>
      <c r="AO221" s="856"/>
      <c r="AP221" s="856"/>
      <c r="AQ221" s="856"/>
      <c r="AR221" s="856"/>
      <c r="AS221" s="856"/>
      <c r="AT221" s="856"/>
      <c r="AU221" s="856"/>
      <c r="AV221" s="856"/>
      <c r="AW221" s="856"/>
      <c r="AX221" s="856"/>
      <c r="AY221" s="856"/>
      <c r="AZ221" s="856"/>
    </row>
    <row r="222" ht="18.75" customHeight="1">
      <c r="A222" s="424"/>
      <c r="B222" s="860"/>
      <c r="C222" s="424"/>
      <c r="D222" s="424"/>
      <c r="E222" s="424"/>
      <c r="F222" s="424"/>
      <c r="G222" s="801"/>
      <c r="H222" s="861"/>
      <c r="I222" s="426"/>
      <c r="J222" s="424"/>
      <c r="K222" s="424"/>
      <c r="L222" s="427"/>
      <c r="M222" s="424"/>
      <c r="N222" s="424"/>
      <c r="O222" s="427"/>
      <c r="P222" s="424"/>
      <c r="Q222" s="424"/>
      <c r="R222" s="424"/>
      <c r="S222" s="424"/>
      <c r="T222" s="424"/>
      <c r="U222" s="424"/>
      <c r="V222" s="312"/>
      <c r="W222" s="312"/>
      <c r="X222" s="312"/>
      <c r="Y222" s="865"/>
      <c r="Z222" s="865"/>
      <c r="AA222" s="312"/>
      <c r="AB222" s="312"/>
      <c r="AC222" s="312"/>
      <c r="AD222" s="312"/>
      <c r="AE222" s="312"/>
      <c r="AF222" s="312"/>
      <c r="AG222" s="438"/>
      <c r="AH222" s="862"/>
      <c r="AI222" s="856"/>
      <c r="AJ222" s="856"/>
      <c r="AK222" s="856"/>
      <c r="AL222" s="856"/>
      <c r="AM222" s="856"/>
      <c r="AN222" s="856"/>
      <c r="AO222" s="856"/>
      <c r="AP222" s="856"/>
      <c r="AQ222" s="856"/>
      <c r="AR222" s="856"/>
      <c r="AS222" s="856"/>
      <c r="AT222" s="856"/>
      <c r="AU222" s="856"/>
      <c r="AV222" s="856"/>
      <c r="AW222" s="856"/>
      <c r="AX222" s="856"/>
      <c r="AY222" s="856"/>
      <c r="AZ222" s="856"/>
    </row>
    <row r="223" ht="18.75" customHeight="1">
      <c r="A223" s="424"/>
      <c r="B223" s="860"/>
      <c r="C223" s="424"/>
      <c r="D223" s="424"/>
      <c r="E223" s="424"/>
      <c r="F223" s="424"/>
      <c r="G223" s="801"/>
      <c r="H223" s="861"/>
      <c r="I223" s="426"/>
      <c r="J223" s="424"/>
      <c r="K223" s="424"/>
      <c r="L223" s="427"/>
      <c r="M223" s="424"/>
      <c r="N223" s="424"/>
      <c r="O223" s="427"/>
      <c r="P223" s="424"/>
      <c r="Q223" s="424"/>
      <c r="R223" s="424"/>
      <c r="S223" s="424"/>
      <c r="T223" s="424"/>
      <c r="U223" s="424"/>
      <c r="V223" s="312"/>
      <c r="W223" s="312"/>
      <c r="X223" s="250"/>
      <c r="Y223" s="866"/>
      <c r="Z223" s="866"/>
      <c r="AA223" s="312"/>
      <c r="AB223" s="312"/>
      <c r="AC223" s="312"/>
      <c r="AD223" s="312"/>
      <c r="AE223" s="312"/>
      <c r="AF223" s="312"/>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row>
    <row r="224" ht="18.75" customHeight="1">
      <c r="A224" s="424"/>
      <c r="B224" s="860"/>
      <c r="C224" s="424"/>
      <c r="D224" s="424"/>
      <c r="E224" s="424"/>
      <c r="F224" s="424"/>
      <c r="G224" s="772"/>
      <c r="H224" s="861"/>
      <c r="I224" s="426"/>
      <c r="J224" s="424"/>
      <c r="K224" s="424"/>
      <c r="L224" s="427"/>
      <c r="M224" s="424"/>
      <c r="N224" s="424"/>
      <c r="O224" s="427"/>
      <c r="P224" s="424"/>
      <c r="Q224" s="424"/>
      <c r="R224" s="424"/>
      <c r="S224" s="424"/>
      <c r="T224" s="424"/>
      <c r="U224" s="424"/>
      <c r="V224" s="312"/>
      <c r="W224" s="312"/>
      <c r="X224" s="312"/>
      <c r="Y224" s="312"/>
      <c r="Z224" s="312"/>
      <c r="AA224" s="312"/>
      <c r="AB224" s="312"/>
      <c r="AC224" s="312"/>
      <c r="AD224" s="312"/>
      <c r="AE224" s="312"/>
      <c r="AF224" s="312"/>
      <c r="AG224" s="587"/>
      <c r="AH224" s="587"/>
      <c r="AI224" s="587"/>
      <c r="AJ224" s="587"/>
      <c r="AK224" s="587"/>
      <c r="AL224" s="587"/>
      <c r="AM224" s="587"/>
      <c r="AN224" s="587"/>
      <c r="AO224" s="587"/>
      <c r="AP224" s="587"/>
      <c r="AQ224" s="587"/>
      <c r="AR224" s="587"/>
      <c r="AS224" s="587"/>
      <c r="AT224" s="587"/>
      <c r="AU224" s="587"/>
      <c r="AV224" s="587"/>
      <c r="AW224" s="587"/>
      <c r="AX224" s="587"/>
      <c r="AY224" s="587"/>
      <c r="AZ224" s="587"/>
    </row>
    <row r="225" ht="17.25" customHeight="1">
      <c r="A225" s="424"/>
      <c r="B225" s="860"/>
      <c r="C225" s="424"/>
      <c r="D225" s="424"/>
      <c r="E225" s="424"/>
      <c r="F225" s="424"/>
      <c r="G225" s="772"/>
      <c r="H225" s="861"/>
      <c r="I225" s="426"/>
      <c r="J225" s="424"/>
      <c r="K225" s="424"/>
      <c r="L225" s="427"/>
      <c r="M225" s="424"/>
      <c r="N225" s="424"/>
      <c r="O225" s="427"/>
      <c r="P225" s="424"/>
      <c r="Q225" s="424"/>
      <c r="R225" s="424"/>
      <c r="S225" s="424"/>
      <c r="T225" s="424"/>
      <c r="U225" s="424"/>
      <c r="V225" s="312"/>
      <c r="W225" s="312"/>
      <c r="X225" s="312"/>
      <c r="Y225" s="312"/>
      <c r="Z225" s="312"/>
      <c r="AA225" s="312"/>
      <c r="AB225" s="312"/>
      <c r="AC225" s="312"/>
      <c r="AD225" s="312"/>
      <c r="AE225" s="312"/>
      <c r="AF225" s="312"/>
      <c r="AG225" s="862"/>
      <c r="AH225" s="862"/>
      <c r="AI225" s="862"/>
      <c r="AJ225" s="862"/>
      <c r="AK225" s="862"/>
      <c r="AL225" s="862"/>
      <c r="AM225" s="862"/>
      <c r="AN225" s="862"/>
      <c r="AO225" s="862"/>
      <c r="AP225" s="862"/>
      <c r="AQ225" s="862"/>
      <c r="AR225" s="862"/>
      <c r="AS225" s="862"/>
      <c r="AT225" s="862"/>
      <c r="AU225" s="862"/>
      <c r="AV225" s="862"/>
      <c r="AW225" s="862"/>
      <c r="AX225" s="862"/>
      <c r="AY225" s="862"/>
      <c r="AZ225" s="862"/>
    </row>
    <row r="226" ht="17.25" customHeight="1">
      <c r="A226" s="424"/>
      <c r="B226" s="860"/>
      <c r="C226" s="424"/>
      <c r="D226" s="424"/>
      <c r="E226" s="424"/>
      <c r="F226" s="424"/>
      <c r="G226" s="772"/>
      <c r="H226" s="861"/>
      <c r="I226" s="426"/>
      <c r="J226" s="424"/>
      <c r="K226" s="424"/>
      <c r="L226" s="427"/>
      <c r="M226" s="424"/>
      <c r="N226" s="424"/>
      <c r="O226" s="427"/>
      <c r="P226" s="424"/>
      <c r="Q226" s="424"/>
      <c r="R226" s="424"/>
      <c r="S226" s="424"/>
      <c r="T226" s="424"/>
      <c r="U226" s="424"/>
      <c r="V226" s="312"/>
      <c r="W226" s="312"/>
      <c r="X226" s="312"/>
      <c r="Y226" s="312"/>
      <c r="Z226" s="312"/>
      <c r="AA226" s="312"/>
      <c r="AB226" s="312"/>
      <c r="AC226" s="312"/>
      <c r="AD226" s="312"/>
      <c r="AE226" s="312"/>
      <c r="AF226" s="312"/>
      <c r="AG226" s="862"/>
      <c r="AH226" s="862"/>
      <c r="AI226" s="862"/>
      <c r="AJ226" s="862"/>
      <c r="AK226" s="862"/>
      <c r="AL226" s="862"/>
      <c r="AM226" s="862"/>
      <c r="AN226" s="862"/>
      <c r="AO226" s="862"/>
      <c r="AP226" s="862"/>
      <c r="AQ226" s="862"/>
      <c r="AR226" s="862"/>
      <c r="AS226" s="862"/>
      <c r="AT226" s="862"/>
      <c r="AU226" s="862"/>
      <c r="AV226" s="862"/>
      <c r="AW226" s="862"/>
      <c r="AX226" s="862"/>
      <c r="AY226" s="862"/>
      <c r="AZ226" s="862"/>
    </row>
    <row r="227" ht="14.25" customHeight="1">
      <c r="A227" s="867"/>
      <c r="B227" s="867"/>
      <c r="C227" s="867"/>
      <c r="D227" s="867"/>
      <c r="E227" s="867"/>
      <c r="F227" s="867"/>
      <c r="G227" s="868"/>
      <c r="H227" s="869"/>
      <c r="I227" s="870"/>
      <c r="J227" s="867"/>
      <c r="K227" s="867"/>
      <c r="L227" s="871"/>
      <c r="M227" s="867"/>
      <c r="N227" s="867"/>
      <c r="O227" s="871"/>
      <c r="P227" s="867"/>
      <c r="Q227" s="867"/>
      <c r="R227" s="867"/>
      <c r="S227" s="867"/>
      <c r="T227" s="867"/>
      <c r="U227" s="867"/>
      <c r="V227" s="854"/>
      <c r="W227" s="854"/>
      <c r="X227" s="854"/>
      <c r="Y227" s="854"/>
      <c r="Z227" s="854"/>
      <c r="AA227" s="854"/>
      <c r="AB227" s="854"/>
      <c r="AC227" s="854"/>
      <c r="AD227" s="854"/>
      <c r="AE227" s="854"/>
      <c r="AF227" s="854"/>
      <c r="AG227" s="856"/>
      <c r="AH227" s="856"/>
      <c r="AI227" s="856"/>
      <c r="AJ227" s="856"/>
      <c r="AK227" s="856"/>
      <c r="AL227" s="856"/>
      <c r="AM227" s="856"/>
      <c r="AN227" s="856"/>
      <c r="AO227" s="856"/>
      <c r="AP227" s="856"/>
      <c r="AQ227" s="856"/>
      <c r="AR227" s="856"/>
      <c r="AS227" s="856"/>
      <c r="AT227" s="856"/>
      <c r="AU227" s="856"/>
      <c r="AV227" s="856"/>
      <c r="AW227" s="856"/>
      <c r="AX227" s="856"/>
      <c r="AY227" s="856"/>
      <c r="AZ227" s="856"/>
    </row>
    <row r="228" ht="14.25" customHeight="1">
      <c r="A228" s="867"/>
      <c r="B228" s="867"/>
      <c r="C228" s="867"/>
      <c r="D228" s="867"/>
      <c r="E228" s="867"/>
      <c r="F228" s="867"/>
      <c r="G228" s="868"/>
      <c r="H228" s="869"/>
      <c r="I228" s="870"/>
      <c r="J228" s="867"/>
      <c r="K228" s="867"/>
      <c r="L228" s="871"/>
      <c r="M228" s="867"/>
      <c r="N228" s="867"/>
      <c r="O228" s="871"/>
      <c r="P228" s="867"/>
      <c r="Q228" s="867"/>
      <c r="R228" s="867"/>
      <c r="S228" s="867"/>
      <c r="T228" s="867"/>
      <c r="U228" s="867"/>
      <c r="V228" s="854"/>
      <c r="W228" s="854"/>
      <c r="X228" s="854"/>
      <c r="Y228" s="854"/>
      <c r="Z228" s="854"/>
      <c r="AA228" s="854"/>
      <c r="AB228" s="854"/>
      <c r="AC228" s="854"/>
      <c r="AD228" s="854"/>
      <c r="AE228" s="854"/>
      <c r="AF228" s="854"/>
      <c r="AG228" s="856"/>
      <c r="AH228" s="856"/>
      <c r="AI228" s="856"/>
      <c r="AJ228" s="856"/>
      <c r="AK228" s="856"/>
      <c r="AL228" s="856"/>
      <c r="AM228" s="856"/>
      <c r="AN228" s="856"/>
      <c r="AO228" s="856"/>
      <c r="AP228" s="856"/>
      <c r="AQ228" s="856"/>
      <c r="AR228" s="856"/>
      <c r="AS228" s="856"/>
      <c r="AT228" s="856"/>
      <c r="AU228" s="856"/>
      <c r="AV228" s="856"/>
      <c r="AW228" s="856"/>
      <c r="AX228" s="856"/>
      <c r="AY228" s="856"/>
      <c r="AZ228" s="856"/>
    </row>
    <row r="229" ht="14.25" customHeight="1">
      <c r="A229" s="867"/>
      <c r="B229" s="867"/>
      <c r="C229" s="867"/>
      <c r="D229" s="867"/>
      <c r="E229" s="867"/>
      <c r="F229" s="867"/>
      <c r="G229" s="868"/>
      <c r="H229" s="869"/>
      <c r="I229" s="870"/>
      <c r="J229" s="867"/>
      <c r="K229" s="867"/>
      <c r="L229" s="871"/>
      <c r="M229" s="867"/>
      <c r="N229" s="867"/>
      <c r="O229" s="871"/>
      <c r="P229" s="867"/>
      <c r="Q229" s="867"/>
      <c r="R229" s="867"/>
      <c r="S229" s="867"/>
      <c r="T229" s="867"/>
      <c r="U229" s="867"/>
      <c r="V229" s="854"/>
      <c r="W229" s="854"/>
      <c r="X229" s="854"/>
      <c r="Y229" s="854"/>
      <c r="Z229" s="854"/>
      <c r="AA229" s="854"/>
      <c r="AB229" s="854"/>
      <c r="AC229" s="854"/>
      <c r="AD229" s="854"/>
      <c r="AE229" s="854"/>
      <c r="AF229" s="854"/>
      <c r="AG229" s="856"/>
      <c r="AH229" s="856"/>
      <c r="AI229" s="856"/>
      <c r="AJ229" s="856"/>
      <c r="AK229" s="856"/>
      <c r="AL229" s="856"/>
      <c r="AM229" s="856"/>
      <c r="AN229" s="856"/>
      <c r="AO229" s="856"/>
      <c r="AP229" s="856"/>
      <c r="AQ229" s="856"/>
      <c r="AR229" s="856"/>
      <c r="AS229" s="856"/>
      <c r="AT229" s="856"/>
      <c r="AU229" s="856"/>
      <c r="AV229" s="856"/>
      <c r="AW229" s="856"/>
      <c r="AX229" s="856"/>
      <c r="AY229" s="856"/>
      <c r="AZ229" s="856"/>
    </row>
    <row r="230" ht="14.25" customHeight="1">
      <c r="A230" s="867"/>
      <c r="B230" s="867"/>
      <c r="C230" s="867"/>
      <c r="D230" s="867"/>
      <c r="E230" s="867"/>
      <c r="F230" s="867"/>
      <c r="G230" s="868"/>
      <c r="H230" s="869"/>
      <c r="I230" s="870"/>
      <c r="J230" s="867"/>
      <c r="K230" s="867"/>
      <c r="L230" s="871"/>
      <c r="M230" s="867"/>
      <c r="N230" s="867"/>
      <c r="O230" s="871"/>
      <c r="P230" s="867"/>
      <c r="Q230" s="867"/>
      <c r="R230" s="867"/>
      <c r="S230" s="867"/>
      <c r="T230" s="867"/>
      <c r="U230" s="867"/>
      <c r="V230" s="854"/>
      <c r="W230" s="854"/>
      <c r="X230" s="854"/>
      <c r="Y230" s="854"/>
      <c r="Z230" s="854"/>
      <c r="AA230" s="854"/>
      <c r="AB230" s="854"/>
      <c r="AC230" s="854"/>
      <c r="AD230" s="854"/>
      <c r="AE230" s="854"/>
      <c r="AF230" s="854"/>
      <c r="AG230" s="856"/>
      <c r="AH230" s="856"/>
      <c r="AI230" s="856"/>
      <c r="AJ230" s="856"/>
      <c r="AK230" s="856"/>
      <c r="AL230" s="856"/>
      <c r="AM230" s="856"/>
      <c r="AN230" s="856"/>
      <c r="AO230" s="856"/>
      <c r="AP230" s="856"/>
      <c r="AQ230" s="856"/>
      <c r="AR230" s="856"/>
      <c r="AS230" s="856"/>
      <c r="AT230" s="856"/>
      <c r="AU230" s="856"/>
      <c r="AV230" s="856"/>
      <c r="AW230" s="856"/>
      <c r="AX230" s="856"/>
      <c r="AY230" s="856"/>
      <c r="AZ230" s="856"/>
    </row>
    <row r="231" ht="14.25" customHeight="1">
      <c r="A231" s="867"/>
      <c r="B231" s="867"/>
      <c r="C231" s="867"/>
      <c r="D231" s="867"/>
      <c r="E231" s="867"/>
      <c r="F231" s="867"/>
      <c r="G231" s="868"/>
      <c r="H231" s="869"/>
      <c r="I231" s="870"/>
      <c r="J231" s="867"/>
      <c r="K231" s="867"/>
      <c r="L231" s="871"/>
      <c r="M231" s="867"/>
      <c r="N231" s="867"/>
      <c r="O231" s="871"/>
      <c r="P231" s="867"/>
      <c r="Q231" s="867"/>
      <c r="R231" s="867"/>
      <c r="S231" s="867"/>
      <c r="T231" s="867"/>
      <c r="U231" s="867"/>
      <c r="V231" s="854"/>
      <c r="W231" s="854"/>
      <c r="X231" s="854"/>
      <c r="Y231" s="854"/>
      <c r="Z231" s="854"/>
      <c r="AA231" s="854"/>
      <c r="AB231" s="854"/>
      <c r="AC231" s="854"/>
      <c r="AD231" s="854"/>
      <c r="AE231" s="854"/>
      <c r="AF231" s="854"/>
      <c r="AG231" s="856"/>
      <c r="AH231" s="856"/>
      <c r="AI231" s="856"/>
      <c r="AJ231" s="856"/>
      <c r="AK231" s="856"/>
      <c r="AL231" s="856"/>
      <c r="AM231" s="856"/>
      <c r="AN231" s="856"/>
      <c r="AO231" s="856"/>
      <c r="AP231" s="856"/>
      <c r="AQ231" s="856"/>
      <c r="AR231" s="856"/>
      <c r="AS231" s="856"/>
      <c r="AT231" s="856"/>
      <c r="AU231" s="856"/>
      <c r="AV231" s="856"/>
      <c r="AW231" s="856"/>
      <c r="AX231" s="856"/>
      <c r="AY231" s="856"/>
      <c r="AZ231" s="856"/>
    </row>
    <row r="232" ht="14.25" customHeight="1">
      <c r="A232" s="867"/>
      <c r="B232" s="867"/>
      <c r="C232" s="867"/>
      <c r="D232" s="867"/>
      <c r="E232" s="867"/>
      <c r="F232" s="867"/>
      <c r="G232" s="868"/>
      <c r="H232" s="869"/>
      <c r="I232" s="870"/>
      <c r="J232" s="867"/>
      <c r="K232" s="867"/>
      <c r="L232" s="871"/>
      <c r="M232" s="867"/>
      <c r="N232" s="867"/>
      <c r="O232" s="871"/>
      <c r="P232" s="867"/>
      <c r="Q232" s="867"/>
      <c r="R232" s="867"/>
      <c r="S232" s="867"/>
      <c r="T232" s="867"/>
      <c r="U232" s="867"/>
      <c r="V232" s="854"/>
      <c r="W232" s="854"/>
      <c r="X232" s="854"/>
      <c r="Y232" s="854"/>
      <c r="Z232" s="854"/>
      <c r="AA232" s="854"/>
      <c r="AB232" s="854"/>
      <c r="AC232" s="854"/>
      <c r="AD232" s="854"/>
      <c r="AE232" s="854"/>
      <c r="AF232" s="854"/>
      <c r="AG232" s="856"/>
      <c r="AH232" s="856"/>
      <c r="AI232" s="856"/>
      <c r="AJ232" s="856"/>
      <c r="AK232" s="856"/>
      <c r="AL232" s="856"/>
      <c r="AM232" s="856"/>
      <c r="AN232" s="856"/>
      <c r="AO232" s="856"/>
      <c r="AP232" s="856"/>
      <c r="AQ232" s="856"/>
      <c r="AR232" s="856"/>
      <c r="AS232" s="856"/>
      <c r="AT232" s="856"/>
      <c r="AU232" s="856"/>
      <c r="AV232" s="856"/>
      <c r="AW232" s="856"/>
      <c r="AX232" s="856"/>
      <c r="AY232" s="856"/>
      <c r="AZ232" s="856"/>
    </row>
    <row r="233" ht="14.25" customHeight="1">
      <c r="A233" s="867"/>
      <c r="B233" s="867"/>
      <c r="C233" s="867"/>
      <c r="D233" s="867"/>
      <c r="E233" s="867"/>
      <c r="F233" s="867"/>
      <c r="G233" s="868"/>
      <c r="H233" s="869"/>
      <c r="I233" s="870"/>
      <c r="J233" s="867"/>
      <c r="K233" s="867"/>
      <c r="L233" s="871"/>
      <c r="M233" s="867"/>
      <c r="N233" s="867"/>
      <c r="O233" s="871"/>
      <c r="P233" s="867"/>
      <c r="Q233" s="867"/>
      <c r="R233" s="867"/>
      <c r="S233" s="867"/>
      <c r="T233" s="867"/>
      <c r="U233" s="867"/>
      <c r="V233" s="854"/>
      <c r="W233" s="854"/>
      <c r="X233" s="854"/>
      <c r="Y233" s="854"/>
      <c r="Z233" s="854"/>
      <c r="AA233" s="854"/>
      <c r="AB233" s="854"/>
      <c r="AC233" s="854"/>
      <c r="AD233" s="854"/>
      <c r="AE233" s="854"/>
      <c r="AF233" s="854"/>
      <c r="AG233" s="856"/>
      <c r="AH233" s="856"/>
      <c r="AI233" s="856"/>
      <c r="AJ233" s="856"/>
      <c r="AK233" s="856"/>
      <c r="AL233" s="856"/>
      <c r="AM233" s="856"/>
      <c r="AN233" s="856"/>
      <c r="AO233" s="856"/>
      <c r="AP233" s="856"/>
      <c r="AQ233" s="856"/>
      <c r="AR233" s="856"/>
      <c r="AS233" s="856"/>
      <c r="AT233" s="856"/>
      <c r="AU233" s="856"/>
      <c r="AV233" s="856"/>
      <c r="AW233" s="856"/>
      <c r="AX233" s="856"/>
      <c r="AY233" s="856"/>
      <c r="AZ233" s="856"/>
    </row>
    <row r="234" ht="14.25" customHeight="1">
      <c r="A234" s="867"/>
      <c r="B234" s="867"/>
      <c r="C234" s="867"/>
      <c r="D234" s="867"/>
      <c r="E234" s="867"/>
      <c r="F234" s="867"/>
      <c r="G234" s="868"/>
      <c r="H234" s="869"/>
      <c r="I234" s="870"/>
      <c r="J234" s="867"/>
      <c r="K234" s="867"/>
      <c r="L234" s="871"/>
      <c r="M234" s="867"/>
      <c r="N234" s="867"/>
      <c r="O234" s="871"/>
      <c r="P234" s="867"/>
      <c r="Q234" s="867"/>
      <c r="R234" s="867"/>
      <c r="S234" s="867"/>
      <c r="T234" s="867"/>
      <c r="U234" s="867"/>
      <c r="V234" s="854"/>
      <c r="W234" s="854"/>
      <c r="X234" s="854"/>
      <c r="Y234" s="854"/>
      <c r="Z234" s="854"/>
      <c r="AA234" s="854"/>
      <c r="AB234" s="854"/>
      <c r="AC234" s="854"/>
      <c r="AD234" s="854"/>
      <c r="AE234" s="854"/>
      <c r="AF234" s="854"/>
      <c r="AG234" s="856"/>
      <c r="AH234" s="856"/>
      <c r="AI234" s="856"/>
      <c r="AJ234" s="856"/>
      <c r="AK234" s="856"/>
      <c r="AL234" s="856"/>
      <c r="AM234" s="856"/>
      <c r="AN234" s="856"/>
      <c r="AO234" s="856"/>
      <c r="AP234" s="856"/>
      <c r="AQ234" s="856"/>
      <c r="AR234" s="856"/>
      <c r="AS234" s="856"/>
      <c r="AT234" s="856"/>
      <c r="AU234" s="856"/>
      <c r="AV234" s="856"/>
      <c r="AW234" s="856"/>
      <c r="AX234" s="856"/>
      <c r="AY234" s="856"/>
      <c r="AZ234" s="856"/>
    </row>
    <row r="235" ht="14.25" customHeight="1">
      <c r="A235" s="867"/>
      <c r="B235" s="867"/>
      <c r="C235" s="867"/>
      <c r="D235" s="867"/>
      <c r="E235" s="867"/>
      <c r="F235" s="867"/>
      <c r="G235" s="868"/>
      <c r="H235" s="869"/>
      <c r="I235" s="870"/>
      <c r="J235" s="867"/>
      <c r="K235" s="867"/>
      <c r="L235" s="871"/>
      <c r="M235" s="867"/>
      <c r="N235" s="867"/>
      <c r="O235" s="871"/>
      <c r="P235" s="867"/>
      <c r="Q235" s="867"/>
      <c r="R235" s="867"/>
      <c r="S235" s="867"/>
      <c r="T235" s="867"/>
      <c r="U235" s="867"/>
      <c r="V235" s="854"/>
      <c r="W235" s="854"/>
      <c r="X235" s="854"/>
      <c r="Y235" s="854"/>
      <c r="Z235" s="854"/>
      <c r="AA235" s="854"/>
      <c r="AB235" s="854"/>
      <c r="AC235" s="854"/>
      <c r="AD235" s="854"/>
      <c r="AE235" s="854"/>
      <c r="AF235" s="854"/>
      <c r="AG235" s="856"/>
      <c r="AH235" s="856"/>
      <c r="AI235" s="856"/>
      <c r="AJ235" s="856"/>
      <c r="AK235" s="856"/>
      <c r="AL235" s="856"/>
      <c r="AM235" s="856"/>
      <c r="AN235" s="856"/>
      <c r="AO235" s="856"/>
      <c r="AP235" s="856"/>
      <c r="AQ235" s="856"/>
      <c r="AR235" s="856"/>
      <c r="AS235" s="856"/>
      <c r="AT235" s="856"/>
      <c r="AU235" s="856"/>
      <c r="AV235" s="856"/>
      <c r="AW235" s="856"/>
      <c r="AX235" s="856"/>
      <c r="AY235" s="856"/>
      <c r="AZ235" s="856"/>
    </row>
    <row r="236" ht="14.25" customHeight="1">
      <c r="A236" s="867"/>
      <c r="B236" s="867"/>
      <c r="C236" s="867"/>
      <c r="D236" s="867"/>
      <c r="E236" s="867"/>
      <c r="F236" s="867"/>
      <c r="G236" s="868"/>
      <c r="H236" s="869"/>
      <c r="I236" s="870"/>
      <c r="J236" s="867"/>
      <c r="K236" s="867"/>
      <c r="L236" s="871"/>
      <c r="M236" s="867"/>
      <c r="N236" s="867"/>
      <c r="O236" s="871"/>
      <c r="P236" s="867"/>
      <c r="Q236" s="867"/>
      <c r="R236" s="867"/>
      <c r="S236" s="867"/>
      <c r="T236" s="867"/>
      <c r="U236" s="867"/>
      <c r="V236" s="854"/>
      <c r="W236" s="854"/>
      <c r="X236" s="854"/>
      <c r="Y236" s="854"/>
      <c r="Z236" s="854"/>
      <c r="AA236" s="854"/>
      <c r="AB236" s="854"/>
      <c r="AC236" s="854"/>
      <c r="AD236" s="854"/>
      <c r="AE236" s="854"/>
      <c r="AF236" s="854"/>
      <c r="AG236" s="856"/>
      <c r="AH236" s="856"/>
      <c r="AI236" s="856"/>
      <c r="AJ236" s="856"/>
      <c r="AK236" s="856"/>
      <c r="AL236" s="856"/>
      <c r="AM236" s="856"/>
      <c r="AN236" s="856"/>
      <c r="AO236" s="856"/>
      <c r="AP236" s="856"/>
      <c r="AQ236" s="856"/>
      <c r="AR236" s="856"/>
      <c r="AS236" s="856"/>
      <c r="AT236" s="856"/>
      <c r="AU236" s="856"/>
      <c r="AV236" s="856"/>
      <c r="AW236" s="856"/>
      <c r="AX236" s="856"/>
      <c r="AY236" s="856"/>
      <c r="AZ236" s="856"/>
    </row>
    <row r="237" ht="14.25" customHeight="1">
      <c r="A237" s="867"/>
      <c r="B237" s="867"/>
      <c r="C237" s="867"/>
      <c r="D237" s="867"/>
      <c r="E237" s="867"/>
      <c r="F237" s="867"/>
      <c r="G237" s="868"/>
      <c r="H237" s="869"/>
      <c r="I237" s="870"/>
      <c r="J237" s="867"/>
      <c r="K237" s="867"/>
      <c r="L237" s="871"/>
      <c r="M237" s="867"/>
      <c r="N237" s="867"/>
      <c r="O237" s="871"/>
      <c r="P237" s="867"/>
      <c r="Q237" s="867"/>
      <c r="R237" s="867"/>
      <c r="S237" s="867"/>
      <c r="T237" s="867"/>
      <c r="U237" s="867"/>
      <c r="V237" s="854"/>
      <c r="W237" s="854"/>
      <c r="X237" s="854"/>
      <c r="Y237" s="854"/>
      <c r="Z237" s="854"/>
      <c r="AA237" s="854"/>
      <c r="AB237" s="854"/>
      <c r="AC237" s="854"/>
      <c r="AD237" s="854"/>
      <c r="AE237" s="854"/>
      <c r="AF237" s="854"/>
      <c r="AG237" s="856"/>
      <c r="AH237" s="856"/>
      <c r="AI237" s="856"/>
      <c r="AJ237" s="856"/>
      <c r="AK237" s="856"/>
      <c r="AL237" s="856"/>
      <c r="AM237" s="856"/>
      <c r="AN237" s="856"/>
      <c r="AO237" s="856"/>
      <c r="AP237" s="856"/>
      <c r="AQ237" s="856"/>
      <c r="AR237" s="856"/>
      <c r="AS237" s="856"/>
      <c r="AT237" s="856"/>
      <c r="AU237" s="856"/>
      <c r="AV237" s="856"/>
      <c r="AW237" s="856"/>
      <c r="AX237" s="856"/>
      <c r="AY237" s="856"/>
      <c r="AZ237" s="856"/>
    </row>
    <row r="238" ht="14.25" customHeight="1">
      <c r="A238" s="867"/>
      <c r="B238" s="867"/>
      <c r="C238" s="867"/>
      <c r="D238" s="867"/>
      <c r="E238" s="867"/>
      <c r="F238" s="867"/>
      <c r="G238" s="868"/>
      <c r="H238" s="869"/>
      <c r="I238" s="870"/>
      <c r="J238" s="867"/>
      <c r="K238" s="867"/>
      <c r="L238" s="871"/>
      <c r="M238" s="867"/>
      <c r="N238" s="867"/>
      <c r="O238" s="871"/>
      <c r="P238" s="867"/>
      <c r="Q238" s="867"/>
      <c r="R238" s="867"/>
      <c r="S238" s="867"/>
      <c r="T238" s="867"/>
      <c r="U238" s="867"/>
      <c r="V238" s="854"/>
      <c r="W238" s="854"/>
      <c r="X238" s="854"/>
      <c r="Y238" s="854"/>
      <c r="Z238" s="854"/>
      <c r="AA238" s="854"/>
      <c r="AB238" s="854"/>
      <c r="AC238" s="854"/>
      <c r="AD238" s="854"/>
      <c r="AE238" s="854"/>
      <c r="AF238" s="854"/>
      <c r="AG238" s="856"/>
      <c r="AH238" s="856"/>
      <c r="AI238" s="856"/>
      <c r="AJ238" s="856"/>
      <c r="AK238" s="856"/>
      <c r="AL238" s="856"/>
      <c r="AM238" s="856"/>
      <c r="AN238" s="856"/>
      <c r="AO238" s="856"/>
      <c r="AP238" s="856"/>
      <c r="AQ238" s="856"/>
      <c r="AR238" s="856"/>
      <c r="AS238" s="856"/>
      <c r="AT238" s="856"/>
      <c r="AU238" s="856"/>
      <c r="AV238" s="856"/>
      <c r="AW238" s="856"/>
      <c r="AX238" s="856"/>
      <c r="AY238" s="856"/>
      <c r="AZ238" s="856"/>
    </row>
    <row r="239" ht="14.25" customHeight="1">
      <c r="A239" s="867"/>
      <c r="B239" s="867"/>
      <c r="C239" s="867"/>
      <c r="D239" s="867"/>
      <c r="E239" s="867"/>
      <c r="F239" s="867"/>
      <c r="G239" s="868"/>
      <c r="H239" s="869"/>
      <c r="I239" s="870"/>
      <c r="J239" s="867"/>
      <c r="K239" s="867"/>
      <c r="L239" s="871"/>
      <c r="M239" s="867"/>
      <c r="N239" s="867"/>
      <c r="O239" s="871"/>
      <c r="P239" s="867"/>
      <c r="Q239" s="867"/>
      <c r="R239" s="867"/>
      <c r="S239" s="867"/>
      <c r="T239" s="867"/>
      <c r="U239" s="867"/>
      <c r="V239" s="854"/>
      <c r="W239" s="854"/>
      <c r="X239" s="854"/>
      <c r="Y239" s="854"/>
      <c r="Z239" s="854"/>
      <c r="AA239" s="854"/>
      <c r="AB239" s="854"/>
      <c r="AC239" s="854"/>
      <c r="AD239" s="854"/>
      <c r="AE239" s="854"/>
      <c r="AF239" s="854"/>
      <c r="AG239" s="856"/>
      <c r="AH239" s="856"/>
      <c r="AI239" s="856"/>
      <c r="AJ239" s="856"/>
      <c r="AK239" s="856"/>
      <c r="AL239" s="856"/>
      <c r="AM239" s="856"/>
      <c r="AN239" s="856"/>
      <c r="AO239" s="856"/>
      <c r="AP239" s="856"/>
      <c r="AQ239" s="856"/>
      <c r="AR239" s="856"/>
      <c r="AS239" s="856"/>
      <c r="AT239" s="856"/>
      <c r="AU239" s="856"/>
      <c r="AV239" s="856"/>
      <c r="AW239" s="856"/>
      <c r="AX239" s="856"/>
      <c r="AY239" s="856"/>
      <c r="AZ239" s="856"/>
    </row>
    <row r="240" ht="14.25" customHeight="1">
      <c r="A240" s="867"/>
      <c r="B240" s="867"/>
      <c r="C240" s="867"/>
      <c r="D240" s="867"/>
      <c r="E240" s="867"/>
      <c r="F240" s="867"/>
      <c r="G240" s="868"/>
      <c r="H240" s="869"/>
      <c r="I240" s="870"/>
      <c r="J240" s="867"/>
      <c r="K240" s="867"/>
      <c r="L240" s="871"/>
      <c r="M240" s="867"/>
      <c r="N240" s="867"/>
      <c r="O240" s="871"/>
      <c r="P240" s="867"/>
      <c r="Q240" s="867"/>
      <c r="R240" s="867"/>
      <c r="S240" s="867"/>
      <c r="T240" s="867"/>
      <c r="U240" s="867"/>
      <c r="V240" s="854"/>
      <c r="W240" s="854"/>
      <c r="X240" s="854"/>
      <c r="Y240" s="854"/>
      <c r="Z240" s="854"/>
      <c r="AA240" s="854"/>
      <c r="AB240" s="854"/>
      <c r="AC240" s="854"/>
      <c r="AD240" s="854"/>
      <c r="AE240" s="854"/>
      <c r="AF240" s="854"/>
      <c r="AG240" s="856"/>
      <c r="AH240" s="856"/>
      <c r="AI240" s="856"/>
      <c r="AJ240" s="856"/>
      <c r="AK240" s="856"/>
      <c r="AL240" s="856"/>
      <c r="AM240" s="856"/>
      <c r="AN240" s="856"/>
      <c r="AO240" s="856"/>
      <c r="AP240" s="856"/>
      <c r="AQ240" s="856"/>
      <c r="AR240" s="856"/>
      <c r="AS240" s="856"/>
      <c r="AT240" s="856"/>
      <c r="AU240" s="856"/>
      <c r="AV240" s="856"/>
      <c r="AW240" s="856"/>
      <c r="AX240" s="856"/>
      <c r="AY240" s="856"/>
      <c r="AZ240" s="856"/>
    </row>
    <row r="241" ht="14.25" customHeight="1">
      <c r="A241" s="867"/>
      <c r="B241" s="867"/>
      <c r="C241" s="867"/>
      <c r="D241" s="867"/>
      <c r="E241" s="867"/>
      <c r="F241" s="867"/>
      <c r="G241" s="868"/>
      <c r="H241" s="869"/>
      <c r="I241" s="870"/>
      <c r="J241" s="867"/>
      <c r="K241" s="867"/>
      <c r="L241" s="871"/>
      <c r="M241" s="867"/>
      <c r="N241" s="867"/>
      <c r="O241" s="871"/>
      <c r="P241" s="867"/>
      <c r="Q241" s="867"/>
      <c r="R241" s="867"/>
      <c r="S241" s="867"/>
      <c r="T241" s="867"/>
      <c r="U241" s="867"/>
      <c r="V241" s="854"/>
      <c r="W241" s="854"/>
      <c r="X241" s="854"/>
      <c r="Y241" s="854"/>
      <c r="Z241" s="854"/>
      <c r="AA241" s="854"/>
      <c r="AB241" s="854"/>
      <c r="AC241" s="854"/>
      <c r="AD241" s="854"/>
      <c r="AE241" s="854"/>
      <c r="AF241" s="854"/>
      <c r="AG241" s="856"/>
      <c r="AH241" s="856"/>
      <c r="AI241" s="856"/>
      <c r="AJ241" s="856"/>
      <c r="AK241" s="856"/>
      <c r="AL241" s="856"/>
      <c r="AM241" s="856"/>
      <c r="AN241" s="856"/>
      <c r="AO241" s="856"/>
      <c r="AP241" s="856"/>
      <c r="AQ241" s="856"/>
      <c r="AR241" s="856"/>
      <c r="AS241" s="856"/>
      <c r="AT241" s="856"/>
      <c r="AU241" s="856"/>
      <c r="AV241" s="856"/>
      <c r="AW241" s="856"/>
      <c r="AX241" s="856"/>
      <c r="AY241" s="856"/>
      <c r="AZ241" s="856"/>
    </row>
    <row r="242" ht="14.25" customHeight="1">
      <c r="A242" s="867"/>
      <c r="B242" s="867"/>
      <c r="C242" s="867"/>
      <c r="D242" s="867"/>
      <c r="E242" s="867"/>
      <c r="F242" s="867"/>
      <c r="G242" s="868"/>
      <c r="H242" s="869"/>
      <c r="I242" s="870"/>
      <c r="J242" s="867"/>
      <c r="K242" s="867"/>
      <c r="L242" s="871"/>
      <c r="M242" s="867"/>
      <c r="N242" s="867"/>
      <c r="O242" s="871"/>
      <c r="P242" s="867"/>
      <c r="Q242" s="867"/>
      <c r="R242" s="867"/>
      <c r="S242" s="867"/>
      <c r="T242" s="867"/>
      <c r="U242" s="867"/>
      <c r="V242" s="854"/>
      <c r="W242" s="854"/>
      <c r="X242" s="854"/>
      <c r="Y242" s="854"/>
      <c r="Z242" s="854"/>
      <c r="AA242" s="854"/>
      <c r="AB242" s="854"/>
      <c r="AC242" s="854"/>
      <c r="AD242" s="854"/>
      <c r="AE242" s="854"/>
      <c r="AF242" s="854"/>
      <c r="AG242" s="856"/>
      <c r="AH242" s="856"/>
      <c r="AI242" s="856"/>
      <c r="AJ242" s="856"/>
      <c r="AK242" s="856"/>
      <c r="AL242" s="856"/>
      <c r="AM242" s="856"/>
      <c r="AN242" s="856"/>
      <c r="AO242" s="856"/>
      <c r="AP242" s="856"/>
      <c r="AQ242" s="856"/>
      <c r="AR242" s="856"/>
      <c r="AS242" s="856"/>
      <c r="AT242" s="856"/>
      <c r="AU242" s="856"/>
      <c r="AV242" s="856"/>
      <c r="AW242" s="856"/>
      <c r="AX242" s="856"/>
      <c r="AY242" s="856"/>
      <c r="AZ242" s="856"/>
    </row>
    <row r="243" ht="14.25" customHeight="1">
      <c r="A243" s="867"/>
      <c r="B243" s="867"/>
      <c r="C243" s="867"/>
      <c r="D243" s="867"/>
      <c r="E243" s="867"/>
      <c r="F243" s="867"/>
      <c r="G243" s="868"/>
      <c r="H243" s="869"/>
      <c r="I243" s="870"/>
      <c r="J243" s="867"/>
      <c r="K243" s="867"/>
      <c r="L243" s="871"/>
      <c r="M243" s="867"/>
      <c r="N243" s="867"/>
      <c r="O243" s="871"/>
      <c r="P243" s="867"/>
      <c r="Q243" s="867"/>
      <c r="R243" s="867"/>
      <c r="S243" s="867"/>
      <c r="T243" s="867"/>
      <c r="U243" s="867"/>
      <c r="V243" s="854"/>
      <c r="W243" s="854"/>
      <c r="X243" s="854"/>
      <c r="Y243" s="854"/>
      <c r="Z243" s="854"/>
      <c r="AA243" s="854"/>
      <c r="AB243" s="854"/>
      <c r="AC243" s="854"/>
      <c r="AD243" s="854"/>
      <c r="AE243" s="854"/>
      <c r="AF243" s="854"/>
      <c r="AG243" s="856"/>
      <c r="AH243" s="856"/>
      <c r="AI243" s="856"/>
      <c r="AJ243" s="856"/>
      <c r="AK243" s="856"/>
      <c r="AL243" s="856"/>
      <c r="AM243" s="856"/>
      <c r="AN243" s="856"/>
      <c r="AO243" s="856"/>
      <c r="AP243" s="856"/>
      <c r="AQ243" s="856"/>
      <c r="AR243" s="856"/>
      <c r="AS243" s="856"/>
      <c r="AT243" s="856"/>
      <c r="AU243" s="856"/>
      <c r="AV243" s="856"/>
      <c r="AW243" s="856"/>
      <c r="AX243" s="856"/>
      <c r="AY243" s="856"/>
      <c r="AZ243" s="856"/>
    </row>
    <row r="244" ht="14.25" customHeight="1">
      <c r="A244" s="867"/>
      <c r="B244" s="867"/>
      <c r="C244" s="867"/>
      <c r="D244" s="867"/>
      <c r="E244" s="867"/>
      <c r="F244" s="867"/>
      <c r="G244" s="868"/>
      <c r="H244" s="869"/>
      <c r="I244" s="870"/>
      <c r="J244" s="867"/>
      <c r="K244" s="867"/>
      <c r="L244" s="871"/>
      <c r="M244" s="867"/>
      <c r="N244" s="867"/>
      <c r="O244" s="871"/>
      <c r="P244" s="867"/>
      <c r="Q244" s="867"/>
      <c r="R244" s="867"/>
      <c r="S244" s="867"/>
      <c r="T244" s="867"/>
      <c r="U244" s="867"/>
      <c r="V244" s="854"/>
      <c r="W244" s="854"/>
      <c r="X244" s="854"/>
      <c r="Y244" s="854"/>
      <c r="Z244" s="854"/>
      <c r="AA244" s="854"/>
      <c r="AB244" s="854"/>
      <c r="AC244" s="854"/>
      <c r="AD244" s="854"/>
      <c r="AE244" s="854"/>
      <c r="AF244" s="854"/>
      <c r="AG244" s="856"/>
      <c r="AH244" s="856"/>
      <c r="AI244" s="856"/>
      <c r="AJ244" s="856"/>
      <c r="AK244" s="856"/>
      <c r="AL244" s="856"/>
      <c r="AM244" s="856"/>
      <c r="AN244" s="856"/>
      <c r="AO244" s="856"/>
      <c r="AP244" s="856"/>
      <c r="AQ244" s="856"/>
      <c r="AR244" s="856"/>
      <c r="AS244" s="856"/>
      <c r="AT244" s="856"/>
      <c r="AU244" s="856"/>
      <c r="AV244" s="856"/>
      <c r="AW244" s="856"/>
      <c r="AX244" s="856"/>
      <c r="AY244" s="856"/>
      <c r="AZ244" s="856"/>
    </row>
    <row r="245" ht="14.25" customHeight="1">
      <c r="A245" s="867"/>
      <c r="B245" s="867"/>
      <c r="C245" s="867"/>
      <c r="D245" s="867"/>
      <c r="E245" s="867"/>
      <c r="F245" s="867"/>
      <c r="G245" s="868"/>
      <c r="H245" s="869"/>
      <c r="I245" s="870"/>
      <c r="J245" s="867"/>
      <c r="K245" s="867"/>
      <c r="L245" s="871"/>
      <c r="M245" s="867"/>
      <c r="N245" s="867"/>
      <c r="O245" s="871"/>
      <c r="P245" s="867"/>
      <c r="Q245" s="867"/>
      <c r="R245" s="867"/>
      <c r="S245" s="867"/>
      <c r="T245" s="867"/>
      <c r="U245" s="867"/>
      <c r="V245" s="854"/>
      <c r="W245" s="854"/>
      <c r="X245" s="854"/>
      <c r="Y245" s="854"/>
      <c r="Z245" s="854"/>
      <c r="AA245" s="854"/>
      <c r="AB245" s="854"/>
      <c r="AC245" s="854"/>
      <c r="AD245" s="854"/>
      <c r="AE245" s="854"/>
      <c r="AF245" s="854"/>
      <c r="AG245" s="856"/>
      <c r="AH245" s="856"/>
      <c r="AI245" s="856"/>
      <c r="AJ245" s="856"/>
      <c r="AK245" s="856"/>
      <c r="AL245" s="856"/>
      <c r="AM245" s="856"/>
      <c r="AN245" s="856"/>
      <c r="AO245" s="856"/>
      <c r="AP245" s="856"/>
      <c r="AQ245" s="856"/>
      <c r="AR245" s="856"/>
      <c r="AS245" s="856"/>
      <c r="AT245" s="856"/>
      <c r="AU245" s="856"/>
      <c r="AV245" s="856"/>
      <c r="AW245" s="856"/>
      <c r="AX245" s="856"/>
      <c r="AY245" s="856"/>
      <c r="AZ245" s="856"/>
    </row>
    <row r="246" ht="14.25" customHeight="1">
      <c r="A246" s="867"/>
      <c r="B246" s="867"/>
      <c r="C246" s="867"/>
      <c r="D246" s="867"/>
      <c r="E246" s="867"/>
      <c r="F246" s="867"/>
      <c r="G246" s="868"/>
      <c r="H246" s="869"/>
      <c r="I246" s="870"/>
      <c r="J246" s="867"/>
      <c r="K246" s="867"/>
      <c r="L246" s="871"/>
      <c r="M246" s="867"/>
      <c r="N246" s="867"/>
      <c r="O246" s="871"/>
      <c r="P246" s="867"/>
      <c r="Q246" s="867"/>
      <c r="R246" s="867"/>
      <c r="S246" s="867"/>
      <c r="T246" s="867"/>
      <c r="U246" s="867"/>
      <c r="V246" s="854"/>
      <c r="W246" s="854"/>
      <c r="X246" s="854"/>
      <c r="Y246" s="854"/>
      <c r="Z246" s="854"/>
      <c r="AA246" s="854"/>
      <c r="AB246" s="854"/>
      <c r="AC246" s="854"/>
      <c r="AD246" s="854"/>
      <c r="AE246" s="854"/>
      <c r="AF246" s="854"/>
      <c r="AG246" s="856"/>
      <c r="AH246" s="856"/>
      <c r="AI246" s="856"/>
      <c r="AJ246" s="856"/>
      <c r="AK246" s="856"/>
      <c r="AL246" s="856"/>
      <c r="AM246" s="856"/>
      <c r="AN246" s="856"/>
      <c r="AO246" s="856"/>
      <c r="AP246" s="856"/>
      <c r="AQ246" s="856"/>
      <c r="AR246" s="856"/>
      <c r="AS246" s="856"/>
      <c r="AT246" s="856"/>
      <c r="AU246" s="856"/>
      <c r="AV246" s="856"/>
      <c r="AW246" s="856"/>
      <c r="AX246" s="856"/>
      <c r="AY246" s="856"/>
      <c r="AZ246" s="856"/>
    </row>
    <row r="247" ht="14.25" customHeight="1">
      <c r="A247" s="867"/>
      <c r="B247" s="867"/>
      <c r="C247" s="867"/>
      <c r="D247" s="867"/>
      <c r="E247" s="867"/>
      <c r="F247" s="867"/>
      <c r="G247" s="868"/>
      <c r="H247" s="869"/>
      <c r="I247" s="870"/>
      <c r="J247" s="867"/>
      <c r="K247" s="867"/>
      <c r="L247" s="871"/>
      <c r="M247" s="867"/>
      <c r="N247" s="867"/>
      <c r="O247" s="871"/>
      <c r="P247" s="867"/>
      <c r="Q247" s="867"/>
      <c r="R247" s="867"/>
      <c r="S247" s="867"/>
      <c r="T247" s="867"/>
      <c r="U247" s="867"/>
      <c r="V247" s="854"/>
      <c r="W247" s="854"/>
      <c r="X247" s="854"/>
      <c r="Y247" s="854"/>
      <c r="Z247" s="854"/>
      <c r="AA247" s="854"/>
      <c r="AB247" s="854"/>
      <c r="AC247" s="854"/>
      <c r="AD247" s="854"/>
      <c r="AE247" s="854"/>
      <c r="AF247" s="854"/>
      <c r="AG247" s="856"/>
      <c r="AH247" s="856"/>
      <c r="AI247" s="856"/>
      <c r="AJ247" s="856"/>
      <c r="AK247" s="856"/>
      <c r="AL247" s="856"/>
      <c r="AM247" s="856"/>
      <c r="AN247" s="856"/>
      <c r="AO247" s="856"/>
      <c r="AP247" s="856"/>
      <c r="AQ247" s="856"/>
      <c r="AR247" s="856"/>
      <c r="AS247" s="856"/>
      <c r="AT247" s="856"/>
      <c r="AU247" s="856"/>
      <c r="AV247" s="856"/>
      <c r="AW247" s="856"/>
      <c r="AX247" s="856"/>
      <c r="AY247" s="856"/>
      <c r="AZ247" s="856"/>
    </row>
    <row r="248" ht="14.25" customHeight="1">
      <c r="A248" s="867"/>
      <c r="B248" s="867"/>
      <c r="C248" s="867"/>
      <c r="D248" s="867"/>
      <c r="E248" s="867"/>
      <c r="F248" s="867"/>
      <c r="G248" s="868"/>
      <c r="H248" s="869"/>
      <c r="I248" s="870"/>
      <c r="J248" s="867"/>
      <c r="K248" s="867"/>
      <c r="L248" s="871"/>
      <c r="M248" s="867"/>
      <c r="N248" s="867"/>
      <c r="O248" s="871"/>
      <c r="P248" s="867"/>
      <c r="Q248" s="867"/>
      <c r="R248" s="867"/>
      <c r="S248" s="867"/>
      <c r="T248" s="867"/>
      <c r="U248" s="867"/>
      <c r="V248" s="854"/>
      <c r="W248" s="854"/>
      <c r="X248" s="854"/>
      <c r="Y248" s="854"/>
      <c r="Z248" s="854"/>
      <c r="AA248" s="854"/>
      <c r="AB248" s="854"/>
      <c r="AC248" s="854"/>
      <c r="AD248" s="854"/>
      <c r="AE248" s="854"/>
      <c r="AF248" s="854"/>
      <c r="AG248" s="856"/>
      <c r="AH248" s="856"/>
      <c r="AI248" s="856"/>
      <c r="AJ248" s="856"/>
      <c r="AK248" s="856"/>
      <c r="AL248" s="856"/>
      <c r="AM248" s="856"/>
      <c r="AN248" s="856"/>
      <c r="AO248" s="856"/>
      <c r="AP248" s="856"/>
      <c r="AQ248" s="856"/>
      <c r="AR248" s="856"/>
      <c r="AS248" s="856"/>
      <c r="AT248" s="856"/>
      <c r="AU248" s="856"/>
      <c r="AV248" s="856"/>
      <c r="AW248" s="856"/>
      <c r="AX248" s="856"/>
      <c r="AY248" s="856"/>
      <c r="AZ248" s="856"/>
    </row>
    <row r="249" ht="14.25" customHeight="1">
      <c r="A249" s="867"/>
      <c r="B249" s="867"/>
      <c r="C249" s="867"/>
      <c r="D249" s="867"/>
      <c r="E249" s="867"/>
      <c r="F249" s="867"/>
      <c r="G249" s="868"/>
      <c r="H249" s="869"/>
      <c r="I249" s="870"/>
      <c r="J249" s="867"/>
      <c r="K249" s="867"/>
      <c r="L249" s="871"/>
      <c r="M249" s="867"/>
      <c r="N249" s="867"/>
      <c r="O249" s="871"/>
      <c r="P249" s="867"/>
      <c r="Q249" s="867"/>
      <c r="R249" s="867"/>
      <c r="S249" s="867"/>
      <c r="T249" s="867"/>
      <c r="U249" s="867"/>
      <c r="V249" s="854"/>
      <c r="W249" s="854"/>
      <c r="X249" s="854"/>
      <c r="Y249" s="854"/>
      <c r="Z249" s="854"/>
      <c r="AA249" s="854"/>
      <c r="AB249" s="854"/>
      <c r="AC249" s="854"/>
      <c r="AD249" s="854"/>
      <c r="AE249" s="854"/>
      <c r="AF249" s="854"/>
      <c r="AG249" s="856"/>
      <c r="AH249" s="856"/>
      <c r="AI249" s="856"/>
      <c r="AJ249" s="856"/>
      <c r="AK249" s="856"/>
      <c r="AL249" s="856"/>
      <c r="AM249" s="856"/>
      <c r="AN249" s="856"/>
      <c r="AO249" s="856"/>
      <c r="AP249" s="856"/>
      <c r="AQ249" s="856"/>
      <c r="AR249" s="856"/>
      <c r="AS249" s="856"/>
      <c r="AT249" s="856"/>
      <c r="AU249" s="856"/>
      <c r="AV249" s="856"/>
      <c r="AW249" s="856"/>
      <c r="AX249" s="856"/>
      <c r="AY249" s="856"/>
      <c r="AZ249" s="856"/>
    </row>
    <row r="250" ht="14.25" customHeight="1">
      <c r="A250" s="867"/>
      <c r="B250" s="867"/>
      <c r="C250" s="867"/>
      <c r="D250" s="867"/>
      <c r="E250" s="867"/>
      <c r="F250" s="867"/>
      <c r="G250" s="868"/>
      <c r="H250" s="869"/>
      <c r="I250" s="870"/>
      <c r="J250" s="867"/>
      <c r="K250" s="867"/>
      <c r="L250" s="871"/>
      <c r="M250" s="867"/>
      <c r="N250" s="867"/>
      <c r="O250" s="871"/>
      <c r="P250" s="867"/>
      <c r="Q250" s="867"/>
      <c r="R250" s="867"/>
      <c r="S250" s="867"/>
      <c r="T250" s="867"/>
      <c r="U250" s="867"/>
      <c r="V250" s="854"/>
      <c r="W250" s="854"/>
      <c r="X250" s="854"/>
      <c r="Y250" s="854"/>
      <c r="Z250" s="854"/>
      <c r="AA250" s="854"/>
      <c r="AB250" s="854"/>
      <c r="AC250" s="854"/>
      <c r="AD250" s="854"/>
      <c r="AE250" s="854"/>
      <c r="AF250" s="854"/>
      <c r="AG250" s="856"/>
      <c r="AH250" s="856"/>
      <c r="AI250" s="856"/>
      <c r="AJ250" s="856"/>
      <c r="AK250" s="856"/>
      <c r="AL250" s="856"/>
      <c r="AM250" s="856"/>
      <c r="AN250" s="856"/>
      <c r="AO250" s="856"/>
      <c r="AP250" s="856"/>
      <c r="AQ250" s="856"/>
      <c r="AR250" s="856"/>
      <c r="AS250" s="856"/>
      <c r="AT250" s="856"/>
      <c r="AU250" s="856"/>
      <c r="AV250" s="856"/>
      <c r="AW250" s="856"/>
      <c r="AX250" s="856"/>
      <c r="AY250" s="856"/>
      <c r="AZ250" s="856"/>
    </row>
    <row r="251" ht="14.25" customHeight="1">
      <c r="A251" s="867"/>
      <c r="B251" s="867"/>
      <c r="C251" s="867"/>
      <c r="D251" s="867"/>
      <c r="E251" s="867"/>
      <c r="F251" s="867"/>
      <c r="G251" s="868"/>
      <c r="H251" s="869"/>
      <c r="I251" s="870"/>
      <c r="J251" s="867"/>
      <c r="K251" s="867"/>
      <c r="L251" s="871"/>
      <c r="M251" s="867"/>
      <c r="N251" s="867"/>
      <c r="O251" s="871"/>
      <c r="P251" s="867"/>
      <c r="Q251" s="867"/>
      <c r="R251" s="867"/>
      <c r="S251" s="867"/>
      <c r="T251" s="867"/>
      <c r="U251" s="867"/>
      <c r="V251" s="854"/>
      <c r="W251" s="854"/>
      <c r="X251" s="854"/>
      <c r="Y251" s="854"/>
      <c r="Z251" s="854"/>
      <c r="AA251" s="854"/>
      <c r="AB251" s="854"/>
      <c r="AC251" s="854"/>
      <c r="AD251" s="854"/>
      <c r="AE251" s="854"/>
      <c r="AF251" s="854"/>
      <c r="AG251" s="856"/>
      <c r="AH251" s="856"/>
      <c r="AI251" s="856"/>
      <c r="AJ251" s="856"/>
      <c r="AK251" s="856"/>
      <c r="AL251" s="856"/>
      <c r="AM251" s="856"/>
      <c r="AN251" s="856"/>
      <c r="AO251" s="856"/>
      <c r="AP251" s="856"/>
      <c r="AQ251" s="856"/>
      <c r="AR251" s="856"/>
      <c r="AS251" s="856"/>
      <c r="AT251" s="856"/>
      <c r="AU251" s="856"/>
      <c r="AV251" s="856"/>
      <c r="AW251" s="856"/>
      <c r="AX251" s="856"/>
      <c r="AY251" s="856"/>
      <c r="AZ251" s="856"/>
    </row>
    <row r="252" ht="14.25" customHeight="1">
      <c r="A252" s="867"/>
      <c r="B252" s="867"/>
      <c r="C252" s="867"/>
      <c r="D252" s="867"/>
      <c r="E252" s="867"/>
      <c r="F252" s="867"/>
      <c r="G252" s="868"/>
      <c r="H252" s="869"/>
      <c r="I252" s="870"/>
      <c r="J252" s="867"/>
      <c r="K252" s="867"/>
      <c r="L252" s="871"/>
      <c r="M252" s="867"/>
      <c r="N252" s="867"/>
      <c r="O252" s="871"/>
      <c r="P252" s="867"/>
      <c r="Q252" s="867"/>
      <c r="R252" s="867"/>
      <c r="S252" s="867"/>
      <c r="T252" s="867"/>
      <c r="U252" s="867"/>
      <c r="V252" s="854"/>
      <c r="W252" s="854"/>
      <c r="X252" s="854"/>
      <c r="Y252" s="854"/>
      <c r="Z252" s="854"/>
      <c r="AA252" s="854"/>
      <c r="AB252" s="854"/>
      <c r="AC252" s="854"/>
      <c r="AD252" s="854"/>
      <c r="AE252" s="854"/>
      <c r="AF252" s="854"/>
      <c r="AG252" s="856"/>
      <c r="AH252" s="856"/>
      <c r="AI252" s="856"/>
      <c r="AJ252" s="856"/>
      <c r="AK252" s="856"/>
      <c r="AL252" s="856"/>
      <c r="AM252" s="856"/>
      <c r="AN252" s="856"/>
      <c r="AO252" s="856"/>
      <c r="AP252" s="856"/>
      <c r="AQ252" s="856"/>
      <c r="AR252" s="856"/>
      <c r="AS252" s="856"/>
      <c r="AT252" s="856"/>
      <c r="AU252" s="856"/>
      <c r="AV252" s="856"/>
      <c r="AW252" s="856"/>
      <c r="AX252" s="856"/>
      <c r="AY252" s="856"/>
      <c r="AZ252" s="856"/>
    </row>
    <row r="253" ht="14.25" customHeight="1">
      <c r="A253" s="867"/>
      <c r="B253" s="867"/>
      <c r="C253" s="867"/>
      <c r="D253" s="867"/>
      <c r="E253" s="867"/>
      <c r="F253" s="867"/>
      <c r="G253" s="868"/>
      <c r="H253" s="869"/>
      <c r="I253" s="870"/>
      <c r="J253" s="867"/>
      <c r="K253" s="867"/>
      <c r="L253" s="871"/>
      <c r="M253" s="867"/>
      <c r="N253" s="867"/>
      <c r="O253" s="871"/>
      <c r="P253" s="867"/>
      <c r="Q253" s="867"/>
      <c r="R253" s="867"/>
      <c r="S253" s="867"/>
      <c r="T253" s="867"/>
      <c r="U253" s="867"/>
      <c r="V253" s="854"/>
      <c r="W253" s="854"/>
      <c r="X253" s="854"/>
      <c r="Y253" s="854"/>
      <c r="Z253" s="854"/>
      <c r="AA253" s="854"/>
      <c r="AB253" s="854"/>
      <c r="AC253" s="854"/>
      <c r="AD253" s="854"/>
      <c r="AE253" s="854"/>
      <c r="AF253" s="854"/>
      <c r="AG253" s="856"/>
      <c r="AH253" s="856"/>
      <c r="AI253" s="856"/>
      <c r="AJ253" s="856"/>
      <c r="AK253" s="856"/>
      <c r="AL253" s="856"/>
      <c r="AM253" s="856"/>
      <c r="AN253" s="856"/>
      <c r="AO253" s="856"/>
      <c r="AP253" s="856"/>
      <c r="AQ253" s="856"/>
      <c r="AR253" s="856"/>
      <c r="AS253" s="856"/>
      <c r="AT253" s="856"/>
      <c r="AU253" s="856"/>
      <c r="AV253" s="856"/>
      <c r="AW253" s="856"/>
      <c r="AX253" s="856"/>
      <c r="AY253" s="856"/>
      <c r="AZ253" s="856"/>
    </row>
    <row r="254" ht="14.25" customHeight="1">
      <c r="A254" s="867"/>
      <c r="B254" s="867"/>
      <c r="C254" s="867"/>
      <c r="D254" s="867"/>
      <c r="E254" s="867"/>
      <c r="F254" s="867"/>
      <c r="G254" s="868"/>
      <c r="H254" s="869"/>
      <c r="I254" s="870"/>
      <c r="J254" s="867"/>
      <c r="K254" s="867"/>
      <c r="L254" s="871"/>
      <c r="M254" s="867"/>
      <c r="N254" s="867"/>
      <c r="O254" s="871"/>
      <c r="P254" s="867"/>
      <c r="Q254" s="867"/>
      <c r="R254" s="867"/>
      <c r="S254" s="867"/>
      <c r="T254" s="867"/>
      <c r="U254" s="867"/>
      <c r="V254" s="854"/>
      <c r="W254" s="854"/>
      <c r="X254" s="854"/>
      <c r="Y254" s="854"/>
      <c r="Z254" s="854"/>
      <c r="AA254" s="854"/>
      <c r="AB254" s="854"/>
      <c r="AC254" s="854"/>
      <c r="AD254" s="854"/>
      <c r="AE254" s="854"/>
      <c r="AF254" s="854"/>
      <c r="AG254" s="856"/>
      <c r="AH254" s="856"/>
      <c r="AI254" s="856"/>
      <c r="AJ254" s="856"/>
      <c r="AK254" s="856"/>
      <c r="AL254" s="856"/>
      <c r="AM254" s="856"/>
      <c r="AN254" s="856"/>
      <c r="AO254" s="856"/>
      <c r="AP254" s="856"/>
      <c r="AQ254" s="856"/>
      <c r="AR254" s="856"/>
      <c r="AS254" s="856"/>
      <c r="AT254" s="856"/>
      <c r="AU254" s="856"/>
      <c r="AV254" s="856"/>
      <c r="AW254" s="856"/>
      <c r="AX254" s="856"/>
      <c r="AY254" s="856"/>
      <c r="AZ254" s="856"/>
    </row>
    <row r="255" ht="14.25" customHeight="1">
      <c r="A255" s="867"/>
      <c r="B255" s="867"/>
      <c r="C255" s="867"/>
      <c r="D255" s="867"/>
      <c r="E255" s="867"/>
      <c r="F255" s="867"/>
      <c r="G255" s="868"/>
      <c r="H255" s="869"/>
      <c r="I255" s="870"/>
      <c r="J255" s="867"/>
      <c r="K255" s="867"/>
      <c r="L255" s="871"/>
      <c r="M255" s="867"/>
      <c r="N255" s="867"/>
      <c r="O255" s="871"/>
      <c r="P255" s="867"/>
      <c r="Q255" s="867"/>
      <c r="R255" s="867"/>
      <c r="S255" s="867"/>
      <c r="T255" s="867"/>
      <c r="U255" s="867"/>
      <c r="V255" s="854"/>
      <c r="W255" s="854"/>
      <c r="X255" s="854"/>
      <c r="Y255" s="854"/>
      <c r="Z255" s="854"/>
      <c r="AA255" s="854"/>
      <c r="AB255" s="854"/>
      <c r="AC255" s="854"/>
      <c r="AD255" s="854"/>
      <c r="AE255" s="854"/>
      <c r="AF255" s="854"/>
      <c r="AG255" s="856"/>
      <c r="AH255" s="856"/>
      <c r="AI255" s="856"/>
      <c r="AJ255" s="856"/>
      <c r="AK255" s="856"/>
      <c r="AL255" s="856"/>
      <c r="AM255" s="856"/>
      <c r="AN255" s="856"/>
      <c r="AO255" s="856"/>
      <c r="AP255" s="856"/>
      <c r="AQ255" s="856"/>
      <c r="AR255" s="856"/>
      <c r="AS255" s="856"/>
      <c r="AT255" s="856"/>
      <c r="AU255" s="856"/>
      <c r="AV255" s="856"/>
      <c r="AW255" s="856"/>
      <c r="AX255" s="856"/>
      <c r="AY255" s="856"/>
      <c r="AZ255" s="856"/>
    </row>
    <row r="256" ht="14.25" customHeight="1">
      <c r="A256" s="867"/>
      <c r="B256" s="867"/>
      <c r="C256" s="867"/>
      <c r="D256" s="867"/>
      <c r="E256" s="867"/>
      <c r="F256" s="867"/>
      <c r="G256" s="868"/>
      <c r="H256" s="869"/>
      <c r="I256" s="870"/>
      <c r="J256" s="867"/>
      <c r="K256" s="867"/>
      <c r="L256" s="871"/>
      <c r="M256" s="867"/>
      <c r="N256" s="867"/>
      <c r="O256" s="871"/>
      <c r="P256" s="867"/>
      <c r="Q256" s="867"/>
      <c r="R256" s="867"/>
      <c r="S256" s="867"/>
      <c r="T256" s="867"/>
      <c r="U256" s="867"/>
      <c r="V256" s="854"/>
      <c r="W256" s="854"/>
      <c r="X256" s="854"/>
      <c r="Y256" s="854"/>
      <c r="Z256" s="854"/>
      <c r="AA256" s="854"/>
      <c r="AB256" s="854"/>
      <c r="AC256" s="854"/>
      <c r="AD256" s="854"/>
      <c r="AE256" s="854"/>
      <c r="AF256" s="854"/>
      <c r="AG256" s="856"/>
      <c r="AH256" s="856"/>
      <c r="AI256" s="856"/>
      <c r="AJ256" s="856"/>
      <c r="AK256" s="856"/>
      <c r="AL256" s="856"/>
      <c r="AM256" s="856"/>
      <c r="AN256" s="856"/>
      <c r="AO256" s="856"/>
      <c r="AP256" s="856"/>
      <c r="AQ256" s="856"/>
      <c r="AR256" s="856"/>
      <c r="AS256" s="856"/>
      <c r="AT256" s="856"/>
      <c r="AU256" s="856"/>
      <c r="AV256" s="856"/>
      <c r="AW256" s="856"/>
      <c r="AX256" s="856"/>
      <c r="AY256" s="856"/>
      <c r="AZ256" s="856"/>
    </row>
    <row r="257" ht="14.25" customHeight="1">
      <c r="A257" s="867"/>
      <c r="B257" s="867"/>
      <c r="C257" s="867"/>
      <c r="D257" s="867"/>
      <c r="E257" s="867"/>
      <c r="F257" s="867"/>
      <c r="G257" s="868"/>
      <c r="H257" s="869"/>
      <c r="I257" s="870"/>
      <c r="J257" s="867"/>
      <c r="K257" s="867"/>
      <c r="L257" s="871"/>
      <c r="M257" s="867"/>
      <c r="N257" s="867"/>
      <c r="O257" s="871"/>
      <c r="P257" s="867"/>
      <c r="Q257" s="867"/>
      <c r="R257" s="867"/>
      <c r="S257" s="867"/>
      <c r="T257" s="867"/>
      <c r="U257" s="867"/>
      <c r="V257" s="854"/>
      <c r="W257" s="854"/>
      <c r="X257" s="854"/>
      <c r="Y257" s="854"/>
      <c r="Z257" s="854"/>
      <c r="AA257" s="854"/>
      <c r="AB257" s="854"/>
      <c r="AC257" s="854"/>
      <c r="AD257" s="854"/>
      <c r="AE257" s="854"/>
      <c r="AF257" s="854"/>
      <c r="AG257" s="856"/>
      <c r="AH257" s="856"/>
      <c r="AI257" s="856"/>
      <c r="AJ257" s="856"/>
      <c r="AK257" s="856"/>
      <c r="AL257" s="856"/>
      <c r="AM257" s="856"/>
      <c r="AN257" s="856"/>
      <c r="AO257" s="856"/>
      <c r="AP257" s="856"/>
      <c r="AQ257" s="856"/>
      <c r="AR257" s="856"/>
      <c r="AS257" s="856"/>
      <c r="AT257" s="856"/>
      <c r="AU257" s="856"/>
      <c r="AV257" s="856"/>
      <c r="AW257" s="856"/>
      <c r="AX257" s="856"/>
      <c r="AY257" s="856"/>
      <c r="AZ257" s="856"/>
    </row>
    <row r="258" ht="14.25" customHeight="1">
      <c r="A258" s="867"/>
      <c r="B258" s="867"/>
      <c r="C258" s="867"/>
      <c r="D258" s="867"/>
      <c r="E258" s="867"/>
      <c r="F258" s="867"/>
      <c r="G258" s="868"/>
      <c r="H258" s="869"/>
      <c r="I258" s="870"/>
      <c r="J258" s="867"/>
      <c r="K258" s="867"/>
      <c r="L258" s="871"/>
      <c r="M258" s="867"/>
      <c r="N258" s="867"/>
      <c r="O258" s="871"/>
      <c r="P258" s="867"/>
      <c r="Q258" s="867"/>
      <c r="R258" s="867"/>
      <c r="S258" s="867"/>
      <c r="T258" s="867"/>
      <c r="U258" s="867"/>
      <c r="V258" s="854"/>
      <c r="W258" s="854"/>
      <c r="X258" s="854"/>
      <c r="Y258" s="854"/>
      <c r="Z258" s="854"/>
      <c r="AA258" s="854"/>
      <c r="AB258" s="854"/>
      <c r="AC258" s="854"/>
      <c r="AD258" s="854"/>
      <c r="AE258" s="854"/>
      <c r="AF258" s="854"/>
      <c r="AG258" s="856"/>
      <c r="AH258" s="856"/>
      <c r="AI258" s="856"/>
      <c r="AJ258" s="856"/>
      <c r="AK258" s="856"/>
      <c r="AL258" s="856"/>
      <c r="AM258" s="856"/>
      <c r="AN258" s="856"/>
      <c r="AO258" s="856"/>
      <c r="AP258" s="856"/>
      <c r="AQ258" s="856"/>
      <c r="AR258" s="856"/>
      <c r="AS258" s="856"/>
      <c r="AT258" s="856"/>
      <c r="AU258" s="856"/>
      <c r="AV258" s="856"/>
      <c r="AW258" s="856"/>
      <c r="AX258" s="856"/>
      <c r="AY258" s="856"/>
      <c r="AZ258" s="856"/>
    </row>
    <row r="259" ht="14.25" customHeight="1">
      <c r="A259" s="867"/>
      <c r="B259" s="867"/>
      <c r="C259" s="867"/>
      <c r="D259" s="867"/>
      <c r="E259" s="867"/>
      <c r="F259" s="867"/>
      <c r="G259" s="868"/>
      <c r="H259" s="869"/>
      <c r="I259" s="870"/>
      <c r="J259" s="867"/>
      <c r="K259" s="867"/>
      <c r="L259" s="871"/>
      <c r="M259" s="867"/>
      <c r="N259" s="867"/>
      <c r="O259" s="871"/>
      <c r="P259" s="867"/>
      <c r="Q259" s="867"/>
      <c r="R259" s="867"/>
      <c r="S259" s="867"/>
      <c r="T259" s="867"/>
      <c r="U259" s="867"/>
      <c r="V259" s="854"/>
      <c r="W259" s="854"/>
      <c r="X259" s="854"/>
      <c r="Y259" s="854"/>
      <c r="Z259" s="854"/>
      <c r="AA259" s="854"/>
      <c r="AB259" s="854"/>
      <c r="AC259" s="854"/>
      <c r="AD259" s="854"/>
      <c r="AE259" s="854"/>
      <c r="AF259" s="854"/>
      <c r="AG259" s="856"/>
      <c r="AH259" s="856"/>
      <c r="AI259" s="856"/>
      <c r="AJ259" s="856"/>
      <c r="AK259" s="856"/>
      <c r="AL259" s="856"/>
      <c r="AM259" s="856"/>
      <c r="AN259" s="856"/>
      <c r="AO259" s="856"/>
      <c r="AP259" s="856"/>
      <c r="AQ259" s="856"/>
      <c r="AR259" s="856"/>
      <c r="AS259" s="856"/>
      <c r="AT259" s="856"/>
      <c r="AU259" s="856"/>
      <c r="AV259" s="856"/>
      <c r="AW259" s="856"/>
      <c r="AX259" s="856"/>
      <c r="AY259" s="856"/>
      <c r="AZ259" s="856"/>
    </row>
    <row r="260" ht="14.25" customHeight="1">
      <c r="A260" s="867"/>
      <c r="B260" s="867"/>
      <c r="C260" s="867"/>
      <c r="D260" s="867"/>
      <c r="E260" s="867"/>
      <c r="F260" s="867"/>
      <c r="G260" s="868"/>
      <c r="H260" s="869"/>
      <c r="I260" s="870"/>
      <c r="J260" s="867"/>
      <c r="K260" s="867"/>
      <c r="L260" s="871"/>
      <c r="M260" s="867"/>
      <c r="N260" s="867"/>
      <c r="O260" s="871"/>
      <c r="P260" s="867"/>
      <c r="Q260" s="867"/>
      <c r="R260" s="867"/>
      <c r="S260" s="867"/>
      <c r="T260" s="867"/>
      <c r="U260" s="867"/>
      <c r="V260" s="854"/>
      <c r="W260" s="854"/>
      <c r="X260" s="854"/>
      <c r="Y260" s="854"/>
      <c r="Z260" s="854"/>
      <c r="AA260" s="854"/>
      <c r="AB260" s="854"/>
      <c r="AC260" s="854"/>
      <c r="AD260" s="854"/>
      <c r="AE260" s="854"/>
      <c r="AF260" s="854"/>
      <c r="AG260" s="856"/>
      <c r="AH260" s="856"/>
      <c r="AI260" s="856"/>
      <c r="AJ260" s="856"/>
      <c r="AK260" s="856"/>
      <c r="AL260" s="856"/>
      <c r="AM260" s="856"/>
      <c r="AN260" s="856"/>
      <c r="AO260" s="856"/>
      <c r="AP260" s="856"/>
      <c r="AQ260" s="856"/>
      <c r="AR260" s="856"/>
      <c r="AS260" s="856"/>
      <c r="AT260" s="856"/>
      <c r="AU260" s="856"/>
      <c r="AV260" s="856"/>
      <c r="AW260" s="856"/>
      <c r="AX260" s="856"/>
      <c r="AY260" s="856"/>
      <c r="AZ260" s="856"/>
    </row>
    <row r="261" ht="14.25" customHeight="1">
      <c r="A261" s="867"/>
      <c r="B261" s="867"/>
      <c r="C261" s="867"/>
      <c r="D261" s="867"/>
      <c r="E261" s="867"/>
      <c r="F261" s="867"/>
      <c r="G261" s="868"/>
      <c r="H261" s="869"/>
      <c r="I261" s="870"/>
      <c r="J261" s="867"/>
      <c r="K261" s="867"/>
      <c r="L261" s="871"/>
      <c r="M261" s="867"/>
      <c r="N261" s="867"/>
      <c r="O261" s="871"/>
      <c r="P261" s="867"/>
      <c r="Q261" s="867"/>
      <c r="R261" s="867"/>
      <c r="S261" s="867"/>
      <c r="T261" s="867"/>
      <c r="U261" s="867"/>
      <c r="V261" s="854"/>
      <c r="W261" s="854"/>
      <c r="X261" s="854"/>
      <c r="Y261" s="854"/>
      <c r="Z261" s="854"/>
      <c r="AA261" s="854"/>
      <c r="AB261" s="854"/>
      <c r="AC261" s="854"/>
      <c r="AD261" s="854"/>
      <c r="AE261" s="854"/>
      <c r="AF261" s="854"/>
      <c r="AG261" s="856"/>
      <c r="AH261" s="856"/>
      <c r="AI261" s="856"/>
      <c r="AJ261" s="856"/>
      <c r="AK261" s="856"/>
      <c r="AL261" s="856"/>
      <c r="AM261" s="856"/>
      <c r="AN261" s="856"/>
      <c r="AO261" s="856"/>
      <c r="AP261" s="856"/>
      <c r="AQ261" s="856"/>
      <c r="AR261" s="856"/>
      <c r="AS261" s="856"/>
      <c r="AT261" s="856"/>
      <c r="AU261" s="856"/>
      <c r="AV261" s="856"/>
      <c r="AW261" s="856"/>
      <c r="AX261" s="856"/>
      <c r="AY261" s="856"/>
      <c r="AZ261" s="856"/>
    </row>
    <row r="262" ht="14.25" customHeight="1">
      <c r="A262" s="867"/>
      <c r="B262" s="867"/>
      <c r="C262" s="867"/>
      <c r="D262" s="867"/>
      <c r="E262" s="867"/>
      <c r="F262" s="867"/>
      <c r="G262" s="868"/>
      <c r="H262" s="869"/>
      <c r="I262" s="870"/>
      <c r="J262" s="867"/>
      <c r="K262" s="867"/>
      <c r="L262" s="871"/>
      <c r="M262" s="867"/>
      <c r="N262" s="867"/>
      <c r="O262" s="871"/>
      <c r="P262" s="867"/>
      <c r="Q262" s="867"/>
      <c r="R262" s="867"/>
      <c r="S262" s="867"/>
      <c r="T262" s="867"/>
      <c r="U262" s="867"/>
      <c r="V262" s="854"/>
      <c r="W262" s="854"/>
      <c r="X262" s="854"/>
      <c r="Y262" s="854"/>
      <c r="Z262" s="854"/>
      <c r="AA262" s="854"/>
      <c r="AB262" s="854"/>
      <c r="AC262" s="854"/>
      <c r="AD262" s="854"/>
      <c r="AE262" s="854"/>
      <c r="AF262" s="854"/>
      <c r="AG262" s="856"/>
      <c r="AH262" s="856"/>
      <c r="AI262" s="856"/>
      <c r="AJ262" s="856"/>
      <c r="AK262" s="856"/>
      <c r="AL262" s="856"/>
      <c r="AM262" s="856"/>
      <c r="AN262" s="856"/>
      <c r="AO262" s="856"/>
      <c r="AP262" s="856"/>
      <c r="AQ262" s="856"/>
      <c r="AR262" s="856"/>
      <c r="AS262" s="856"/>
      <c r="AT262" s="856"/>
      <c r="AU262" s="856"/>
      <c r="AV262" s="856"/>
      <c r="AW262" s="856"/>
      <c r="AX262" s="856"/>
      <c r="AY262" s="856"/>
      <c r="AZ262" s="856"/>
    </row>
    <row r="263" ht="14.25" customHeight="1">
      <c r="A263" s="867"/>
      <c r="B263" s="867"/>
      <c r="C263" s="867"/>
      <c r="D263" s="867"/>
      <c r="E263" s="867"/>
      <c r="F263" s="867"/>
      <c r="G263" s="868"/>
      <c r="H263" s="869"/>
      <c r="I263" s="870"/>
      <c r="J263" s="867"/>
      <c r="K263" s="867"/>
      <c r="L263" s="871"/>
      <c r="M263" s="867"/>
      <c r="N263" s="867"/>
      <c r="O263" s="871"/>
      <c r="P263" s="867"/>
      <c r="Q263" s="867"/>
      <c r="R263" s="867"/>
      <c r="S263" s="867"/>
      <c r="T263" s="867"/>
      <c r="U263" s="867"/>
      <c r="V263" s="854"/>
      <c r="W263" s="854"/>
      <c r="X263" s="854"/>
      <c r="Y263" s="854"/>
      <c r="Z263" s="854"/>
      <c r="AA263" s="854"/>
      <c r="AB263" s="854"/>
      <c r="AC263" s="854"/>
      <c r="AD263" s="854"/>
      <c r="AE263" s="854"/>
      <c r="AF263" s="854"/>
      <c r="AG263" s="856"/>
      <c r="AH263" s="856"/>
      <c r="AI263" s="856"/>
      <c r="AJ263" s="856"/>
      <c r="AK263" s="856"/>
      <c r="AL263" s="856"/>
      <c r="AM263" s="856"/>
      <c r="AN263" s="856"/>
      <c r="AO263" s="856"/>
      <c r="AP263" s="856"/>
      <c r="AQ263" s="856"/>
      <c r="AR263" s="856"/>
      <c r="AS263" s="856"/>
      <c r="AT263" s="856"/>
      <c r="AU263" s="856"/>
      <c r="AV263" s="856"/>
      <c r="AW263" s="856"/>
      <c r="AX263" s="856"/>
      <c r="AY263" s="856"/>
      <c r="AZ263" s="856"/>
    </row>
    <row r="264" ht="14.25" customHeight="1">
      <c r="A264" s="867"/>
      <c r="B264" s="867"/>
      <c r="C264" s="867"/>
      <c r="D264" s="867"/>
      <c r="E264" s="867"/>
      <c r="F264" s="867"/>
      <c r="G264" s="868"/>
      <c r="H264" s="869"/>
      <c r="I264" s="870"/>
      <c r="J264" s="867"/>
      <c r="K264" s="867"/>
      <c r="L264" s="871"/>
      <c r="M264" s="867"/>
      <c r="N264" s="867"/>
      <c r="O264" s="871"/>
      <c r="P264" s="867"/>
      <c r="Q264" s="867"/>
      <c r="R264" s="867"/>
      <c r="S264" s="867"/>
      <c r="T264" s="867"/>
      <c r="U264" s="867"/>
      <c r="V264" s="854"/>
      <c r="W264" s="854"/>
      <c r="X264" s="854"/>
      <c r="Y264" s="854"/>
      <c r="Z264" s="854"/>
      <c r="AA264" s="854"/>
      <c r="AB264" s="854"/>
      <c r="AC264" s="854"/>
      <c r="AD264" s="854"/>
      <c r="AE264" s="854"/>
      <c r="AF264" s="854"/>
      <c r="AG264" s="856"/>
      <c r="AH264" s="856"/>
      <c r="AI264" s="856"/>
      <c r="AJ264" s="856"/>
      <c r="AK264" s="856"/>
      <c r="AL264" s="856"/>
      <c r="AM264" s="856"/>
      <c r="AN264" s="856"/>
      <c r="AO264" s="856"/>
      <c r="AP264" s="856"/>
      <c r="AQ264" s="856"/>
      <c r="AR264" s="856"/>
      <c r="AS264" s="856"/>
      <c r="AT264" s="856"/>
      <c r="AU264" s="856"/>
      <c r="AV264" s="856"/>
      <c r="AW264" s="856"/>
      <c r="AX264" s="856"/>
      <c r="AY264" s="856"/>
      <c r="AZ264" s="856"/>
    </row>
    <row r="265" ht="14.25" customHeight="1">
      <c r="A265" s="867"/>
      <c r="B265" s="867"/>
      <c r="C265" s="867"/>
      <c r="D265" s="867"/>
      <c r="E265" s="867"/>
      <c r="F265" s="867"/>
      <c r="G265" s="868"/>
      <c r="H265" s="869"/>
      <c r="I265" s="870"/>
      <c r="J265" s="867"/>
      <c r="K265" s="867"/>
      <c r="L265" s="871"/>
      <c r="M265" s="867"/>
      <c r="N265" s="867"/>
      <c r="O265" s="871"/>
      <c r="P265" s="867"/>
      <c r="Q265" s="867"/>
      <c r="R265" s="867"/>
      <c r="S265" s="867"/>
      <c r="T265" s="867"/>
      <c r="U265" s="867"/>
      <c r="V265" s="854"/>
      <c r="W265" s="854"/>
      <c r="X265" s="854"/>
      <c r="Y265" s="854"/>
      <c r="Z265" s="854"/>
      <c r="AA265" s="854"/>
      <c r="AB265" s="854"/>
      <c r="AC265" s="854"/>
      <c r="AD265" s="854"/>
      <c r="AE265" s="854"/>
      <c r="AF265" s="854"/>
      <c r="AG265" s="856"/>
      <c r="AH265" s="856"/>
      <c r="AI265" s="856"/>
      <c r="AJ265" s="856"/>
      <c r="AK265" s="856"/>
      <c r="AL265" s="856"/>
      <c r="AM265" s="856"/>
      <c r="AN265" s="856"/>
      <c r="AO265" s="856"/>
      <c r="AP265" s="856"/>
      <c r="AQ265" s="856"/>
      <c r="AR265" s="856"/>
      <c r="AS265" s="856"/>
      <c r="AT265" s="856"/>
      <c r="AU265" s="856"/>
      <c r="AV265" s="856"/>
      <c r="AW265" s="856"/>
      <c r="AX265" s="856"/>
      <c r="AY265" s="856"/>
      <c r="AZ265" s="856"/>
    </row>
    <row r="266" ht="14.25" customHeight="1">
      <c r="A266" s="867"/>
      <c r="B266" s="867"/>
      <c r="C266" s="867"/>
      <c r="D266" s="867"/>
      <c r="E266" s="867"/>
      <c r="F266" s="867"/>
      <c r="G266" s="868"/>
      <c r="H266" s="869"/>
      <c r="I266" s="870"/>
      <c r="J266" s="867"/>
      <c r="K266" s="867"/>
      <c r="L266" s="871"/>
      <c r="M266" s="867"/>
      <c r="N266" s="867"/>
      <c r="O266" s="871"/>
      <c r="P266" s="867"/>
      <c r="Q266" s="867"/>
      <c r="R266" s="867"/>
      <c r="S266" s="867"/>
      <c r="T266" s="867"/>
      <c r="U266" s="867"/>
      <c r="V266" s="854"/>
      <c r="W266" s="854"/>
      <c r="X266" s="854"/>
      <c r="Y266" s="854"/>
      <c r="Z266" s="854"/>
      <c r="AA266" s="854"/>
      <c r="AB266" s="854"/>
      <c r="AC266" s="854"/>
      <c r="AD266" s="854"/>
      <c r="AE266" s="854"/>
      <c r="AF266" s="854"/>
      <c r="AG266" s="856"/>
      <c r="AH266" s="856"/>
      <c r="AI266" s="856"/>
      <c r="AJ266" s="856"/>
      <c r="AK266" s="856"/>
      <c r="AL266" s="856"/>
      <c r="AM266" s="856"/>
      <c r="AN266" s="856"/>
      <c r="AO266" s="856"/>
      <c r="AP266" s="856"/>
      <c r="AQ266" s="856"/>
      <c r="AR266" s="856"/>
      <c r="AS266" s="856"/>
      <c r="AT266" s="856"/>
      <c r="AU266" s="856"/>
      <c r="AV266" s="856"/>
      <c r="AW266" s="856"/>
      <c r="AX266" s="856"/>
      <c r="AY266" s="856"/>
      <c r="AZ266" s="856"/>
    </row>
    <row r="267" ht="14.25" customHeight="1">
      <c r="A267" s="867"/>
      <c r="B267" s="867"/>
      <c r="C267" s="867"/>
      <c r="D267" s="867"/>
      <c r="E267" s="867"/>
      <c r="F267" s="867"/>
      <c r="G267" s="868"/>
      <c r="H267" s="869"/>
      <c r="I267" s="870"/>
      <c r="J267" s="867"/>
      <c r="K267" s="867"/>
      <c r="L267" s="871"/>
      <c r="M267" s="867"/>
      <c r="N267" s="867"/>
      <c r="O267" s="871"/>
      <c r="P267" s="867"/>
      <c r="Q267" s="867"/>
      <c r="R267" s="867"/>
      <c r="S267" s="867"/>
      <c r="T267" s="867"/>
      <c r="U267" s="867"/>
      <c r="V267" s="854"/>
      <c r="W267" s="854"/>
      <c r="X267" s="854"/>
      <c r="Y267" s="854"/>
      <c r="Z267" s="854"/>
      <c r="AA267" s="854"/>
      <c r="AB267" s="854"/>
      <c r="AC267" s="854"/>
      <c r="AD267" s="854"/>
      <c r="AE267" s="854"/>
      <c r="AF267" s="854"/>
      <c r="AG267" s="856"/>
      <c r="AH267" s="856"/>
      <c r="AI267" s="856"/>
      <c r="AJ267" s="856"/>
      <c r="AK267" s="856"/>
      <c r="AL267" s="856"/>
      <c r="AM267" s="856"/>
      <c r="AN267" s="856"/>
      <c r="AO267" s="856"/>
      <c r="AP267" s="856"/>
      <c r="AQ267" s="856"/>
      <c r="AR267" s="856"/>
      <c r="AS267" s="856"/>
      <c r="AT267" s="856"/>
      <c r="AU267" s="856"/>
      <c r="AV267" s="856"/>
      <c r="AW267" s="856"/>
      <c r="AX267" s="856"/>
      <c r="AY267" s="856"/>
      <c r="AZ267" s="856"/>
    </row>
    <row r="268" ht="14.25" customHeight="1">
      <c r="A268" s="867"/>
      <c r="B268" s="867"/>
      <c r="C268" s="867"/>
      <c r="D268" s="867"/>
      <c r="E268" s="867"/>
      <c r="F268" s="867"/>
      <c r="G268" s="868"/>
      <c r="H268" s="869"/>
      <c r="I268" s="870"/>
      <c r="J268" s="867"/>
      <c r="K268" s="867"/>
      <c r="L268" s="871"/>
      <c r="M268" s="867"/>
      <c r="N268" s="867"/>
      <c r="O268" s="871"/>
      <c r="P268" s="867"/>
      <c r="Q268" s="867"/>
      <c r="R268" s="867"/>
      <c r="S268" s="867"/>
      <c r="T268" s="867"/>
      <c r="U268" s="867"/>
      <c r="V268" s="854"/>
      <c r="W268" s="854"/>
      <c r="X268" s="854"/>
      <c r="Y268" s="854"/>
      <c r="Z268" s="854"/>
      <c r="AA268" s="854"/>
      <c r="AB268" s="854"/>
      <c r="AC268" s="854"/>
      <c r="AD268" s="854"/>
      <c r="AE268" s="854"/>
      <c r="AF268" s="854"/>
      <c r="AG268" s="856"/>
      <c r="AH268" s="856"/>
      <c r="AI268" s="856"/>
      <c r="AJ268" s="856"/>
      <c r="AK268" s="856"/>
      <c r="AL268" s="856"/>
      <c r="AM268" s="856"/>
      <c r="AN268" s="856"/>
      <c r="AO268" s="856"/>
      <c r="AP268" s="856"/>
      <c r="AQ268" s="856"/>
      <c r="AR268" s="856"/>
      <c r="AS268" s="856"/>
      <c r="AT268" s="856"/>
      <c r="AU268" s="856"/>
      <c r="AV268" s="856"/>
      <c r="AW268" s="856"/>
      <c r="AX268" s="856"/>
      <c r="AY268" s="856"/>
      <c r="AZ268" s="856"/>
    </row>
    <row r="269" ht="14.25" customHeight="1">
      <c r="A269" s="867"/>
      <c r="B269" s="867"/>
      <c r="C269" s="867"/>
      <c r="D269" s="867"/>
      <c r="E269" s="867"/>
      <c r="F269" s="867"/>
      <c r="G269" s="868"/>
      <c r="H269" s="869"/>
      <c r="I269" s="870"/>
      <c r="J269" s="867"/>
      <c r="K269" s="867"/>
      <c r="L269" s="871"/>
      <c r="M269" s="867"/>
      <c r="N269" s="867"/>
      <c r="O269" s="871"/>
      <c r="P269" s="867"/>
      <c r="Q269" s="867"/>
      <c r="R269" s="867"/>
      <c r="S269" s="867"/>
      <c r="T269" s="867"/>
      <c r="U269" s="867"/>
      <c r="V269" s="854"/>
      <c r="W269" s="854"/>
      <c r="X269" s="854"/>
      <c r="Y269" s="854"/>
      <c r="Z269" s="854"/>
      <c r="AA269" s="854"/>
      <c r="AB269" s="854"/>
      <c r="AC269" s="854"/>
      <c r="AD269" s="854"/>
      <c r="AE269" s="854"/>
      <c r="AF269" s="854"/>
      <c r="AG269" s="856"/>
      <c r="AH269" s="856"/>
      <c r="AI269" s="856"/>
      <c r="AJ269" s="856"/>
      <c r="AK269" s="856"/>
      <c r="AL269" s="856"/>
      <c r="AM269" s="856"/>
      <c r="AN269" s="856"/>
      <c r="AO269" s="856"/>
      <c r="AP269" s="856"/>
      <c r="AQ269" s="856"/>
      <c r="AR269" s="856"/>
      <c r="AS269" s="856"/>
      <c r="AT269" s="856"/>
      <c r="AU269" s="856"/>
      <c r="AV269" s="856"/>
      <c r="AW269" s="856"/>
      <c r="AX269" s="856"/>
      <c r="AY269" s="856"/>
      <c r="AZ269" s="856"/>
    </row>
    <row r="270" ht="14.25" customHeight="1">
      <c r="A270" s="867"/>
      <c r="B270" s="867"/>
      <c r="C270" s="867"/>
      <c r="D270" s="867"/>
      <c r="E270" s="867"/>
      <c r="F270" s="867"/>
      <c r="G270" s="868"/>
      <c r="H270" s="869"/>
      <c r="I270" s="870"/>
      <c r="J270" s="867"/>
      <c r="K270" s="867"/>
      <c r="L270" s="871"/>
      <c r="M270" s="867"/>
      <c r="N270" s="867"/>
      <c r="O270" s="871"/>
      <c r="P270" s="867"/>
      <c r="Q270" s="867"/>
      <c r="R270" s="867"/>
      <c r="S270" s="867"/>
      <c r="T270" s="867"/>
      <c r="U270" s="867"/>
      <c r="V270" s="854"/>
      <c r="W270" s="854"/>
      <c r="X270" s="854"/>
      <c r="Y270" s="854"/>
      <c r="Z270" s="854"/>
      <c r="AA270" s="854"/>
      <c r="AB270" s="854"/>
      <c r="AC270" s="854"/>
      <c r="AD270" s="854"/>
      <c r="AE270" s="854"/>
      <c r="AF270" s="854"/>
      <c r="AG270" s="856"/>
      <c r="AH270" s="856"/>
      <c r="AI270" s="856"/>
      <c r="AJ270" s="856"/>
      <c r="AK270" s="856"/>
      <c r="AL270" s="856"/>
      <c r="AM270" s="856"/>
      <c r="AN270" s="856"/>
      <c r="AO270" s="856"/>
      <c r="AP270" s="856"/>
      <c r="AQ270" s="856"/>
      <c r="AR270" s="856"/>
      <c r="AS270" s="856"/>
      <c r="AT270" s="856"/>
      <c r="AU270" s="856"/>
      <c r="AV270" s="856"/>
      <c r="AW270" s="856"/>
      <c r="AX270" s="856"/>
      <c r="AY270" s="856"/>
      <c r="AZ270" s="856"/>
    </row>
    <row r="271" ht="14.25" customHeight="1">
      <c r="A271" s="867"/>
      <c r="B271" s="867"/>
      <c r="C271" s="867"/>
      <c r="D271" s="867"/>
      <c r="E271" s="867"/>
      <c r="F271" s="867"/>
      <c r="G271" s="868"/>
      <c r="H271" s="869"/>
      <c r="I271" s="870"/>
      <c r="J271" s="867"/>
      <c r="K271" s="867"/>
      <c r="L271" s="871"/>
      <c r="M271" s="867"/>
      <c r="N271" s="867"/>
      <c r="O271" s="871"/>
      <c r="P271" s="867"/>
      <c r="Q271" s="867"/>
      <c r="R271" s="867"/>
      <c r="S271" s="867"/>
      <c r="T271" s="867"/>
      <c r="U271" s="867"/>
      <c r="V271" s="854"/>
      <c r="W271" s="854"/>
      <c r="X271" s="854"/>
      <c r="Y271" s="854"/>
      <c r="Z271" s="854"/>
      <c r="AA271" s="854"/>
      <c r="AB271" s="854"/>
      <c r="AC271" s="854"/>
      <c r="AD271" s="854"/>
      <c r="AE271" s="854"/>
      <c r="AF271" s="854"/>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row>
    <row r="272" ht="14.25" customHeight="1">
      <c r="A272" s="867"/>
      <c r="B272" s="867"/>
      <c r="C272" s="867"/>
      <c r="D272" s="867"/>
      <c r="E272" s="867"/>
      <c r="F272" s="867"/>
      <c r="G272" s="868"/>
      <c r="H272" s="869"/>
      <c r="I272" s="870"/>
      <c r="J272" s="867"/>
      <c r="K272" s="867"/>
      <c r="L272" s="871"/>
      <c r="M272" s="867"/>
      <c r="N272" s="867"/>
      <c r="O272" s="871"/>
      <c r="P272" s="867"/>
      <c r="Q272" s="867"/>
      <c r="R272" s="867"/>
      <c r="S272" s="867"/>
      <c r="T272" s="867"/>
      <c r="U272" s="867"/>
      <c r="V272" s="854"/>
      <c r="W272" s="854"/>
      <c r="X272" s="854"/>
      <c r="Y272" s="854"/>
      <c r="Z272" s="854"/>
      <c r="AA272" s="854"/>
      <c r="AB272" s="854"/>
      <c r="AC272" s="854"/>
      <c r="AD272" s="854"/>
      <c r="AE272" s="854"/>
      <c r="AF272" s="854"/>
      <c r="AG272" s="856"/>
      <c r="AH272" s="856"/>
      <c r="AI272" s="856"/>
      <c r="AJ272" s="856"/>
      <c r="AK272" s="856"/>
      <c r="AL272" s="856"/>
      <c r="AM272" s="856"/>
      <c r="AN272" s="856"/>
      <c r="AO272" s="856"/>
      <c r="AP272" s="856"/>
      <c r="AQ272" s="856"/>
      <c r="AR272" s="856"/>
      <c r="AS272" s="856"/>
      <c r="AT272" s="856"/>
      <c r="AU272" s="856"/>
      <c r="AV272" s="856"/>
      <c r="AW272" s="856"/>
      <c r="AX272" s="856"/>
      <c r="AY272" s="856"/>
      <c r="AZ272" s="856"/>
    </row>
    <row r="273" ht="14.25" customHeight="1">
      <c r="A273" s="867"/>
      <c r="B273" s="867"/>
      <c r="C273" s="867"/>
      <c r="D273" s="867"/>
      <c r="E273" s="867"/>
      <c r="F273" s="867"/>
      <c r="G273" s="868"/>
      <c r="H273" s="869"/>
      <c r="I273" s="870"/>
      <c r="J273" s="867"/>
      <c r="K273" s="867"/>
      <c r="L273" s="871"/>
      <c r="M273" s="867"/>
      <c r="N273" s="867"/>
      <c r="O273" s="871"/>
      <c r="P273" s="867"/>
      <c r="Q273" s="867"/>
      <c r="R273" s="867"/>
      <c r="S273" s="867"/>
      <c r="T273" s="867"/>
      <c r="U273" s="867"/>
      <c r="V273" s="854"/>
      <c r="W273" s="854"/>
      <c r="X273" s="854"/>
      <c r="Y273" s="854"/>
      <c r="Z273" s="854"/>
      <c r="AA273" s="854"/>
      <c r="AB273" s="854"/>
      <c r="AC273" s="854"/>
      <c r="AD273" s="854"/>
      <c r="AE273" s="854"/>
      <c r="AF273" s="854"/>
      <c r="AG273" s="856"/>
      <c r="AH273" s="856"/>
      <c r="AI273" s="856"/>
      <c r="AJ273" s="856"/>
      <c r="AK273" s="856"/>
      <c r="AL273" s="856"/>
      <c r="AM273" s="856"/>
      <c r="AN273" s="856"/>
      <c r="AO273" s="856"/>
      <c r="AP273" s="856"/>
      <c r="AQ273" s="856"/>
      <c r="AR273" s="856"/>
      <c r="AS273" s="856"/>
      <c r="AT273" s="856"/>
      <c r="AU273" s="856"/>
      <c r="AV273" s="856"/>
      <c r="AW273" s="856"/>
      <c r="AX273" s="856"/>
      <c r="AY273" s="856"/>
      <c r="AZ273" s="856"/>
    </row>
    <row r="274" ht="14.25" customHeight="1">
      <c r="A274" s="867"/>
      <c r="B274" s="867"/>
      <c r="C274" s="867"/>
      <c r="D274" s="867"/>
      <c r="E274" s="867"/>
      <c r="F274" s="867"/>
      <c r="G274" s="868"/>
      <c r="H274" s="869"/>
      <c r="I274" s="870"/>
      <c r="J274" s="867"/>
      <c r="K274" s="867"/>
      <c r="L274" s="871"/>
      <c r="M274" s="867"/>
      <c r="N274" s="867"/>
      <c r="O274" s="871"/>
      <c r="P274" s="867"/>
      <c r="Q274" s="867"/>
      <c r="R274" s="867"/>
      <c r="S274" s="867"/>
      <c r="T274" s="867"/>
      <c r="U274" s="867"/>
      <c r="V274" s="854"/>
      <c r="W274" s="854"/>
      <c r="X274" s="854"/>
      <c r="Y274" s="854"/>
      <c r="Z274" s="854"/>
      <c r="AA274" s="854"/>
      <c r="AB274" s="854"/>
      <c r="AC274" s="854"/>
      <c r="AD274" s="854"/>
      <c r="AE274" s="854"/>
      <c r="AF274" s="854"/>
      <c r="AG274" s="856"/>
      <c r="AH274" s="856"/>
      <c r="AI274" s="856"/>
      <c r="AJ274" s="856"/>
      <c r="AK274" s="856"/>
      <c r="AL274" s="856"/>
      <c r="AM274" s="856"/>
      <c r="AN274" s="856"/>
      <c r="AO274" s="856"/>
      <c r="AP274" s="856"/>
      <c r="AQ274" s="856"/>
      <c r="AR274" s="856"/>
      <c r="AS274" s="856"/>
      <c r="AT274" s="856"/>
      <c r="AU274" s="856"/>
      <c r="AV274" s="856"/>
      <c r="AW274" s="856"/>
      <c r="AX274" s="856"/>
      <c r="AY274" s="856"/>
      <c r="AZ274" s="856"/>
    </row>
    <row r="275" ht="14.25" customHeight="1">
      <c r="A275" s="867"/>
      <c r="B275" s="867"/>
      <c r="C275" s="867"/>
      <c r="D275" s="867"/>
      <c r="E275" s="867"/>
      <c r="F275" s="867"/>
      <c r="G275" s="868"/>
      <c r="H275" s="869"/>
      <c r="I275" s="870"/>
      <c r="J275" s="867"/>
      <c r="K275" s="867"/>
      <c r="L275" s="871"/>
      <c r="M275" s="867"/>
      <c r="N275" s="867"/>
      <c r="O275" s="871"/>
      <c r="P275" s="867"/>
      <c r="Q275" s="867"/>
      <c r="R275" s="867"/>
      <c r="S275" s="867"/>
      <c r="T275" s="867"/>
      <c r="U275" s="867"/>
      <c r="V275" s="854"/>
      <c r="W275" s="854"/>
      <c r="X275" s="854"/>
      <c r="Y275" s="854"/>
      <c r="Z275" s="854"/>
      <c r="AA275" s="854"/>
      <c r="AB275" s="854"/>
      <c r="AC275" s="854"/>
      <c r="AD275" s="854"/>
      <c r="AE275" s="854"/>
      <c r="AF275" s="854"/>
      <c r="AG275" s="856"/>
      <c r="AH275" s="856"/>
      <c r="AI275" s="856"/>
      <c r="AJ275" s="856"/>
      <c r="AK275" s="856"/>
      <c r="AL275" s="856"/>
      <c r="AM275" s="856"/>
      <c r="AN275" s="856"/>
      <c r="AO275" s="856"/>
      <c r="AP275" s="856"/>
      <c r="AQ275" s="856"/>
      <c r="AR275" s="856"/>
      <c r="AS275" s="856"/>
      <c r="AT275" s="856"/>
      <c r="AU275" s="856"/>
      <c r="AV275" s="856"/>
      <c r="AW275" s="856"/>
      <c r="AX275" s="856"/>
      <c r="AY275" s="856"/>
      <c r="AZ275" s="856"/>
    </row>
    <row r="276" ht="14.25" customHeight="1">
      <c r="A276" s="867"/>
      <c r="B276" s="867"/>
      <c r="C276" s="867"/>
      <c r="D276" s="867"/>
      <c r="E276" s="867"/>
      <c r="F276" s="867"/>
      <c r="G276" s="868"/>
      <c r="H276" s="869"/>
      <c r="I276" s="870"/>
      <c r="J276" s="867"/>
      <c r="K276" s="867"/>
      <c r="L276" s="871"/>
      <c r="M276" s="867"/>
      <c r="N276" s="867"/>
      <c r="O276" s="871"/>
      <c r="P276" s="867"/>
      <c r="Q276" s="867"/>
      <c r="R276" s="867"/>
      <c r="S276" s="867"/>
      <c r="T276" s="867"/>
      <c r="U276" s="867"/>
      <c r="V276" s="854"/>
      <c r="W276" s="854"/>
      <c r="X276" s="854"/>
      <c r="Y276" s="854"/>
      <c r="Z276" s="854"/>
      <c r="AA276" s="854"/>
      <c r="AB276" s="854"/>
      <c r="AC276" s="854"/>
      <c r="AD276" s="854"/>
      <c r="AE276" s="854"/>
      <c r="AF276" s="854"/>
      <c r="AG276" s="856"/>
      <c r="AH276" s="856"/>
      <c r="AI276" s="856"/>
      <c r="AJ276" s="856"/>
      <c r="AK276" s="856"/>
      <c r="AL276" s="856"/>
      <c r="AM276" s="856"/>
      <c r="AN276" s="856"/>
      <c r="AO276" s="856"/>
      <c r="AP276" s="856"/>
      <c r="AQ276" s="856"/>
      <c r="AR276" s="856"/>
      <c r="AS276" s="856"/>
      <c r="AT276" s="856"/>
      <c r="AU276" s="856"/>
      <c r="AV276" s="856"/>
      <c r="AW276" s="856"/>
      <c r="AX276" s="856"/>
      <c r="AY276" s="856"/>
      <c r="AZ276" s="856"/>
    </row>
    <row r="277" ht="14.25" customHeight="1">
      <c r="A277" s="867"/>
      <c r="B277" s="867"/>
      <c r="C277" s="867"/>
      <c r="D277" s="867"/>
      <c r="E277" s="867"/>
      <c r="F277" s="867"/>
      <c r="G277" s="868"/>
      <c r="H277" s="869"/>
      <c r="I277" s="870"/>
      <c r="J277" s="867"/>
      <c r="K277" s="867"/>
      <c r="L277" s="871"/>
      <c r="M277" s="867"/>
      <c r="N277" s="867"/>
      <c r="O277" s="871"/>
      <c r="P277" s="867"/>
      <c r="Q277" s="867"/>
      <c r="R277" s="867"/>
      <c r="S277" s="867"/>
      <c r="T277" s="867"/>
      <c r="U277" s="867"/>
      <c r="V277" s="854"/>
      <c r="W277" s="854"/>
      <c r="X277" s="854"/>
      <c r="Y277" s="854"/>
      <c r="Z277" s="854"/>
      <c r="AA277" s="854"/>
      <c r="AB277" s="854"/>
      <c r="AC277" s="854"/>
      <c r="AD277" s="854"/>
      <c r="AE277" s="854"/>
      <c r="AF277" s="854"/>
      <c r="AG277" s="856"/>
      <c r="AH277" s="856"/>
      <c r="AI277" s="856"/>
      <c r="AJ277" s="856"/>
      <c r="AK277" s="856"/>
      <c r="AL277" s="856"/>
      <c r="AM277" s="856"/>
      <c r="AN277" s="856"/>
      <c r="AO277" s="856"/>
      <c r="AP277" s="856"/>
      <c r="AQ277" s="856"/>
      <c r="AR277" s="856"/>
      <c r="AS277" s="856"/>
      <c r="AT277" s="856"/>
      <c r="AU277" s="856"/>
      <c r="AV277" s="856"/>
      <c r="AW277" s="856"/>
      <c r="AX277" s="856"/>
      <c r="AY277" s="856"/>
      <c r="AZ277" s="856"/>
    </row>
    <row r="278" ht="14.25" customHeight="1">
      <c r="A278" s="867"/>
      <c r="B278" s="867"/>
      <c r="C278" s="867"/>
      <c r="D278" s="867"/>
      <c r="E278" s="867"/>
      <c r="F278" s="867"/>
      <c r="G278" s="868"/>
      <c r="H278" s="869"/>
      <c r="I278" s="870"/>
      <c r="J278" s="867"/>
      <c r="K278" s="867"/>
      <c r="L278" s="871"/>
      <c r="M278" s="867"/>
      <c r="N278" s="867"/>
      <c r="O278" s="871"/>
      <c r="P278" s="867"/>
      <c r="Q278" s="867"/>
      <c r="R278" s="867"/>
      <c r="S278" s="867"/>
      <c r="T278" s="867"/>
      <c r="U278" s="867"/>
      <c r="V278" s="854"/>
      <c r="W278" s="854"/>
      <c r="X278" s="854"/>
      <c r="Y278" s="854"/>
      <c r="Z278" s="854"/>
      <c r="AA278" s="854"/>
      <c r="AB278" s="854"/>
      <c r="AC278" s="854"/>
      <c r="AD278" s="854"/>
      <c r="AE278" s="854"/>
      <c r="AF278" s="854"/>
      <c r="AG278" s="856"/>
      <c r="AH278" s="856"/>
      <c r="AI278" s="856"/>
      <c r="AJ278" s="856"/>
      <c r="AK278" s="856"/>
      <c r="AL278" s="856"/>
      <c r="AM278" s="856"/>
      <c r="AN278" s="856"/>
      <c r="AO278" s="856"/>
      <c r="AP278" s="856"/>
      <c r="AQ278" s="856"/>
      <c r="AR278" s="856"/>
      <c r="AS278" s="856"/>
      <c r="AT278" s="856"/>
      <c r="AU278" s="856"/>
      <c r="AV278" s="856"/>
      <c r="AW278" s="856"/>
      <c r="AX278" s="856"/>
      <c r="AY278" s="856"/>
      <c r="AZ278" s="856"/>
    </row>
    <row r="279" ht="14.25" customHeight="1">
      <c r="A279" s="867"/>
      <c r="B279" s="867"/>
      <c r="C279" s="867"/>
      <c r="D279" s="867"/>
      <c r="E279" s="867"/>
      <c r="F279" s="867"/>
      <c r="G279" s="868"/>
      <c r="H279" s="869"/>
      <c r="I279" s="870"/>
      <c r="J279" s="867"/>
      <c r="K279" s="867"/>
      <c r="L279" s="871"/>
      <c r="M279" s="867"/>
      <c r="N279" s="867"/>
      <c r="O279" s="871"/>
      <c r="P279" s="867"/>
      <c r="Q279" s="867"/>
      <c r="R279" s="867"/>
      <c r="S279" s="867"/>
      <c r="T279" s="867"/>
      <c r="U279" s="867"/>
      <c r="V279" s="854"/>
      <c r="W279" s="854"/>
      <c r="X279" s="854"/>
      <c r="Y279" s="854"/>
      <c r="Z279" s="854"/>
      <c r="AA279" s="854"/>
      <c r="AB279" s="854"/>
      <c r="AC279" s="854"/>
      <c r="AD279" s="854"/>
      <c r="AE279" s="854"/>
      <c r="AF279" s="854"/>
      <c r="AG279" s="856"/>
      <c r="AH279" s="856"/>
      <c r="AI279" s="856"/>
      <c r="AJ279" s="856"/>
      <c r="AK279" s="856"/>
      <c r="AL279" s="856"/>
      <c r="AM279" s="856"/>
      <c r="AN279" s="856"/>
      <c r="AO279" s="856"/>
      <c r="AP279" s="856"/>
      <c r="AQ279" s="856"/>
      <c r="AR279" s="856"/>
      <c r="AS279" s="856"/>
      <c r="AT279" s="856"/>
      <c r="AU279" s="856"/>
      <c r="AV279" s="856"/>
      <c r="AW279" s="856"/>
      <c r="AX279" s="856"/>
      <c r="AY279" s="856"/>
      <c r="AZ279" s="856"/>
    </row>
    <row r="280" ht="14.25" customHeight="1">
      <c r="A280" s="867"/>
      <c r="B280" s="867"/>
      <c r="C280" s="867"/>
      <c r="D280" s="867"/>
      <c r="E280" s="867"/>
      <c r="F280" s="867"/>
      <c r="G280" s="868"/>
      <c r="H280" s="869"/>
      <c r="I280" s="870"/>
      <c r="J280" s="867"/>
      <c r="K280" s="867"/>
      <c r="L280" s="871"/>
      <c r="M280" s="867"/>
      <c r="N280" s="867"/>
      <c r="O280" s="871"/>
      <c r="P280" s="867"/>
      <c r="Q280" s="867"/>
      <c r="R280" s="867"/>
      <c r="S280" s="867"/>
      <c r="T280" s="867"/>
      <c r="U280" s="867"/>
      <c r="V280" s="854"/>
      <c r="W280" s="854"/>
      <c r="X280" s="854"/>
      <c r="Y280" s="854"/>
      <c r="Z280" s="854"/>
      <c r="AA280" s="854"/>
      <c r="AB280" s="854"/>
      <c r="AC280" s="854"/>
      <c r="AD280" s="854"/>
      <c r="AE280" s="854"/>
      <c r="AF280" s="854"/>
      <c r="AG280" s="856"/>
      <c r="AH280" s="856"/>
      <c r="AI280" s="856"/>
      <c r="AJ280" s="856"/>
      <c r="AK280" s="856"/>
      <c r="AL280" s="856"/>
      <c r="AM280" s="856"/>
      <c r="AN280" s="856"/>
      <c r="AO280" s="856"/>
      <c r="AP280" s="856"/>
      <c r="AQ280" s="856"/>
      <c r="AR280" s="856"/>
      <c r="AS280" s="856"/>
      <c r="AT280" s="856"/>
      <c r="AU280" s="856"/>
      <c r="AV280" s="856"/>
      <c r="AW280" s="856"/>
      <c r="AX280" s="856"/>
      <c r="AY280" s="856"/>
      <c r="AZ280" s="856"/>
    </row>
    <row r="281" ht="14.25" customHeight="1">
      <c r="A281" s="867"/>
      <c r="B281" s="867"/>
      <c r="C281" s="867"/>
      <c r="D281" s="867"/>
      <c r="E281" s="867"/>
      <c r="F281" s="867"/>
      <c r="G281" s="868"/>
      <c r="H281" s="869"/>
      <c r="I281" s="870"/>
      <c r="J281" s="867"/>
      <c r="K281" s="867"/>
      <c r="L281" s="871"/>
      <c r="M281" s="867"/>
      <c r="N281" s="867"/>
      <c r="O281" s="871"/>
      <c r="P281" s="867"/>
      <c r="Q281" s="867"/>
      <c r="R281" s="867"/>
      <c r="S281" s="867"/>
      <c r="T281" s="867"/>
      <c r="U281" s="867"/>
      <c r="V281" s="854"/>
      <c r="W281" s="854"/>
      <c r="X281" s="854"/>
      <c r="Y281" s="854"/>
      <c r="Z281" s="854"/>
      <c r="AA281" s="854"/>
      <c r="AB281" s="854"/>
      <c r="AC281" s="854"/>
      <c r="AD281" s="854"/>
      <c r="AE281" s="854"/>
      <c r="AF281" s="854"/>
      <c r="AG281" s="856"/>
      <c r="AH281" s="856"/>
      <c r="AI281" s="856"/>
      <c r="AJ281" s="856"/>
      <c r="AK281" s="856"/>
      <c r="AL281" s="856"/>
      <c r="AM281" s="856"/>
      <c r="AN281" s="856"/>
      <c r="AO281" s="856"/>
      <c r="AP281" s="856"/>
      <c r="AQ281" s="856"/>
      <c r="AR281" s="856"/>
      <c r="AS281" s="856"/>
      <c r="AT281" s="856"/>
      <c r="AU281" s="856"/>
      <c r="AV281" s="856"/>
      <c r="AW281" s="856"/>
      <c r="AX281" s="856"/>
      <c r="AY281" s="856"/>
      <c r="AZ281" s="856"/>
    </row>
    <row r="282" ht="14.25" customHeight="1">
      <c r="A282" s="867"/>
      <c r="B282" s="867"/>
      <c r="C282" s="867"/>
      <c r="D282" s="867"/>
      <c r="E282" s="867"/>
      <c r="F282" s="867"/>
      <c r="G282" s="868"/>
      <c r="H282" s="869"/>
      <c r="I282" s="870"/>
      <c r="J282" s="867"/>
      <c r="K282" s="867"/>
      <c r="L282" s="871"/>
      <c r="M282" s="867"/>
      <c r="N282" s="867"/>
      <c r="O282" s="871"/>
      <c r="P282" s="867"/>
      <c r="Q282" s="867"/>
      <c r="R282" s="867"/>
      <c r="S282" s="867"/>
      <c r="T282" s="867"/>
      <c r="U282" s="867"/>
      <c r="V282" s="854"/>
      <c r="W282" s="854"/>
      <c r="X282" s="854"/>
      <c r="Y282" s="854"/>
      <c r="Z282" s="854"/>
      <c r="AA282" s="854"/>
      <c r="AB282" s="854"/>
      <c r="AC282" s="854"/>
      <c r="AD282" s="854"/>
      <c r="AE282" s="854"/>
      <c r="AF282" s="854"/>
      <c r="AG282" s="856"/>
      <c r="AH282" s="856"/>
      <c r="AI282" s="856"/>
      <c r="AJ282" s="856"/>
      <c r="AK282" s="856"/>
      <c r="AL282" s="856"/>
      <c r="AM282" s="856"/>
      <c r="AN282" s="856"/>
      <c r="AO282" s="856"/>
      <c r="AP282" s="856"/>
      <c r="AQ282" s="856"/>
      <c r="AR282" s="856"/>
      <c r="AS282" s="856"/>
      <c r="AT282" s="856"/>
      <c r="AU282" s="856"/>
      <c r="AV282" s="856"/>
      <c r="AW282" s="856"/>
      <c r="AX282" s="856"/>
      <c r="AY282" s="856"/>
      <c r="AZ282" s="856"/>
    </row>
    <row r="283" ht="14.25" customHeight="1">
      <c r="A283" s="867"/>
      <c r="B283" s="867"/>
      <c r="C283" s="867"/>
      <c r="D283" s="867"/>
      <c r="E283" s="867"/>
      <c r="F283" s="867"/>
      <c r="G283" s="868"/>
      <c r="H283" s="869"/>
      <c r="I283" s="870"/>
      <c r="J283" s="867"/>
      <c r="K283" s="867"/>
      <c r="L283" s="871"/>
      <c r="M283" s="867"/>
      <c r="N283" s="867"/>
      <c r="O283" s="871"/>
      <c r="P283" s="867"/>
      <c r="Q283" s="867"/>
      <c r="R283" s="867"/>
      <c r="S283" s="867"/>
      <c r="T283" s="867"/>
      <c r="U283" s="867"/>
      <c r="V283" s="854"/>
      <c r="W283" s="854"/>
      <c r="X283" s="854"/>
      <c r="Y283" s="854"/>
      <c r="Z283" s="854"/>
      <c r="AA283" s="854"/>
      <c r="AB283" s="854"/>
      <c r="AC283" s="854"/>
      <c r="AD283" s="854"/>
      <c r="AE283" s="854"/>
      <c r="AF283" s="854"/>
      <c r="AG283" s="856"/>
      <c r="AH283" s="856"/>
      <c r="AI283" s="856"/>
      <c r="AJ283" s="856"/>
      <c r="AK283" s="856"/>
      <c r="AL283" s="856"/>
      <c r="AM283" s="856"/>
      <c r="AN283" s="856"/>
      <c r="AO283" s="856"/>
      <c r="AP283" s="856"/>
      <c r="AQ283" s="856"/>
      <c r="AR283" s="856"/>
      <c r="AS283" s="856"/>
      <c r="AT283" s="856"/>
      <c r="AU283" s="856"/>
      <c r="AV283" s="856"/>
      <c r="AW283" s="856"/>
      <c r="AX283" s="856"/>
      <c r="AY283" s="856"/>
      <c r="AZ283" s="856"/>
    </row>
    <row r="284" ht="14.25" customHeight="1">
      <c r="A284" s="867"/>
      <c r="B284" s="867"/>
      <c r="C284" s="867"/>
      <c r="D284" s="867"/>
      <c r="E284" s="867"/>
      <c r="F284" s="867"/>
      <c r="G284" s="868"/>
      <c r="H284" s="869"/>
      <c r="I284" s="870"/>
      <c r="J284" s="867"/>
      <c r="K284" s="867"/>
      <c r="L284" s="871"/>
      <c r="M284" s="867"/>
      <c r="N284" s="867"/>
      <c r="O284" s="871"/>
      <c r="P284" s="867"/>
      <c r="Q284" s="867"/>
      <c r="R284" s="867"/>
      <c r="S284" s="867"/>
      <c r="T284" s="867"/>
      <c r="U284" s="867"/>
      <c r="V284" s="854"/>
      <c r="W284" s="854"/>
      <c r="X284" s="854"/>
      <c r="Y284" s="854"/>
      <c r="Z284" s="854"/>
      <c r="AA284" s="854"/>
      <c r="AB284" s="854"/>
      <c r="AC284" s="854"/>
      <c r="AD284" s="854"/>
      <c r="AE284" s="854"/>
      <c r="AF284" s="854"/>
      <c r="AG284" s="856"/>
      <c r="AH284" s="856"/>
      <c r="AI284" s="856"/>
      <c r="AJ284" s="856"/>
      <c r="AK284" s="856"/>
      <c r="AL284" s="856"/>
      <c r="AM284" s="856"/>
      <c r="AN284" s="856"/>
      <c r="AO284" s="856"/>
      <c r="AP284" s="856"/>
      <c r="AQ284" s="856"/>
      <c r="AR284" s="856"/>
      <c r="AS284" s="856"/>
      <c r="AT284" s="856"/>
      <c r="AU284" s="856"/>
      <c r="AV284" s="856"/>
      <c r="AW284" s="856"/>
      <c r="AX284" s="856"/>
      <c r="AY284" s="856"/>
      <c r="AZ284" s="856"/>
    </row>
    <row r="285" ht="14.25" customHeight="1">
      <c r="A285" s="867"/>
      <c r="B285" s="867"/>
      <c r="C285" s="867"/>
      <c r="D285" s="867"/>
      <c r="E285" s="867"/>
      <c r="F285" s="867"/>
      <c r="G285" s="868"/>
      <c r="H285" s="869"/>
      <c r="I285" s="870"/>
      <c r="J285" s="867"/>
      <c r="K285" s="867"/>
      <c r="L285" s="871"/>
      <c r="M285" s="867"/>
      <c r="N285" s="867"/>
      <c r="O285" s="871"/>
      <c r="P285" s="867"/>
      <c r="Q285" s="867"/>
      <c r="R285" s="867"/>
      <c r="S285" s="867"/>
      <c r="T285" s="867"/>
      <c r="U285" s="867"/>
      <c r="V285" s="854"/>
      <c r="W285" s="854"/>
      <c r="X285" s="854"/>
      <c r="Y285" s="854"/>
      <c r="Z285" s="854"/>
      <c r="AA285" s="854"/>
      <c r="AB285" s="854"/>
      <c r="AC285" s="854"/>
      <c r="AD285" s="854"/>
      <c r="AE285" s="854"/>
      <c r="AF285" s="854"/>
      <c r="AG285" s="856"/>
      <c r="AH285" s="856"/>
      <c r="AI285" s="856"/>
      <c r="AJ285" s="856"/>
      <c r="AK285" s="856"/>
      <c r="AL285" s="856"/>
      <c r="AM285" s="856"/>
      <c r="AN285" s="856"/>
      <c r="AO285" s="856"/>
      <c r="AP285" s="856"/>
      <c r="AQ285" s="856"/>
      <c r="AR285" s="856"/>
      <c r="AS285" s="856"/>
      <c r="AT285" s="856"/>
      <c r="AU285" s="856"/>
      <c r="AV285" s="856"/>
      <c r="AW285" s="856"/>
      <c r="AX285" s="856"/>
      <c r="AY285" s="856"/>
      <c r="AZ285" s="856"/>
    </row>
    <row r="286" ht="14.25" customHeight="1">
      <c r="A286" s="867"/>
      <c r="B286" s="867"/>
      <c r="C286" s="867"/>
      <c r="D286" s="867"/>
      <c r="E286" s="867"/>
      <c r="F286" s="867"/>
      <c r="G286" s="868"/>
      <c r="H286" s="869"/>
      <c r="I286" s="870"/>
      <c r="J286" s="867"/>
      <c r="K286" s="867"/>
      <c r="L286" s="871"/>
      <c r="M286" s="867"/>
      <c r="N286" s="867"/>
      <c r="O286" s="871"/>
      <c r="P286" s="867"/>
      <c r="Q286" s="867"/>
      <c r="R286" s="867"/>
      <c r="S286" s="867"/>
      <c r="T286" s="867"/>
      <c r="U286" s="867"/>
      <c r="V286" s="854"/>
      <c r="W286" s="854"/>
      <c r="X286" s="854"/>
      <c r="Y286" s="854"/>
      <c r="Z286" s="854"/>
      <c r="AA286" s="854"/>
      <c r="AB286" s="854"/>
      <c r="AC286" s="854"/>
      <c r="AD286" s="854"/>
      <c r="AE286" s="854"/>
      <c r="AF286" s="854"/>
      <c r="AG286" s="856"/>
      <c r="AH286" s="856"/>
      <c r="AI286" s="856"/>
      <c r="AJ286" s="856"/>
      <c r="AK286" s="856"/>
      <c r="AL286" s="856"/>
      <c r="AM286" s="856"/>
      <c r="AN286" s="856"/>
      <c r="AO286" s="856"/>
      <c r="AP286" s="856"/>
      <c r="AQ286" s="856"/>
      <c r="AR286" s="856"/>
      <c r="AS286" s="856"/>
      <c r="AT286" s="856"/>
      <c r="AU286" s="856"/>
      <c r="AV286" s="856"/>
      <c r="AW286" s="856"/>
      <c r="AX286" s="856"/>
      <c r="AY286" s="856"/>
      <c r="AZ286" s="856"/>
    </row>
    <row r="287" ht="14.25" customHeight="1">
      <c r="A287" s="867"/>
      <c r="B287" s="867"/>
      <c r="C287" s="867"/>
      <c r="D287" s="867"/>
      <c r="E287" s="867"/>
      <c r="F287" s="867"/>
      <c r="G287" s="868"/>
      <c r="H287" s="869"/>
      <c r="I287" s="870"/>
      <c r="J287" s="867"/>
      <c r="K287" s="867"/>
      <c r="L287" s="871"/>
      <c r="M287" s="867"/>
      <c r="N287" s="867"/>
      <c r="O287" s="871"/>
      <c r="P287" s="867"/>
      <c r="Q287" s="867"/>
      <c r="R287" s="867"/>
      <c r="S287" s="867"/>
      <c r="T287" s="867"/>
      <c r="U287" s="867"/>
      <c r="V287" s="854"/>
      <c r="W287" s="854"/>
      <c r="X287" s="854"/>
      <c r="Y287" s="854"/>
      <c r="Z287" s="854"/>
      <c r="AA287" s="854"/>
      <c r="AB287" s="854"/>
      <c r="AC287" s="854"/>
      <c r="AD287" s="854"/>
      <c r="AE287" s="854"/>
      <c r="AF287" s="854"/>
      <c r="AG287" s="856"/>
      <c r="AH287" s="856"/>
      <c r="AI287" s="856"/>
      <c r="AJ287" s="856"/>
      <c r="AK287" s="856"/>
      <c r="AL287" s="856"/>
      <c r="AM287" s="856"/>
      <c r="AN287" s="856"/>
      <c r="AO287" s="856"/>
      <c r="AP287" s="856"/>
      <c r="AQ287" s="856"/>
      <c r="AR287" s="856"/>
      <c r="AS287" s="856"/>
      <c r="AT287" s="856"/>
      <c r="AU287" s="856"/>
      <c r="AV287" s="856"/>
      <c r="AW287" s="856"/>
      <c r="AX287" s="856"/>
      <c r="AY287" s="856"/>
      <c r="AZ287" s="856"/>
    </row>
    <row r="288" ht="14.25" customHeight="1">
      <c r="A288" s="867"/>
      <c r="B288" s="867"/>
      <c r="C288" s="867"/>
      <c r="D288" s="867"/>
      <c r="E288" s="867"/>
      <c r="F288" s="867"/>
      <c r="G288" s="868"/>
      <c r="H288" s="869"/>
      <c r="I288" s="870"/>
      <c r="J288" s="867"/>
      <c r="K288" s="867"/>
      <c r="L288" s="871"/>
      <c r="M288" s="867"/>
      <c r="N288" s="867"/>
      <c r="O288" s="871"/>
      <c r="P288" s="867"/>
      <c r="Q288" s="867"/>
      <c r="R288" s="867"/>
      <c r="S288" s="867"/>
      <c r="T288" s="867"/>
      <c r="U288" s="867"/>
      <c r="V288" s="854"/>
      <c r="W288" s="854"/>
      <c r="X288" s="854"/>
      <c r="Y288" s="854"/>
      <c r="Z288" s="854"/>
      <c r="AA288" s="854"/>
      <c r="AB288" s="854"/>
      <c r="AC288" s="854"/>
      <c r="AD288" s="854"/>
      <c r="AE288" s="854"/>
      <c r="AF288" s="854"/>
      <c r="AG288" s="856"/>
      <c r="AH288" s="856"/>
      <c r="AI288" s="856"/>
      <c r="AJ288" s="856"/>
      <c r="AK288" s="856"/>
      <c r="AL288" s="856"/>
      <c r="AM288" s="856"/>
      <c r="AN288" s="856"/>
      <c r="AO288" s="856"/>
      <c r="AP288" s="856"/>
      <c r="AQ288" s="856"/>
      <c r="AR288" s="856"/>
      <c r="AS288" s="856"/>
      <c r="AT288" s="856"/>
      <c r="AU288" s="856"/>
      <c r="AV288" s="856"/>
      <c r="AW288" s="856"/>
      <c r="AX288" s="856"/>
      <c r="AY288" s="856"/>
      <c r="AZ288" s="856"/>
    </row>
    <row r="289" ht="14.25" customHeight="1">
      <c r="A289" s="867"/>
      <c r="B289" s="867"/>
      <c r="C289" s="867"/>
      <c r="D289" s="867"/>
      <c r="E289" s="867"/>
      <c r="F289" s="867"/>
      <c r="G289" s="868"/>
      <c r="H289" s="869"/>
      <c r="I289" s="870"/>
      <c r="J289" s="867"/>
      <c r="K289" s="867"/>
      <c r="L289" s="871"/>
      <c r="M289" s="867"/>
      <c r="N289" s="867"/>
      <c r="O289" s="871"/>
      <c r="P289" s="867"/>
      <c r="Q289" s="867"/>
      <c r="R289" s="867"/>
      <c r="S289" s="867"/>
      <c r="T289" s="867"/>
      <c r="U289" s="867"/>
      <c r="V289" s="854"/>
      <c r="W289" s="854"/>
      <c r="X289" s="854"/>
      <c r="Y289" s="854"/>
      <c r="Z289" s="854"/>
      <c r="AA289" s="854"/>
      <c r="AB289" s="854"/>
      <c r="AC289" s="854"/>
      <c r="AD289" s="854"/>
      <c r="AE289" s="854"/>
      <c r="AF289" s="854"/>
      <c r="AG289" s="856"/>
      <c r="AH289" s="856"/>
      <c r="AI289" s="856"/>
      <c r="AJ289" s="856"/>
      <c r="AK289" s="856"/>
      <c r="AL289" s="856"/>
      <c r="AM289" s="856"/>
      <c r="AN289" s="856"/>
      <c r="AO289" s="856"/>
      <c r="AP289" s="856"/>
      <c r="AQ289" s="856"/>
      <c r="AR289" s="856"/>
      <c r="AS289" s="856"/>
      <c r="AT289" s="856"/>
      <c r="AU289" s="856"/>
      <c r="AV289" s="856"/>
      <c r="AW289" s="856"/>
      <c r="AX289" s="856"/>
      <c r="AY289" s="856"/>
      <c r="AZ289" s="856"/>
    </row>
    <row r="290" ht="14.25" customHeight="1">
      <c r="A290" s="867"/>
      <c r="B290" s="867"/>
      <c r="C290" s="867"/>
      <c r="D290" s="867"/>
      <c r="E290" s="867"/>
      <c r="F290" s="867"/>
      <c r="G290" s="868"/>
      <c r="H290" s="869"/>
      <c r="I290" s="870"/>
      <c r="J290" s="867"/>
      <c r="K290" s="867"/>
      <c r="L290" s="871"/>
      <c r="M290" s="867"/>
      <c r="N290" s="867"/>
      <c r="O290" s="871"/>
      <c r="P290" s="867"/>
      <c r="Q290" s="867"/>
      <c r="R290" s="867"/>
      <c r="S290" s="867"/>
      <c r="T290" s="867"/>
      <c r="U290" s="867"/>
      <c r="V290" s="854"/>
      <c r="W290" s="854"/>
      <c r="X290" s="854"/>
      <c r="Y290" s="854"/>
      <c r="Z290" s="854"/>
      <c r="AA290" s="854"/>
      <c r="AB290" s="854"/>
      <c r="AC290" s="854"/>
      <c r="AD290" s="854"/>
      <c r="AE290" s="854"/>
      <c r="AF290" s="854"/>
      <c r="AG290" s="856"/>
      <c r="AH290" s="856"/>
      <c r="AI290" s="856"/>
      <c r="AJ290" s="856"/>
      <c r="AK290" s="856"/>
      <c r="AL290" s="856"/>
      <c r="AM290" s="856"/>
      <c r="AN290" s="856"/>
      <c r="AO290" s="856"/>
      <c r="AP290" s="856"/>
      <c r="AQ290" s="856"/>
      <c r="AR290" s="856"/>
      <c r="AS290" s="856"/>
      <c r="AT290" s="856"/>
      <c r="AU290" s="856"/>
      <c r="AV290" s="856"/>
      <c r="AW290" s="856"/>
      <c r="AX290" s="856"/>
      <c r="AY290" s="856"/>
      <c r="AZ290" s="856"/>
    </row>
    <row r="291" ht="14.25" customHeight="1">
      <c r="A291" s="867"/>
      <c r="B291" s="867"/>
      <c r="C291" s="867"/>
      <c r="D291" s="867"/>
      <c r="E291" s="867"/>
      <c r="F291" s="867"/>
      <c r="G291" s="868"/>
      <c r="H291" s="869"/>
      <c r="I291" s="870"/>
      <c r="J291" s="867"/>
      <c r="K291" s="867"/>
      <c r="L291" s="871"/>
      <c r="M291" s="867"/>
      <c r="N291" s="867"/>
      <c r="O291" s="871"/>
      <c r="P291" s="867"/>
      <c r="Q291" s="867"/>
      <c r="R291" s="867"/>
      <c r="S291" s="867"/>
      <c r="T291" s="867"/>
      <c r="U291" s="867"/>
      <c r="V291" s="854"/>
      <c r="W291" s="854"/>
      <c r="X291" s="854"/>
      <c r="Y291" s="854"/>
      <c r="Z291" s="854"/>
      <c r="AA291" s="854"/>
      <c r="AB291" s="854"/>
      <c r="AC291" s="854"/>
      <c r="AD291" s="854"/>
      <c r="AE291" s="854"/>
      <c r="AF291" s="854"/>
      <c r="AG291" s="856"/>
      <c r="AH291" s="856"/>
      <c r="AI291" s="856"/>
      <c r="AJ291" s="856"/>
      <c r="AK291" s="856"/>
      <c r="AL291" s="856"/>
      <c r="AM291" s="856"/>
      <c r="AN291" s="856"/>
      <c r="AO291" s="856"/>
      <c r="AP291" s="856"/>
      <c r="AQ291" s="856"/>
      <c r="AR291" s="856"/>
      <c r="AS291" s="856"/>
      <c r="AT291" s="856"/>
      <c r="AU291" s="856"/>
      <c r="AV291" s="856"/>
      <c r="AW291" s="856"/>
      <c r="AX291" s="856"/>
      <c r="AY291" s="856"/>
      <c r="AZ291" s="856"/>
    </row>
    <row r="292" ht="14.25" customHeight="1">
      <c r="A292" s="867"/>
      <c r="B292" s="867"/>
      <c r="C292" s="867"/>
      <c r="D292" s="867"/>
      <c r="E292" s="867"/>
      <c r="F292" s="867"/>
      <c r="G292" s="868"/>
      <c r="H292" s="869"/>
      <c r="I292" s="870"/>
      <c r="J292" s="867"/>
      <c r="K292" s="867"/>
      <c r="L292" s="871"/>
      <c r="M292" s="867"/>
      <c r="N292" s="867"/>
      <c r="O292" s="871"/>
      <c r="P292" s="867"/>
      <c r="Q292" s="867"/>
      <c r="R292" s="867"/>
      <c r="S292" s="867"/>
      <c r="T292" s="867"/>
      <c r="U292" s="867"/>
      <c r="V292" s="854"/>
      <c r="W292" s="854"/>
      <c r="X292" s="854"/>
      <c r="Y292" s="854"/>
      <c r="Z292" s="854"/>
      <c r="AA292" s="854"/>
      <c r="AB292" s="854"/>
      <c r="AC292" s="854"/>
      <c r="AD292" s="854"/>
      <c r="AE292" s="854"/>
      <c r="AF292" s="854"/>
      <c r="AG292" s="856"/>
      <c r="AH292" s="856"/>
      <c r="AI292" s="856"/>
      <c r="AJ292" s="856"/>
      <c r="AK292" s="856"/>
      <c r="AL292" s="856"/>
      <c r="AM292" s="856"/>
      <c r="AN292" s="856"/>
      <c r="AO292" s="856"/>
      <c r="AP292" s="856"/>
      <c r="AQ292" s="856"/>
      <c r="AR292" s="856"/>
      <c r="AS292" s="856"/>
      <c r="AT292" s="856"/>
      <c r="AU292" s="856"/>
      <c r="AV292" s="856"/>
      <c r="AW292" s="856"/>
      <c r="AX292" s="856"/>
      <c r="AY292" s="856"/>
      <c r="AZ292" s="856"/>
    </row>
    <row r="293" ht="14.25" customHeight="1">
      <c r="A293" s="867"/>
      <c r="B293" s="867"/>
      <c r="C293" s="867"/>
      <c r="D293" s="867"/>
      <c r="E293" s="867"/>
      <c r="F293" s="867"/>
      <c r="G293" s="868"/>
      <c r="H293" s="869"/>
      <c r="I293" s="870"/>
      <c r="J293" s="867"/>
      <c r="K293" s="867"/>
      <c r="L293" s="871"/>
      <c r="M293" s="867"/>
      <c r="N293" s="867"/>
      <c r="O293" s="871"/>
      <c r="P293" s="867"/>
      <c r="Q293" s="867"/>
      <c r="R293" s="867"/>
      <c r="S293" s="867"/>
      <c r="T293" s="867"/>
      <c r="U293" s="867"/>
      <c r="V293" s="854"/>
      <c r="W293" s="854"/>
      <c r="X293" s="854"/>
      <c r="Y293" s="854"/>
      <c r="Z293" s="854"/>
      <c r="AA293" s="854"/>
      <c r="AB293" s="854"/>
      <c r="AC293" s="854"/>
      <c r="AD293" s="854"/>
      <c r="AE293" s="854"/>
      <c r="AF293" s="854"/>
      <c r="AG293" s="856"/>
      <c r="AH293" s="856"/>
      <c r="AI293" s="856"/>
      <c r="AJ293" s="856"/>
      <c r="AK293" s="856"/>
      <c r="AL293" s="856"/>
      <c r="AM293" s="856"/>
      <c r="AN293" s="856"/>
      <c r="AO293" s="856"/>
      <c r="AP293" s="856"/>
      <c r="AQ293" s="856"/>
      <c r="AR293" s="856"/>
      <c r="AS293" s="856"/>
      <c r="AT293" s="856"/>
      <c r="AU293" s="856"/>
      <c r="AV293" s="856"/>
      <c r="AW293" s="856"/>
      <c r="AX293" s="856"/>
      <c r="AY293" s="856"/>
      <c r="AZ293" s="856"/>
    </row>
    <row r="294" ht="14.25" customHeight="1">
      <c r="A294" s="867"/>
      <c r="B294" s="867"/>
      <c r="C294" s="867"/>
      <c r="D294" s="867"/>
      <c r="E294" s="867"/>
      <c r="F294" s="867"/>
      <c r="G294" s="868"/>
      <c r="H294" s="869"/>
      <c r="I294" s="870"/>
      <c r="J294" s="867"/>
      <c r="K294" s="867"/>
      <c r="L294" s="871"/>
      <c r="M294" s="867"/>
      <c r="N294" s="867"/>
      <c r="O294" s="871"/>
      <c r="P294" s="867"/>
      <c r="Q294" s="867"/>
      <c r="R294" s="867"/>
      <c r="S294" s="867"/>
      <c r="T294" s="867"/>
      <c r="U294" s="867"/>
      <c r="V294" s="854"/>
      <c r="W294" s="854"/>
      <c r="X294" s="854"/>
      <c r="Y294" s="854"/>
      <c r="Z294" s="854"/>
      <c r="AA294" s="854"/>
      <c r="AB294" s="854"/>
      <c r="AC294" s="854"/>
      <c r="AD294" s="854"/>
      <c r="AE294" s="854"/>
      <c r="AF294" s="854"/>
      <c r="AG294" s="856"/>
      <c r="AH294" s="856"/>
      <c r="AI294" s="856"/>
      <c r="AJ294" s="856"/>
      <c r="AK294" s="856"/>
      <c r="AL294" s="856"/>
      <c r="AM294" s="856"/>
      <c r="AN294" s="856"/>
      <c r="AO294" s="856"/>
      <c r="AP294" s="856"/>
      <c r="AQ294" s="856"/>
      <c r="AR294" s="856"/>
      <c r="AS294" s="856"/>
      <c r="AT294" s="856"/>
      <c r="AU294" s="856"/>
      <c r="AV294" s="856"/>
      <c r="AW294" s="856"/>
      <c r="AX294" s="856"/>
      <c r="AY294" s="856"/>
      <c r="AZ294" s="856"/>
    </row>
    <row r="295" ht="14.25" customHeight="1">
      <c r="A295" s="867"/>
      <c r="B295" s="867"/>
      <c r="C295" s="867"/>
      <c r="D295" s="867"/>
      <c r="E295" s="867"/>
      <c r="F295" s="867"/>
      <c r="G295" s="868"/>
      <c r="H295" s="869"/>
      <c r="I295" s="870"/>
      <c r="J295" s="867"/>
      <c r="K295" s="867"/>
      <c r="L295" s="871"/>
      <c r="M295" s="867"/>
      <c r="N295" s="867"/>
      <c r="O295" s="871"/>
      <c r="P295" s="867"/>
      <c r="Q295" s="867"/>
      <c r="R295" s="867"/>
      <c r="S295" s="867"/>
      <c r="T295" s="867"/>
      <c r="U295" s="867"/>
      <c r="V295" s="854"/>
      <c r="W295" s="854"/>
      <c r="X295" s="854"/>
      <c r="Y295" s="854"/>
      <c r="Z295" s="854"/>
      <c r="AA295" s="854"/>
      <c r="AB295" s="854"/>
      <c r="AC295" s="854"/>
      <c r="AD295" s="854"/>
      <c r="AE295" s="854"/>
      <c r="AF295" s="854"/>
      <c r="AG295" s="856"/>
      <c r="AH295" s="856"/>
      <c r="AI295" s="856"/>
      <c r="AJ295" s="856"/>
      <c r="AK295" s="856"/>
      <c r="AL295" s="856"/>
      <c r="AM295" s="856"/>
      <c r="AN295" s="856"/>
      <c r="AO295" s="856"/>
      <c r="AP295" s="856"/>
      <c r="AQ295" s="856"/>
      <c r="AR295" s="856"/>
      <c r="AS295" s="856"/>
      <c r="AT295" s="856"/>
      <c r="AU295" s="856"/>
      <c r="AV295" s="856"/>
      <c r="AW295" s="856"/>
      <c r="AX295" s="856"/>
      <c r="AY295" s="856"/>
      <c r="AZ295" s="856"/>
    </row>
    <row r="296" ht="14.25" customHeight="1">
      <c r="A296" s="867"/>
      <c r="B296" s="867"/>
      <c r="C296" s="867"/>
      <c r="D296" s="867"/>
      <c r="E296" s="867"/>
      <c r="F296" s="867"/>
      <c r="G296" s="868"/>
      <c r="H296" s="869"/>
      <c r="I296" s="870"/>
      <c r="J296" s="867"/>
      <c r="K296" s="867"/>
      <c r="L296" s="871"/>
      <c r="M296" s="867"/>
      <c r="N296" s="867"/>
      <c r="O296" s="871"/>
      <c r="P296" s="867"/>
      <c r="Q296" s="867"/>
      <c r="R296" s="867"/>
      <c r="S296" s="867"/>
      <c r="T296" s="867"/>
      <c r="U296" s="867"/>
      <c r="V296" s="854"/>
      <c r="W296" s="854"/>
      <c r="X296" s="854"/>
      <c r="Y296" s="854"/>
      <c r="Z296" s="854"/>
      <c r="AA296" s="854"/>
      <c r="AB296" s="854"/>
      <c r="AC296" s="854"/>
      <c r="AD296" s="854"/>
      <c r="AE296" s="854"/>
      <c r="AF296" s="854"/>
      <c r="AG296" s="856"/>
      <c r="AH296" s="856"/>
      <c r="AI296" s="856"/>
      <c r="AJ296" s="856"/>
      <c r="AK296" s="856"/>
      <c r="AL296" s="856"/>
      <c r="AM296" s="856"/>
      <c r="AN296" s="856"/>
      <c r="AO296" s="856"/>
      <c r="AP296" s="856"/>
      <c r="AQ296" s="856"/>
      <c r="AR296" s="856"/>
      <c r="AS296" s="856"/>
      <c r="AT296" s="856"/>
      <c r="AU296" s="856"/>
      <c r="AV296" s="856"/>
      <c r="AW296" s="856"/>
      <c r="AX296" s="856"/>
      <c r="AY296" s="856"/>
      <c r="AZ296" s="856"/>
    </row>
    <row r="297" ht="14.25" customHeight="1">
      <c r="A297" s="867"/>
      <c r="B297" s="867"/>
      <c r="C297" s="867"/>
      <c r="D297" s="867"/>
      <c r="E297" s="867"/>
      <c r="F297" s="867"/>
      <c r="G297" s="868"/>
      <c r="H297" s="869"/>
      <c r="I297" s="870"/>
      <c r="J297" s="867"/>
      <c r="K297" s="867"/>
      <c r="L297" s="871"/>
      <c r="M297" s="867"/>
      <c r="N297" s="867"/>
      <c r="O297" s="871"/>
      <c r="P297" s="867"/>
      <c r="Q297" s="867"/>
      <c r="R297" s="867"/>
      <c r="S297" s="867"/>
      <c r="T297" s="867"/>
      <c r="U297" s="867"/>
      <c r="V297" s="854"/>
      <c r="W297" s="854"/>
      <c r="X297" s="854"/>
      <c r="Y297" s="854"/>
      <c r="Z297" s="854"/>
      <c r="AA297" s="854"/>
      <c r="AB297" s="854"/>
      <c r="AC297" s="854"/>
      <c r="AD297" s="854"/>
      <c r="AE297" s="854"/>
      <c r="AF297" s="854"/>
      <c r="AG297" s="856"/>
      <c r="AH297" s="856"/>
      <c r="AI297" s="856"/>
      <c r="AJ297" s="856"/>
      <c r="AK297" s="856"/>
      <c r="AL297" s="856"/>
      <c r="AM297" s="856"/>
      <c r="AN297" s="856"/>
      <c r="AO297" s="856"/>
      <c r="AP297" s="856"/>
      <c r="AQ297" s="856"/>
      <c r="AR297" s="856"/>
      <c r="AS297" s="856"/>
      <c r="AT297" s="856"/>
      <c r="AU297" s="856"/>
      <c r="AV297" s="856"/>
      <c r="AW297" s="856"/>
      <c r="AX297" s="856"/>
      <c r="AY297" s="856"/>
      <c r="AZ297" s="856"/>
    </row>
    <row r="298" ht="14.25" customHeight="1">
      <c r="A298" s="867"/>
      <c r="B298" s="867"/>
      <c r="C298" s="867"/>
      <c r="D298" s="867"/>
      <c r="E298" s="867"/>
      <c r="F298" s="867"/>
      <c r="G298" s="868"/>
      <c r="H298" s="869"/>
      <c r="I298" s="870"/>
      <c r="J298" s="867"/>
      <c r="K298" s="867"/>
      <c r="L298" s="871"/>
      <c r="M298" s="867"/>
      <c r="N298" s="867"/>
      <c r="O298" s="871"/>
      <c r="P298" s="867"/>
      <c r="Q298" s="867"/>
      <c r="R298" s="867"/>
      <c r="S298" s="867"/>
      <c r="T298" s="867"/>
      <c r="U298" s="867"/>
      <c r="V298" s="854"/>
      <c r="W298" s="854"/>
      <c r="X298" s="854"/>
      <c r="Y298" s="854"/>
      <c r="Z298" s="854"/>
      <c r="AA298" s="854"/>
      <c r="AB298" s="854"/>
      <c r="AC298" s="854"/>
      <c r="AD298" s="854"/>
      <c r="AE298" s="854"/>
      <c r="AF298" s="854"/>
      <c r="AG298" s="856"/>
      <c r="AH298" s="856"/>
      <c r="AI298" s="856"/>
      <c r="AJ298" s="856"/>
      <c r="AK298" s="856"/>
      <c r="AL298" s="856"/>
      <c r="AM298" s="856"/>
      <c r="AN298" s="856"/>
      <c r="AO298" s="856"/>
      <c r="AP298" s="856"/>
      <c r="AQ298" s="856"/>
      <c r="AR298" s="856"/>
      <c r="AS298" s="856"/>
      <c r="AT298" s="856"/>
      <c r="AU298" s="856"/>
      <c r="AV298" s="856"/>
      <c r="AW298" s="856"/>
      <c r="AX298" s="856"/>
      <c r="AY298" s="856"/>
      <c r="AZ298" s="856"/>
    </row>
    <row r="299" ht="14.25" customHeight="1">
      <c r="A299" s="867"/>
      <c r="B299" s="867"/>
      <c r="C299" s="867"/>
      <c r="D299" s="867"/>
      <c r="E299" s="867"/>
      <c r="F299" s="867"/>
      <c r="G299" s="868"/>
      <c r="H299" s="869"/>
      <c r="I299" s="870"/>
      <c r="J299" s="867"/>
      <c r="K299" s="867"/>
      <c r="L299" s="871"/>
      <c r="M299" s="867"/>
      <c r="N299" s="867"/>
      <c r="O299" s="871"/>
      <c r="P299" s="867"/>
      <c r="Q299" s="867"/>
      <c r="R299" s="867"/>
      <c r="S299" s="867"/>
      <c r="T299" s="867"/>
      <c r="U299" s="867"/>
      <c r="V299" s="854"/>
      <c r="W299" s="854"/>
      <c r="X299" s="854"/>
      <c r="Y299" s="854"/>
      <c r="Z299" s="854"/>
      <c r="AA299" s="854"/>
      <c r="AB299" s="854"/>
      <c r="AC299" s="854"/>
      <c r="AD299" s="854"/>
      <c r="AE299" s="854"/>
      <c r="AF299" s="854"/>
      <c r="AG299" s="856"/>
      <c r="AH299" s="856"/>
      <c r="AI299" s="856"/>
      <c r="AJ299" s="856"/>
      <c r="AK299" s="856"/>
      <c r="AL299" s="856"/>
      <c r="AM299" s="856"/>
      <c r="AN299" s="856"/>
      <c r="AO299" s="856"/>
      <c r="AP299" s="856"/>
      <c r="AQ299" s="856"/>
      <c r="AR299" s="856"/>
      <c r="AS299" s="856"/>
      <c r="AT299" s="856"/>
      <c r="AU299" s="856"/>
      <c r="AV299" s="856"/>
      <c r="AW299" s="856"/>
      <c r="AX299" s="856"/>
      <c r="AY299" s="856"/>
      <c r="AZ299" s="856"/>
    </row>
    <row r="300" ht="14.25" customHeight="1">
      <c r="A300" s="867"/>
      <c r="B300" s="867"/>
      <c r="C300" s="867"/>
      <c r="D300" s="867"/>
      <c r="E300" s="867"/>
      <c r="F300" s="867"/>
      <c r="G300" s="868"/>
      <c r="H300" s="869"/>
      <c r="I300" s="870"/>
      <c r="J300" s="867"/>
      <c r="K300" s="867"/>
      <c r="L300" s="871"/>
      <c r="M300" s="867"/>
      <c r="N300" s="867"/>
      <c r="O300" s="871"/>
      <c r="P300" s="867"/>
      <c r="Q300" s="867"/>
      <c r="R300" s="867"/>
      <c r="S300" s="867"/>
      <c r="T300" s="867"/>
      <c r="U300" s="867"/>
      <c r="V300" s="854"/>
      <c r="W300" s="854"/>
      <c r="X300" s="854"/>
      <c r="Y300" s="854"/>
      <c r="Z300" s="854"/>
      <c r="AA300" s="854"/>
      <c r="AB300" s="854"/>
      <c r="AC300" s="854"/>
      <c r="AD300" s="854"/>
      <c r="AE300" s="854"/>
      <c r="AF300" s="854"/>
      <c r="AG300" s="856"/>
      <c r="AH300" s="856"/>
      <c r="AI300" s="856"/>
      <c r="AJ300" s="856"/>
      <c r="AK300" s="856"/>
      <c r="AL300" s="856"/>
      <c r="AM300" s="856"/>
      <c r="AN300" s="856"/>
      <c r="AO300" s="856"/>
      <c r="AP300" s="856"/>
      <c r="AQ300" s="856"/>
      <c r="AR300" s="856"/>
      <c r="AS300" s="856"/>
      <c r="AT300" s="856"/>
      <c r="AU300" s="856"/>
      <c r="AV300" s="856"/>
      <c r="AW300" s="856"/>
      <c r="AX300" s="856"/>
      <c r="AY300" s="856"/>
      <c r="AZ300" s="856"/>
    </row>
    <row r="301" ht="14.25" customHeight="1">
      <c r="A301" s="867"/>
      <c r="B301" s="867"/>
      <c r="C301" s="867"/>
      <c r="D301" s="867"/>
      <c r="E301" s="867"/>
      <c r="F301" s="867"/>
      <c r="G301" s="868"/>
      <c r="H301" s="869"/>
      <c r="I301" s="870"/>
      <c r="J301" s="867"/>
      <c r="K301" s="867"/>
      <c r="L301" s="871"/>
      <c r="M301" s="867"/>
      <c r="N301" s="867"/>
      <c r="O301" s="871"/>
      <c r="P301" s="867"/>
      <c r="Q301" s="867"/>
      <c r="R301" s="867"/>
      <c r="S301" s="867"/>
      <c r="T301" s="867"/>
      <c r="U301" s="867"/>
      <c r="V301" s="854"/>
      <c r="W301" s="854"/>
      <c r="X301" s="854"/>
      <c r="Y301" s="854"/>
      <c r="Z301" s="854"/>
      <c r="AA301" s="854"/>
      <c r="AB301" s="854"/>
      <c r="AC301" s="854"/>
      <c r="AD301" s="854"/>
      <c r="AE301" s="854"/>
      <c r="AF301" s="854"/>
      <c r="AG301" s="856"/>
      <c r="AH301" s="856"/>
      <c r="AI301" s="856"/>
      <c r="AJ301" s="856"/>
      <c r="AK301" s="856"/>
      <c r="AL301" s="856"/>
      <c r="AM301" s="856"/>
      <c r="AN301" s="856"/>
      <c r="AO301" s="856"/>
      <c r="AP301" s="856"/>
      <c r="AQ301" s="856"/>
      <c r="AR301" s="856"/>
      <c r="AS301" s="856"/>
      <c r="AT301" s="856"/>
      <c r="AU301" s="856"/>
      <c r="AV301" s="856"/>
      <c r="AW301" s="856"/>
      <c r="AX301" s="856"/>
      <c r="AY301" s="856"/>
      <c r="AZ301" s="856"/>
    </row>
    <row r="302" ht="14.25" customHeight="1">
      <c r="A302" s="867"/>
      <c r="B302" s="867"/>
      <c r="C302" s="867"/>
      <c r="D302" s="867"/>
      <c r="E302" s="867"/>
      <c r="F302" s="867"/>
      <c r="G302" s="868"/>
      <c r="H302" s="869"/>
      <c r="I302" s="870"/>
      <c r="J302" s="867"/>
      <c r="K302" s="867"/>
      <c r="L302" s="871"/>
      <c r="M302" s="867"/>
      <c r="N302" s="867"/>
      <c r="O302" s="871"/>
      <c r="P302" s="867"/>
      <c r="Q302" s="867"/>
      <c r="R302" s="867"/>
      <c r="S302" s="867"/>
      <c r="T302" s="867"/>
      <c r="U302" s="867"/>
      <c r="V302" s="854"/>
      <c r="W302" s="854"/>
      <c r="X302" s="854"/>
      <c r="Y302" s="854"/>
      <c r="Z302" s="854"/>
      <c r="AA302" s="854"/>
      <c r="AB302" s="854"/>
      <c r="AC302" s="854"/>
      <c r="AD302" s="854"/>
      <c r="AE302" s="854"/>
      <c r="AF302" s="854"/>
      <c r="AG302" s="856"/>
      <c r="AH302" s="856"/>
      <c r="AI302" s="856"/>
      <c r="AJ302" s="856"/>
      <c r="AK302" s="856"/>
      <c r="AL302" s="856"/>
      <c r="AM302" s="856"/>
      <c r="AN302" s="856"/>
      <c r="AO302" s="856"/>
      <c r="AP302" s="856"/>
      <c r="AQ302" s="856"/>
      <c r="AR302" s="856"/>
      <c r="AS302" s="856"/>
      <c r="AT302" s="856"/>
      <c r="AU302" s="856"/>
      <c r="AV302" s="856"/>
      <c r="AW302" s="856"/>
      <c r="AX302" s="856"/>
      <c r="AY302" s="856"/>
      <c r="AZ302" s="856"/>
    </row>
    <row r="303" ht="14.25" customHeight="1">
      <c r="A303" s="867"/>
      <c r="B303" s="867"/>
      <c r="C303" s="867"/>
      <c r="D303" s="867"/>
      <c r="E303" s="867"/>
      <c r="F303" s="867"/>
      <c r="G303" s="868"/>
      <c r="H303" s="869"/>
      <c r="I303" s="870"/>
      <c r="J303" s="867"/>
      <c r="K303" s="867"/>
      <c r="L303" s="871"/>
      <c r="M303" s="867"/>
      <c r="N303" s="867"/>
      <c r="O303" s="871"/>
      <c r="P303" s="867"/>
      <c r="Q303" s="867"/>
      <c r="R303" s="867"/>
      <c r="S303" s="867"/>
      <c r="T303" s="867"/>
      <c r="U303" s="867"/>
      <c r="V303" s="854"/>
      <c r="W303" s="854"/>
      <c r="X303" s="854"/>
      <c r="Y303" s="854"/>
      <c r="Z303" s="854"/>
      <c r="AA303" s="854"/>
      <c r="AB303" s="854"/>
      <c r="AC303" s="854"/>
      <c r="AD303" s="854"/>
      <c r="AE303" s="854"/>
      <c r="AF303" s="854"/>
      <c r="AG303" s="856"/>
      <c r="AH303" s="856"/>
      <c r="AI303" s="856"/>
      <c r="AJ303" s="856"/>
      <c r="AK303" s="856"/>
      <c r="AL303" s="856"/>
      <c r="AM303" s="856"/>
      <c r="AN303" s="856"/>
      <c r="AO303" s="856"/>
      <c r="AP303" s="856"/>
      <c r="AQ303" s="856"/>
      <c r="AR303" s="856"/>
      <c r="AS303" s="856"/>
      <c r="AT303" s="856"/>
      <c r="AU303" s="856"/>
      <c r="AV303" s="856"/>
      <c r="AW303" s="856"/>
      <c r="AX303" s="856"/>
      <c r="AY303" s="856"/>
      <c r="AZ303" s="856"/>
    </row>
    <row r="304" ht="14.25" customHeight="1">
      <c r="A304" s="867"/>
      <c r="B304" s="867"/>
      <c r="C304" s="867"/>
      <c r="D304" s="867"/>
      <c r="E304" s="867"/>
      <c r="F304" s="867"/>
      <c r="G304" s="868"/>
      <c r="H304" s="869"/>
      <c r="I304" s="870"/>
      <c r="J304" s="867"/>
      <c r="K304" s="867"/>
      <c r="L304" s="871"/>
      <c r="M304" s="867"/>
      <c r="N304" s="867"/>
      <c r="O304" s="871"/>
      <c r="P304" s="867"/>
      <c r="Q304" s="867"/>
      <c r="R304" s="867"/>
      <c r="S304" s="867"/>
      <c r="T304" s="867"/>
      <c r="U304" s="867"/>
      <c r="V304" s="854"/>
      <c r="W304" s="854"/>
      <c r="X304" s="854"/>
      <c r="Y304" s="854"/>
      <c r="Z304" s="854"/>
      <c r="AA304" s="854"/>
      <c r="AB304" s="854"/>
      <c r="AC304" s="854"/>
      <c r="AD304" s="854"/>
      <c r="AE304" s="854"/>
      <c r="AF304" s="854"/>
      <c r="AG304" s="856"/>
      <c r="AH304" s="856"/>
      <c r="AI304" s="856"/>
      <c r="AJ304" s="856"/>
      <c r="AK304" s="856"/>
      <c r="AL304" s="856"/>
      <c r="AM304" s="856"/>
      <c r="AN304" s="856"/>
      <c r="AO304" s="856"/>
      <c r="AP304" s="856"/>
      <c r="AQ304" s="856"/>
      <c r="AR304" s="856"/>
      <c r="AS304" s="856"/>
      <c r="AT304" s="856"/>
      <c r="AU304" s="856"/>
      <c r="AV304" s="856"/>
      <c r="AW304" s="856"/>
      <c r="AX304" s="856"/>
      <c r="AY304" s="856"/>
      <c r="AZ304" s="856"/>
    </row>
    <row r="305" ht="14.25" customHeight="1">
      <c r="A305" s="867"/>
      <c r="B305" s="867"/>
      <c r="C305" s="867"/>
      <c r="D305" s="867"/>
      <c r="E305" s="867"/>
      <c r="F305" s="867"/>
      <c r="G305" s="868"/>
      <c r="H305" s="869"/>
      <c r="I305" s="870"/>
      <c r="J305" s="867"/>
      <c r="K305" s="867"/>
      <c r="L305" s="871"/>
      <c r="M305" s="867"/>
      <c r="N305" s="867"/>
      <c r="O305" s="871"/>
      <c r="P305" s="867"/>
      <c r="Q305" s="867"/>
      <c r="R305" s="867"/>
      <c r="S305" s="867"/>
      <c r="T305" s="867"/>
      <c r="U305" s="867"/>
      <c r="V305" s="854"/>
      <c r="W305" s="854"/>
      <c r="X305" s="854"/>
      <c r="Y305" s="854"/>
      <c r="Z305" s="854"/>
      <c r="AA305" s="854"/>
      <c r="AB305" s="854"/>
      <c r="AC305" s="854"/>
      <c r="AD305" s="854"/>
      <c r="AE305" s="854"/>
      <c r="AF305" s="854"/>
      <c r="AG305" s="856"/>
      <c r="AH305" s="856"/>
      <c r="AI305" s="856"/>
      <c r="AJ305" s="856"/>
      <c r="AK305" s="856"/>
      <c r="AL305" s="856"/>
      <c r="AM305" s="856"/>
      <c r="AN305" s="856"/>
      <c r="AO305" s="856"/>
      <c r="AP305" s="856"/>
      <c r="AQ305" s="856"/>
      <c r="AR305" s="856"/>
      <c r="AS305" s="856"/>
      <c r="AT305" s="856"/>
      <c r="AU305" s="856"/>
      <c r="AV305" s="856"/>
      <c r="AW305" s="856"/>
      <c r="AX305" s="856"/>
      <c r="AY305" s="856"/>
      <c r="AZ305" s="856"/>
    </row>
    <row r="306" ht="14.25" customHeight="1">
      <c r="A306" s="867"/>
      <c r="B306" s="867"/>
      <c r="C306" s="867"/>
      <c r="D306" s="867"/>
      <c r="E306" s="867"/>
      <c r="F306" s="867"/>
      <c r="G306" s="868"/>
      <c r="H306" s="869"/>
      <c r="I306" s="870"/>
      <c r="J306" s="867"/>
      <c r="K306" s="867"/>
      <c r="L306" s="871"/>
      <c r="M306" s="867"/>
      <c r="N306" s="867"/>
      <c r="O306" s="871"/>
      <c r="P306" s="867"/>
      <c r="Q306" s="867"/>
      <c r="R306" s="867"/>
      <c r="S306" s="867"/>
      <c r="T306" s="867"/>
      <c r="U306" s="867"/>
      <c r="V306" s="854"/>
      <c r="W306" s="854"/>
      <c r="X306" s="854"/>
      <c r="Y306" s="854"/>
      <c r="Z306" s="854"/>
      <c r="AA306" s="854"/>
      <c r="AB306" s="854"/>
      <c r="AC306" s="854"/>
      <c r="AD306" s="854"/>
      <c r="AE306" s="854"/>
      <c r="AF306" s="854"/>
      <c r="AG306" s="856"/>
      <c r="AH306" s="856"/>
      <c r="AI306" s="856"/>
      <c r="AJ306" s="856"/>
      <c r="AK306" s="856"/>
      <c r="AL306" s="856"/>
      <c r="AM306" s="856"/>
      <c r="AN306" s="856"/>
      <c r="AO306" s="856"/>
      <c r="AP306" s="856"/>
      <c r="AQ306" s="856"/>
      <c r="AR306" s="856"/>
      <c r="AS306" s="856"/>
      <c r="AT306" s="856"/>
      <c r="AU306" s="856"/>
      <c r="AV306" s="856"/>
      <c r="AW306" s="856"/>
      <c r="AX306" s="856"/>
      <c r="AY306" s="856"/>
      <c r="AZ306" s="856"/>
    </row>
    <row r="307" ht="14.25" customHeight="1">
      <c r="A307" s="867"/>
      <c r="B307" s="867"/>
      <c r="C307" s="867"/>
      <c r="D307" s="867"/>
      <c r="E307" s="867"/>
      <c r="F307" s="867"/>
      <c r="G307" s="868"/>
      <c r="H307" s="869"/>
      <c r="I307" s="870"/>
      <c r="J307" s="867"/>
      <c r="K307" s="867"/>
      <c r="L307" s="871"/>
      <c r="M307" s="867"/>
      <c r="N307" s="867"/>
      <c r="O307" s="871"/>
      <c r="P307" s="867"/>
      <c r="Q307" s="867"/>
      <c r="R307" s="867"/>
      <c r="S307" s="867"/>
      <c r="T307" s="867"/>
      <c r="U307" s="867"/>
      <c r="V307" s="854"/>
      <c r="W307" s="854"/>
      <c r="X307" s="854"/>
      <c r="Y307" s="854"/>
      <c r="Z307" s="854"/>
      <c r="AA307" s="854"/>
      <c r="AB307" s="854"/>
      <c r="AC307" s="854"/>
      <c r="AD307" s="854"/>
      <c r="AE307" s="854"/>
      <c r="AF307" s="854"/>
      <c r="AG307" s="856"/>
      <c r="AH307" s="856"/>
      <c r="AI307" s="856"/>
      <c r="AJ307" s="856"/>
      <c r="AK307" s="856"/>
      <c r="AL307" s="856"/>
      <c r="AM307" s="856"/>
      <c r="AN307" s="856"/>
      <c r="AO307" s="856"/>
      <c r="AP307" s="856"/>
      <c r="AQ307" s="856"/>
      <c r="AR307" s="856"/>
      <c r="AS307" s="856"/>
      <c r="AT307" s="856"/>
      <c r="AU307" s="856"/>
      <c r="AV307" s="856"/>
      <c r="AW307" s="856"/>
      <c r="AX307" s="856"/>
      <c r="AY307" s="856"/>
      <c r="AZ307" s="856"/>
    </row>
    <row r="308" ht="14.25" customHeight="1">
      <c r="A308" s="867"/>
      <c r="B308" s="867"/>
      <c r="C308" s="867"/>
      <c r="D308" s="867"/>
      <c r="E308" s="867"/>
      <c r="F308" s="867"/>
      <c r="G308" s="868"/>
      <c r="H308" s="869"/>
      <c r="I308" s="870"/>
      <c r="J308" s="867"/>
      <c r="K308" s="867"/>
      <c r="L308" s="871"/>
      <c r="M308" s="867"/>
      <c r="N308" s="867"/>
      <c r="O308" s="871"/>
      <c r="P308" s="867"/>
      <c r="Q308" s="867"/>
      <c r="R308" s="867"/>
      <c r="S308" s="867"/>
      <c r="T308" s="867"/>
      <c r="U308" s="867"/>
      <c r="V308" s="854"/>
      <c r="W308" s="854"/>
      <c r="X308" s="854"/>
      <c r="Y308" s="854"/>
      <c r="Z308" s="854"/>
      <c r="AA308" s="854"/>
      <c r="AB308" s="854"/>
      <c r="AC308" s="854"/>
      <c r="AD308" s="854"/>
      <c r="AE308" s="854"/>
      <c r="AF308" s="854"/>
      <c r="AG308" s="856"/>
      <c r="AH308" s="856"/>
      <c r="AI308" s="856"/>
      <c r="AJ308" s="856"/>
      <c r="AK308" s="856"/>
      <c r="AL308" s="856"/>
      <c r="AM308" s="856"/>
      <c r="AN308" s="856"/>
      <c r="AO308" s="856"/>
      <c r="AP308" s="856"/>
      <c r="AQ308" s="856"/>
      <c r="AR308" s="856"/>
      <c r="AS308" s="856"/>
      <c r="AT308" s="856"/>
      <c r="AU308" s="856"/>
      <c r="AV308" s="856"/>
      <c r="AW308" s="856"/>
      <c r="AX308" s="856"/>
      <c r="AY308" s="856"/>
      <c r="AZ308" s="856"/>
    </row>
    <row r="309" ht="14.25" customHeight="1">
      <c r="A309" s="867"/>
      <c r="B309" s="867"/>
      <c r="C309" s="867"/>
      <c r="D309" s="867"/>
      <c r="E309" s="867"/>
      <c r="F309" s="867"/>
      <c r="G309" s="868"/>
      <c r="H309" s="869"/>
      <c r="I309" s="870"/>
      <c r="J309" s="867"/>
      <c r="K309" s="867"/>
      <c r="L309" s="871"/>
      <c r="M309" s="867"/>
      <c r="N309" s="867"/>
      <c r="O309" s="871"/>
      <c r="P309" s="867"/>
      <c r="Q309" s="867"/>
      <c r="R309" s="867"/>
      <c r="S309" s="867"/>
      <c r="T309" s="867"/>
      <c r="U309" s="867"/>
      <c r="V309" s="854"/>
      <c r="W309" s="854"/>
      <c r="X309" s="854"/>
      <c r="Y309" s="854"/>
      <c r="Z309" s="854"/>
      <c r="AA309" s="854"/>
      <c r="AB309" s="854"/>
      <c r="AC309" s="854"/>
      <c r="AD309" s="854"/>
      <c r="AE309" s="854"/>
      <c r="AF309" s="854"/>
      <c r="AG309" s="856"/>
      <c r="AH309" s="856"/>
      <c r="AI309" s="856"/>
      <c r="AJ309" s="856"/>
      <c r="AK309" s="856"/>
      <c r="AL309" s="856"/>
      <c r="AM309" s="856"/>
      <c r="AN309" s="856"/>
      <c r="AO309" s="856"/>
      <c r="AP309" s="856"/>
      <c r="AQ309" s="856"/>
      <c r="AR309" s="856"/>
      <c r="AS309" s="856"/>
      <c r="AT309" s="856"/>
      <c r="AU309" s="856"/>
      <c r="AV309" s="856"/>
      <c r="AW309" s="856"/>
      <c r="AX309" s="856"/>
      <c r="AY309" s="856"/>
      <c r="AZ309" s="856"/>
    </row>
    <row r="310" ht="14.25" customHeight="1">
      <c r="A310" s="867"/>
      <c r="B310" s="867"/>
      <c r="C310" s="867"/>
      <c r="D310" s="867"/>
      <c r="E310" s="867"/>
      <c r="F310" s="867"/>
      <c r="G310" s="868"/>
      <c r="H310" s="869"/>
      <c r="I310" s="870"/>
      <c r="J310" s="867"/>
      <c r="K310" s="867"/>
      <c r="L310" s="871"/>
      <c r="M310" s="867"/>
      <c r="N310" s="867"/>
      <c r="O310" s="871"/>
      <c r="P310" s="867"/>
      <c r="Q310" s="867"/>
      <c r="R310" s="867"/>
      <c r="S310" s="867"/>
      <c r="T310" s="867"/>
      <c r="U310" s="867"/>
      <c r="V310" s="854"/>
      <c r="W310" s="854"/>
      <c r="X310" s="854"/>
      <c r="Y310" s="854"/>
      <c r="Z310" s="854"/>
      <c r="AA310" s="854"/>
      <c r="AB310" s="854"/>
      <c r="AC310" s="854"/>
      <c r="AD310" s="854"/>
      <c r="AE310" s="854"/>
      <c r="AF310" s="854"/>
      <c r="AG310" s="856"/>
      <c r="AH310" s="856"/>
      <c r="AI310" s="856"/>
      <c r="AJ310" s="856"/>
      <c r="AK310" s="856"/>
      <c r="AL310" s="856"/>
      <c r="AM310" s="856"/>
      <c r="AN310" s="856"/>
      <c r="AO310" s="856"/>
      <c r="AP310" s="856"/>
      <c r="AQ310" s="856"/>
      <c r="AR310" s="856"/>
      <c r="AS310" s="856"/>
      <c r="AT310" s="856"/>
      <c r="AU310" s="856"/>
      <c r="AV310" s="856"/>
      <c r="AW310" s="856"/>
      <c r="AX310" s="856"/>
      <c r="AY310" s="856"/>
      <c r="AZ310" s="856"/>
    </row>
    <row r="311" ht="14.25" customHeight="1">
      <c r="A311" s="867"/>
      <c r="B311" s="867"/>
      <c r="C311" s="867"/>
      <c r="D311" s="867"/>
      <c r="E311" s="867"/>
      <c r="F311" s="867"/>
      <c r="G311" s="868"/>
      <c r="H311" s="869"/>
      <c r="I311" s="870"/>
      <c r="J311" s="867"/>
      <c r="K311" s="867"/>
      <c r="L311" s="871"/>
      <c r="M311" s="867"/>
      <c r="N311" s="867"/>
      <c r="O311" s="871"/>
      <c r="P311" s="867"/>
      <c r="Q311" s="867"/>
      <c r="R311" s="867"/>
      <c r="S311" s="867"/>
      <c r="T311" s="867"/>
      <c r="U311" s="867"/>
      <c r="V311" s="854"/>
      <c r="W311" s="854"/>
      <c r="X311" s="854"/>
      <c r="Y311" s="854"/>
      <c r="Z311" s="854"/>
      <c r="AA311" s="854"/>
      <c r="AB311" s="854"/>
      <c r="AC311" s="854"/>
      <c r="AD311" s="854"/>
      <c r="AE311" s="854"/>
      <c r="AF311" s="854"/>
      <c r="AG311" s="856"/>
      <c r="AH311" s="856"/>
      <c r="AI311" s="856"/>
      <c r="AJ311" s="856"/>
      <c r="AK311" s="856"/>
      <c r="AL311" s="856"/>
      <c r="AM311" s="856"/>
      <c r="AN311" s="856"/>
      <c r="AO311" s="856"/>
      <c r="AP311" s="856"/>
      <c r="AQ311" s="856"/>
      <c r="AR311" s="856"/>
      <c r="AS311" s="856"/>
      <c r="AT311" s="856"/>
      <c r="AU311" s="856"/>
      <c r="AV311" s="856"/>
      <c r="AW311" s="856"/>
      <c r="AX311" s="856"/>
      <c r="AY311" s="856"/>
      <c r="AZ311" s="856"/>
    </row>
    <row r="312" ht="14.25" customHeight="1">
      <c r="A312" s="867"/>
      <c r="B312" s="867"/>
      <c r="C312" s="867"/>
      <c r="D312" s="867"/>
      <c r="E312" s="867"/>
      <c r="F312" s="867"/>
      <c r="G312" s="868"/>
      <c r="H312" s="869"/>
      <c r="I312" s="870"/>
      <c r="J312" s="867"/>
      <c r="K312" s="867"/>
      <c r="L312" s="871"/>
      <c r="M312" s="867"/>
      <c r="N312" s="867"/>
      <c r="O312" s="871"/>
      <c r="P312" s="867"/>
      <c r="Q312" s="867"/>
      <c r="R312" s="867"/>
      <c r="S312" s="867"/>
      <c r="T312" s="867"/>
      <c r="U312" s="867"/>
      <c r="V312" s="854"/>
      <c r="W312" s="854"/>
      <c r="X312" s="854"/>
      <c r="Y312" s="854"/>
      <c r="Z312" s="854"/>
      <c r="AA312" s="854"/>
      <c r="AB312" s="854"/>
      <c r="AC312" s="854"/>
      <c r="AD312" s="854"/>
      <c r="AE312" s="854"/>
      <c r="AF312" s="854"/>
      <c r="AG312" s="856"/>
      <c r="AH312" s="856"/>
      <c r="AI312" s="856"/>
      <c r="AJ312" s="856"/>
      <c r="AK312" s="856"/>
      <c r="AL312" s="856"/>
      <c r="AM312" s="856"/>
      <c r="AN312" s="856"/>
      <c r="AO312" s="856"/>
      <c r="AP312" s="856"/>
      <c r="AQ312" s="856"/>
      <c r="AR312" s="856"/>
      <c r="AS312" s="856"/>
      <c r="AT312" s="856"/>
      <c r="AU312" s="856"/>
      <c r="AV312" s="856"/>
      <c r="AW312" s="856"/>
      <c r="AX312" s="856"/>
      <c r="AY312" s="856"/>
      <c r="AZ312" s="856"/>
    </row>
    <row r="313" ht="14.25" customHeight="1">
      <c r="A313" s="867"/>
      <c r="B313" s="867"/>
      <c r="C313" s="867"/>
      <c r="D313" s="867"/>
      <c r="E313" s="867"/>
      <c r="F313" s="867"/>
      <c r="G313" s="868"/>
      <c r="H313" s="869"/>
      <c r="I313" s="870"/>
      <c r="J313" s="867"/>
      <c r="K313" s="867"/>
      <c r="L313" s="871"/>
      <c r="M313" s="867"/>
      <c r="N313" s="867"/>
      <c r="O313" s="871"/>
      <c r="P313" s="867"/>
      <c r="Q313" s="867"/>
      <c r="R313" s="867"/>
      <c r="S313" s="867"/>
      <c r="T313" s="867"/>
      <c r="U313" s="867"/>
      <c r="V313" s="854"/>
      <c r="W313" s="854"/>
      <c r="X313" s="854"/>
      <c r="Y313" s="854"/>
      <c r="Z313" s="854"/>
      <c r="AA313" s="854"/>
      <c r="AB313" s="854"/>
      <c r="AC313" s="854"/>
      <c r="AD313" s="854"/>
      <c r="AE313" s="854"/>
      <c r="AF313" s="854"/>
      <c r="AG313" s="856"/>
      <c r="AH313" s="856"/>
      <c r="AI313" s="856"/>
      <c r="AJ313" s="856"/>
      <c r="AK313" s="856"/>
      <c r="AL313" s="856"/>
      <c r="AM313" s="856"/>
      <c r="AN313" s="856"/>
      <c r="AO313" s="856"/>
      <c r="AP313" s="856"/>
      <c r="AQ313" s="856"/>
      <c r="AR313" s="856"/>
      <c r="AS313" s="856"/>
      <c r="AT313" s="856"/>
      <c r="AU313" s="856"/>
      <c r="AV313" s="856"/>
      <c r="AW313" s="856"/>
      <c r="AX313" s="856"/>
      <c r="AY313" s="856"/>
      <c r="AZ313" s="856"/>
    </row>
    <row r="314" ht="14.25" customHeight="1">
      <c r="A314" s="867"/>
      <c r="B314" s="867"/>
      <c r="C314" s="867"/>
      <c r="D314" s="867"/>
      <c r="E314" s="867"/>
      <c r="F314" s="867"/>
      <c r="G314" s="868"/>
      <c r="H314" s="869"/>
      <c r="I314" s="870"/>
      <c r="J314" s="867"/>
      <c r="K314" s="867"/>
      <c r="L314" s="871"/>
      <c r="M314" s="867"/>
      <c r="N314" s="867"/>
      <c r="O314" s="871"/>
      <c r="P314" s="867"/>
      <c r="Q314" s="867"/>
      <c r="R314" s="867"/>
      <c r="S314" s="867"/>
      <c r="T314" s="867"/>
      <c r="U314" s="867"/>
      <c r="V314" s="854"/>
      <c r="W314" s="854"/>
      <c r="X314" s="854"/>
      <c r="Y314" s="854"/>
      <c r="Z314" s="854"/>
      <c r="AA314" s="854"/>
      <c r="AB314" s="854"/>
      <c r="AC314" s="854"/>
      <c r="AD314" s="854"/>
      <c r="AE314" s="854"/>
      <c r="AF314" s="854"/>
      <c r="AG314" s="856"/>
      <c r="AH314" s="856"/>
      <c r="AI314" s="856"/>
      <c r="AJ314" s="856"/>
      <c r="AK314" s="856"/>
      <c r="AL314" s="856"/>
      <c r="AM314" s="856"/>
      <c r="AN314" s="856"/>
      <c r="AO314" s="856"/>
      <c r="AP314" s="856"/>
      <c r="AQ314" s="856"/>
      <c r="AR314" s="856"/>
      <c r="AS314" s="856"/>
      <c r="AT314" s="856"/>
      <c r="AU314" s="856"/>
      <c r="AV314" s="856"/>
      <c r="AW314" s="856"/>
      <c r="AX314" s="856"/>
      <c r="AY314" s="856"/>
      <c r="AZ314" s="856"/>
    </row>
    <row r="315" ht="14.25" customHeight="1">
      <c r="A315" s="867"/>
      <c r="B315" s="867"/>
      <c r="C315" s="867"/>
      <c r="D315" s="867"/>
      <c r="E315" s="867"/>
      <c r="F315" s="867"/>
      <c r="G315" s="868"/>
      <c r="H315" s="869"/>
      <c r="I315" s="870"/>
      <c r="J315" s="867"/>
      <c r="K315" s="867"/>
      <c r="L315" s="871"/>
      <c r="M315" s="867"/>
      <c r="N315" s="867"/>
      <c r="O315" s="871"/>
      <c r="P315" s="867"/>
      <c r="Q315" s="867"/>
      <c r="R315" s="867"/>
      <c r="S315" s="867"/>
      <c r="T315" s="867"/>
      <c r="U315" s="867"/>
      <c r="V315" s="854"/>
      <c r="W315" s="854"/>
      <c r="X315" s="854"/>
      <c r="Y315" s="854"/>
      <c r="Z315" s="854"/>
      <c r="AA315" s="854"/>
      <c r="AB315" s="854"/>
      <c r="AC315" s="854"/>
      <c r="AD315" s="854"/>
      <c r="AE315" s="854"/>
      <c r="AF315" s="854"/>
      <c r="AG315" s="856"/>
      <c r="AH315" s="856"/>
      <c r="AI315" s="856"/>
      <c r="AJ315" s="856"/>
      <c r="AK315" s="856"/>
      <c r="AL315" s="856"/>
      <c r="AM315" s="856"/>
      <c r="AN315" s="856"/>
      <c r="AO315" s="856"/>
      <c r="AP315" s="856"/>
      <c r="AQ315" s="856"/>
      <c r="AR315" s="856"/>
      <c r="AS315" s="856"/>
      <c r="AT315" s="856"/>
      <c r="AU315" s="856"/>
      <c r="AV315" s="856"/>
      <c r="AW315" s="856"/>
      <c r="AX315" s="856"/>
      <c r="AY315" s="856"/>
      <c r="AZ315" s="856"/>
    </row>
    <row r="316" ht="14.25" customHeight="1">
      <c r="A316" s="867"/>
      <c r="B316" s="867"/>
      <c r="C316" s="867"/>
      <c r="D316" s="867"/>
      <c r="E316" s="867"/>
      <c r="F316" s="867"/>
      <c r="G316" s="868"/>
      <c r="H316" s="869"/>
      <c r="I316" s="870"/>
      <c r="J316" s="867"/>
      <c r="K316" s="867"/>
      <c r="L316" s="871"/>
      <c r="M316" s="867"/>
      <c r="N316" s="867"/>
      <c r="O316" s="871"/>
      <c r="P316" s="867"/>
      <c r="Q316" s="867"/>
      <c r="R316" s="867"/>
      <c r="S316" s="867"/>
      <c r="T316" s="867"/>
      <c r="U316" s="867"/>
      <c r="V316" s="854"/>
      <c r="W316" s="854"/>
      <c r="X316" s="854"/>
      <c r="Y316" s="854"/>
      <c r="Z316" s="854"/>
      <c r="AA316" s="854"/>
      <c r="AB316" s="854"/>
      <c r="AC316" s="854"/>
      <c r="AD316" s="854"/>
      <c r="AE316" s="854"/>
      <c r="AF316" s="854"/>
      <c r="AG316" s="856"/>
      <c r="AH316" s="856"/>
      <c r="AI316" s="856"/>
      <c r="AJ316" s="856"/>
      <c r="AK316" s="856"/>
      <c r="AL316" s="856"/>
      <c r="AM316" s="856"/>
      <c r="AN316" s="856"/>
      <c r="AO316" s="856"/>
      <c r="AP316" s="856"/>
      <c r="AQ316" s="856"/>
      <c r="AR316" s="856"/>
      <c r="AS316" s="856"/>
      <c r="AT316" s="856"/>
      <c r="AU316" s="856"/>
      <c r="AV316" s="856"/>
      <c r="AW316" s="856"/>
      <c r="AX316" s="856"/>
      <c r="AY316" s="856"/>
      <c r="AZ316" s="856"/>
    </row>
    <row r="317" ht="14.25" customHeight="1">
      <c r="A317" s="867"/>
      <c r="B317" s="867"/>
      <c r="C317" s="867"/>
      <c r="D317" s="867"/>
      <c r="E317" s="867"/>
      <c r="F317" s="867"/>
      <c r="G317" s="868"/>
      <c r="H317" s="869"/>
      <c r="I317" s="870"/>
      <c r="J317" s="867"/>
      <c r="K317" s="867"/>
      <c r="L317" s="871"/>
      <c r="M317" s="867"/>
      <c r="N317" s="867"/>
      <c r="O317" s="871"/>
      <c r="P317" s="867"/>
      <c r="Q317" s="867"/>
      <c r="R317" s="867"/>
      <c r="S317" s="867"/>
      <c r="T317" s="867"/>
      <c r="U317" s="867"/>
      <c r="V317" s="854"/>
      <c r="W317" s="854"/>
      <c r="X317" s="854"/>
      <c r="Y317" s="854"/>
      <c r="Z317" s="854"/>
      <c r="AA317" s="854"/>
      <c r="AB317" s="854"/>
      <c r="AC317" s="854"/>
      <c r="AD317" s="854"/>
      <c r="AE317" s="854"/>
      <c r="AF317" s="854"/>
      <c r="AG317" s="856"/>
      <c r="AH317" s="856"/>
      <c r="AI317" s="856"/>
      <c r="AJ317" s="856"/>
      <c r="AK317" s="856"/>
      <c r="AL317" s="856"/>
      <c r="AM317" s="856"/>
      <c r="AN317" s="856"/>
      <c r="AO317" s="856"/>
      <c r="AP317" s="856"/>
      <c r="AQ317" s="856"/>
      <c r="AR317" s="856"/>
      <c r="AS317" s="856"/>
      <c r="AT317" s="856"/>
      <c r="AU317" s="856"/>
      <c r="AV317" s="856"/>
      <c r="AW317" s="856"/>
      <c r="AX317" s="856"/>
      <c r="AY317" s="856"/>
      <c r="AZ317" s="856"/>
    </row>
    <row r="318" ht="14.25" customHeight="1">
      <c r="A318" s="867"/>
      <c r="B318" s="867"/>
      <c r="C318" s="867"/>
      <c r="D318" s="867"/>
      <c r="E318" s="867"/>
      <c r="F318" s="867"/>
      <c r="G318" s="868"/>
      <c r="H318" s="869"/>
      <c r="I318" s="870"/>
      <c r="J318" s="867"/>
      <c r="K318" s="867"/>
      <c r="L318" s="871"/>
      <c r="M318" s="867"/>
      <c r="N318" s="867"/>
      <c r="O318" s="871"/>
      <c r="P318" s="867"/>
      <c r="Q318" s="867"/>
      <c r="R318" s="867"/>
      <c r="S318" s="867"/>
      <c r="T318" s="867"/>
      <c r="U318" s="867"/>
      <c r="V318" s="854"/>
      <c r="W318" s="854"/>
      <c r="X318" s="854"/>
      <c r="Y318" s="854"/>
      <c r="Z318" s="854"/>
      <c r="AA318" s="854"/>
      <c r="AB318" s="854"/>
      <c r="AC318" s="854"/>
      <c r="AD318" s="854"/>
      <c r="AE318" s="854"/>
      <c r="AF318" s="854"/>
      <c r="AG318" s="856"/>
      <c r="AH318" s="856"/>
      <c r="AI318" s="856"/>
      <c r="AJ318" s="856"/>
      <c r="AK318" s="856"/>
      <c r="AL318" s="856"/>
      <c r="AM318" s="856"/>
      <c r="AN318" s="856"/>
      <c r="AO318" s="856"/>
      <c r="AP318" s="856"/>
      <c r="AQ318" s="856"/>
      <c r="AR318" s="856"/>
      <c r="AS318" s="856"/>
      <c r="AT318" s="856"/>
      <c r="AU318" s="856"/>
      <c r="AV318" s="856"/>
      <c r="AW318" s="856"/>
      <c r="AX318" s="856"/>
      <c r="AY318" s="856"/>
      <c r="AZ318" s="856"/>
    </row>
    <row r="319" ht="14.25" customHeight="1">
      <c r="A319" s="867"/>
      <c r="B319" s="867"/>
      <c r="C319" s="867"/>
      <c r="D319" s="867"/>
      <c r="E319" s="867"/>
      <c r="F319" s="867"/>
      <c r="G319" s="868"/>
      <c r="H319" s="869"/>
      <c r="I319" s="870"/>
      <c r="J319" s="867"/>
      <c r="K319" s="867"/>
      <c r="L319" s="871"/>
      <c r="M319" s="867"/>
      <c r="N319" s="867"/>
      <c r="O319" s="871"/>
      <c r="P319" s="867"/>
      <c r="Q319" s="867"/>
      <c r="R319" s="867"/>
      <c r="S319" s="867"/>
      <c r="T319" s="867"/>
      <c r="U319" s="867"/>
      <c r="V319" s="854"/>
      <c r="W319" s="854"/>
      <c r="X319" s="854"/>
      <c r="Y319" s="854"/>
      <c r="Z319" s="854"/>
      <c r="AA319" s="854"/>
      <c r="AB319" s="854"/>
      <c r="AC319" s="854"/>
      <c r="AD319" s="854"/>
      <c r="AE319" s="854"/>
      <c r="AF319" s="854"/>
      <c r="AG319" s="856"/>
      <c r="AH319" s="856"/>
      <c r="AI319" s="856"/>
      <c r="AJ319" s="856"/>
      <c r="AK319" s="856"/>
      <c r="AL319" s="856"/>
      <c r="AM319" s="856"/>
      <c r="AN319" s="856"/>
      <c r="AO319" s="856"/>
      <c r="AP319" s="856"/>
      <c r="AQ319" s="856"/>
      <c r="AR319" s="856"/>
      <c r="AS319" s="856"/>
      <c r="AT319" s="856"/>
      <c r="AU319" s="856"/>
      <c r="AV319" s="856"/>
      <c r="AW319" s="856"/>
      <c r="AX319" s="856"/>
      <c r="AY319" s="856"/>
      <c r="AZ319" s="856"/>
    </row>
    <row r="320" ht="14.25" customHeight="1">
      <c r="A320" s="867"/>
      <c r="B320" s="867"/>
      <c r="C320" s="867"/>
      <c r="D320" s="867"/>
      <c r="E320" s="867"/>
      <c r="F320" s="867"/>
      <c r="G320" s="868"/>
      <c r="H320" s="869"/>
      <c r="I320" s="870"/>
      <c r="J320" s="867"/>
      <c r="K320" s="867"/>
      <c r="L320" s="871"/>
      <c r="M320" s="867"/>
      <c r="N320" s="867"/>
      <c r="O320" s="871"/>
      <c r="P320" s="867"/>
      <c r="Q320" s="867"/>
      <c r="R320" s="867"/>
      <c r="S320" s="867"/>
      <c r="T320" s="867"/>
      <c r="U320" s="867"/>
      <c r="V320" s="854"/>
      <c r="W320" s="854"/>
      <c r="X320" s="854"/>
      <c r="Y320" s="854"/>
      <c r="Z320" s="854"/>
      <c r="AA320" s="854"/>
      <c r="AB320" s="854"/>
      <c r="AC320" s="854"/>
      <c r="AD320" s="854"/>
      <c r="AE320" s="854"/>
      <c r="AF320" s="854"/>
      <c r="AG320" s="856"/>
      <c r="AH320" s="856"/>
      <c r="AI320" s="856"/>
      <c r="AJ320" s="856"/>
      <c r="AK320" s="856"/>
      <c r="AL320" s="856"/>
      <c r="AM320" s="856"/>
      <c r="AN320" s="856"/>
      <c r="AO320" s="856"/>
      <c r="AP320" s="856"/>
      <c r="AQ320" s="856"/>
      <c r="AR320" s="856"/>
      <c r="AS320" s="856"/>
      <c r="AT320" s="856"/>
      <c r="AU320" s="856"/>
      <c r="AV320" s="856"/>
      <c r="AW320" s="856"/>
      <c r="AX320" s="856"/>
      <c r="AY320" s="856"/>
      <c r="AZ320" s="856"/>
    </row>
    <row r="321" ht="14.25" customHeight="1">
      <c r="A321" s="867"/>
      <c r="B321" s="867"/>
      <c r="C321" s="867"/>
      <c r="D321" s="867"/>
      <c r="E321" s="867"/>
      <c r="F321" s="867"/>
      <c r="G321" s="868"/>
      <c r="H321" s="869"/>
      <c r="I321" s="870"/>
      <c r="J321" s="867"/>
      <c r="K321" s="867"/>
      <c r="L321" s="871"/>
      <c r="M321" s="867"/>
      <c r="N321" s="867"/>
      <c r="O321" s="871"/>
      <c r="P321" s="867"/>
      <c r="Q321" s="867"/>
      <c r="R321" s="867"/>
      <c r="S321" s="867"/>
      <c r="T321" s="867"/>
      <c r="U321" s="867"/>
      <c r="V321" s="854"/>
      <c r="W321" s="854"/>
      <c r="X321" s="854"/>
      <c r="Y321" s="854"/>
      <c r="Z321" s="854"/>
      <c r="AA321" s="854"/>
      <c r="AB321" s="854"/>
      <c r="AC321" s="854"/>
      <c r="AD321" s="854"/>
      <c r="AE321" s="854"/>
      <c r="AF321" s="854"/>
      <c r="AG321" s="856"/>
      <c r="AH321" s="856"/>
      <c r="AI321" s="856"/>
      <c r="AJ321" s="856"/>
      <c r="AK321" s="856"/>
      <c r="AL321" s="856"/>
      <c r="AM321" s="856"/>
      <c r="AN321" s="856"/>
      <c r="AO321" s="856"/>
      <c r="AP321" s="856"/>
      <c r="AQ321" s="856"/>
      <c r="AR321" s="856"/>
      <c r="AS321" s="856"/>
      <c r="AT321" s="856"/>
      <c r="AU321" s="856"/>
      <c r="AV321" s="856"/>
      <c r="AW321" s="856"/>
      <c r="AX321" s="856"/>
      <c r="AY321" s="856"/>
      <c r="AZ321" s="856"/>
    </row>
    <row r="322" ht="14.25" customHeight="1">
      <c r="A322" s="867"/>
      <c r="B322" s="867"/>
      <c r="C322" s="867"/>
      <c r="D322" s="867"/>
      <c r="E322" s="867"/>
      <c r="F322" s="867"/>
      <c r="G322" s="868"/>
      <c r="H322" s="869"/>
      <c r="I322" s="870"/>
      <c r="J322" s="867"/>
      <c r="K322" s="867"/>
      <c r="L322" s="871"/>
      <c r="M322" s="867"/>
      <c r="N322" s="867"/>
      <c r="O322" s="871"/>
      <c r="P322" s="867"/>
      <c r="Q322" s="867"/>
      <c r="R322" s="867"/>
      <c r="S322" s="867"/>
      <c r="T322" s="867"/>
      <c r="U322" s="867"/>
      <c r="V322" s="854"/>
      <c r="W322" s="854"/>
      <c r="X322" s="854"/>
      <c r="Y322" s="854"/>
      <c r="Z322" s="854"/>
      <c r="AA322" s="854"/>
      <c r="AB322" s="854"/>
      <c r="AC322" s="854"/>
      <c r="AD322" s="854"/>
      <c r="AE322" s="854"/>
      <c r="AF322" s="854"/>
      <c r="AG322" s="856"/>
      <c r="AH322" s="856"/>
      <c r="AI322" s="856"/>
      <c r="AJ322" s="856"/>
      <c r="AK322" s="856"/>
      <c r="AL322" s="856"/>
      <c r="AM322" s="856"/>
      <c r="AN322" s="856"/>
      <c r="AO322" s="856"/>
      <c r="AP322" s="856"/>
      <c r="AQ322" s="856"/>
      <c r="AR322" s="856"/>
      <c r="AS322" s="856"/>
      <c r="AT322" s="856"/>
      <c r="AU322" s="856"/>
      <c r="AV322" s="856"/>
      <c r="AW322" s="856"/>
      <c r="AX322" s="856"/>
      <c r="AY322" s="856"/>
      <c r="AZ322" s="856"/>
    </row>
    <row r="323" ht="14.25" customHeight="1">
      <c r="A323" s="867"/>
      <c r="B323" s="867"/>
      <c r="C323" s="867"/>
      <c r="D323" s="867"/>
      <c r="E323" s="867"/>
      <c r="F323" s="867"/>
      <c r="G323" s="868"/>
      <c r="H323" s="869"/>
      <c r="I323" s="870"/>
      <c r="J323" s="867"/>
      <c r="K323" s="867"/>
      <c r="L323" s="871"/>
      <c r="M323" s="867"/>
      <c r="N323" s="867"/>
      <c r="O323" s="871"/>
      <c r="P323" s="867"/>
      <c r="Q323" s="867"/>
      <c r="R323" s="867"/>
      <c r="S323" s="867"/>
      <c r="T323" s="867"/>
      <c r="U323" s="867"/>
      <c r="V323" s="854"/>
      <c r="W323" s="854"/>
      <c r="X323" s="854"/>
      <c r="Y323" s="854"/>
      <c r="Z323" s="854"/>
      <c r="AA323" s="854"/>
      <c r="AB323" s="854"/>
      <c r="AC323" s="854"/>
      <c r="AD323" s="854"/>
      <c r="AE323" s="854"/>
      <c r="AF323" s="854"/>
      <c r="AG323" s="856"/>
      <c r="AH323" s="856"/>
      <c r="AI323" s="856"/>
      <c r="AJ323" s="856"/>
      <c r="AK323" s="856"/>
      <c r="AL323" s="856"/>
      <c r="AM323" s="856"/>
      <c r="AN323" s="856"/>
      <c r="AO323" s="856"/>
      <c r="AP323" s="856"/>
      <c r="AQ323" s="856"/>
      <c r="AR323" s="856"/>
      <c r="AS323" s="856"/>
      <c r="AT323" s="856"/>
      <c r="AU323" s="856"/>
      <c r="AV323" s="856"/>
      <c r="AW323" s="856"/>
      <c r="AX323" s="856"/>
      <c r="AY323" s="856"/>
      <c r="AZ323" s="856"/>
    </row>
    <row r="324" ht="14.25" customHeight="1">
      <c r="A324" s="867"/>
      <c r="B324" s="867"/>
      <c r="C324" s="867"/>
      <c r="D324" s="867"/>
      <c r="E324" s="867"/>
      <c r="F324" s="867"/>
      <c r="G324" s="868"/>
      <c r="H324" s="869"/>
      <c r="I324" s="870"/>
      <c r="J324" s="867"/>
      <c r="K324" s="867"/>
      <c r="L324" s="871"/>
      <c r="M324" s="867"/>
      <c r="N324" s="867"/>
      <c r="O324" s="871"/>
      <c r="P324" s="867"/>
      <c r="Q324" s="867"/>
      <c r="R324" s="867"/>
      <c r="S324" s="867"/>
      <c r="T324" s="867"/>
      <c r="U324" s="867"/>
      <c r="V324" s="854"/>
      <c r="W324" s="854"/>
      <c r="X324" s="854"/>
      <c r="Y324" s="854"/>
      <c r="Z324" s="854"/>
      <c r="AA324" s="854"/>
      <c r="AB324" s="854"/>
      <c r="AC324" s="854"/>
      <c r="AD324" s="854"/>
      <c r="AE324" s="854"/>
      <c r="AF324" s="854"/>
      <c r="AG324" s="856"/>
      <c r="AH324" s="856"/>
      <c r="AI324" s="856"/>
      <c r="AJ324" s="856"/>
      <c r="AK324" s="856"/>
      <c r="AL324" s="856"/>
      <c r="AM324" s="856"/>
      <c r="AN324" s="856"/>
      <c r="AO324" s="856"/>
      <c r="AP324" s="856"/>
      <c r="AQ324" s="856"/>
      <c r="AR324" s="856"/>
      <c r="AS324" s="856"/>
      <c r="AT324" s="856"/>
      <c r="AU324" s="856"/>
      <c r="AV324" s="856"/>
      <c r="AW324" s="856"/>
      <c r="AX324" s="856"/>
      <c r="AY324" s="856"/>
      <c r="AZ324" s="856"/>
    </row>
    <row r="325" ht="14.25" customHeight="1">
      <c r="A325" s="867"/>
      <c r="B325" s="867"/>
      <c r="C325" s="867"/>
      <c r="D325" s="867"/>
      <c r="E325" s="867"/>
      <c r="F325" s="867"/>
      <c r="G325" s="868"/>
      <c r="H325" s="869"/>
      <c r="I325" s="870"/>
      <c r="J325" s="867"/>
      <c r="K325" s="867"/>
      <c r="L325" s="871"/>
      <c r="M325" s="867"/>
      <c r="N325" s="867"/>
      <c r="O325" s="871"/>
      <c r="P325" s="867"/>
      <c r="Q325" s="867"/>
      <c r="R325" s="867"/>
      <c r="S325" s="867"/>
      <c r="T325" s="867"/>
      <c r="U325" s="867"/>
      <c r="V325" s="854"/>
      <c r="W325" s="854"/>
      <c r="X325" s="854"/>
      <c r="Y325" s="854"/>
      <c r="Z325" s="854"/>
      <c r="AA325" s="854"/>
      <c r="AB325" s="854"/>
      <c r="AC325" s="854"/>
      <c r="AD325" s="854"/>
      <c r="AE325" s="854"/>
      <c r="AF325" s="854"/>
      <c r="AG325" s="856"/>
      <c r="AH325" s="856"/>
      <c r="AI325" s="856"/>
      <c r="AJ325" s="856"/>
      <c r="AK325" s="856"/>
      <c r="AL325" s="856"/>
      <c r="AM325" s="856"/>
      <c r="AN325" s="856"/>
      <c r="AO325" s="856"/>
      <c r="AP325" s="856"/>
      <c r="AQ325" s="856"/>
      <c r="AR325" s="856"/>
      <c r="AS325" s="856"/>
      <c r="AT325" s="856"/>
      <c r="AU325" s="856"/>
      <c r="AV325" s="856"/>
      <c r="AW325" s="856"/>
      <c r="AX325" s="856"/>
      <c r="AY325" s="856"/>
      <c r="AZ325" s="856"/>
    </row>
    <row r="326" ht="14.25" customHeight="1">
      <c r="A326" s="867"/>
      <c r="B326" s="867"/>
      <c r="C326" s="867"/>
      <c r="D326" s="867"/>
      <c r="E326" s="867"/>
      <c r="F326" s="867"/>
      <c r="G326" s="868"/>
      <c r="H326" s="869"/>
      <c r="I326" s="870"/>
      <c r="J326" s="867"/>
      <c r="K326" s="867"/>
      <c r="L326" s="871"/>
      <c r="M326" s="867"/>
      <c r="N326" s="867"/>
      <c r="O326" s="871"/>
      <c r="P326" s="867"/>
      <c r="Q326" s="867"/>
      <c r="R326" s="867"/>
      <c r="S326" s="867"/>
      <c r="T326" s="867"/>
      <c r="U326" s="867"/>
      <c r="V326" s="854"/>
      <c r="W326" s="854"/>
      <c r="X326" s="854"/>
      <c r="Y326" s="854"/>
      <c r="Z326" s="854"/>
      <c r="AA326" s="854"/>
      <c r="AB326" s="854"/>
      <c r="AC326" s="854"/>
      <c r="AD326" s="854"/>
      <c r="AE326" s="854"/>
      <c r="AF326" s="854"/>
      <c r="AG326" s="856"/>
      <c r="AH326" s="856"/>
      <c r="AI326" s="856"/>
      <c r="AJ326" s="856"/>
      <c r="AK326" s="856"/>
      <c r="AL326" s="856"/>
      <c r="AM326" s="856"/>
      <c r="AN326" s="856"/>
      <c r="AO326" s="856"/>
      <c r="AP326" s="856"/>
      <c r="AQ326" s="856"/>
      <c r="AR326" s="856"/>
      <c r="AS326" s="856"/>
      <c r="AT326" s="856"/>
      <c r="AU326" s="856"/>
      <c r="AV326" s="856"/>
      <c r="AW326" s="856"/>
      <c r="AX326" s="856"/>
      <c r="AY326" s="856"/>
      <c r="AZ326" s="856"/>
    </row>
    <row r="327" ht="14.25" customHeight="1">
      <c r="A327" s="867"/>
      <c r="B327" s="867"/>
      <c r="C327" s="867"/>
      <c r="D327" s="867"/>
      <c r="E327" s="867"/>
      <c r="F327" s="867"/>
      <c r="G327" s="868"/>
      <c r="H327" s="869"/>
      <c r="I327" s="870"/>
      <c r="J327" s="867"/>
      <c r="K327" s="867"/>
      <c r="L327" s="871"/>
      <c r="M327" s="867"/>
      <c r="N327" s="867"/>
      <c r="O327" s="871"/>
      <c r="P327" s="867"/>
      <c r="Q327" s="867"/>
      <c r="R327" s="867"/>
      <c r="S327" s="867"/>
      <c r="T327" s="867"/>
      <c r="U327" s="867"/>
      <c r="V327" s="854"/>
      <c r="W327" s="854"/>
      <c r="X327" s="854"/>
      <c r="Y327" s="854"/>
      <c r="Z327" s="854"/>
      <c r="AA327" s="854"/>
      <c r="AB327" s="854"/>
      <c r="AC327" s="854"/>
      <c r="AD327" s="854"/>
      <c r="AE327" s="854"/>
      <c r="AF327" s="854"/>
      <c r="AG327" s="856"/>
      <c r="AH327" s="856"/>
      <c r="AI327" s="856"/>
      <c r="AJ327" s="856"/>
      <c r="AK327" s="856"/>
      <c r="AL327" s="856"/>
      <c r="AM327" s="856"/>
      <c r="AN327" s="856"/>
      <c r="AO327" s="856"/>
      <c r="AP327" s="856"/>
      <c r="AQ327" s="856"/>
      <c r="AR327" s="856"/>
      <c r="AS327" s="856"/>
      <c r="AT327" s="856"/>
      <c r="AU327" s="856"/>
      <c r="AV327" s="856"/>
      <c r="AW327" s="856"/>
      <c r="AX327" s="856"/>
      <c r="AY327" s="856"/>
      <c r="AZ327" s="856"/>
    </row>
    <row r="328" ht="14.25" customHeight="1">
      <c r="A328" s="867"/>
      <c r="B328" s="867"/>
      <c r="C328" s="867"/>
      <c r="D328" s="867"/>
      <c r="E328" s="867"/>
      <c r="F328" s="867"/>
      <c r="G328" s="868"/>
      <c r="H328" s="869"/>
      <c r="I328" s="870"/>
      <c r="J328" s="867"/>
      <c r="K328" s="867"/>
      <c r="L328" s="871"/>
      <c r="M328" s="867"/>
      <c r="N328" s="867"/>
      <c r="O328" s="871"/>
      <c r="P328" s="867"/>
      <c r="Q328" s="867"/>
      <c r="R328" s="867"/>
      <c r="S328" s="867"/>
      <c r="T328" s="867"/>
      <c r="U328" s="867"/>
      <c r="V328" s="854"/>
      <c r="W328" s="854"/>
      <c r="X328" s="854"/>
      <c r="Y328" s="854"/>
      <c r="Z328" s="854"/>
      <c r="AA328" s="854"/>
      <c r="AB328" s="854"/>
      <c r="AC328" s="854"/>
      <c r="AD328" s="854"/>
      <c r="AE328" s="854"/>
      <c r="AF328" s="854"/>
      <c r="AG328" s="856"/>
      <c r="AH328" s="856"/>
      <c r="AI328" s="856"/>
      <c r="AJ328" s="856"/>
      <c r="AK328" s="856"/>
      <c r="AL328" s="856"/>
      <c r="AM328" s="856"/>
      <c r="AN328" s="856"/>
      <c r="AO328" s="856"/>
      <c r="AP328" s="856"/>
      <c r="AQ328" s="856"/>
      <c r="AR328" s="856"/>
      <c r="AS328" s="856"/>
      <c r="AT328" s="856"/>
      <c r="AU328" s="856"/>
      <c r="AV328" s="856"/>
      <c r="AW328" s="856"/>
      <c r="AX328" s="856"/>
      <c r="AY328" s="856"/>
      <c r="AZ328" s="856"/>
    </row>
    <row r="329" ht="14.25" customHeight="1">
      <c r="A329" s="867"/>
      <c r="B329" s="867"/>
      <c r="C329" s="867"/>
      <c r="D329" s="867"/>
      <c r="E329" s="867"/>
      <c r="F329" s="867"/>
      <c r="G329" s="868"/>
      <c r="H329" s="869"/>
      <c r="I329" s="870"/>
      <c r="J329" s="867"/>
      <c r="K329" s="867"/>
      <c r="L329" s="871"/>
      <c r="M329" s="867"/>
      <c r="N329" s="867"/>
      <c r="O329" s="871"/>
      <c r="P329" s="867"/>
      <c r="Q329" s="867"/>
      <c r="R329" s="867"/>
      <c r="S329" s="867"/>
      <c r="T329" s="867"/>
      <c r="U329" s="867"/>
      <c r="V329" s="854"/>
      <c r="W329" s="854"/>
      <c r="X329" s="854"/>
      <c r="Y329" s="854"/>
      <c r="Z329" s="854"/>
      <c r="AA329" s="854"/>
      <c r="AB329" s="854"/>
      <c r="AC329" s="854"/>
      <c r="AD329" s="854"/>
      <c r="AE329" s="854"/>
      <c r="AF329" s="854"/>
      <c r="AG329" s="856"/>
      <c r="AH329" s="856"/>
      <c r="AI329" s="856"/>
      <c r="AJ329" s="856"/>
      <c r="AK329" s="856"/>
      <c r="AL329" s="856"/>
      <c r="AM329" s="856"/>
      <c r="AN329" s="856"/>
      <c r="AO329" s="856"/>
      <c r="AP329" s="856"/>
      <c r="AQ329" s="856"/>
      <c r="AR329" s="856"/>
      <c r="AS329" s="856"/>
      <c r="AT329" s="856"/>
      <c r="AU329" s="856"/>
      <c r="AV329" s="856"/>
      <c r="AW329" s="856"/>
      <c r="AX329" s="856"/>
      <c r="AY329" s="856"/>
      <c r="AZ329" s="856"/>
    </row>
    <row r="330" ht="14.25" customHeight="1">
      <c r="A330" s="867"/>
      <c r="B330" s="867"/>
      <c r="C330" s="867"/>
      <c r="D330" s="867"/>
      <c r="E330" s="867"/>
      <c r="F330" s="867"/>
      <c r="G330" s="868"/>
      <c r="H330" s="869"/>
      <c r="I330" s="870"/>
      <c r="J330" s="867"/>
      <c r="K330" s="867"/>
      <c r="L330" s="871"/>
      <c r="M330" s="867"/>
      <c r="N330" s="867"/>
      <c r="O330" s="871"/>
      <c r="P330" s="867"/>
      <c r="Q330" s="867"/>
      <c r="R330" s="867"/>
      <c r="S330" s="867"/>
      <c r="T330" s="867"/>
      <c r="U330" s="867"/>
      <c r="V330" s="854"/>
      <c r="W330" s="854"/>
      <c r="X330" s="854"/>
      <c r="Y330" s="854"/>
      <c r="Z330" s="854"/>
      <c r="AA330" s="854"/>
      <c r="AB330" s="854"/>
      <c r="AC330" s="854"/>
      <c r="AD330" s="854"/>
      <c r="AE330" s="854"/>
      <c r="AF330" s="854"/>
      <c r="AG330" s="856"/>
      <c r="AH330" s="856"/>
      <c r="AI330" s="856"/>
      <c r="AJ330" s="856"/>
      <c r="AK330" s="856"/>
      <c r="AL330" s="856"/>
      <c r="AM330" s="856"/>
      <c r="AN330" s="856"/>
      <c r="AO330" s="856"/>
      <c r="AP330" s="856"/>
      <c r="AQ330" s="856"/>
      <c r="AR330" s="856"/>
      <c r="AS330" s="856"/>
      <c r="AT330" s="856"/>
      <c r="AU330" s="856"/>
      <c r="AV330" s="856"/>
      <c r="AW330" s="856"/>
      <c r="AX330" s="856"/>
      <c r="AY330" s="856"/>
      <c r="AZ330" s="856"/>
    </row>
    <row r="331" ht="14.25" customHeight="1">
      <c r="A331" s="867"/>
      <c r="B331" s="867"/>
      <c r="C331" s="867"/>
      <c r="D331" s="867"/>
      <c r="E331" s="867"/>
      <c r="F331" s="867"/>
      <c r="G331" s="868"/>
      <c r="H331" s="869"/>
      <c r="I331" s="870"/>
      <c r="J331" s="867"/>
      <c r="K331" s="867"/>
      <c r="L331" s="871"/>
      <c r="M331" s="867"/>
      <c r="N331" s="867"/>
      <c r="O331" s="871"/>
      <c r="P331" s="867"/>
      <c r="Q331" s="867"/>
      <c r="R331" s="867"/>
      <c r="S331" s="867"/>
      <c r="T331" s="867"/>
      <c r="U331" s="867"/>
      <c r="V331" s="854"/>
      <c r="W331" s="854"/>
      <c r="X331" s="854"/>
      <c r="Y331" s="854"/>
      <c r="Z331" s="854"/>
      <c r="AA331" s="854"/>
      <c r="AB331" s="854"/>
      <c r="AC331" s="854"/>
      <c r="AD331" s="854"/>
      <c r="AE331" s="854"/>
      <c r="AF331" s="854"/>
      <c r="AG331" s="856"/>
      <c r="AH331" s="856"/>
      <c r="AI331" s="856"/>
      <c r="AJ331" s="856"/>
      <c r="AK331" s="856"/>
      <c r="AL331" s="856"/>
      <c r="AM331" s="856"/>
      <c r="AN331" s="856"/>
      <c r="AO331" s="856"/>
      <c r="AP331" s="856"/>
      <c r="AQ331" s="856"/>
      <c r="AR331" s="856"/>
      <c r="AS331" s="856"/>
      <c r="AT331" s="856"/>
      <c r="AU331" s="856"/>
      <c r="AV331" s="856"/>
      <c r="AW331" s="856"/>
      <c r="AX331" s="856"/>
      <c r="AY331" s="856"/>
      <c r="AZ331" s="856"/>
    </row>
    <row r="332" ht="14.25" customHeight="1">
      <c r="A332" s="867"/>
      <c r="B332" s="867"/>
      <c r="C332" s="867"/>
      <c r="D332" s="867"/>
      <c r="E332" s="867"/>
      <c r="F332" s="867"/>
      <c r="G332" s="868"/>
      <c r="H332" s="869"/>
      <c r="I332" s="870"/>
      <c r="J332" s="867"/>
      <c r="K332" s="867"/>
      <c r="L332" s="871"/>
      <c r="M332" s="867"/>
      <c r="N332" s="867"/>
      <c r="O332" s="871"/>
      <c r="P332" s="867"/>
      <c r="Q332" s="867"/>
      <c r="R332" s="867"/>
      <c r="S332" s="867"/>
      <c r="T332" s="867"/>
      <c r="U332" s="867"/>
      <c r="V332" s="854"/>
      <c r="W332" s="854"/>
      <c r="X332" s="854"/>
      <c r="Y332" s="854"/>
      <c r="Z332" s="854"/>
      <c r="AA332" s="854"/>
      <c r="AB332" s="854"/>
      <c r="AC332" s="854"/>
      <c r="AD332" s="854"/>
      <c r="AE332" s="854"/>
      <c r="AF332" s="854"/>
      <c r="AG332" s="856"/>
      <c r="AH332" s="856"/>
      <c r="AI332" s="856"/>
      <c r="AJ332" s="856"/>
      <c r="AK332" s="856"/>
      <c r="AL332" s="856"/>
      <c r="AM332" s="856"/>
      <c r="AN332" s="856"/>
      <c r="AO332" s="856"/>
      <c r="AP332" s="856"/>
      <c r="AQ332" s="856"/>
      <c r="AR332" s="856"/>
      <c r="AS332" s="856"/>
      <c r="AT332" s="856"/>
      <c r="AU332" s="856"/>
      <c r="AV332" s="856"/>
      <c r="AW332" s="856"/>
      <c r="AX332" s="856"/>
      <c r="AY332" s="856"/>
      <c r="AZ332" s="856"/>
    </row>
    <row r="333" ht="14.25" customHeight="1">
      <c r="A333" s="867"/>
      <c r="B333" s="867"/>
      <c r="C333" s="867"/>
      <c r="D333" s="867"/>
      <c r="E333" s="867"/>
      <c r="F333" s="867"/>
      <c r="G333" s="868"/>
      <c r="H333" s="869"/>
      <c r="I333" s="870"/>
      <c r="J333" s="867"/>
      <c r="K333" s="867"/>
      <c r="L333" s="871"/>
      <c r="M333" s="867"/>
      <c r="N333" s="867"/>
      <c r="O333" s="871"/>
      <c r="P333" s="867"/>
      <c r="Q333" s="867"/>
      <c r="R333" s="867"/>
      <c r="S333" s="867"/>
      <c r="T333" s="867"/>
      <c r="U333" s="867"/>
      <c r="V333" s="854"/>
      <c r="W333" s="854"/>
      <c r="X333" s="854"/>
      <c r="Y333" s="854"/>
      <c r="Z333" s="854"/>
      <c r="AA333" s="854"/>
      <c r="AB333" s="854"/>
      <c r="AC333" s="854"/>
      <c r="AD333" s="854"/>
      <c r="AE333" s="854"/>
      <c r="AF333" s="854"/>
      <c r="AG333" s="856"/>
      <c r="AH333" s="856"/>
      <c r="AI333" s="856"/>
      <c r="AJ333" s="856"/>
      <c r="AK333" s="856"/>
      <c r="AL333" s="856"/>
      <c r="AM333" s="856"/>
      <c r="AN333" s="856"/>
      <c r="AO333" s="856"/>
      <c r="AP333" s="856"/>
      <c r="AQ333" s="856"/>
      <c r="AR333" s="856"/>
      <c r="AS333" s="856"/>
      <c r="AT333" s="856"/>
      <c r="AU333" s="856"/>
      <c r="AV333" s="856"/>
      <c r="AW333" s="856"/>
      <c r="AX333" s="856"/>
      <c r="AY333" s="856"/>
      <c r="AZ333" s="856"/>
    </row>
    <row r="334" ht="14.25" customHeight="1">
      <c r="A334" s="867"/>
      <c r="B334" s="867"/>
      <c r="C334" s="867"/>
      <c r="D334" s="867"/>
      <c r="E334" s="867"/>
      <c r="F334" s="867"/>
      <c r="G334" s="868"/>
      <c r="H334" s="869"/>
      <c r="I334" s="870"/>
      <c r="J334" s="867"/>
      <c r="K334" s="867"/>
      <c r="L334" s="871"/>
      <c r="M334" s="867"/>
      <c r="N334" s="867"/>
      <c r="O334" s="871"/>
      <c r="P334" s="867"/>
      <c r="Q334" s="867"/>
      <c r="R334" s="867"/>
      <c r="S334" s="867"/>
      <c r="T334" s="867"/>
      <c r="U334" s="867"/>
      <c r="V334" s="854"/>
      <c r="W334" s="854"/>
      <c r="X334" s="854"/>
      <c r="Y334" s="854"/>
      <c r="Z334" s="854"/>
      <c r="AA334" s="854"/>
      <c r="AB334" s="854"/>
      <c r="AC334" s="854"/>
      <c r="AD334" s="854"/>
      <c r="AE334" s="854"/>
      <c r="AF334" s="854"/>
      <c r="AG334" s="856"/>
      <c r="AH334" s="856"/>
      <c r="AI334" s="856"/>
      <c r="AJ334" s="856"/>
      <c r="AK334" s="856"/>
      <c r="AL334" s="856"/>
      <c r="AM334" s="856"/>
      <c r="AN334" s="856"/>
      <c r="AO334" s="856"/>
      <c r="AP334" s="856"/>
      <c r="AQ334" s="856"/>
      <c r="AR334" s="856"/>
      <c r="AS334" s="856"/>
      <c r="AT334" s="856"/>
      <c r="AU334" s="856"/>
      <c r="AV334" s="856"/>
      <c r="AW334" s="856"/>
      <c r="AX334" s="856"/>
      <c r="AY334" s="856"/>
      <c r="AZ334" s="856"/>
    </row>
    <row r="335" ht="14.25" customHeight="1">
      <c r="A335" s="867"/>
      <c r="B335" s="867"/>
      <c r="C335" s="867"/>
      <c r="D335" s="867"/>
      <c r="E335" s="867"/>
      <c r="F335" s="867"/>
      <c r="G335" s="868"/>
      <c r="H335" s="869"/>
      <c r="I335" s="870"/>
      <c r="J335" s="867"/>
      <c r="K335" s="867"/>
      <c r="L335" s="871"/>
      <c r="M335" s="867"/>
      <c r="N335" s="867"/>
      <c r="O335" s="871"/>
      <c r="P335" s="867"/>
      <c r="Q335" s="867"/>
      <c r="R335" s="867"/>
      <c r="S335" s="867"/>
      <c r="T335" s="867"/>
      <c r="U335" s="867"/>
      <c r="V335" s="854"/>
      <c r="W335" s="854"/>
      <c r="X335" s="854"/>
      <c r="Y335" s="854"/>
      <c r="Z335" s="854"/>
      <c r="AA335" s="854"/>
      <c r="AB335" s="854"/>
      <c r="AC335" s="854"/>
      <c r="AD335" s="854"/>
      <c r="AE335" s="854"/>
      <c r="AF335" s="854"/>
      <c r="AG335" s="856"/>
      <c r="AH335" s="856"/>
      <c r="AI335" s="856"/>
      <c r="AJ335" s="856"/>
      <c r="AK335" s="856"/>
      <c r="AL335" s="856"/>
      <c r="AM335" s="856"/>
      <c r="AN335" s="856"/>
      <c r="AO335" s="856"/>
      <c r="AP335" s="856"/>
      <c r="AQ335" s="856"/>
      <c r="AR335" s="856"/>
      <c r="AS335" s="856"/>
      <c r="AT335" s="856"/>
      <c r="AU335" s="856"/>
      <c r="AV335" s="856"/>
      <c r="AW335" s="856"/>
      <c r="AX335" s="856"/>
      <c r="AY335" s="856"/>
      <c r="AZ335" s="856"/>
    </row>
    <row r="336" ht="14.25" customHeight="1">
      <c r="A336" s="867"/>
      <c r="B336" s="867"/>
      <c r="C336" s="867"/>
      <c r="D336" s="867"/>
      <c r="E336" s="867"/>
      <c r="F336" s="867"/>
      <c r="G336" s="868"/>
      <c r="H336" s="869"/>
      <c r="I336" s="870"/>
      <c r="J336" s="867"/>
      <c r="K336" s="867"/>
      <c r="L336" s="871"/>
      <c r="M336" s="867"/>
      <c r="N336" s="867"/>
      <c r="O336" s="871"/>
      <c r="P336" s="867"/>
      <c r="Q336" s="867"/>
      <c r="R336" s="867"/>
      <c r="S336" s="867"/>
      <c r="T336" s="867"/>
      <c r="U336" s="867"/>
      <c r="V336" s="854"/>
      <c r="W336" s="854"/>
      <c r="X336" s="854"/>
      <c r="Y336" s="854"/>
      <c r="Z336" s="854"/>
      <c r="AA336" s="854"/>
      <c r="AB336" s="854"/>
      <c r="AC336" s="854"/>
      <c r="AD336" s="854"/>
      <c r="AE336" s="854"/>
      <c r="AF336" s="854"/>
      <c r="AG336" s="856"/>
      <c r="AH336" s="856"/>
      <c r="AI336" s="856"/>
      <c r="AJ336" s="856"/>
      <c r="AK336" s="856"/>
      <c r="AL336" s="856"/>
      <c r="AM336" s="856"/>
      <c r="AN336" s="856"/>
      <c r="AO336" s="856"/>
      <c r="AP336" s="856"/>
      <c r="AQ336" s="856"/>
      <c r="AR336" s="856"/>
      <c r="AS336" s="856"/>
      <c r="AT336" s="856"/>
      <c r="AU336" s="856"/>
      <c r="AV336" s="856"/>
      <c r="AW336" s="856"/>
      <c r="AX336" s="856"/>
      <c r="AY336" s="856"/>
      <c r="AZ336" s="856"/>
    </row>
    <row r="337" ht="14.25" customHeight="1">
      <c r="A337" s="867"/>
      <c r="B337" s="867"/>
      <c r="C337" s="867"/>
      <c r="D337" s="867"/>
      <c r="E337" s="867"/>
      <c r="F337" s="867"/>
      <c r="G337" s="868"/>
      <c r="H337" s="869"/>
      <c r="I337" s="870"/>
      <c r="J337" s="867"/>
      <c r="K337" s="867"/>
      <c r="L337" s="871"/>
      <c r="M337" s="867"/>
      <c r="N337" s="867"/>
      <c r="O337" s="871"/>
      <c r="P337" s="867"/>
      <c r="Q337" s="867"/>
      <c r="R337" s="867"/>
      <c r="S337" s="867"/>
      <c r="T337" s="867"/>
      <c r="U337" s="867"/>
      <c r="V337" s="854"/>
      <c r="W337" s="854"/>
      <c r="X337" s="854"/>
      <c r="Y337" s="854"/>
      <c r="Z337" s="854"/>
      <c r="AA337" s="854"/>
      <c r="AB337" s="854"/>
      <c r="AC337" s="854"/>
      <c r="AD337" s="854"/>
      <c r="AE337" s="854"/>
      <c r="AF337" s="854"/>
      <c r="AG337" s="856"/>
      <c r="AH337" s="856"/>
      <c r="AI337" s="856"/>
      <c r="AJ337" s="856"/>
      <c r="AK337" s="856"/>
      <c r="AL337" s="856"/>
      <c r="AM337" s="856"/>
      <c r="AN337" s="856"/>
      <c r="AO337" s="856"/>
      <c r="AP337" s="856"/>
      <c r="AQ337" s="856"/>
      <c r="AR337" s="856"/>
      <c r="AS337" s="856"/>
      <c r="AT337" s="856"/>
      <c r="AU337" s="856"/>
      <c r="AV337" s="856"/>
      <c r="AW337" s="856"/>
      <c r="AX337" s="856"/>
      <c r="AY337" s="856"/>
      <c r="AZ337" s="856"/>
    </row>
    <row r="338" ht="14.25" customHeight="1">
      <c r="A338" s="867"/>
      <c r="B338" s="867"/>
      <c r="C338" s="867"/>
      <c r="D338" s="867"/>
      <c r="E338" s="867"/>
      <c r="F338" s="867"/>
      <c r="G338" s="868"/>
      <c r="H338" s="869"/>
      <c r="I338" s="870"/>
      <c r="J338" s="867"/>
      <c r="K338" s="867"/>
      <c r="L338" s="871"/>
      <c r="M338" s="867"/>
      <c r="N338" s="867"/>
      <c r="O338" s="871"/>
      <c r="P338" s="867"/>
      <c r="Q338" s="867"/>
      <c r="R338" s="867"/>
      <c r="S338" s="867"/>
      <c r="T338" s="867"/>
      <c r="U338" s="867"/>
      <c r="V338" s="854"/>
      <c r="W338" s="854"/>
      <c r="X338" s="854"/>
      <c r="Y338" s="854"/>
      <c r="Z338" s="854"/>
      <c r="AA338" s="854"/>
      <c r="AB338" s="854"/>
      <c r="AC338" s="854"/>
      <c r="AD338" s="854"/>
      <c r="AE338" s="854"/>
      <c r="AF338" s="854"/>
      <c r="AG338" s="856"/>
      <c r="AH338" s="856"/>
      <c r="AI338" s="856"/>
      <c r="AJ338" s="856"/>
      <c r="AK338" s="856"/>
      <c r="AL338" s="856"/>
      <c r="AM338" s="856"/>
      <c r="AN338" s="856"/>
      <c r="AO338" s="856"/>
      <c r="AP338" s="856"/>
      <c r="AQ338" s="856"/>
      <c r="AR338" s="856"/>
      <c r="AS338" s="856"/>
      <c r="AT338" s="856"/>
      <c r="AU338" s="856"/>
      <c r="AV338" s="856"/>
      <c r="AW338" s="856"/>
      <c r="AX338" s="856"/>
      <c r="AY338" s="856"/>
      <c r="AZ338" s="856"/>
    </row>
    <row r="339" ht="14.25" customHeight="1">
      <c r="A339" s="867"/>
      <c r="B339" s="867"/>
      <c r="C339" s="867"/>
      <c r="D339" s="867"/>
      <c r="E339" s="867"/>
      <c r="F339" s="867"/>
      <c r="G339" s="868"/>
      <c r="H339" s="869"/>
      <c r="I339" s="870"/>
      <c r="J339" s="867"/>
      <c r="K339" s="867"/>
      <c r="L339" s="871"/>
      <c r="M339" s="867"/>
      <c r="N339" s="867"/>
      <c r="O339" s="871"/>
      <c r="P339" s="867"/>
      <c r="Q339" s="867"/>
      <c r="R339" s="867"/>
      <c r="S339" s="867"/>
      <c r="T339" s="867"/>
      <c r="U339" s="867"/>
      <c r="V339" s="854"/>
      <c r="W339" s="854"/>
      <c r="X339" s="854"/>
      <c r="Y339" s="854"/>
      <c r="Z339" s="854"/>
      <c r="AA339" s="854"/>
      <c r="AB339" s="854"/>
      <c r="AC339" s="854"/>
      <c r="AD339" s="854"/>
      <c r="AE339" s="854"/>
      <c r="AF339" s="854"/>
      <c r="AG339" s="856"/>
      <c r="AH339" s="856"/>
      <c r="AI339" s="856"/>
      <c r="AJ339" s="856"/>
      <c r="AK339" s="856"/>
      <c r="AL339" s="856"/>
      <c r="AM339" s="856"/>
      <c r="AN339" s="856"/>
      <c r="AO339" s="856"/>
      <c r="AP339" s="856"/>
      <c r="AQ339" s="856"/>
      <c r="AR339" s="856"/>
      <c r="AS339" s="856"/>
      <c r="AT339" s="856"/>
      <c r="AU339" s="856"/>
      <c r="AV339" s="856"/>
      <c r="AW339" s="856"/>
      <c r="AX339" s="856"/>
      <c r="AY339" s="856"/>
      <c r="AZ339" s="856"/>
    </row>
    <row r="340" ht="14.25" customHeight="1">
      <c r="A340" s="867"/>
      <c r="B340" s="867"/>
      <c r="C340" s="867"/>
      <c r="D340" s="867"/>
      <c r="E340" s="867"/>
      <c r="F340" s="867"/>
      <c r="G340" s="868"/>
      <c r="H340" s="869"/>
      <c r="I340" s="870"/>
      <c r="J340" s="867"/>
      <c r="K340" s="867"/>
      <c r="L340" s="871"/>
      <c r="M340" s="867"/>
      <c r="N340" s="867"/>
      <c r="O340" s="871"/>
      <c r="P340" s="867"/>
      <c r="Q340" s="867"/>
      <c r="R340" s="867"/>
      <c r="S340" s="867"/>
      <c r="T340" s="867"/>
      <c r="U340" s="867"/>
      <c r="V340" s="854"/>
      <c r="W340" s="854"/>
      <c r="X340" s="854"/>
      <c r="Y340" s="854"/>
      <c r="Z340" s="854"/>
      <c r="AA340" s="854"/>
      <c r="AB340" s="854"/>
      <c r="AC340" s="854"/>
      <c r="AD340" s="854"/>
      <c r="AE340" s="854"/>
      <c r="AF340" s="854"/>
      <c r="AG340" s="856"/>
      <c r="AH340" s="856"/>
      <c r="AI340" s="856"/>
      <c r="AJ340" s="856"/>
      <c r="AK340" s="856"/>
      <c r="AL340" s="856"/>
      <c r="AM340" s="856"/>
      <c r="AN340" s="856"/>
      <c r="AO340" s="856"/>
      <c r="AP340" s="856"/>
      <c r="AQ340" s="856"/>
      <c r="AR340" s="856"/>
      <c r="AS340" s="856"/>
      <c r="AT340" s="856"/>
      <c r="AU340" s="856"/>
      <c r="AV340" s="856"/>
      <c r="AW340" s="856"/>
      <c r="AX340" s="856"/>
      <c r="AY340" s="856"/>
      <c r="AZ340" s="856"/>
    </row>
    <row r="341" ht="14.25" customHeight="1">
      <c r="A341" s="867"/>
      <c r="B341" s="867"/>
      <c r="C341" s="867"/>
      <c r="D341" s="867"/>
      <c r="E341" s="867"/>
      <c r="F341" s="867"/>
      <c r="G341" s="868"/>
      <c r="H341" s="869"/>
      <c r="I341" s="870"/>
      <c r="J341" s="867"/>
      <c r="K341" s="867"/>
      <c r="L341" s="871"/>
      <c r="M341" s="867"/>
      <c r="N341" s="867"/>
      <c r="O341" s="871"/>
      <c r="P341" s="867"/>
      <c r="Q341" s="867"/>
      <c r="R341" s="867"/>
      <c r="S341" s="867"/>
      <c r="T341" s="867"/>
      <c r="U341" s="867"/>
      <c r="V341" s="854"/>
      <c r="W341" s="854"/>
      <c r="X341" s="854"/>
      <c r="Y341" s="854"/>
      <c r="Z341" s="854"/>
      <c r="AA341" s="854"/>
      <c r="AB341" s="854"/>
      <c r="AC341" s="854"/>
      <c r="AD341" s="854"/>
      <c r="AE341" s="854"/>
      <c r="AF341" s="854"/>
      <c r="AG341" s="856"/>
      <c r="AH341" s="856"/>
      <c r="AI341" s="856"/>
      <c r="AJ341" s="856"/>
      <c r="AK341" s="856"/>
      <c r="AL341" s="856"/>
      <c r="AM341" s="856"/>
      <c r="AN341" s="856"/>
      <c r="AO341" s="856"/>
      <c r="AP341" s="856"/>
      <c r="AQ341" s="856"/>
      <c r="AR341" s="856"/>
      <c r="AS341" s="856"/>
      <c r="AT341" s="856"/>
      <c r="AU341" s="856"/>
      <c r="AV341" s="856"/>
      <c r="AW341" s="856"/>
      <c r="AX341" s="856"/>
      <c r="AY341" s="856"/>
      <c r="AZ341" s="856"/>
    </row>
    <row r="342" ht="14.25" customHeight="1">
      <c r="A342" s="867"/>
      <c r="B342" s="867"/>
      <c r="C342" s="867"/>
      <c r="D342" s="867"/>
      <c r="E342" s="867"/>
      <c r="F342" s="867"/>
      <c r="G342" s="868"/>
      <c r="H342" s="869"/>
      <c r="I342" s="870"/>
      <c r="J342" s="867"/>
      <c r="K342" s="867"/>
      <c r="L342" s="871"/>
      <c r="M342" s="867"/>
      <c r="N342" s="867"/>
      <c r="O342" s="871"/>
      <c r="P342" s="867"/>
      <c r="Q342" s="867"/>
      <c r="R342" s="867"/>
      <c r="S342" s="867"/>
      <c r="T342" s="867"/>
      <c r="U342" s="867"/>
      <c r="V342" s="854"/>
      <c r="W342" s="854"/>
      <c r="X342" s="854"/>
      <c r="Y342" s="854"/>
      <c r="Z342" s="854"/>
      <c r="AA342" s="854"/>
      <c r="AB342" s="854"/>
      <c r="AC342" s="854"/>
      <c r="AD342" s="854"/>
      <c r="AE342" s="854"/>
      <c r="AF342" s="854"/>
      <c r="AG342" s="856"/>
      <c r="AH342" s="856"/>
      <c r="AI342" s="856"/>
      <c r="AJ342" s="856"/>
      <c r="AK342" s="856"/>
      <c r="AL342" s="856"/>
      <c r="AM342" s="856"/>
      <c r="AN342" s="856"/>
      <c r="AO342" s="856"/>
      <c r="AP342" s="856"/>
      <c r="AQ342" s="856"/>
      <c r="AR342" s="856"/>
      <c r="AS342" s="856"/>
      <c r="AT342" s="856"/>
      <c r="AU342" s="856"/>
      <c r="AV342" s="856"/>
      <c r="AW342" s="856"/>
      <c r="AX342" s="856"/>
      <c r="AY342" s="856"/>
      <c r="AZ342" s="856"/>
    </row>
    <row r="343" ht="14.25" customHeight="1">
      <c r="A343" s="867"/>
      <c r="B343" s="867"/>
      <c r="C343" s="867"/>
      <c r="D343" s="867"/>
      <c r="E343" s="867"/>
      <c r="F343" s="867"/>
      <c r="G343" s="868"/>
      <c r="H343" s="869"/>
      <c r="I343" s="870"/>
      <c r="J343" s="867"/>
      <c r="K343" s="867"/>
      <c r="L343" s="871"/>
      <c r="M343" s="867"/>
      <c r="N343" s="867"/>
      <c r="O343" s="871"/>
      <c r="P343" s="867"/>
      <c r="Q343" s="867"/>
      <c r="R343" s="867"/>
      <c r="S343" s="867"/>
      <c r="T343" s="867"/>
      <c r="U343" s="867"/>
      <c r="V343" s="854"/>
      <c r="W343" s="854"/>
      <c r="X343" s="854"/>
      <c r="Y343" s="854"/>
      <c r="Z343" s="854"/>
      <c r="AA343" s="854"/>
      <c r="AB343" s="854"/>
      <c r="AC343" s="854"/>
      <c r="AD343" s="854"/>
      <c r="AE343" s="854"/>
      <c r="AF343" s="854"/>
      <c r="AG343" s="856"/>
      <c r="AH343" s="856"/>
      <c r="AI343" s="856"/>
      <c r="AJ343" s="856"/>
      <c r="AK343" s="856"/>
      <c r="AL343" s="856"/>
      <c r="AM343" s="856"/>
      <c r="AN343" s="856"/>
      <c r="AO343" s="856"/>
      <c r="AP343" s="856"/>
      <c r="AQ343" s="856"/>
      <c r="AR343" s="856"/>
      <c r="AS343" s="856"/>
      <c r="AT343" s="856"/>
      <c r="AU343" s="856"/>
      <c r="AV343" s="856"/>
      <c r="AW343" s="856"/>
      <c r="AX343" s="856"/>
      <c r="AY343" s="856"/>
      <c r="AZ343" s="856"/>
    </row>
    <row r="344" ht="14.25" customHeight="1">
      <c r="A344" s="867"/>
      <c r="B344" s="867"/>
      <c r="C344" s="867"/>
      <c r="D344" s="867"/>
      <c r="E344" s="867"/>
      <c r="F344" s="867"/>
      <c r="G344" s="868"/>
      <c r="H344" s="869"/>
      <c r="I344" s="870"/>
      <c r="J344" s="867"/>
      <c r="K344" s="867"/>
      <c r="L344" s="871"/>
      <c r="M344" s="867"/>
      <c r="N344" s="867"/>
      <c r="O344" s="871"/>
      <c r="P344" s="867"/>
      <c r="Q344" s="867"/>
      <c r="R344" s="867"/>
      <c r="S344" s="867"/>
      <c r="T344" s="867"/>
      <c r="U344" s="867"/>
      <c r="V344" s="854"/>
      <c r="W344" s="854"/>
      <c r="X344" s="854"/>
      <c r="Y344" s="854"/>
      <c r="Z344" s="854"/>
      <c r="AA344" s="854"/>
      <c r="AB344" s="854"/>
      <c r="AC344" s="854"/>
      <c r="AD344" s="854"/>
      <c r="AE344" s="854"/>
      <c r="AF344" s="854"/>
      <c r="AG344" s="856"/>
      <c r="AH344" s="856"/>
      <c r="AI344" s="856"/>
      <c r="AJ344" s="856"/>
      <c r="AK344" s="856"/>
      <c r="AL344" s="856"/>
      <c r="AM344" s="856"/>
      <c r="AN344" s="856"/>
      <c r="AO344" s="856"/>
      <c r="AP344" s="856"/>
      <c r="AQ344" s="856"/>
      <c r="AR344" s="856"/>
      <c r="AS344" s="856"/>
      <c r="AT344" s="856"/>
      <c r="AU344" s="856"/>
      <c r="AV344" s="856"/>
      <c r="AW344" s="856"/>
      <c r="AX344" s="856"/>
      <c r="AY344" s="856"/>
      <c r="AZ344" s="856"/>
    </row>
    <row r="345" ht="14.25" customHeight="1">
      <c r="A345" s="867"/>
      <c r="B345" s="867"/>
      <c r="C345" s="867"/>
      <c r="D345" s="867"/>
      <c r="E345" s="867"/>
      <c r="F345" s="867"/>
      <c r="G345" s="868"/>
      <c r="H345" s="869"/>
      <c r="I345" s="870"/>
      <c r="J345" s="867"/>
      <c r="K345" s="867"/>
      <c r="L345" s="871"/>
      <c r="M345" s="867"/>
      <c r="N345" s="867"/>
      <c r="O345" s="871"/>
      <c r="P345" s="867"/>
      <c r="Q345" s="867"/>
      <c r="R345" s="867"/>
      <c r="S345" s="867"/>
      <c r="T345" s="867"/>
      <c r="U345" s="867"/>
      <c r="V345" s="854"/>
      <c r="W345" s="854"/>
      <c r="X345" s="854"/>
      <c r="Y345" s="854"/>
      <c r="Z345" s="854"/>
      <c r="AA345" s="854"/>
      <c r="AB345" s="854"/>
      <c r="AC345" s="854"/>
      <c r="AD345" s="854"/>
      <c r="AE345" s="854"/>
      <c r="AF345" s="854"/>
      <c r="AG345" s="856"/>
      <c r="AH345" s="856"/>
      <c r="AI345" s="856"/>
      <c r="AJ345" s="856"/>
      <c r="AK345" s="856"/>
      <c r="AL345" s="856"/>
      <c r="AM345" s="856"/>
      <c r="AN345" s="856"/>
      <c r="AO345" s="856"/>
      <c r="AP345" s="856"/>
      <c r="AQ345" s="856"/>
      <c r="AR345" s="856"/>
      <c r="AS345" s="856"/>
      <c r="AT345" s="856"/>
      <c r="AU345" s="856"/>
      <c r="AV345" s="856"/>
      <c r="AW345" s="856"/>
      <c r="AX345" s="856"/>
      <c r="AY345" s="856"/>
      <c r="AZ345" s="856"/>
    </row>
    <row r="346" ht="14.25" customHeight="1">
      <c r="A346" s="867"/>
      <c r="B346" s="867"/>
      <c r="C346" s="867"/>
      <c r="D346" s="867"/>
      <c r="E346" s="867"/>
      <c r="F346" s="867"/>
      <c r="G346" s="868"/>
      <c r="H346" s="869"/>
      <c r="I346" s="870"/>
      <c r="J346" s="867"/>
      <c r="K346" s="867"/>
      <c r="L346" s="871"/>
      <c r="M346" s="867"/>
      <c r="N346" s="867"/>
      <c r="O346" s="871"/>
      <c r="P346" s="867"/>
      <c r="Q346" s="867"/>
      <c r="R346" s="867"/>
      <c r="S346" s="867"/>
      <c r="T346" s="867"/>
      <c r="U346" s="867"/>
      <c r="V346" s="854"/>
      <c r="W346" s="854"/>
      <c r="X346" s="854"/>
      <c r="Y346" s="854"/>
      <c r="Z346" s="854"/>
      <c r="AA346" s="854"/>
      <c r="AB346" s="854"/>
      <c r="AC346" s="854"/>
      <c r="AD346" s="854"/>
      <c r="AE346" s="854"/>
      <c r="AF346" s="854"/>
      <c r="AG346" s="856"/>
      <c r="AH346" s="856"/>
      <c r="AI346" s="856"/>
      <c r="AJ346" s="856"/>
      <c r="AK346" s="856"/>
      <c r="AL346" s="856"/>
      <c r="AM346" s="856"/>
      <c r="AN346" s="856"/>
      <c r="AO346" s="856"/>
      <c r="AP346" s="856"/>
      <c r="AQ346" s="856"/>
      <c r="AR346" s="856"/>
      <c r="AS346" s="856"/>
      <c r="AT346" s="856"/>
      <c r="AU346" s="856"/>
      <c r="AV346" s="856"/>
      <c r="AW346" s="856"/>
      <c r="AX346" s="856"/>
      <c r="AY346" s="856"/>
      <c r="AZ346" s="856"/>
    </row>
    <row r="347" ht="14.25" customHeight="1">
      <c r="A347" s="867"/>
      <c r="B347" s="867"/>
      <c r="C347" s="867"/>
      <c r="D347" s="867"/>
      <c r="E347" s="867"/>
      <c r="F347" s="867"/>
      <c r="G347" s="868"/>
      <c r="H347" s="869"/>
      <c r="I347" s="870"/>
      <c r="J347" s="867"/>
      <c r="K347" s="867"/>
      <c r="L347" s="871"/>
      <c r="M347" s="867"/>
      <c r="N347" s="867"/>
      <c r="O347" s="871"/>
      <c r="P347" s="867"/>
      <c r="Q347" s="867"/>
      <c r="R347" s="867"/>
      <c r="S347" s="867"/>
      <c r="T347" s="867"/>
      <c r="U347" s="867"/>
      <c r="V347" s="854"/>
      <c r="W347" s="854"/>
      <c r="X347" s="854"/>
      <c r="Y347" s="854"/>
      <c r="Z347" s="854"/>
      <c r="AA347" s="854"/>
      <c r="AB347" s="854"/>
      <c r="AC347" s="854"/>
      <c r="AD347" s="854"/>
      <c r="AE347" s="854"/>
      <c r="AF347" s="854"/>
      <c r="AG347" s="856"/>
      <c r="AH347" s="856"/>
      <c r="AI347" s="856"/>
      <c r="AJ347" s="856"/>
      <c r="AK347" s="856"/>
      <c r="AL347" s="856"/>
      <c r="AM347" s="856"/>
      <c r="AN347" s="856"/>
      <c r="AO347" s="856"/>
      <c r="AP347" s="856"/>
      <c r="AQ347" s="856"/>
      <c r="AR347" s="856"/>
      <c r="AS347" s="856"/>
      <c r="AT347" s="856"/>
      <c r="AU347" s="856"/>
      <c r="AV347" s="856"/>
      <c r="AW347" s="856"/>
      <c r="AX347" s="856"/>
      <c r="AY347" s="856"/>
      <c r="AZ347" s="856"/>
    </row>
    <row r="348" ht="14.25" customHeight="1">
      <c r="A348" s="867"/>
      <c r="B348" s="867"/>
      <c r="C348" s="867"/>
      <c r="D348" s="867"/>
      <c r="E348" s="867"/>
      <c r="F348" s="867"/>
      <c r="G348" s="868"/>
      <c r="H348" s="869"/>
      <c r="I348" s="870"/>
      <c r="J348" s="867"/>
      <c r="K348" s="867"/>
      <c r="L348" s="871"/>
      <c r="M348" s="867"/>
      <c r="N348" s="867"/>
      <c r="O348" s="871"/>
      <c r="P348" s="867"/>
      <c r="Q348" s="867"/>
      <c r="R348" s="867"/>
      <c r="S348" s="867"/>
      <c r="T348" s="867"/>
      <c r="U348" s="867"/>
      <c r="V348" s="854"/>
      <c r="W348" s="854"/>
      <c r="X348" s="854"/>
      <c r="Y348" s="854"/>
      <c r="Z348" s="854"/>
      <c r="AA348" s="854"/>
      <c r="AB348" s="854"/>
      <c r="AC348" s="854"/>
      <c r="AD348" s="854"/>
      <c r="AE348" s="854"/>
      <c r="AF348" s="854"/>
      <c r="AG348" s="856"/>
      <c r="AH348" s="856"/>
      <c r="AI348" s="856"/>
      <c r="AJ348" s="856"/>
      <c r="AK348" s="856"/>
      <c r="AL348" s="856"/>
      <c r="AM348" s="856"/>
      <c r="AN348" s="856"/>
      <c r="AO348" s="856"/>
      <c r="AP348" s="856"/>
      <c r="AQ348" s="856"/>
      <c r="AR348" s="856"/>
      <c r="AS348" s="856"/>
      <c r="AT348" s="856"/>
      <c r="AU348" s="856"/>
      <c r="AV348" s="856"/>
      <c r="AW348" s="856"/>
      <c r="AX348" s="856"/>
      <c r="AY348" s="856"/>
      <c r="AZ348" s="856"/>
    </row>
    <row r="349" ht="14.25" customHeight="1">
      <c r="A349" s="867"/>
      <c r="B349" s="867"/>
      <c r="C349" s="867"/>
      <c r="D349" s="867"/>
      <c r="E349" s="867"/>
      <c r="F349" s="867"/>
      <c r="G349" s="868"/>
      <c r="H349" s="869"/>
      <c r="I349" s="870"/>
      <c r="J349" s="867"/>
      <c r="K349" s="867"/>
      <c r="L349" s="871"/>
      <c r="M349" s="867"/>
      <c r="N349" s="867"/>
      <c r="O349" s="871"/>
      <c r="P349" s="867"/>
      <c r="Q349" s="867"/>
      <c r="R349" s="867"/>
      <c r="S349" s="867"/>
      <c r="T349" s="867"/>
      <c r="U349" s="867"/>
      <c r="V349" s="854"/>
      <c r="W349" s="854"/>
      <c r="X349" s="854"/>
      <c r="Y349" s="854"/>
      <c r="Z349" s="854"/>
      <c r="AA349" s="854"/>
      <c r="AB349" s="854"/>
      <c r="AC349" s="854"/>
      <c r="AD349" s="854"/>
      <c r="AE349" s="854"/>
      <c r="AF349" s="854"/>
      <c r="AG349" s="856"/>
      <c r="AH349" s="856"/>
      <c r="AI349" s="856"/>
      <c r="AJ349" s="856"/>
      <c r="AK349" s="856"/>
      <c r="AL349" s="856"/>
      <c r="AM349" s="856"/>
      <c r="AN349" s="856"/>
      <c r="AO349" s="856"/>
      <c r="AP349" s="856"/>
      <c r="AQ349" s="856"/>
      <c r="AR349" s="856"/>
      <c r="AS349" s="856"/>
      <c r="AT349" s="856"/>
      <c r="AU349" s="856"/>
      <c r="AV349" s="856"/>
      <c r="AW349" s="856"/>
      <c r="AX349" s="856"/>
      <c r="AY349" s="856"/>
      <c r="AZ349" s="856"/>
    </row>
    <row r="350" ht="14.25" customHeight="1">
      <c r="A350" s="867"/>
      <c r="B350" s="867"/>
      <c r="C350" s="867"/>
      <c r="D350" s="867"/>
      <c r="E350" s="867"/>
      <c r="F350" s="867"/>
      <c r="G350" s="868"/>
      <c r="H350" s="869"/>
      <c r="I350" s="870"/>
      <c r="J350" s="867"/>
      <c r="K350" s="867"/>
      <c r="L350" s="871"/>
      <c r="M350" s="867"/>
      <c r="N350" s="867"/>
      <c r="O350" s="871"/>
      <c r="P350" s="867"/>
      <c r="Q350" s="867"/>
      <c r="R350" s="867"/>
      <c r="S350" s="867"/>
      <c r="T350" s="867"/>
      <c r="U350" s="867"/>
      <c r="V350" s="854"/>
      <c r="W350" s="854"/>
      <c r="X350" s="854"/>
      <c r="Y350" s="854"/>
      <c r="Z350" s="854"/>
      <c r="AA350" s="854"/>
      <c r="AB350" s="854"/>
      <c r="AC350" s="854"/>
      <c r="AD350" s="854"/>
      <c r="AE350" s="854"/>
      <c r="AF350" s="854"/>
      <c r="AG350" s="856"/>
      <c r="AH350" s="856"/>
      <c r="AI350" s="856"/>
      <c r="AJ350" s="856"/>
      <c r="AK350" s="856"/>
      <c r="AL350" s="856"/>
      <c r="AM350" s="856"/>
      <c r="AN350" s="856"/>
      <c r="AO350" s="856"/>
      <c r="AP350" s="856"/>
      <c r="AQ350" s="856"/>
      <c r="AR350" s="856"/>
      <c r="AS350" s="856"/>
      <c r="AT350" s="856"/>
      <c r="AU350" s="856"/>
      <c r="AV350" s="856"/>
      <c r="AW350" s="856"/>
      <c r="AX350" s="856"/>
      <c r="AY350" s="856"/>
      <c r="AZ350" s="856"/>
    </row>
    <row r="351" ht="14.25" customHeight="1">
      <c r="A351" s="867"/>
      <c r="B351" s="867"/>
      <c r="C351" s="867"/>
      <c r="D351" s="867"/>
      <c r="E351" s="867"/>
      <c r="F351" s="867"/>
      <c r="G351" s="868"/>
      <c r="H351" s="869"/>
      <c r="I351" s="870"/>
      <c r="J351" s="867"/>
      <c r="K351" s="867"/>
      <c r="L351" s="871"/>
      <c r="M351" s="867"/>
      <c r="N351" s="867"/>
      <c r="O351" s="871"/>
      <c r="P351" s="867"/>
      <c r="Q351" s="867"/>
      <c r="R351" s="867"/>
      <c r="S351" s="867"/>
      <c r="T351" s="867"/>
      <c r="U351" s="867"/>
      <c r="V351" s="854"/>
      <c r="W351" s="854"/>
      <c r="X351" s="854"/>
      <c r="Y351" s="854"/>
      <c r="Z351" s="854"/>
      <c r="AA351" s="854"/>
      <c r="AB351" s="854"/>
      <c r="AC351" s="854"/>
      <c r="AD351" s="854"/>
      <c r="AE351" s="854"/>
      <c r="AF351" s="854"/>
      <c r="AG351" s="856"/>
      <c r="AH351" s="856"/>
      <c r="AI351" s="856"/>
      <c r="AJ351" s="856"/>
      <c r="AK351" s="856"/>
      <c r="AL351" s="856"/>
      <c r="AM351" s="856"/>
      <c r="AN351" s="856"/>
      <c r="AO351" s="856"/>
      <c r="AP351" s="856"/>
      <c r="AQ351" s="856"/>
      <c r="AR351" s="856"/>
      <c r="AS351" s="856"/>
      <c r="AT351" s="856"/>
      <c r="AU351" s="856"/>
      <c r="AV351" s="856"/>
      <c r="AW351" s="856"/>
      <c r="AX351" s="856"/>
      <c r="AY351" s="856"/>
      <c r="AZ351" s="856"/>
    </row>
    <row r="352" ht="14.25" customHeight="1">
      <c r="A352" s="867"/>
      <c r="B352" s="867"/>
      <c r="C352" s="867"/>
      <c r="D352" s="867"/>
      <c r="E352" s="867"/>
      <c r="F352" s="867"/>
      <c r="G352" s="868"/>
      <c r="H352" s="869"/>
      <c r="I352" s="870"/>
      <c r="J352" s="867"/>
      <c r="K352" s="867"/>
      <c r="L352" s="871"/>
      <c r="M352" s="867"/>
      <c r="N352" s="867"/>
      <c r="O352" s="871"/>
      <c r="P352" s="867"/>
      <c r="Q352" s="867"/>
      <c r="R352" s="867"/>
      <c r="S352" s="867"/>
      <c r="T352" s="867"/>
      <c r="U352" s="867"/>
      <c r="V352" s="854"/>
      <c r="W352" s="854"/>
      <c r="X352" s="854"/>
      <c r="Y352" s="854"/>
      <c r="Z352" s="854"/>
      <c r="AA352" s="854"/>
      <c r="AB352" s="854"/>
      <c r="AC352" s="854"/>
      <c r="AD352" s="854"/>
      <c r="AE352" s="854"/>
      <c r="AF352" s="854"/>
      <c r="AG352" s="856"/>
      <c r="AH352" s="856"/>
      <c r="AI352" s="856"/>
      <c r="AJ352" s="856"/>
      <c r="AK352" s="856"/>
      <c r="AL352" s="856"/>
      <c r="AM352" s="856"/>
      <c r="AN352" s="856"/>
      <c r="AO352" s="856"/>
      <c r="AP352" s="856"/>
      <c r="AQ352" s="856"/>
      <c r="AR352" s="856"/>
      <c r="AS352" s="856"/>
      <c r="AT352" s="856"/>
      <c r="AU352" s="856"/>
      <c r="AV352" s="856"/>
      <c r="AW352" s="856"/>
      <c r="AX352" s="856"/>
      <c r="AY352" s="856"/>
      <c r="AZ352" s="856"/>
    </row>
    <row r="353" ht="14.25" customHeight="1">
      <c r="A353" s="867"/>
      <c r="B353" s="867"/>
      <c r="C353" s="867"/>
      <c r="D353" s="867"/>
      <c r="E353" s="867"/>
      <c r="F353" s="867"/>
      <c r="G353" s="868"/>
      <c r="H353" s="869"/>
      <c r="I353" s="870"/>
      <c r="J353" s="867"/>
      <c r="K353" s="867"/>
      <c r="L353" s="871"/>
      <c r="M353" s="867"/>
      <c r="N353" s="867"/>
      <c r="O353" s="871"/>
      <c r="P353" s="867"/>
      <c r="Q353" s="867"/>
      <c r="R353" s="867"/>
      <c r="S353" s="867"/>
      <c r="T353" s="867"/>
      <c r="U353" s="867"/>
      <c r="V353" s="854"/>
      <c r="W353" s="854"/>
      <c r="X353" s="854"/>
      <c r="Y353" s="854"/>
      <c r="Z353" s="854"/>
      <c r="AA353" s="854"/>
      <c r="AB353" s="854"/>
      <c r="AC353" s="854"/>
      <c r="AD353" s="854"/>
      <c r="AE353" s="854"/>
      <c r="AF353" s="854"/>
      <c r="AG353" s="856"/>
      <c r="AH353" s="856"/>
      <c r="AI353" s="856"/>
      <c r="AJ353" s="856"/>
      <c r="AK353" s="856"/>
      <c r="AL353" s="856"/>
      <c r="AM353" s="856"/>
      <c r="AN353" s="856"/>
      <c r="AO353" s="856"/>
      <c r="AP353" s="856"/>
      <c r="AQ353" s="856"/>
      <c r="AR353" s="856"/>
      <c r="AS353" s="856"/>
      <c r="AT353" s="856"/>
      <c r="AU353" s="856"/>
      <c r="AV353" s="856"/>
      <c r="AW353" s="856"/>
      <c r="AX353" s="856"/>
      <c r="AY353" s="856"/>
      <c r="AZ353" s="856"/>
    </row>
    <row r="354" ht="14.25" customHeight="1">
      <c r="A354" s="867"/>
      <c r="B354" s="867"/>
      <c r="C354" s="867"/>
      <c r="D354" s="867"/>
      <c r="E354" s="867"/>
      <c r="F354" s="867"/>
      <c r="G354" s="868"/>
      <c r="H354" s="869"/>
      <c r="I354" s="870"/>
      <c r="J354" s="867"/>
      <c r="K354" s="867"/>
      <c r="L354" s="871"/>
      <c r="M354" s="867"/>
      <c r="N354" s="867"/>
      <c r="O354" s="871"/>
      <c r="P354" s="867"/>
      <c r="Q354" s="867"/>
      <c r="R354" s="867"/>
      <c r="S354" s="867"/>
      <c r="T354" s="867"/>
      <c r="U354" s="867"/>
      <c r="V354" s="854"/>
      <c r="W354" s="854"/>
      <c r="X354" s="854"/>
      <c r="Y354" s="854"/>
      <c r="Z354" s="854"/>
      <c r="AA354" s="854"/>
      <c r="AB354" s="854"/>
      <c r="AC354" s="854"/>
      <c r="AD354" s="854"/>
      <c r="AE354" s="854"/>
      <c r="AF354" s="854"/>
      <c r="AG354" s="856"/>
      <c r="AH354" s="856"/>
      <c r="AI354" s="856"/>
      <c r="AJ354" s="856"/>
      <c r="AK354" s="856"/>
      <c r="AL354" s="856"/>
      <c r="AM354" s="856"/>
      <c r="AN354" s="856"/>
      <c r="AO354" s="856"/>
      <c r="AP354" s="856"/>
      <c r="AQ354" s="856"/>
      <c r="AR354" s="856"/>
      <c r="AS354" s="856"/>
      <c r="AT354" s="856"/>
      <c r="AU354" s="856"/>
      <c r="AV354" s="856"/>
      <c r="AW354" s="856"/>
      <c r="AX354" s="856"/>
      <c r="AY354" s="856"/>
      <c r="AZ354" s="856"/>
    </row>
    <row r="355" ht="14.25" customHeight="1">
      <c r="A355" s="867"/>
      <c r="B355" s="867"/>
      <c r="C355" s="867"/>
      <c r="D355" s="867"/>
      <c r="E355" s="867"/>
      <c r="F355" s="867"/>
      <c r="G355" s="868"/>
      <c r="H355" s="869"/>
      <c r="I355" s="870"/>
      <c r="J355" s="867"/>
      <c r="K355" s="867"/>
      <c r="L355" s="871"/>
      <c r="M355" s="867"/>
      <c r="N355" s="867"/>
      <c r="O355" s="871"/>
      <c r="P355" s="867"/>
      <c r="Q355" s="867"/>
      <c r="R355" s="867"/>
      <c r="S355" s="867"/>
      <c r="T355" s="867"/>
      <c r="U355" s="867"/>
      <c r="V355" s="854"/>
      <c r="W355" s="854"/>
      <c r="X355" s="854"/>
      <c r="Y355" s="854"/>
      <c r="Z355" s="854"/>
      <c r="AA355" s="854"/>
      <c r="AB355" s="854"/>
      <c r="AC355" s="854"/>
      <c r="AD355" s="854"/>
      <c r="AE355" s="854"/>
      <c r="AF355" s="854"/>
      <c r="AG355" s="856"/>
      <c r="AH355" s="856"/>
      <c r="AI355" s="856"/>
      <c r="AJ355" s="856"/>
      <c r="AK355" s="856"/>
      <c r="AL355" s="856"/>
      <c r="AM355" s="856"/>
      <c r="AN355" s="856"/>
      <c r="AO355" s="856"/>
      <c r="AP355" s="856"/>
      <c r="AQ355" s="856"/>
      <c r="AR355" s="856"/>
      <c r="AS355" s="856"/>
      <c r="AT355" s="856"/>
      <c r="AU355" s="856"/>
      <c r="AV355" s="856"/>
      <c r="AW355" s="856"/>
      <c r="AX355" s="856"/>
      <c r="AY355" s="856"/>
      <c r="AZ355" s="856"/>
    </row>
    <row r="356" ht="14.25" customHeight="1">
      <c r="A356" s="867"/>
      <c r="B356" s="867"/>
      <c r="C356" s="867"/>
      <c r="D356" s="867"/>
      <c r="E356" s="867"/>
      <c r="F356" s="867"/>
      <c r="G356" s="868"/>
      <c r="H356" s="869"/>
      <c r="I356" s="870"/>
      <c r="J356" s="867"/>
      <c r="K356" s="867"/>
      <c r="L356" s="871"/>
      <c r="M356" s="867"/>
      <c r="N356" s="867"/>
      <c r="O356" s="871"/>
      <c r="P356" s="867"/>
      <c r="Q356" s="867"/>
      <c r="R356" s="867"/>
      <c r="S356" s="867"/>
      <c r="T356" s="867"/>
      <c r="U356" s="867"/>
      <c r="V356" s="854"/>
      <c r="W356" s="854"/>
      <c r="X356" s="854"/>
      <c r="Y356" s="854"/>
      <c r="Z356" s="854"/>
      <c r="AA356" s="854"/>
      <c r="AB356" s="854"/>
      <c r="AC356" s="854"/>
      <c r="AD356" s="854"/>
      <c r="AE356" s="854"/>
      <c r="AF356" s="854"/>
      <c r="AG356" s="856"/>
      <c r="AH356" s="856"/>
      <c r="AI356" s="856"/>
      <c r="AJ356" s="856"/>
      <c r="AK356" s="856"/>
      <c r="AL356" s="856"/>
      <c r="AM356" s="856"/>
      <c r="AN356" s="856"/>
      <c r="AO356" s="856"/>
      <c r="AP356" s="856"/>
      <c r="AQ356" s="856"/>
      <c r="AR356" s="856"/>
      <c r="AS356" s="856"/>
      <c r="AT356" s="856"/>
      <c r="AU356" s="856"/>
      <c r="AV356" s="856"/>
      <c r="AW356" s="856"/>
      <c r="AX356" s="856"/>
      <c r="AY356" s="856"/>
      <c r="AZ356" s="856"/>
    </row>
    <row r="357" ht="14.25" customHeight="1">
      <c r="A357" s="867"/>
      <c r="B357" s="867"/>
      <c r="C357" s="867"/>
      <c r="D357" s="867"/>
      <c r="E357" s="867"/>
      <c r="F357" s="867"/>
      <c r="G357" s="868"/>
      <c r="H357" s="869"/>
      <c r="I357" s="870"/>
      <c r="J357" s="867"/>
      <c r="K357" s="867"/>
      <c r="L357" s="871"/>
      <c r="M357" s="867"/>
      <c r="N357" s="867"/>
      <c r="O357" s="871"/>
      <c r="P357" s="867"/>
      <c r="Q357" s="867"/>
      <c r="R357" s="867"/>
      <c r="S357" s="867"/>
      <c r="T357" s="867"/>
      <c r="U357" s="867"/>
      <c r="V357" s="854"/>
      <c r="W357" s="854"/>
      <c r="X357" s="854"/>
      <c r="Y357" s="854"/>
      <c r="Z357" s="854"/>
      <c r="AA357" s="854"/>
      <c r="AB357" s="854"/>
      <c r="AC357" s="854"/>
      <c r="AD357" s="854"/>
      <c r="AE357" s="854"/>
      <c r="AF357" s="854"/>
      <c r="AG357" s="856"/>
      <c r="AH357" s="856"/>
      <c r="AI357" s="856"/>
      <c r="AJ357" s="856"/>
      <c r="AK357" s="856"/>
      <c r="AL357" s="856"/>
      <c r="AM357" s="856"/>
      <c r="AN357" s="856"/>
      <c r="AO357" s="856"/>
      <c r="AP357" s="856"/>
      <c r="AQ357" s="856"/>
      <c r="AR357" s="856"/>
      <c r="AS357" s="856"/>
      <c r="AT357" s="856"/>
      <c r="AU357" s="856"/>
      <c r="AV357" s="856"/>
      <c r="AW357" s="856"/>
      <c r="AX357" s="856"/>
      <c r="AY357" s="856"/>
      <c r="AZ357" s="856"/>
    </row>
    <row r="358" ht="14.25" customHeight="1">
      <c r="A358" s="867"/>
      <c r="B358" s="867"/>
      <c r="C358" s="867"/>
      <c r="D358" s="867"/>
      <c r="E358" s="867"/>
      <c r="F358" s="867"/>
      <c r="G358" s="868"/>
      <c r="H358" s="869"/>
      <c r="I358" s="870"/>
      <c r="J358" s="867"/>
      <c r="K358" s="867"/>
      <c r="L358" s="871"/>
      <c r="M358" s="867"/>
      <c r="N358" s="867"/>
      <c r="O358" s="871"/>
      <c r="P358" s="867"/>
      <c r="Q358" s="867"/>
      <c r="R358" s="867"/>
      <c r="S358" s="867"/>
      <c r="T358" s="867"/>
      <c r="U358" s="867"/>
      <c r="V358" s="854"/>
      <c r="W358" s="854"/>
      <c r="X358" s="854"/>
      <c r="Y358" s="854"/>
      <c r="Z358" s="854"/>
      <c r="AA358" s="854"/>
      <c r="AB358" s="854"/>
      <c r="AC358" s="854"/>
      <c r="AD358" s="854"/>
      <c r="AE358" s="854"/>
      <c r="AF358" s="854"/>
      <c r="AG358" s="856"/>
      <c r="AH358" s="856"/>
      <c r="AI358" s="856"/>
      <c r="AJ358" s="856"/>
      <c r="AK358" s="856"/>
      <c r="AL358" s="856"/>
      <c r="AM358" s="856"/>
      <c r="AN358" s="856"/>
      <c r="AO358" s="856"/>
      <c r="AP358" s="856"/>
      <c r="AQ358" s="856"/>
      <c r="AR358" s="856"/>
      <c r="AS358" s="856"/>
      <c r="AT358" s="856"/>
      <c r="AU358" s="856"/>
      <c r="AV358" s="856"/>
      <c r="AW358" s="856"/>
      <c r="AX358" s="856"/>
      <c r="AY358" s="856"/>
      <c r="AZ358" s="856"/>
    </row>
    <row r="359" ht="14.25" customHeight="1">
      <c r="A359" s="867"/>
      <c r="B359" s="867"/>
      <c r="C359" s="867"/>
      <c r="D359" s="867"/>
      <c r="E359" s="867"/>
      <c r="F359" s="867"/>
      <c r="G359" s="868"/>
      <c r="H359" s="869"/>
      <c r="I359" s="870"/>
      <c r="J359" s="867"/>
      <c r="K359" s="867"/>
      <c r="L359" s="871"/>
      <c r="M359" s="867"/>
      <c r="N359" s="867"/>
      <c r="O359" s="871"/>
      <c r="P359" s="867"/>
      <c r="Q359" s="867"/>
      <c r="R359" s="867"/>
      <c r="S359" s="867"/>
      <c r="T359" s="867"/>
      <c r="U359" s="867"/>
      <c r="V359" s="854"/>
      <c r="W359" s="854"/>
      <c r="X359" s="854"/>
      <c r="Y359" s="854"/>
      <c r="Z359" s="854"/>
      <c r="AA359" s="854"/>
      <c r="AB359" s="854"/>
      <c r="AC359" s="854"/>
      <c r="AD359" s="854"/>
      <c r="AE359" s="854"/>
      <c r="AF359" s="854"/>
      <c r="AG359" s="856"/>
      <c r="AH359" s="856"/>
      <c r="AI359" s="856"/>
      <c r="AJ359" s="856"/>
      <c r="AK359" s="856"/>
      <c r="AL359" s="856"/>
      <c r="AM359" s="856"/>
      <c r="AN359" s="856"/>
      <c r="AO359" s="856"/>
      <c r="AP359" s="856"/>
      <c r="AQ359" s="856"/>
      <c r="AR359" s="856"/>
      <c r="AS359" s="856"/>
      <c r="AT359" s="856"/>
      <c r="AU359" s="856"/>
      <c r="AV359" s="856"/>
      <c r="AW359" s="856"/>
      <c r="AX359" s="856"/>
      <c r="AY359" s="856"/>
      <c r="AZ359" s="856"/>
    </row>
    <row r="360" ht="14.25" customHeight="1">
      <c r="A360" s="867"/>
      <c r="B360" s="867"/>
      <c r="C360" s="867"/>
      <c r="D360" s="867"/>
      <c r="E360" s="867"/>
      <c r="F360" s="867"/>
      <c r="G360" s="868"/>
      <c r="H360" s="869"/>
      <c r="I360" s="870"/>
      <c r="J360" s="867"/>
      <c r="K360" s="867"/>
      <c r="L360" s="871"/>
      <c r="M360" s="867"/>
      <c r="N360" s="867"/>
      <c r="O360" s="871"/>
      <c r="P360" s="867"/>
      <c r="Q360" s="867"/>
      <c r="R360" s="867"/>
      <c r="S360" s="867"/>
      <c r="T360" s="867"/>
      <c r="U360" s="867"/>
      <c r="V360" s="854"/>
      <c r="W360" s="854"/>
      <c r="X360" s="854"/>
      <c r="Y360" s="854"/>
      <c r="Z360" s="854"/>
      <c r="AA360" s="854"/>
      <c r="AB360" s="854"/>
      <c r="AC360" s="854"/>
      <c r="AD360" s="854"/>
      <c r="AE360" s="854"/>
      <c r="AF360" s="854"/>
      <c r="AG360" s="856"/>
      <c r="AH360" s="856"/>
      <c r="AI360" s="856"/>
      <c r="AJ360" s="856"/>
      <c r="AK360" s="856"/>
      <c r="AL360" s="856"/>
      <c r="AM360" s="856"/>
      <c r="AN360" s="856"/>
      <c r="AO360" s="856"/>
      <c r="AP360" s="856"/>
      <c r="AQ360" s="856"/>
      <c r="AR360" s="856"/>
      <c r="AS360" s="856"/>
      <c r="AT360" s="856"/>
      <c r="AU360" s="856"/>
      <c r="AV360" s="856"/>
      <c r="AW360" s="856"/>
      <c r="AX360" s="856"/>
      <c r="AY360" s="856"/>
      <c r="AZ360" s="856"/>
    </row>
    <row r="361" ht="14.25" customHeight="1">
      <c r="A361" s="867"/>
      <c r="B361" s="867"/>
      <c r="C361" s="867"/>
      <c r="D361" s="867"/>
      <c r="E361" s="867"/>
      <c r="F361" s="867"/>
      <c r="G361" s="868"/>
      <c r="H361" s="869"/>
      <c r="I361" s="870"/>
      <c r="J361" s="867"/>
      <c r="K361" s="867"/>
      <c r="L361" s="871"/>
      <c r="M361" s="867"/>
      <c r="N361" s="867"/>
      <c r="O361" s="871"/>
      <c r="P361" s="867"/>
      <c r="Q361" s="867"/>
      <c r="R361" s="867"/>
      <c r="S361" s="867"/>
      <c r="T361" s="867"/>
      <c r="U361" s="867"/>
      <c r="V361" s="854"/>
      <c r="W361" s="854"/>
      <c r="X361" s="854"/>
      <c r="Y361" s="854"/>
      <c r="Z361" s="854"/>
      <c r="AA361" s="854"/>
      <c r="AB361" s="854"/>
      <c r="AC361" s="854"/>
      <c r="AD361" s="854"/>
      <c r="AE361" s="854"/>
      <c r="AF361" s="854"/>
      <c r="AG361" s="856"/>
      <c r="AH361" s="856"/>
      <c r="AI361" s="856"/>
      <c r="AJ361" s="856"/>
      <c r="AK361" s="856"/>
      <c r="AL361" s="856"/>
      <c r="AM361" s="856"/>
      <c r="AN361" s="856"/>
      <c r="AO361" s="856"/>
      <c r="AP361" s="856"/>
      <c r="AQ361" s="856"/>
      <c r="AR361" s="856"/>
      <c r="AS361" s="856"/>
      <c r="AT361" s="856"/>
      <c r="AU361" s="856"/>
      <c r="AV361" s="856"/>
      <c r="AW361" s="856"/>
      <c r="AX361" s="856"/>
      <c r="AY361" s="856"/>
      <c r="AZ361" s="856"/>
    </row>
    <row r="362" ht="14.25" customHeight="1">
      <c r="A362" s="867"/>
      <c r="B362" s="867"/>
      <c r="C362" s="867"/>
      <c r="D362" s="867"/>
      <c r="E362" s="867"/>
      <c r="F362" s="867"/>
      <c r="G362" s="868"/>
      <c r="H362" s="869"/>
      <c r="I362" s="870"/>
      <c r="J362" s="867"/>
      <c r="K362" s="867"/>
      <c r="L362" s="871"/>
      <c r="M362" s="867"/>
      <c r="N362" s="867"/>
      <c r="O362" s="871"/>
      <c r="P362" s="867"/>
      <c r="Q362" s="867"/>
      <c r="R362" s="867"/>
      <c r="S362" s="867"/>
      <c r="T362" s="867"/>
      <c r="U362" s="867"/>
      <c r="V362" s="854"/>
      <c r="W362" s="854"/>
      <c r="X362" s="854"/>
      <c r="Y362" s="854"/>
      <c r="Z362" s="854"/>
      <c r="AA362" s="854"/>
      <c r="AB362" s="854"/>
      <c r="AC362" s="854"/>
      <c r="AD362" s="854"/>
      <c r="AE362" s="854"/>
      <c r="AF362" s="854"/>
      <c r="AG362" s="856"/>
      <c r="AH362" s="856"/>
      <c r="AI362" s="856"/>
      <c r="AJ362" s="856"/>
      <c r="AK362" s="856"/>
      <c r="AL362" s="856"/>
      <c r="AM362" s="856"/>
      <c r="AN362" s="856"/>
      <c r="AO362" s="856"/>
      <c r="AP362" s="856"/>
      <c r="AQ362" s="856"/>
      <c r="AR362" s="856"/>
      <c r="AS362" s="856"/>
      <c r="AT362" s="856"/>
      <c r="AU362" s="856"/>
      <c r="AV362" s="856"/>
      <c r="AW362" s="856"/>
      <c r="AX362" s="856"/>
      <c r="AY362" s="856"/>
      <c r="AZ362" s="856"/>
    </row>
    <row r="363" ht="14.25" customHeight="1">
      <c r="A363" s="867"/>
      <c r="B363" s="867"/>
      <c r="C363" s="867"/>
      <c r="D363" s="867"/>
      <c r="E363" s="867"/>
      <c r="F363" s="867"/>
      <c r="G363" s="868"/>
      <c r="H363" s="869"/>
      <c r="I363" s="870"/>
      <c r="J363" s="867"/>
      <c r="K363" s="867"/>
      <c r="L363" s="871"/>
      <c r="M363" s="867"/>
      <c r="N363" s="867"/>
      <c r="O363" s="871"/>
      <c r="P363" s="867"/>
      <c r="Q363" s="867"/>
      <c r="R363" s="867"/>
      <c r="S363" s="867"/>
      <c r="T363" s="867"/>
      <c r="U363" s="867"/>
      <c r="V363" s="854"/>
      <c r="W363" s="854"/>
      <c r="X363" s="854"/>
      <c r="Y363" s="854"/>
      <c r="Z363" s="854"/>
      <c r="AA363" s="854"/>
      <c r="AB363" s="854"/>
      <c r="AC363" s="854"/>
      <c r="AD363" s="854"/>
      <c r="AE363" s="854"/>
      <c r="AF363" s="854"/>
      <c r="AG363" s="856"/>
      <c r="AH363" s="856"/>
      <c r="AI363" s="856"/>
      <c r="AJ363" s="856"/>
      <c r="AK363" s="856"/>
      <c r="AL363" s="856"/>
      <c r="AM363" s="856"/>
      <c r="AN363" s="856"/>
      <c r="AO363" s="856"/>
      <c r="AP363" s="856"/>
      <c r="AQ363" s="856"/>
      <c r="AR363" s="856"/>
      <c r="AS363" s="856"/>
      <c r="AT363" s="856"/>
      <c r="AU363" s="856"/>
      <c r="AV363" s="856"/>
      <c r="AW363" s="856"/>
      <c r="AX363" s="856"/>
      <c r="AY363" s="856"/>
      <c r="AZ363" s="856"/>
    </row>
    <row r="364" ht="14.25" customHeight="1">
      <c r="A364" s="867"/>
      <c r="B364" s="867"/>
      <c r="C364" s="867"/>
      <c r="D364" s="867"/>
      <c r="E364" s="867"/>
      <c r="F364" s="867"/>
      <c r="G364" s="868"/>
      <c r="H364" s="869"/>
      <c r="I364" s="870"/>
      <c r="J364" s="867"/>
      <c r="K364" s="867"/>
      <c r="L364" s="871"/>
      <c r="M364" s="867"/>
      <c r="N364" s="867"/>
      <c r="O364" s="871"/>
      <c r="P364" s="867"/>
      <c r="Q364" s="867"/>
      <c r="R364" s="867"/>
      <c r="S364" s="867"/>
      <c r="T364" s="867"/>
      <c r="U364" s="867"/>
      <c r="V364" s="854"/>
      <c r="W364" s="854"/>
      <c r="X364" s="854"/>
      <c r="Y364" s="854"/>
      <c r="Z364" s="854"/>
      <c r="AA364" s="854"/>
      <c r="AB364" s="854"/>
      <c r="AC364" s="854"/>
      <c r="AD364" s="854"/>
      <c r="AE364" s="854"/>
      <c r="AF364" s="854"/>
      <c r="AG364" s="856"/>
      <c r="AH364" s="856"/>
      <c r="AI364" s="856"/>
      <c r="AJ364" s="856"/>
      <c r="AK364" s="856"/>
      <c r="AL364" s="856"/>
      <c r="AM364" s="856"/>
      <c r="AN364" s="856"/>
      <c r="AO364" s="856"/>
      <c r="AP364" s="856"/>
      <c r="AQ364" s="856"/>
      <c r="AR364" s="856"/>
      <c r="AS364" s="856"/>
      <c r="AT364" s="856"/>
      <c r="AU364" s="856"/>
      <c r="AV364" s="856"/>
      <c r="AW364" s="856"/>
      <c r="AX364" s="856"/>
      <c r="AY364" s="856"/>
      <c r="AZ364" s="856"/>
    </row>
    <row r="365" ht="14.25" customHeight="1">
      <c r="A365" s="867"/>
      <c r="B365" s="867"/>
      <c r="C365" s="867"/>
      <c r="D365" s="867"/>
      <c r="E365" s="867"/>
      <c r="F365" s="867"/>
      <c r="G365" s="868"/>
      <c r="H365" s="869"/>
      <c r="I365" s="870"/>
      <c r="J365" s="867"/>
      <c r="K365" s="867"/>
      <c r="L365" s="871"/>
      <c r="M365" s="867"/>
      <c r="N365" s="867"/>
      <c r="O365" s="871"/>
      <c r="P365" s="867"/>
      <c r="Q365" s="867"/>
      <c r="R365" s="867"/>
      <c r="S365" s="867"/>
      <c r="T365" s="867"/>
      <c r="U365" s="867"/>
      <c r="V365" s="854"/>
      <c r="W365" s="854"/>
      <c r="X365" s="854"/>
      <c r="Y365" s="854"/>
      <c r="Z365" s="854"/>
      <c r="AA365" s="854"/>
      <c r="AB365" s="854"/>
      <c r="AC365" s="854"/>
      <c r="AD365" s="854"/>
      <c r="AE365" s="854"/>
      <c r="AF365" s="854"/>
      <c r="AG365" s="856"/>
      <c r="AH365" s="856"/>
      <c r="AI365" s="856"/>
      <c r="AJ365" s="856"/>
      <c r="AK365" s="856"/>
      <c r="AL365" s="856"/>
      <c r="AM365" s="856"/>
      <c r="AN365" s="856"/>
      <c r="AO365" s="856"/>
      <c r="AP365" s="856"/>
      <c r="AQ365" s="856"/>
      <c r="AR365" s="856"/>
      <c r="AS365" s="856"/>
      <c r="AT365" s="856"/>
      <c r="AU365" s="856"/>
      <c r="AV365" s="856"/>
      <c r="AW365" s="856"/>
      <c r="AX365" s="856"/>
      <c r="AY365" s="856"/>
      <c r="AZ365" s="856"/>
    </row>
    <row r="366" ht="14.25" customHeight="1">
      <c r="A366" s="867"/>
      <c r="B366" s="867"/>
      <c r="C366" s="867"/>
      <c r="D366" s="867"/>
      <c r="E366" s="867"/>
      <c r="F366" s="867"/>
      <c r="G366" s="868"/>
      <c r="H366" s="869"/>
      <c r="I366" s="870"/>
      <c r="J366" s="867"/>
      <c r="K366" s="867"/>
      <c r="L366" s="871"/>
      <c r="M366" s="867"/>
      <c r="N366" s="867"/>
      <c r="O366" s="871"/>
      <c r="P366" s="867"/>
      <c r="Q366" s="867"/>
      <c r="R366" s="867"/>
      <c r="S366" s="867"/>
      <c r="T366" s="867"/>
      <c r="U366" s="867"/>
      <c r="V366" s="854"/>
      <c r="W366" s="854"/>
      <c r="X366" s="854"/>
      <c r="Y366" s="854"/>
      <c r="Z366" s="854"/>
      <c r="AA366" s="854"/>
      <c r="AB366" s="854"/>
      <c r="AC366" s="854"/>
      <c r="AD366" s="854"/>
      <c r="AE366" s="854"/>
      <c r="AF366" s="854"/>
      <c r="AG366" s="856"/>
      <c r="AH366" s="856"/>
      <c r="AI366" s="856"/>
      <c r="AJ366" s="856"/>
      <c r="AK366" s="856"/>
      <c r="AL366" s="856"/>
      <c r="AM366" s="856"/>
      <c r="AN366" s="856"/>
      <c r="AO366" s="856"/>
      <c r="AP366" s="856"/>
      <c r="AQ366" s="856"/>
      <c r="AR366" s="856"/>
      <c r="AS366" s="856"/>
      <c r="AT366" s="856"/>
      <c r="AU366" s="856"/>
      <c r="AV366" s="856"/>
      <c r="AW366" s="856"/>
      <c r="AX366" s="856"/>
      <c r="AY366" s="856"/>
      <c r="AZ366" s="856"/>
    </row>
    <row r="367" ht="14.25" customHeight="1">
      <c r="A367" s="867"/>
      <c r="B367" s="867"/>
      <c r="C367" s="867"/>
      <c r="D367" s="867"/>
      <c r="E367" s="867"/>
      <c r="F367" s="867"/>
      <c r="G367" s="868"/>
      <c r="H367" s="869"/>
      <c r="I367" s="870"/>
      <c r="J367" s="867"/>
      <c r="K367" s="867"/>
      <c r="L367" s="871"/>
      <c r="M367" s="867"/>
      <c r="N367" s="867"/>
      <c r="O367" s="871"/>
      <c r="P367" s="867"/>
      <c r="Q367" s="867"/>
      <c r="R367" s="867"/>
      <c r="S367" s="867"/>
      <c r="T367" s="867"/>
      <c r="U367" s="867"/>
      <c r="V367" s="854"/>
      <c r="W367" s="854"/>
      <c r="X367" s="854"/>
      <c r="Y367" s="854"/>
      <c r="Z367" s="854"/>
      <c r="AA367" s="854"/>
      <c r="AB367" s="854"/>
      <c r="AC367" s="854"/>
      <c r="AD367" s="854"/>
      <c r="AE367" s="854"/>
      <c r="AF367" s="854"/>
      <c r="AG367" s="856"/>
      <c r="AH367" s="856"/>
      <c r="AI367" s="856"/>
      <c r="AJ367" s="856"/>
      <c r="AK367" s="856"/>
      <c r="AL367" s="856"/>
      <c r="AM367" s="856"/>
      <c r="AN367" s="856"/>
      <c r="AO367" s="856"/>
      <c r="AP367" s="856"/>
      <c r="AQ367" s="856"/>
      <c r="AR367" s="856"/>
      <c r="AS367" s="856"/>
      <c r="AT367" s="856"/>
      <c r="AU367" s="856"/>
      <c r="AV367" s="856"/>
      <c r="AW367" s="856"/>
      <c r="AX367" s="856"/>
      <c r="AY367" s="856"/>
      <c r="AZ367" s="856"/>
    </row>
    <row r="368" ht="14.25" customHeight="1">
      <c r="A368" s="867"/>
      <c r="B368" s="867"/>
      <c r="C368" s="867"/>
      <c r="D368" s="867"/>
      <c r="E368" s="867"/>
      <c r="F368" s="867"/>
      <c r="G368" s="868"/>
      <c r="H368" s="869"/>
      <c r="I368" s="870"/>
      <c r="J368" s="867"/>
      <c r="K368" s="867"/>
      <c r="L368" s="871"/>
      <c r="M368" s="867"/>
      <c r="N368" s="867"/>
      <c r="O368" s="871"/>
      <c r="P368" s="867"/>
      <c r="Q368" s="867"/>
      <c r="R368" s="867"/>
      <c r="S368" s="867"/>
      <c r="T368" s="867"/>
      <c r="U368" s="867"/>
      <c r="V368" s="854"/>
      <c r="W368" s="854"/>
      <c r="X368" s="854"/>
      <c r="Y368" s="854"/>
      <c r="Z368" s="854"/>
      <c r="AA368" s="854"/>
      <c r="AB368" s="854"/>
      <c r="AC368" s="854"/>
      <c r="AD368" s="854"/>
      <c r="AE368" s="854"/>
      <c r="AF368" s="854"/>
      <c r="AG368" s="856"/>
      <c r="AH368" s="856"/>
      <c r="AI368" s="856"/>
      <c r="AJ368" s="856"/>
      <c r="AK368" s="856"/>
      <c r="AL368" s="856"/>
      <c r="AM368" s="856"/>
      <c r="AN368" s="856"/>
      <c r="AO368" s="856"/>
      <c r="AP368" s="856"/>
      <c r="AQ368" s="856"/>
      <c r="AR368" s="856"/>
      <c r="AS368" s="856"/>
      <c r="AT368" s="856"/>
      <c r="AU368" s="856"/>
      <c r="AV368" s="856"/>
      <c r="AW368" s="856"/>
      <c r="AX368" s="856"/>
      <c r="AY368" s="856"/>
      <c r="AZ368" s="856"/>
    </row>
    <row r="369" ht="14.25" customHeight="1">
      <c r="A369" s="867"/>
      <c r="B369" s="867"/>
      <c r="C369" s="867"/>
      <c r="D369" s="867"/>
      <c r="E369" s="867"/>
      <c r="F369" s="867"/>
      <c r="G369" s="868"/>
      <c r="H369" s="869"/>
      <c r="I369" s="870"/>
      <c r="J369" s="867"/>
      <c r="K369" s="867"/>
      <c r="L369" s="871"/>
      <c r="M369" s="867"/>
      <c r="N369" s="867"/>
      <c r="O369" s="871"/>
      <c r="P369" s="867"/>
      <c r="Q369" s="867"/>
      <c r="R369" s="867"/>
      <c r="S369" s="867"/>
      <c r="T369" s="867"/>
      <c r="U369" s="867"/>
      <c r="V369" s="854"/>
      <c r="W369" s="854"/>
      <c r="X369" s="854"/>
      <c r="Y369" s="854"/>
      <c r="Z369" s="854"/>
      <c r="AA369" s="854"/>
      <c r="AB369" s="854"/>
      <c r="AC369" s="854"/>
      <c r="AD369" s="854"/>
      <c r="AE369" s="854"/>
      <c r="AF369" s="854"/>
      <c r="AG369" s="856"/>
      <c r="AH369" s="856"/>
      <c r="AI369" s="856"/>
      <c r="AJ369" s="856"/>
      <c r="AK369" s="856"/>
      <c r="AL369" s="856"/>
      <c r="AM369" s="856"/>
      <c r="AN369" s="856"/>
      <c r="AO369" s="856"/>
      <c r="AP369" s="856"/>
      <c r="AQ369" s="856"/>
      <c r="AR369" s="856"/>
      <c r="AS369" s="856"/>
      <c r="AT369" s="856"/>
      <c r="AU369" s="856"/>
      <c r="AV369" s="856"/>
      <c r="AW369" s="856"/>
      <c r="AX369" s="856"/>
      <c r="AY369" s="856"/>
      <c r="AZ369" s="856"/>
    </row>
    <row r="370" ht="14.25" customHeight="1">
      <c r="A370" s="867"/>
      <c r="B370" s="867"/>
      <c r="C370" s="867"/>
      <c r="D370" s="867"/>
      <c r="E370" s="867"/>
      <c r="F370" s="867"/>
      <c r="G370" s="868"/>
      <c r="H370" s="869"/>
      <c r="I370" s="870"/>
      <c r="J370" s="867"/>
      <c r="K370" s="867"/>
      <c r="L370" s="871"/>
      <c r="M370" s="867"/>
      <c r="N370" s="867"/>
      <c r="O370" s="871"/>
      <c r="P370" s="867"/>
      <c r="Q370" s="867"/>
      <c r="R370" s="867"/>
      <c r="S370" s="867"/>
      <c r="T370" s="867"/>
      <c r="U370" s="867"/>
      <c r="V370" s="854"/>
      <c r="W370" s="854"/>
      <c r="X370" s="854"/>
      <c r="Y370" s="854"/>
      <c r="Z370" s="854"/>
      <c r="AA370" s="854"/>
      <c r="AB370" s="854"/>
      <c r="AC370" s="854"/>
      <c r="AD370" s="854"/>
      <c r="AE370" s="854"/>
      <c r="AF370" s="854"/>
      <c r="AG370" s="856"/>
      <c r="AH370" s="856"/>
      <c r="AI370" s="856"/>
      <c r="AJ370" s="856"/>
      <c r="AK370" s="856"/>
      <c r="AL370" s="856"/>
      <c r="AM370" s="856"/>
      <c r="AN370" s="856"/>
      <c r="AO370" s="856"/>
      <c r="AP370" s="856"/>
      <c r="AQ370" s="856"/>
      <c r="AR370" s="856"/>
      <c r="AS370" s="856"/>
      <c r="AT370" s="856"/>
      <c r="AU370" s="856"/>
      <c r="AV370" s="856"/>
      <c r="AW370" s="856"/>
      <c r="AX370" s="856"/>
      <c r="AY370" s="856"/>
      <c r="AZ370" s="856"/>
    </row>
    <row r="371" ht="14.25" customHeight="1">
      <c r="A371" s="867"/>
      <c r="B371" s="867"/>
      <c r="C371" s="867"/>
      <c r="D371" s="867"/>
      <c r="E371" s="867"/>
      <c r="F371" s="867"/>
      <c r="G371" s="868"/>
      <c r="H371" s="869"/>
      <c r="I371" s="870"/>
      <c r="J371" s="867"/>
      <c r="K371" s="867"/>
      <c r="L371" s="871"/>
      <c r="M371" s="867"/>
      <c r="N371" s="867"/>
      <c r="O371" s="871"/>
      <c r="P371" s="867"/>
      <c r="Q371" s="867"/>
      <c r="R371" s="867"/>
      <c r="S371" s="867"/>
      <c r="T371" s="867"/>
      <c r="U371" s="867"/>
      <c r="V371" s="854"/>
      <c r="W371" s="854"/>
      <c r="X371" s="854"/>
      <c r="Y371" s="854"/>
      <c r="Z371" s="854"/>
      <c r="AA371" s="854"/>
      <c r="AB371" s="854"/>
      <c r="AC371" s="854"/>
      <c r="AD371" s="854"/>
      <c r="AE371" s="854"/>
      <c r="AF371" s="854"/>
      <c r="AG371" s="856"/>
      <c r="AH371" s="856"/>
      <c r="AI371" s="856"/>
      <c r="AJ371" s="856"/>
      <c r="AK371" s="856"/>
      <c r="AL371" s="856"/>
      <c r="AM371" s="856"/>
      <c r="AN371" s="856"/>
      <c r="AO371" s="856"/>
      <c r="AP371" s="856"/>
      <c r="AQ371" s="856"/>
      <c r="AR371" s="856"/>
      <c r="AS371" s="856"/>
      <c r="AT371" s="856"/>
      <c r="AU371" s="856"/>
      <c r="AV371" s="856"/>
      <c r="AW371" s="856"/>
      <c r="AX371" s="856"/>
      <c r="AY371" s="856"/>
      <c r="AZ371" s="856"/>
    </row>
    <row r="372" ht="14.25" customHeight="1">
      <c r="A372" s="867"/>
      <c r="B372" s="867"/>
      <c r="C372" s="867"/>
      <c r="D372" s="867"/>
      <c r="E372" s="867"/>
      <c r="F372" s="867"/>
      <c r="G372" s="868"/>
      <c r="H372" s="869"/>
      <c r="I372" s="870"/>
      <c r="J372" s="867"/>
      <c r="K372" s="867"/>
      <c r="L372" s="871"/>
      <c r="M372" s="867"/>
      <c r="N372" s="867"/>
      <c r="O372" s="871"/>
      <c r="P372" s="867"/>
      <c r="Q372" s="867"/>
      <c r="R372" s="867"/>
      <c r="S372" s="867"/>
      <c r="T372" s="867"/>
      <c r="U372" s="867"/>
      <c r="V372" s="854"/>
      <c r="W372" s="854"/>
      <c r="X372" s="854"/>
      <c r="Y372" s="854"/>
      <c r="Z372" s="854"/>
      <c r="AA372" s="854"/>
      <c r="AB372" s="854"/>
      <c r="AC372" s="854"/>
      <c r="AD372" s="854"/>
      <c r="AE372" s="854"/>
      <c r="AF372" s="854"/>
      <c r="AG372" s="856"/>
      <c r="AH372" s="856"/>
      <c r="AI372" s="856"/>
      <c r="AJ372" s="856"/>
      <c r="AK372" s="856"/>
      <c r="AL372" s="856"/>
      <c r="AM372" s="856"/>
      <c r="AN372" s="856"/>
      <c r="AO372" s="856"/>
      <c r="AP372" s="856"/>
      <c r="AQ372" s="856"/>
      <c r="AR372" s="856"/>
      <c r="AS372" s="856"/>
      <c r="AT372" s="856"/>
      <c r="AU372" s="856"/>
      <c r="AV372" s="856"/>
      <c r="AW372" s="856"/>
      <c r="AX372" s="856"/>
      <c r="AY372" s="856"/>
      <c r="AZ372" s="856"/>
    </row>
    <row r="373" ht="14.25" customHeight="1">
      <c r="A373" s="867"/>
      <c r="B373" s="867"/>
      <c r="C373" s="867"/>
      <c r="D373" s="867"/>
      <c r="E373" s="867"/>
      <c r="F373" s="867"/>
      <c r="G373" s="868"/>
      <c r="H373" s="869"/>
      <c r="I373" s="870"/>
      <c r="J373" s="867"/>
      <c r="K373" s="867"/>
      <c r="L373" s="871"/>
      <c r="M373" s="867"/>
      <c r="N373" s="867"/>
      <c r="O373" s="871"/>
      <c r="P373" s="867"/>
      <c r="Q373" s="867"/>
      <c r="R373" s="867"/>
      <c r="S373" s="867"/>
      <c r="T373" s="867"/>
      <c r="U373" s="867"/>
      <c r="V373" s="854"/>
      <c r="W373" s="854"/>
      <c r="X373" s="854"/>
      <c r="Y373" s="854"/>
      <c r="Z373" s="854"/>
      <c r="AA373" s="854"/>
      <c r="AB373" s="854"/>
      <c r="AC373" s="854"/>
      <c r="AD373" s="854"/>
      <c r="AE373" s="854"/>
      <c r="AF373" s="854"/>
      <c r="AG373" s="856"/>
      <c r="AH373" s="856"/>
      <c r="AI373" s="856"/>
      <c r="AJ373" s="856"/>
      <c r="AK373" s="856"/>
      <c r="AL373" s="856"/>
      <c r="AM373" s="856"/>
      <c r="AN373" s="856"/>
      <c r="AO373" s="856"/>
      <c r="AP373" s="856"/>
      <c r="AQ373" s="856"/>
      <c r="AR373" s="856"/>
      <c r="AS373" s="856"/>
      <c r="AT373" s="856"/>
      <c r="AU373" s="856"/>
      <c r="AV373" s="856"/>
      <c r="AW373" s="856"/>
      <c r="AX373" s="856"/>
      <c r="AY373" s="856"/>
      <c r="AZ373" s="856"/>
    </row>
    <row r="374" ht="14.25" customHeight="1">
      <c r="A374" s="867"/>
      <c r="B374" s="867"/>
      <c r="C374" s="867"/>
      <c r="D374" s="867"/>
      <c r="E374" s="867"/>
      <c r="F374" s="867"/>
      <c r="G374" s="868"/>
      <c r="H374" s="869"/>
      <c r="I374" s="870"/>
      <c r="J374" s="867"/>
      <c r="K374" s="867"/>
      <c r="L374" s="871"/>
      <c r="M374" s="867"/>
      <c r="N374" s="867"/>
      <c r="O374" s="871"/>
      <c r="P374" s="867"/>
      <c r="Q374" s="867"/>
      <c r="R374" s="867"/>
      <c r="S374" s="867"/>
      <c r="T374" s="867"/>
      <c r="U374" s="867"/>
      <c r="V374" s="854"/>
      <c r="W374" s="854"/>
      <c r="X374" s="854"/>
      <c r="Y374" s="854"/>
      <c r="Z374" s="854"/>
      <c r="AA374" s="854"/>
      <c r="AB374" s="854"/>
      <c r="AC374" s="854"/>
      <c r="AD374" s="854"/>
      <c r="AE374" s="854"/>
      <c r="AF374" s="854"/>
      <c r="AG374" s="856"/>
      <c r="AH374" s="856"/>
      <c r="AI374" s="856"/>
      <c r="AJ374" s="856"/>
      <c r="AK374" s="856"/>
      <c r="AL374" s="856"/>
      <c r="AM374" s="856"/>
      <c r="AN374" s="856"/>
      <c r="AO374" s="856"/>
      <c r="AP374" s="856"/>
      <c r="AQ374" s="856"/>
      <c r="AR374" s="856"/>
      <c r="AS374" s="856"/>
      <c r="AT374" s="856"/>
      <c r="AU374" s="856"/>
      <c r="AV374" s="856"/>
      <c r="AW374" s="856"/>
      <c r="AX374" s="856"/>
      <c r="AY374" s="856"/>
      <c r="AZ374" s="856"/>
    </row>
    <row r="375" ht="14.25" customHeight="1">
      <c r="A375" s="867"/>
      <c r="B375" s="867"/>
      <c r="C375" s="867"/>
      <c r="D375" s="867"/>
      <c r="E375" s="867"/>
      <c r="F375" s="867"/>
      <c r="G375" s="868"/>
      <c r="H375" s="869"/>
      <c r="I375" s="870"/>
      <c r="J375" s="867"/>
      <c r="K375" s="867"/>
      <c r="L375" s="871"/>
      <c r="M375" s="867"/>
      <c r="N375" s="867"/>
      <c r="O375" s="871"/>
      <c r="P375" s="867"/>
      <c r="Q375" s="867"/>
      <c r="R375" s="867"/>
      <c r="S375" s="867"/>
      <c r="T375" s="867"/>
      <c r="U375" s="867"/>
      <c r="V375" s="854"/>
      <c r="W375" s="854"/>
      <c r="X375" s="854"/>
      <c r="Y375" s="854"/>
      <c r="Z375" s="854"/>
      <c r="AA375" s="854"/>
      <c r="AB375" s="854"/>
      <c r="AC375" s="854"/>
      <c r="AD375" s="854"/>
      <c r="AE375" s="854"/>
      <c r="AF375" s="854"/>
      <c r="AG375" s="856"/>
      <c r="AH375" s="856"/>
      <c r="AI375" s="856"/>
      <c r="AJ375" s="856"/>
      <c r="AK375" s="856"/>
      <c r="AL375" s="856"/>
      <c r="AM375" s="856"/>
      <c r="AN375" s="856"/>
      <c r="AO375" s="856"/>
      <c r="AP375" s="856"/>
      <c r="AQ375" s="856"/>
      <c r="AR375" s="856"/>
      <c r="AS375" s="856"/>
      <c r="AT375" s="856"/>
      <c r="AU375" s="856"/>
      <c r="AV375" s="856"/>
      <c r="AW375" s="856"/>
      <c r="AX375" s="856"/>
      <c r="AY375" s="856"/>
      <c r="AZ375" s="856"/>
    </row>
    <row r="376" ht="14.25" customHeight="1">
      <c r="A376" s="867"/>
      <c r="B376" s="867"/>
      <c r="C376" s="867"/>
      <c r="D376" s="867"/>
      <c r="E376" s="867"/>
      <c r="F376" s="867"/>
      <c r="G376" s="868"/>
      <c r="H376" s="869"/>
      <c r="I376" s="870"/>
      <c r="J376" s="867"/>
      <c r="K376" s="867"/>
      <c r="L376" s="871"/>
      <c r="M376" s="867"/>
      <c r="N376" s="867"/>
      <c r="O376" s="871"/>
      <c r="P376" s="867"/>
      <c r="Q376" s="867"/>
      <c r="R376" s="867"/>
      <c r="S376" s="867"/>
      <c r="T376" s="867"/>
      <c r="U376" s="867"/>
      <c r="V376" s="854"/>
      <c r="W376" s="854"/>
      <c r="X376" s="854"/>
      <c r="Y376" s="854"/>
      <c r="Z376" s="854"/>
      <c r="AA376" s="854"/>
      <c r="AB376" s="854"/>
      <c r="AC376" s="854"/>
      <c r="AD376" s="854"/>
      <c r="AE376" s="854"/>
      <c r="AF376" s="854"/>
      <c r="AG376" s="856"/>
      <c r="AH376" s="856"/>
      <c r="AI376" s="856"/>
      <c r="AJ376" s="856"/>
      <c r="AK376" s="856"/>
      <c r="AL376" s="856"/>
      <c r="AM376" s="856"/>
      <c r="AN376" s="856"/>
      <c r="AO376" s="856"/>
      <c r="AP376" s="856"/>
      <c r="AQ376" s="856"/>
      <c r="AR376" s="856"/>
      <c r="AS376" s="856"/>
      <c r="AT376" s="856"/>
      <c r="AU376" s="856"/>
      <c r="AV376" s="856"/>
      <c r="AW376" s="856"/>
      <c r="AX376" s="856"/>
      <c r="AY376" s="856"/>
      <c r="AZ376" s="856"/>
    </row>
    <row r="377" ht="14.25" customHeight="1">
      <c r="A377" s="867"/>
      <c r="B377" s="867"/>
      <c r="C377" s="867"/>
      <c r="D377" s="867"/>
      <c r="E377" s="867"/>
      <c r="F377" s="867"/>
      <c r="G377" s="868"/>
      <c r="H377" s="869"/>
      <c r="I377" s="870"/>
      <c r="J377" s="867"/>
      <c r="K377" s="867"/>
      <c r="L377" s="871"/>
      <c r="M377" s="867"/>
      <c r="N377" s="867"/>
      <c r="O377" s="871"/>
      <c r="P377" s="867"/>
      <c r="Q377" s="867"/>
      <c r="R377" s="867"/>
      <c r="S377" s="867"/>
      <c r="T377" s="867"/>
      <c r="U377" s="867"/>
      <c r="V377" s="854"/>
      <c r="W377" s="854"/>
      <c r="X377" s="854"/>
      <c r="Y377" s="854"/>
      <c r="Z377" s="854"/>
      <c r="AA377" s="854"/>
      <c r="AB377" s="854"/>
      <c r="AC377" s="854"/>
      <c r="AD377" s="854"/>
      <c r="AE377" s="854"/>
      <c r="AF377" s="854"/>
      <c r="AG377" s="856"/>
      <c r="AH377" s="856"/>
      <c r="AI377" s="856"/>
      <c r="AJ377" s="856"/>
      <c r="AK377" s="856"/>
      <c r="AL377" s="856"/>
      <c r="AM377" s="856"/>
      <c r="AN377" s="856"/>
      <c r="AO377" s="856"/>
      <c r="AP377" s="856"/>
      <c r="AQ377" s="856"/>
      <c r="AR377" s="856"/>
      <c r="AS377" s="856"/>
      <c r="AT377" s="856"/>
      <c r="AU377" s="856"/>
      <c r="AV377" s="856"/>
      <c r="AW377" s="856"/>
      <c r="AX377" s="856"/>
      <c r="AY377" s="856"/>
      <c r="AZ377" s="856"/>
    </row>
    <row r="378" ht="14.25" customHeight="1">
      <c r="A378" s="867"/>
      <c r="B378" s="867"/>
      <c r="C378" s="867"/>
      <c r="D378" s="867"/>
      <c r="E378" s="867"/>
      <c r="F378" s="867"/>
      <c r="G378" s="868"/>
      <c r="H378" s="869"/>
      <c r="I378" s="870"/>
      <c r="J378" s="867"/>
      <c r="K378" s="867"/>
      <c r="L378" s="871"/>
      <c r="M378" s="867"/>
      <c r="N378" s="867"/>
      <c r="O378" s="871"/>
      <c r="P378" s="867"/>
      <c r="Q378" s="867"/>
      <c r="R378" s="867"/>
      <c r="S378" s="867"/>
      <c r="T378" s="867"/>
      <c r="U378" s="867"/>
      <c r="V378" s="854"/>
      <c r="W378" s="854"/>
      <c r="X378" s="854"/>
      <c r="Y378" s="854"/>
      <c r="Z378" s="854"/>
      <c r="AA378" s="854"/>
      <c r="AB378" s="854"/>
      <c r="AC378" s="854"/>
      <c r="AD378" s="854"/>
      <c r="AE378" s="854"/>
      <c r="AF378" s="854"/>
      <c r="AG378" s="856"/>
      <c r="AH378" s="856"/>
      <c r="AI378" s="856"/>
      <c r="AJ378" s="856"/>
      <c r="AK378" s="856"/>
      <c r="AL378" s="856"/>
      <c r="AM378" s="856"/>
      <c r="AN378" s="856"/>
      <c r="AO378" s="856"/>
      <c r="AP378" s="856"/>
      <c r="AQ378" s="856"/>
      <c r="AR378" s="856"/>
      <c r="AS378" s="856"/>
      <c r="AT378" s="856"/>
      <c r="AU378" s="856"/>
      <c r="AV378" s="856"/>
      <c r="AW378" s="856"/>
      <c r="AX378" s="856"/>
      <c r="AY378" s="856"/>
      <c r="AZ378" s="856"/>
    </row>
    <row r="379" ht="14.25" customHeight="1">
      <c r="A379" s="867"/>
      <c r="B379" s="867"/>
      <c r="C379" s="867"/>
      <c r="D379" s="867"/>
      <c r="E379" s="867"/>
      <c r="F379" s="867"/>
      <c r="G379" s="868"/>
      <c r="H379" s="869"/>
      <c r="I379" s="870"/>
      <c r="J379" s="867"/>
      <c r="K379" s="867"/>
      <c r="L379" s="871"/>
      <c r="M379" s="867"/>
      <c r="N379" s="867"/>
      <c r="O379" s="871"/>
      <c r="P379" s="867"/>
      <c r="Q379" s="867"/>
      <c r="R379" s="867"/>
      <c r="S379" s="867"/>
      <c r="T379" s="867"/>
      <c r="U379" s="867"/>
      <c r="V379" s="854"/>
      <c r="W379" s="854"/>
      <c r="X379" s="854"/>
      <c r="Y379" s="854"/>
      <c r="Z379" s="854"/>
      <c r="AA379" s="854"/>
      <c r="AB379" s="854"/>
      <c r="AC379" s="854"/>
      <c r="AD379" s="854"/>
      <c r="AE379" s="854"/>
      <c r="AF379" s="854"/>
      <c r="AG379" s="856"/>
      <c r="AH379" s="856"/>
      <c r="AI379" s="856"/>
      <c r="AJ379" s="856"/>
      <c r="AK379" s="856"/>
      <c r="AL379" s="856"/>
      <c r="AM379" s="856"/>
      <c r="AN379" s="856"/>
      <c r="AO379" s="856"/>
      <c r="AP379" s="856"/>
      <c r="AQ379" s="856"/>
      <c r="AR379" s="856"/>
      <c r="AS379" s="856"/>
      <c r="AT379" s="856"/>
      <c r="AU379" s="856"/>
      <c r="AV379" s="856"/>
      <c r="AW379" s="856"/>
      <c r="AX379" s="856"/>
      <c r="AY379" s="856"/>
      <c r="AZ379" s="856"/>
    </row>
    <row r="380" ht="14.25" customHeight="1">
      <c r="A380" s="867"/>
      <c r="B380" s="867"/>
      <c r="C380" s="867"/>
      <c r="D380" s="867"/>
      <c r="E380" s="867"/>
      <c r="F380" s="867"/>
      <c r="G380" s="868"/>
      <c r="H380" s="869"/>
      <c r="I380" s="870"/>
      <c r="J380" s="867"/>
      <c r="K380" s="867"/>
      <c r="L380" s="871"/>
      <c r="M380" s="867"/>
      <c r="N380" s="867"/>
      <c r="O380" s="871"/>
      <c r="P380" s="867"/>
      <c r="Q380" s="867"/>
      <c r="R380" s="867"/>
      <c r="S380" s="867"/>
      <c r="T380" s="867"/>
      <c r="U380" s="867"/>
      <c r="V380" s="854"/>
      <c r="W380" s="854"/>
      <c r="X380" s="854"/>
      <c r="Y380" s="854"/>
      <c r="Z380" s="854"/>
      <c r="AA380" s="854"/>
      <c r="AB380" s="854"/>
      <c r="AC380" s="854"/>
      <c r="AD380" s="854"/>
      <c r="AE380" s="854"/>
      <c r="AF380" s="854"/>
      <c r="AG380" s="856"/>
      <c r="AH380" s="856"/>
      <c r="AI380" s="856"/>
      <c r="AJ380" s="856"/>
      <c r="AK380" s="856"/>
      <c r="AL380" s="856"/>
      <c r="AM380" s="856"/>
      <c r="AN380" s="856"/>
      <c r="AO380" s="856"/>
      <c r="AP380" s="856"/>
      <c r="AQ380" s="856"/>
      <c r="AR380" s="856"/>
      <c r="AS380" s="856"/>
      <c r="AT380" s="856"/>
      <c r="AU380" s="856"/>
      <c r="AV380" s="856"/>
      <c r="AW380" s="856"/>
      <c r="AX380" s="856"/>
      <c r="AY380" s="856"/>
      <c r="AZ380" s="856"/>
    </row>
    <row r="381" ht="14.25" customHeight="1">
      <c r="A381" s="867"/>
      <c r="B381" s="867"/>
      <c r="C381" s="867"/>
      <c r="D381" s="867"/>
      <c r="E381" s="867"/>
      <c r="F381" s="867"/>
      <c r="G381" s="868"/>
      <c r="H381" s="869"/>
      <c r="I381" s="870"/>
      <c r="J381" s="867"/>
      <c r="K381" s="867"/>
      <c r="L381" s="871"/>
      <c r="M381" s="867"/>
      <c r="N381" s="867"/>
      <c r="O381" s="871"/>
      <c r="P381" s="867"/>
      <c r="Q381" s="867"/>
      <c r="R381" s="867"/>
      <c r="S381" s="867"/>
      <c r="T381" s="867"/>
      <c r="U381" s="867"/>
      <c r="V381" s="854"/>
      <c r="W381" s="854"/>
      <c r="X381" s="854"/>
      <c r="Y381" s="854"/>
      <c r="Z381" s="854"/>
      <c r="AA381" s="854"/>
      <c r="AB381" s="854"/>
      <c r="AC381" s="854"/>
      <c r="AD381" s="854"/>
      <c r="AE381" s="854"/>
      <c r="AF381" s="854"/>
      <c r="AG381" s="856"/>
      <c r="AH381" s="856"/>
      <c r="AI381" s="856"/>
      <c r="AJ381" s="856"/>
      <c r="AK381" s="856"/>
      <c r="AL381" s="856"/>
      <c r="AM381" s="856"/>
      <c r="AN381" s="856"/>
      <c r="AO381" s="856"/>
      <c r="AP381" s="856"/>
      <c r="AQ381" s="856"/>
      <c r="AR381" s="856"/>
      <c r="AS381" s="856"/>
      <c r="AT381" s="856"/>
      <c r="AU381" s="856"/>
      <c r="AV381" s="856"/>
      <c r="AW381" s="856"/>
      <c r="AX381" s="856"/>
      <c r="AY381" s="856"/>
      <c r="AZ381" s="856"/>
    </row>
    <row r="382" ht="14.25" customHeight="1">
      <c r="A382" s="867"/>
      <c r="B382" s="867"/>
      <c r="C382" s="867"/>
      <c r="D382" s="867"/>
      <c r="E382" s="867"/>
      <c r="F382" s="867"/>
      <c r="G382" s="868"/>
      <c r="H382" s="869"/>
      <c r="I382" s="870"/>
      <c r="J382" s="867"/>
      <c r="K382" s="867"/>
      <c r="L382" s="871"/>
      <c r="M382" s="867"/>
      <c r="N382" s="867"/>
      <c r="O382" s="871"/>
      <c r="P382" s="867"/>
      <c r="Q382" s="867"/>
      <c r="R382" s="867"/>
      <c r="S382" s="867"/>
      <c r="T382" s="867"/>
      <c r="U382" s="867"/>
      <c r="V382" s="854"/>
      <c r="W382" s="854"/>
      <c r="X382" s="854"/>
      <c r="Y382" s="854"/>
      <c r="Z382" s="854"/>
      <c r="AA382" s="854"/>
      <c r="AB382" s="854"/>
      <c r="AC382" s="854"/>
      <c r="AD382" s="854"/>
      <c r="AE382" s="854"/>
      <c r="AF382" s="854"/>
      <c r="AG382" s="856"/>
      <c r="AH382" s="856"/>
      <c r="AI382" s="856"/>
      <c r="AJ382" s="856"/>
      <c r="AK382" s="856"/>
      <c r="AL382" s="856"/>
      <c r="AM382" s="856"/>
      <c r="AN382" s="856"/>
      <c r="AO382" s="856"/>
      <c r="AP382" s="856"/>
      <c r="AQ382" s="856"/>
      <c r="AR382" s="856"/>
      <c r="AS382" s="856"/>
      <c r="AT382" s="856"/>
      <c r="AU382" s="856"/>
      <c r="AV382" s="856"/>
      <c r="AW382" s="856"/>
      <c r="AX382" s="856"/>
      <c r="AY382" s="856"/>
      <c r="AZ382" s="856"/>
    </row>
    <row r="383" ht="14.25" customHeight="1">
      <c r="A383" s="867"/>
      <c r="B383" s="867"/>
      <c r="C383" s="867"/>
      <c r="D383" s="867"/>
      <c r="E383" s="867"/>
      <c r="F383" s="867"/>
      <c r="G383" s="868"/>
      <c r="H383" s="869"/>
      <c r="I383" s="870"/>
      <c r="J383" s="867"/>
      <c r="K383" s="867"/>
      <c r="L383" s="871"/>
      <c r="M383" s="867"/>
      <c r="N383" s="867"/>
      <c r="O383" s="871"/>
      <c r="P383" s="867"/>
      <c r="Q383" s="867"/>
      <c r="R383" s="867"/>
      <c r="S383" s="867"/>
      <c r="T383" s="867"/>
      <c r="U383" s="867"/>
      <c r="V383" s="854"/>
      <c r="W383" s="854"/>
      <c r="X383" s="854"/>
      <c r="Y383" s="854"/>
      <c r="Z383" s="854"/>
      <c r="AA383" s="854"/>
      <c r="AB383" s="854"/>
      <c r="AC383" s="854"/>
      <c r="AD383" s="854"/>
      <c r="AE383" s="854"/>
      <c r="AF383" s="854"/>
      <c r="AG383" s="856"/>
      <c r="AH383" s="856"/>
      <c r="AI383" s="856"/>
      <c r="AJ383" s="856"/>
      <c r="AK383" s="856"/>
      <c r="AL383" s="856"/>
      <c r="AM383" s="856"/>
      <c r="AN383" s="856"/>
      <c r="AO383" s="856"/>
      <c r="AP383" s="856"/>
      <c r="AQ383" s="856"/>
      <c r="AR383" s="856"/>
      <c r="AS383" s="856"/>
      <c r="AT383" s="856"/>
      <c r="AU383" s="856"/>
      <c r="AV383" s="856"/>
      <c r="AW383" s="856"/>
      <c r="AX383" s="856"/>
      <c r="AY383" s="856"/>
      <c r="AZ383" s="856"/>
    </row>
    <row r="384" ht="14.25" customHeight="1">
      <c r="A384" s="867"/>
      <c r="B384" s="867"/>
      <c r="C384" s="867"/>
      <c r="D384" s="867"/>
      <c r="E384" s="867"/>
      <c r="F384" s="867"/>
      <c r="G384" s="868"/>
      <c r="H384" s="869"/>
      <c r="I384" s="870"/>
      <c r="J384" s="867"/>
      <c r="K384" s="867"/>
      <c r="L384" s="871"/>
      <c r="M384" s="867"/>
      <c r="N384" s="867"/>
      <c r="O384" s="871"/>
      <c r="P384" s="867"/>
      <c r="Q384" s="867"/>
      <c r="R384" s="867"/>
      <c r="S384" s="867"/>
      <c r="T384" s="867"/>
      <c r="U384" s="867"/>
      <c r="V384" s="854"/>
      <c r="W384" s="854"/>
      <c r="X384" s="854"/>
      <c r="Y384" s="854"/>
      <c r="Z384" s="854"/>
      <c r="AA384" s="854"/>
      <c r="AB384" s="854"/>
      <c r="AC384" s="854"/>
      <c r="AD384" s="854"/>
      <c r="AE384" s="854"/>
      <c r="AF384" s="854"/>
      <c r="AG384" s="856"/>
      <c r="AH384" s="856"/>
      <c r="AI384" s="856"/>
      <c r="AJ384" s="856"/>
      <c r="AK384" s="856"/>
      <c r="AL384" s="856"/>
      <c r="AM384" s="856"/>
      <c r="AN384" s="856"/>
      <c r="AO384" s="856"/>
      <c r="AP384" s="856"/>
      <c r="AQ384" s="856"/>
      <c r="AR384" s="856"/>
      <c r="AS384" s="856"/>
      <c r="AT384" s="856"/>
      <c r="AU384" s="856"/>
      <c r="AV384" s="856"/>
      <c r="AW384" s="856"/>
      <c r="AX384" s="856"/>
      <c r="AY384" s="856"/>
      <c r="AZ384" s="856"/>
    </row>
    <row r="385" ht="14.25" customHeight="1">
      <c r="A385" s="867"/>
      <c r="B385" s="867"/>
      <c r="C385" s="867"/>
      <c r="D385" s="867"/>
      <c r="E385" s="867"/>
      <c r="F385" s="867"/>
      <c r="G385" s="868"/>
      <c r="H385" s="869"/>
      <c r="I385" s="870"/>
      <c r="J385" s="867"/>
      <c r="K385" s="867"/>
      <c r="L385" s="871"/>
      <c r="M385" s="867"/>
      <c r="N385" s="867"/>
      <c r="O385" s="871"/>
      <c r="P385" s="867"/>
      <c r="Q385" s="867"/>
      <c r="R385" s="867"/>
      <c r="S385" s="867"/>
      <c r="T385" s="867"/>
      <c r="U385" s="867"/>
      <c r="V385" s="854"/>
      <c r="W385" s="854"/>
      <c r="X385" s="854"/>
      <c r="Y385" s="854"/>
      <c r="Z385" s="854"/>
      <c r="AA385" s="854"/>
      <c r="AB385" s="854"/>
      <c r="AC385" s="854"/>
      <c r="AD385" s="854"/>
      <c r="AE385" s="854"/>
      <c r="AF385" s="854"/>
      <c r="AG385" s="856"/>
      <c r="AH385" s="856"/>
      <c r="AI385" s="856"/>
      <c r="AJ385" s="856"/>
      <c r="AK385" s="856"/>
      <c r="AL385" s="856"/>
      <c r="AM385" s="856"/>
      <c r="AN385" s="856"/>
      <c r="AO385" s="856"/>
      <c r="AP385" s="856"/>
      <c r="AQ385" s="856"/>
      <c r="AR385" s="856"/>
      <c r="AS385" s="856"/>
      <c r="AT385" s="856"/>
      <c r="AU385" s="856"/>
      <c r="AV385" s="856"/>
      <c r="AW385" s="856"/>
      <c r="AX385" s="856"/>
      <c r="AY385" s="856"/>
      <c r="AZ385" s="856"/>
    </row>
    <row r="386" ht="14.25" customHeight="1">
      <c r="A386" s="867"/>
      <c r="B386" s="867"/>
      <c r="C386" s="867"/>
      <c r="D386" s="867"/>
      <c r="E386" s="867"/>
      <c r="F386" s="867"/>
      <c r="G386" s="868"/>
      <c r="H386" s="869"/>
      <c r="I386" s="870"/>
      <c r="J386" s="867"/>
      <c r="K386" s="867"/>
      <c r="L386" s="871"/>
      <c r="M386" s="867"/>
      <c r="N386" s="867"/>
      <c r="O386" s="871"/>
      <c r="P386" s="867"/>
      <c r="Q386" s="867"/>
      <c r="R386" s="867"/>
      <c r="S386" s="867"/>
      <c r="T386" s="867"/>
      <c r="U386" s="867"/>
      <c r="V386" s="854"/>
      <c r="W386" s="854"/>
      <c r="X386" s="854"/>
      <c r="Y386" s="854"/>
      <c r="Z386" s="854"/>
      <c r="AA386" s="854"/>
      <c r="AB386" s="854"/>
      <c r="AC386" s="854"/>
      <c r="AD386" s="854"/>
      <c r="AE386" s="854"/>
      <c r="AF386" s="854"/>
      <c r="AG386" s="856"/>
      <c r="AH386" s="856"/>
      <c r="AI386" s="856"/>
      <c r="AJ386" s="856"/>
      <c r="AK386" s="856"/>
      <c r="AL386" s="856"/>
      <c r="AM386" s="856"/>
      <c r="AN386" s="856"/>
      <c r="AO386" s="856"/>
      <c r="AP386" s="856"/>
      <c r="AQ386" s="856"/>
      <c r="AR386" s="856"/>
      <c r="AS386" s="856"/>
      <c r="AT386" s="856"/>
      <c r="AU386" s="856"/>
      <c r="AV386" s="856"/>
      <c r="AW386" s="856"/>
      <c r="AX386" s="856"/>
      <c r="AY386" s="856"/>
      <c r="AZ386" s="856"/>
    </row>
    <row r="387" ht="14.25" customHeight="1">
      <c r="A387" s="867"/>
      <c r="B387" s="867"/>
      <c r="C387" s="867"/>
      <c r="D387" s="867"/>
      <c r="E387" s="867"/>
      <c r="F387" s="867"/>
      <c r="G387" s="868"/>
      <c r="H387" s="869"/>
      <c r="I387" s="870"/>
      <c r="J387" s="867"/>
      <c r="K387" s="867"/>
      <c r="L387" s="871"/>
      <c r="M387" s="867"/>
      <c r="N387" s="867"/>
      <c r="O387" s="871"/>
      <c r="P387" s="867"/>
      <c r="Q387" s="867"/>
      <c r="R387" s="867"/>
      <c r="S387" s="867"/>
      <c r="T387" s="867"/>
      <c r="U387" s="867"/>
      <c r="V387" s="854"/>
      <c r="W387" s="854"/>
      <c r="X387" s="854"/>
      <c r="Y387" s="854"/>
      <c r="Z387" s="854"/>
      <c r="AA387" s="854"/>
      <c r="AB387" s="854"/>
      <c r="AC387" s="854"/>
      <c r="AD387" s="854"/>
      <c r="AE387" s="854"/>
      <c r="AF387" s="854"/>
      <c r="AG387" s="856"/>
      <c r="AH387" s="856"/>
      <c r="AI387" s="856"/>
      <c r="AJ387" s="856"/>
      <c r="AK387" s="856"/>
      <c r="AL387" s="856"/>
      <c r="AM387" s="856"/>
      <c r="AN387" s="856"/>
      <c r="AO387" s="856"/>
      <c r="AP387" s="856"/>
      <c r="AQ387" s="856"/>
      <c r="AR387" s="856"/>
      <c r="AS387" s="856"/>
      <c r="AT387" s="856"/>
      <c r="AU387" s="856"/>
      <c r="AV387" s="856"/>
      <c r="AW387" s="856"/>
      <c r="AX387" s="856"/>
      <c r="AY387" s="856"/>
      <c r="AZ387" s="856"/>
    </row>
    <row r="388" ht="14.25" customHeight="1">
      <c r="A388" s="867"/>
      <c r="B388" s="867"/>
      <c r="C388" s="867"/>
      <c r="D388" s="867"/>
      <c r="E388" s="867"/>
      <c r="F388" s="867"/>
      <c r="G388" s="868"/>
      <c r="H388" s="869"/>
      <c r="I388" s="870"/>
      <c r="J388" s="867"/>
      <c r="K388" s="867"/>
      <c r="L388" s="871"/>
      <c r="M388" s="867"/>
      <c r="N388" s="867"/>
      <c r="O388" s="871"/>
      <c r="P388" s="867"/>
      <c r="Q388" s="867"/>
      <c r="R388" s="867"/>
      <c r="S388" s="867"/>
      <c r="T388" s="867"/>
      <c r="U388" s="867"/>
      <c r="V388" s="854"/>
      <c r="W388" s="854"/>
      <c r="X388" s="854"/>
      <c r="Y388" s="854"/>
      <c r="Z388" s="854"/>
      <c r="AA388" s="854"/>
      <c r="AB388" s="854"/>
      <c r="AC388" s="854"/>
      <c r="AD388" s="854"/>
      <c r="AE388" s="854"/>
      <c r="AF388" s="854"/>
      <c r="AG388" s="856"/>
      <c r="AH388" s="856"/>
      <c r="AI388" s="856"/>
      <c r="AJ388" s="856"/>
      <c r="AK388" s="856"/>
      <c r="AL388" s="856"/>
      <c r="AM388" s="856"/>
      <c r="AN388" s="856"/>
      <c r="AO388" s="856"/>
      <c r="AP388" s="856"/>
      <c r="AQ388" s="856"/>
      <c r="AR388" s="856"/>
      <c r="AS388" s="856"/>
      <c r="AT388" s="856"/>
      <c r="AU388" s="856"/>
      <c r="AV388" s="856"/>
      <c r="AW388" s="856"/>
      <c r="AX388" s="856"/>
      <c r="AY388" s="856"/>
      <c r="AZ388" s="856"/>
    </row>
    <row r="389" ht="14.25" customHeight="1">
      <c r="A389" s="867"/>
      <c r="B389" s="867"/>
      <c r="C389" s="867"/>
      <c r="D389" s="867"/>
      <c r="E389" s="867"/>
      <c r="F389" s="867"/>
      <c r="G389" s="868"/>
      <c r="H389" s="869"/>
      <c r="I389" s="870"/>
      <c r="J389" s="867"/>
      <c r="K389" s="867"/>
      <c r="L389" s="871"/>
      <c r="M389" s="867"/>
      <c r="N389" s="867"/>
      <c r="O389" s="871"/>
      <c r="P389" s="867"/>
      <c r="Q389" s="867"/>
      <c r="R389" s="867"/>
      <c r="S389" s="867"/>
      <c r="T389" s="867"/>
      <c r="U389" s="867"/>
      <c r="V389" s="854"/>
      <c r="W389" s="854"/>
      <c r="X389" s="854"/>
      <c r="Y389" s="854"/>
      <c r="Z389" s="854"/>
      <c r="AA389" s="854"/>
      <c r="AB389" s="854"/>
      <c r="AC389" s="854"/>
      <c r="AD389" s="854"/>
      <c r="AE389" s="854"/>
      <c r="AF389" s="854"/>
      <c r="AG389" s="856"/>
      <c r="AH389" s="856"/>
      <c r="AI389" s="856"/>
      <c r="AJ389" s="856"/>
      <c r="AK389" s="856"/>
      <c r="AL389" s="856"/>
      <c r="AM389" s="856"/>
      <c r="AN389" s="856"/>
      <c r="AO389" s="856"/>
      <c r="AP389" s="856"/>
      <c r="AQ389" s="856"/>
      <c r="AR389" s="856"/>
      <c r="AS389" s="856"/>
      <c r="AT389" s="856"/>
      <c r="AU389" s="856"/>
      <c r="AV389" s="856"/>
      <c r="AW389" s="856"/>
      <c r="AX389" s="856"/>
      <c r="AY389" s="856"/>
      <c r="AZ389" s="856"/>
    </row>
    <row r="390" ht="14.25" customHeight="1">
      <c r="A390" s="867"/>
      <c r="B390" s="867"/>
      <c r="C390" s="867"/>
      <c r="D390" s="867"/>
      <c r="E390" s="867"/>
      <c r="F390" s="867"/>
      <c r="G390" s="868"/>
      <c r="H390" s="869"/>
      <c r="I390" s="870"/>
      <c r="J390" s="867"/>
      <c r="K390" s="867"/>
      <c r="L390" s="871"/>
      <c r="M390" s="867"/>
      <c r="N390" s="867"/>
      <c r="O390" s="871"/>
      <c r="P390" s="867"/>
      <c r="Q390" s="867"/>
      <c r="R390" s="867"/>
      <c r="S390" s="867"/>
      <c r="T390" s="867"/>
      <c r="U390" s="867"/>
      <c r="V390" s="854"/>
      <c r="W390" s="854"/>
      <c r="X390" s="854"/>
      <c r="Y390" s="854"/>
      <c r="Z390" s="854"/>
      <c r="AA390" s="854"/>
      <c r="AB390" s="854"/>
      <c r="AC390" s="854"/>
      <c r="AD390" s="854"/>
      <c r="AE390" s="854"/>
      <c r="AF390" s="854"/>
      <c r="AG390" s="856"/>
      <c r="AH390" s="856"/>
      <c r="AI390" s="856"/>
      <c r="AJ390" s="856"/>
      <c r="AK390" s="856"/>
      <c r="AL390" s="856"/>
      <c r="AM390" s="856"/>
      <c r="AN390" s="856"/>
      <c r="AO390" s="856"/>
      <c r="AP390" s="856"/>
      <c r="AQ390" s="856"/>
      <c r="AR390" s="856"/>
      <c r="AS390" s="856"/>
      <c r="AT390" s="856"/>
      <c r="AU390" s="856"/>
      <c r="AV390" s="856"/>
      <c r="AW390" s="856"/>
      <c r="AX390" s="856"/>
      <c r="AY390" s="856"/>
      <c r="AZ390" s="856"/>
    </row>
    <row r="391" ht="14.25" customHeight="1">
      <c r="A391" s="867"/>
      <c r="B391" s="867"/>
      <c r="C391" s="867"/>
      <c r="D391" s="867"/>
      <c r="E391" s="867"/>
      <c r="F391" s="867"/>
      <c r="G391" s="868"/>
      <c r="H391" s="869"/>
      <c r="I391" s="870"/>
      <c r="J391" s="867"/>
      <c r="K391" s="867"/>
      <c r="L391" s="871"/>
      <c r="M391" s="867"/>
      <c r="N391" s="867"/>
      <c r="O391" s="871"/>
      <c r="P391" s="867"/>
      <c r="Q391" s="867"/>
      <c r="R391" s="867"/>
      <c r="S391" s="867"/>
      <c r="T391" s="867"/>
      <c r="U391" s="867"/>
      <c r="V391" s="854"/>
      <c r="W391" s="854"/>
      <c r="X391" s="854"/>
      <c r="Y391" s="854"/>
      <c r="Z391" s="854"/>
      <c r="AA391" s="854"/>
      <c r="AB391" s="854"/>
      <c r="AC391" s="854"/>
      <c r="AD391" s="854"/>
      <c r="AE391" s="854"/>
      <c r="AF391" s="854"/>
      <c r="AG391" s="856"/>
      <c r="AH391" s="856"/>
      <c r="AI391" s="856"/>
      <c r="AJ391" s="856"/>
      <c r="AK391" s="856"/>
      <c r="AL391" s="856"/>
      <c r="AM391" s="856"/>
      <c r="AN391" s="856"/>
      <c r="AO391" s="856"/>
      <c r="AP391" s="856"/>
      <c r="AQ391" s="856"/>
      <c r="AR391" s="856"/>
      <c r="AS391" s="856"/>
      <c r="AT391" s="856"/>
      <c r="AU391" s="856"/>
      <c r="AV391" s="856"/>
      <c r="AW391" s="856"/>
      <c r="AX391" s="856"/>
      <c r="AY391" s="856"/>
      <c r="AZ391" s="856"/>
    </row>
    <row r="392" ht="14.25" customHeight="1">
      <c r="A392" s="867"/>
      <c r="B392" s="867"/>
      <c r="C392" s="867"/>
      <c r="D392" s="867"/>
      <c r="E392" s="867"/>
      <c r="F392" s="867"/>
      <c r="G392" s="868"/>
      <c r="H392" s="869"/>
      <c r="I392" s="870"/>
      <c r="J392" s="867"/>
      <c r="K392" s="867"/>
      <c r="L392" s="871"/>
      <c r="M392" s="867"/>
      <c r="N392" s="867"/>
      <c r="O392" s="871"/>
      <c r="P392" s="867"/>
      <c r="Q392" s="867"/>
      <c r="R392" s="867"/>
      <c r="S392" s="867"/>
      <c r="T392" s="867"/>
      <c r="U392" s="867"/>
      <c r="V392" s="854"/>
      <c r="W392" s="854"/>
      <c r="X392" s="854"/>
      <c r="Y392" s="854"/>
      <c r="Z392" s="854"/>
      <c r="AA392" s="854"/>
      <c r="AB392" s="854"/>
      <c r="AC392" s="854"/>
      <c r="AD392" s="854"/>
      <c r="AE392" s="854"/>
      <c r="AF392" s="854"/>
      <c r="AG392" s="856"/>
      <c r="AH392" s="856"/>
      <c r="AI392" s="856"/>
      <c r="AJ392" s="856"/>
      <c r="AK392" s="856"/>
      <c r="AL392" s="856"/>
      <c r="AM392" s="856"/>
      <c r="AN392" s="856"/>
      <c r="AO392" s="856"/>
      <c r="AP392" s="856"/>
      <c r="AQ392" s="856"/>
      <c r="AR392" s="856"/>
      <c r="AS392" s="856"/>
      <c r="AT392" s="856"/>
      <c r="AU392" s="856"/>
      <c r="AV392" s="856"/>
      <c r="AW392" s="856"/>
      <c r="AX392" s="856"/>
      <c r="AY392" s="856"/>
      <c r="AZ392" s="856"/>
    </row>
    <row r="393" ht="14.25" customHeight="1">
      <c r="A393" s="867"/>
      <c r="B393" s="867"/>
      <c r="C393" s="867"/>
      <c r="D393" s="867"/>
      <c r="E393" s="867"/>
      <c r="F393" s="867"/>
      <c r="G393" s="868"/>
      <c r="H393" s="869"/>
      <c r="I393" s="870"/>
      <c r="J393" s="867"/>
      <c r="K393" s="867"/>
      <c r="L393" s="871"/>
      <c r="M393" s="867"/>
      <c r="N393" s="867"/>
      <c r="O393" s="871"/>
      <c r="P393" s="867"/>
      <c r="Q393" s="867"/>
      <c r="R393" s="867"/>
      <c r="S393" s="867"/>
      <c r="T393" s="867"/>
      <c r="U393" s="867"/>
      <c r="V393" s="854"/>
      <c r="W393" s="854"/>
      <c r="X393" s="854"/>
      <c r="Y393" s="854"/>
      <c r="Z393" s="854"/>
      <c r="AA393" s="854"/>
      <c r="AB393" s="854"/>
      <c r="AC393" s="854"/>
      <c r="AD393" s="854"/>
      <c r="AE393" s="854"/>
      <c r="AF393" s="854"/>
      <c r="AG393" s="856"/>
      <c r="AH393" s="856"/>
      <c r="AI393" s="856"/>
      <c r="AJ393" s="856"/>
      <c r="AK393" s="856"/>
      <c r="AL393" s="856"/>
      <c r="AM393" s="856"/>
      <c r="AN393" s="856"/>
      <c r="AO393" s="856"/>
      <c r="AP393" s="856"/>
      <c r="AQ393" s="856"/>
      <c r="AR393" s="856"/>
      <c r="AS393" s="856"/>
      <c r="AT393" s="856"/>
      <c r="AU393" s="856"/>
      <c r="AV393" s="856"/>
      <c r="AW393" s="856"/>
      <c r="AX393" s="856"/>
      <c r="AY393" s="856"/>
      <c r="AZ393" s="856"/>
    </row>
    <row r="394" ht="14.25" customHeight="1">
      <c r="A394" s="867"/>
      <c r="B394" s="867"/>
      <c r="C394" s="867"/>
      <c r="D394" s="867"/>
      <c r="E394" s="867"/>
      <c r="F394" s="867"/>
      <c r="G394" s="868"/>
      <c r="H394" s="869"/>
      <c r="I394" s="870"/>
      <c r="J394" s="867"/>
      <c r="K394" s="867"/>
      <c r="L394" s="871"/>
      <c r="M394" s="867"/>
      <c r="N394" s="867"/>
      <c r="O394" s="871"/>
      <c r="P394" s="867"/>
      <c r="Q394" s="867"/>
      <c r="R394" s="867"/>
      <c r="S394" s="867"/>
      <c r="T394" s="867"/>
      <c r="U394" s="867"/>
      <c r="V394" s="854"/>
      <c r="W394" s="854"/>
      <c r="X394" s="854"/>
      <c r="Y394" s="854"/>
      <c r="Z394" s="854"/>
      <c r="AA394" s="854"/>
      <c r="AB394" s="854"/>
      <c r="AC394" s="854"/>
      <c r="AD394" s="854"/>
      <c r="AE394" s="854"/>
      <c r="AF394" s="854"/>
      <c r="AG394" s="856"/>
      <c r="AH394" s="856"/>
      <c r="AI394" s="856"/>
      <c r="AJ394" s="856"/>
      <c r="AK394" s="856"/>
      <c r="AL394" s="856"/>
      <c r="AM394" s="856"/>
      <c r="AN394" s="856"/>
      <c r="AO394" s="856"/>
      <c r="AP394" s="856"/>
      <c r="AQ394" s="856"/>
      <c r="AR394" s="856"/>
      <c r="AS394" s="856"/>
      <c r="AT394" s="856"/>
      <c r="AU394" s="856"/>
      <c r="AV394" s="856"/>
      <c r="AW394" s="856"/>
      <c r="AX394" s="856"/>
      <c r="AY394" s="856"/>
      <c r="AZ394" s="856"/>
    </row>
    <row r="395" ht="14.25" customHeight="1">
      <c r="A395" s="867"/>
      <c r="B395" s="867"/>
      <c r="C395" s="867"/>
      <c r="D395" s="867"/>
      <c r="E395" s="867"/>
      <c r="F395" s="867"/>
      <c r="G395" s="868"/>
      <c r="H395" s="869"/>
      <c r="I395" s="870"/>
      <c r="J395" s="867"/>
      <c r="K395" s="867"/>
      <c r="L395" s="871"/>
      <c r="M395" s="867"/>
      <c r="N395" s="867"/>
      <c r="O395" s="871"/>
      <c r="P395" s="867"/>
      <c r="Q395" s="867"/>
      <c r="R395" s="867"/>
      <c r="S395" s="867"/>
      <c r="T395" s="867"/>
      <c r="U395" s="867"/>
      <c r="V395" s="854"/>
      <c r="W395" s="854"/>
      <c r="X395" s="854"/>
      <c r="Y395" s="854"/>
      <c r="Z395" s="854"/>
      <c r="AA395" s="854"/>
      <c r="AB395" s="854"/>
      <c r="AC395" s="854"/>
      <c r="AD395" s="854"/>
      <c r="AE395" s="854"/>
      <c r="AF395" s="854"/>
      <c r="AG395" s="856"/>
      <c r="AH395" s="856"/>
      <c r="AI395" s="856"/>
      <c r="AJ395" s="856"/>
      <c r="AK395" s="856"/>
      <c r="AL395" s="856"/>
      <c r="AM395" s="856"/>
      <c r="AN395" s="856"/>
      <c r="AO395" s="856"/>
      <c r="AP395" s="856"/>
      <c r="AQ395" s="856"/>
      <c r="AR395" s="856"/>
      <c r="AS395" s="856"/>
      <c r="AT395" s="856"/>
      <c r="AU395" s="856"/>
      <c r="AV395" s="856"/>
      <c r="AW395" s="856"/>
      <c r="AX395" s="856"/>
      <c r="AY395" s="856"/>
      <c r="AZ395" s="856"/>
    </row>
    <row r="396" ht="14.25" customHeight="1">
      <c r="A396" s="867"/>
      <c r="B396" s="867"/>
      <c r="C396" s="867"/>
      <c r="D396" s="867"/>
      <c r="E396" s="867"/>
      <c r="F396" s="867"/>
      <c r="G396" s="868"/>
      <c r="H396" s="869"/>
      <c r="I396" s="870"/>
      <c r="J396" s="867"/>
      <c r="K396" s="867"/>
      <c r="L396" s="871"/>
      <c r="M396" s="867"/>
      <c r="N396" s="867"/>
      <c r="O396" s="871"/>
      <c r="P396" s="867"/>
      <c r="Q396" s="867"/>
      <c r="R396" s="867"/>
      <c r="S396" s="867"/>
      <c r="T396" s="867"/>
      <c r="U396" s="867"/>
      <c r="V396" s="854"/>
      <c r="W396" s="854"/>
      <c r="X396" s="854"/>
      <c r="Y396" s="854"/>
      <c r="Z396" s="854"/>
      <c r="AA396" s="854"/>
      <c r="AB396" s="854"/>
      <c r="AC396" s="854"/>
      <c r="AD396" s="854"/>
      <c r="AE396" s="854"/>
      <c r="AF396" s="854"/>
      <c r="AG396" s="856"/>
      <c r="AH396" s="856"/>
      <c r="AI396" s="856"/>
      <c r="AJ396" s="856"/>
      <c r="AK396" s="856"/>
      <c r="AL396" s="856"/>
      <c r="AM396" s="856"/>
      <c r="AN396" s="856"/>
      <c r="AO396" s="856"/>
      <c r="AP396" s="856"/>
      <c r="AQ396" s="856"/>
      <c r="AR396" s="856"/>
      <c r="AS396" s="856"/>
      <c r="AT396" s="856"/>
      <c r="AU396" s="856"/>
      <c r="AV396" s="856"/>
      <c r="AW396" s="856"/>
      <c r="AX396" s="856"/>
      <c r="AY396" s="856"/>
      <c r="AZ396" s="856"/>
    </row>
    <row r="397" ht="14.25" customHeight="1">
      <c r="A397" s="867"/>
      <c r="B397" s="867"/>
      <c r="C397" s="867"/>
      <c r="D397" s="867"/>
      <c r="E397" s="867"/>
      <c r="F397" s="867"/>
      <c r="G397" s="868"/>
      <c r="H397" s="869"/>
      <c r="I397" s="870"/>
      <c r="J397" s="867"/>
      <c r="K397" s="867"/>
      <c r="L397" s="871"/>
      <c r="M397" s="867"/>
      <c r="N397" s="867"/>
      <c r="O397" s="871"/>
      <c r="P397" s="867"/>
      <c r="Q397" s="867"/>
      <c r="R397" s="867"/>
      <c r="S397" s="867"/>
      <c r="T397" s="867"/>
      <c r="U397" s="867"/>
      <c r="V397" s="854"/>
      <c r="W397" s="854"/>
      <c r="X397" s="854"/>
      <c r="Y397" s="854"/>
      <c r="Z397" s="854"/>
      <c r="AA397" s="854"/>
      <c r="AB397" s="854"/>
      <c r="AC397" s="854"/>
      <c r="AD397" s="854"/>
      <c r="AE397" s="854"/>
      <c r="AF397" s="854"/>
      <c r="AG397" s="856"/>
      <c r="AH397" s="856"/>
      <c r="AI397" s="856"/>
      <c r="AJ397" s="856"/>
      <c r="AK397" s="856"/>
      <c r="AL397" s="856"/>
      <c r="AM397" s="856"/>
      <c r="AN397" s="856"/>
      <c r="AO397" s="856"/>
      <c r="AP397" s="856"/>
      <c r="AQ397" s="856"/>
      <c r="AR397" s="856"/>
      <c r="AS397" s="856"/>
      <c r="AT397" s="856"/>
      <c r="AU397" s="856"/>
      <c r="AV397" s="856"/>
      <c r="AW397" s="856"/>
      <c r="AX397" s="856"/>
      <c r="AY397" s="856"/>
      <c r="AZ397" s="856"/>
    </row>
    <row r="398" ht="14.25" customHeight="1">
      <c r="A398" s="867"/>
      <c r="B398" s="867"/>
      <c r="C398" s="867"/>
      <c r="D398" s="867"/>
      <c r="E398" s="867"/>
      <c r="F398" s="867"/>
      <c r="G398" s="868"/>
      <c r="H398" s="869"/>
      <c r="I398" s="870"/>
      <c r="J398" s="867"/>
      <c r="K398" s="867"/>
      <c r="L398" s="871"/>
      <c r="M398" s="867"/>
      <c r="N398" s="867"/>
      <c r="O398" s="871"/>
      <c r="P398" s="867"/>
      <c r="Q398" s="867"/>
      <c r="R398" s="867"/>
      <c r="S398" s="867"/>
      <c r="T398" s="867"/>
      <c r="U398" s="867"/>
      <c r="V398" s="854"/>
      <c r="W398" s="854"/>
      <c r="X398" s="854"/>
      <c r="Y398" s="854"/>
      <c r="Z398" s="854"/>
      <c r="AA398" s="854"/>
      <c r="AB398" s="854"/>
      <c r="AC398" s="854"/>
      <c r="AD398" s="854"/>
      <c r="AE398" s="854"/>
      <c r="AF398" s="854"/>
      <c r="AG398" s="856"/>
      <c r="AH398" s="856"/>
      <c r="AI398" s="856"/>
      <c r="AJ398" s="856"/>
      <c r="AK398" s="856"/>
      <c r="AL398" s="856"/>
      <c r="AM398" s="856"/>
      <c r="AN398" s="856"/>
      <c r="AO398" s="856"/>
      <c r="AP398" s="856"/>
      <c r="AQ398" s="856"/>
      <c r="AR398" s="856"/>
      <c r="AS398" s="856"/>
      <c r="AT398" s="856"/>
      <c r="AU398" s="856"/>
      <c r="AV398" s="856"/>
      <c r="AW398" s="856"/>
      <c r="AX398" s="856"/>
      <c r="AY398" s="856"/>
      <c r="AZ398" s="856"/>
    </row>
    <row r="399" ht="14.25" customHeight="1">
      <c r="A399" s="867"/>
      <c r="B399" s="867"/>
      <c r="C399" s="867"/>
      <c r="D399" s="867"/>
      <c r="E399" s="867"/>
      <c r="F399" s="867"/>
      <c r="G399" s="868"/>
      <c r="H399" s="869"/>
      <c r="I399" s="870"/>
      <c r="J399" s="867"/>
      <c r="K399" s="867"/>
      <c r="L399" s="871"/>
      <c r="M399" s="867"/>
      <c r="N399" s="867"/>
      <c r="O399" s="871"/>
      <c r="P399" s="867"/>
      <c r="Q399" s="867"/>
      <c r="R399" s="867"/>
      <c r="S399" s="867"/>
      <c r="T399" s="867"/>
      <c r="U399" s="867"/>
      <c r="V399" s="854"/>
      <c r="W399" s="854"/>
      <c r="X399" s="854"/>
      <c r="Y399" s="854"/>
      <c r="Z399" s="854"/>
      <c r="AA399" s="854"/>
      <c r="AB399" s="854"/>
      <c r="AC399" s="854"/>
      <c r="AD399" s="854"/>
      <c r="AE399" s="854"/>
      <c r="AF399" s="854"/>
      <c r="AG399" s="856"/>
      <c r="AH399" s="856"/>
      <c r="AI399" s="856"/>
      <c r="AJ399" s="856"/>
      <c r="AK399" s="856"/>
      <c r="AL399" s="856"/>
      <c r="AM399" s="856"/>
      <c r="AN399" s="856"/>
      <c r="AO399" s="856"/>
      <c r="AP399" s="856"/>
      <c r="AQ399" s="856"/>
      <c r="AR399" s="856"/>
      <c r="AS399" s="856"/>
      <c r="AT399" s="856"/>
      <c r="AU399" s="856"/>
      <c r="AV399" s="856"/>
      <c r="AW399" s="856"/>
      <c r="AX399" s="856"/>
      <c r="AY399" s="856"/>
      <c r="AZ399" s="856"/>
    </row>
    <row r="400" ht="14.25" customHeight="1">
      <c r="A400" s="867"/>
      <c r="B400" s="867"/>
      <c r="C400" s="867"/>
      <c r="D400" s="867"/>
      <c r="E400" s="867"/>
      <c r="F400" s="867"/>
      <c r="G400" s="868"/>
      <c r="H400" s="869"/>
      <c r="I400" s="870"/>
      <c r="J400" s="867"/>
      <c r="K400" s="867"/>
      <c r="L400" s="871"/>
      <c r="M400" s="867"/>
      <c r="N400" s="867"/>
      <c r="O400" s="871"/>
      <c r="P400" s="867"/>
      <c r="Q400" s="867"/>
      <c r="R400" s="867"/>
      <c r="S400" s="867"/>
      <c r="T400" s="867"/>
      <c r="U400" s="867"/>
      <c r="V400" s="854"/>
      <c r="W400" s="854"/>
      <c r="X400" s="854"/>
      <c r="Y400" s="854"/>
      <c r="Z400" s="854"/>
      <c r="AA400" s="854"/>
      <c r="AB400" s="854"/>
      <c r="AC400" s="854"/>
      <c r="AD400" s="854"/>
      <c r="AE400" s="854"/>
      <c r="AF400" s="854"/>
      <c r="AG400" s="856"/>
      <c r="AH400" s="856"/>
      <c r="AI400" s="856"/>
      <c r="AJ400" s="856"/>
      <c r="AK400" s="856"/>
      <c r="AL400" s="856"/>
      <c r="AM400" s="856"/>
      <c r="AN400" s="856"/>
      <c r="AO400" s="856"/>
      <c r="AP400" s="856"/>
      <c r="AQ400" s="856"/>
      <c r="AR400" s="856"/>
      <c r="AS400" s="856"/>
      <c r="AT400" s="856"/>
      <c r="AU400" s="856"/>
      <c r="AV400" s="856"/>
      <c r="AW400" s="856"/>
      <c r="AX400" s="856"/>
      <c r="AY400" s="856"/>
      <c r="AZ400" s="856"/>
    </row>
    <row r="401" ht="14.25" customHeight="1">
      <c r="A401" s="867"/>
      <c r="B401" s="867"/>
      <c r="C401" s="867"/>
      <c r="D401" s="867"/>
      <c r="E401" s="867"/>
      <c r="F401" s="867"/>
      <c r="G401" s="868"/>
      <c r="H401" s="869"/>
      <c r="I401" s="870"/>
      <c r="J401" s="867"/>
      <c r="K401" s="867"/>
      <c r="L401" s="871"/>
      <c r="M401" s="867"/>
      <c r="N401" s="867"/>
      <c r="O401" s="871"/>
      <c r="P401" s="867"/>
      <c r="Q401" s="867"/>
      <c r="R401" s="867"/>
      <c r="S401" s="867"/>
      <c r="T401" s="867"/>
      <c r="U401" s="867"/>
      <c r="V401" s="854"/>
      <c r="W401" s="854"/>
      <c r="X401" s="854"/>
      <c r="Y401" s="854"/>
      <c r="Z401" s="854"/>
      <c r="AA401" s="854"/>
      <c r="AB401" s="854"/>
      <c r="AC401" s="854"/>
      <c r="AD401" s="854"/>
      <c r="AE401" s="854"/>
      <c r="AF401" s="854"/>
      <c r="AG401" s="856"/>
      <c r="AH401" s="856"/>
      <c r="AI401" s="856"/>
      <c r="AJ401" s="856"/>
      <c r="AK401" s="856"/>
      <c r="AL401" s="856"/>
      <c r="AM401" s="856"/>
      <c r="AN401" s="856"/>
      <c r="AO401" s="856"/>
      <c r="AP401" s="856"/>
      <c r="AQ401" s="856"/>
      <c r="AR401" s="856"/>
      <c r="AS401" s="856"/>
      <c r="AT401" s="856"/>
      <c r="AU401" s="856"/>
      <c r="AV401" s="856"/>
      <c r="AW401" s="856"/>
      <c r="AX401" s="856"/>
      <c r="AY401" s="856"/>
      <c r="AZ401" s="856"/>
    </row>
    <row r="402" ht="14.25" customHeight="1">
      <c r="A402" s="867"/>
      <c r="B402" s="867"/>
      <c r="C402" s="867"/>
      <c r="D402" s="867"/>
      <c r="E402" s="867"/>
      <c r="F402" s="867"/>
      <c r="G402" s="868"/>
      <c r="H402" s="869"/>
      <c r="I402" s="870"/>
      <c r="J402" s="867"/>
      <c r="K402" s="867"/>
      <c r="L402" s="871"/>
      <c r="M402" s="867"/>
      <c r="N402" s="867"/>
      <c r="O402" s="871"/>
      <c r="P402" s="867"/>
      <c r="Q402" s="867"/>
      <c r="R402" s="867"/>
      <c r="S402" s="867"/>
      <c r="T402" s="867"/>
      <c r="U402" s="867"/>
      <c r="V402" s="854"/>
      <c r="W402" s="854"/>
      <c r="X402" s="854"/>
      <c r="Y402" s="854"/>
      <c r="Z402" s="854"/>
      <c r="AA402" s="854"/>
      <c r="AB402" s="854"/>
      <c r="AC402" s="854"/>
      <c r="AD402" s="854"/>
      <c r="AE402" s="854"/>
      <c r="AF402" s="854"/>
      <c r="AG402" s="856"/>
      <c r="AH402" s="856"/>
      <c r="AI402" s="856"/>
      <c r="AJ402" s="856"/>
      <c r="AK402" s="856"/>
      <c r="AL402" s="856"/>
      <c r="AM402" s="856"/>
      <c r="AN402" s="856"/>
      <c r="AO402" s="856"/>
      <c r="AP402" s="856"/>
      <c r="AQ402" s="856"/>
      <c r="AR402" s="856"/>
      <c r="AS402" s="856"/>
      <c r="AT402" s="856"/>
      <c r="AU402" s="856"/>
      <c r="AV402" s="856"/>
      <c r="AW402" s="856"/>
      <c r="AX402" s="856"/>
      <c r="AY402" s="856"/>
      <c r="AZ402" s="856"/>
    </row>
    <row r="403" ht="14.25" customHeight="1">
      <c r="A403" s="867"/>
      <c r="B403" s="867"/>
      <c r="C403" s="867"/>
      <c r="D403" s="867"/>
      <c r="E403" s="867"/>
      <c r="F403" s="867"/>
      <c r="G403" s="868"/>
      <c r="H403" s="869"/>
      <c r="I403" s="870"/>
      <c r="J403" s="867"/>
      <c r="K403" s="867"/>
      <c r="L403" s="871"/>
      <c r="M403" s="867"/>
      <c r="N403" s="867"/>
      <c r="O403" s="871"/>
      <c r="P403" s="867"/>
      <c r="Q403" s="867"/>
      <c r="R403" s="867"/>
      <c r="S403" s="867"/>
      <c r="T403" s="867"/>
      <c r="U403" s="867"/>
      <c r="V403" s="854"/>
      <c r="W403" s="854"/>
      <c r="X403" s="854"/>
      <c r="Y403" s="854"/>
      <c r="Z403" s="854"/>
      <c r="AA403" s="854"/>
      <c r="AB403" s="854"/>
      <c r="AC403" s="854"/>
      <c r="AD403" s="854"/>
      <c r="AE403" s="854"/>
      <c r="AF403" s="854"/>
      <c r="AG403" s="856"/>
      <c r="AH403" s="856"/>
      <c r="AI403" s="856"/>
      <c r="AJ403" s="856"/>
      <c r="AK403" s="856"/>
      <c r="AL403" s="856"/>
      <c r="AM403" s="856"/>
      <c r="AN403" s="856"/>
      <c r="AO403" s="856"/>
      <c r="AP403" s="856"/>
      <c r="AQ403" s="856"/>
      <c r="AR403" s="856"/>
      <c r="AS403" s="856"/>
      <c r="AT403" s="856"/>
      <c r="AU403" s="856"/>
      <c r="AV403" s="856"/>
      <c r="AW403" s="856"/>
      <c r="AX403" s="856"/>
      <c r="AY403" s="856"/>
      <c r="AZ403" s="856"/>
    </row>
    <row r="404" ht="14.25" customHeight="1">
      <c r="A404" s="867"/>
      <c r="B404" s="867"/>
      <c r="C404" s="867"/>
      <c r="D404" s="867"/>
      <c r="E404" s="867"/>
      <c r="F404" s="867"/>
      <c r="G404" s="868"/>
      <c r="H404" s="869"/>
      <c r="I404" s="870"/>
      <c r="J404" s="867"/>
      <c r="K404" s="867"/>
      <c r="L404" s="871"/>
      <c r="M404" s="867"/>
      <c r="N404" s="867"/>
      <c r="O404" s="871"/>
      <c r="P404" s="867"/>
      <c r="Q404" s="867"/>
      <c r="R404" s="867"/>
      <c r="S404" s="867"/>
      <c r="T404" s="867"/>
      <c r="U404" s="867"/>
      <c r="V404" s="854"/>
      <c r="W404" s="854"/>
      <c r="X404" s="854"/>
      <c r="Y404" s="854"/>
      <c r="Z404" s="854"/>
      <c r="AA404" s="854"/>
      <c r="AB404" s="854"/>
      <c r="AC404" s="854"/>
      <c r="AD404" s="854"/>
      <c r="AE404" s="854"/>
      <c r="AF404" s="854"/>
      <c r="AG404" s="856"/>
      <c r="AH404" s="856"/>
      <c r="AI404" s="856"/>
      <c r="AJ404" s="856"/>
      <c r="AK404" s="856"/>
      <c r="AL404" s="856"/>
      <c r="AM404" s="856"/>
      <c r="AN404" s="856"/>
      <c r="AO404" s="856"/>
      <c r="AP404" s="856"/>
      <c r="AQ404" s="856"/>
      <c r="AR404" s="856"/>
      <c r="AS404" s="856"/>
      <c r="AT404" s="856"/>
      <c r="AU404" s="856"/>
      <c r="AV404" s="856"/>
      <c r="AW404" s="856"/>
      <c r="AX404" s="856"/>
      <c r="AY404" s="856"/>
      <c r="AZ404" s="856"/>
    </row>
    <row r="405" ht="14.25" customHeight="1">
      <c r="A405" s="867"/>
      <c r="B405" s="867"/>
      <c r="C405" s="867"/>
      <c r="D405" s="867"/>
      <c r="E405" s="867"/>
      <c r="F405" s="867"/>
      <c r="G405" s="868"/>
      <c r="H405" s="869"/>
      <c r="I405" s="870"/>
      <c r="J405" s="867"/>
      <c r="K405" s="867"/>
      <c r="L405" s="871"/>
      <c r="M405" s="867"/>
      <c r="N405" s="867"/>
      <c r="O405" s="871"/>
      <c r="P405" s="867"/>
      <c r="Q405" s="867"/>
      <c r="R405" s="867"/>
      <c r="S405" s="867"/>
      <c r="T405" s="867"/>
      <c r="U405" s="867"/>
      <c r="V405" s="854"/>
      <c r="W405" s="854"/>
      <c r="X405" s="854"/>
      <c r="Y405" s="854"/>
      <c r="Z405" s="854"/>
      <c r="AA405" s="854"/>
      <c r="AB405" s="854"/>
      <c r="AC405" s="854"/>
      <c r="AD405" s="854"/>
      <c r="AE405" s="854"/>
      <c r="AF405" s="854"/>
      <c r="AG405" s="856"/>
      <c r="AH405" s="856"/>
      <c r="AI405" s="856"/>
      <c r="AJ405" s="856"/>
      <c r="AK405" s="856"/>
      <c r="AL405" s="856"/>
      <c r="AM405" s="856"/>
      <c r="AN405" s="856"/>
      <c r="AO405" s="856"/>
      <c r="AP405" s="856"/>
      <c r="AQ405" s="856"/>
      <c r="AR405" s="856"/>
      <c r="AS405" s="856"/>
      <c r="AT405" s="856"/>
      <c r="AU405" s="856"/>
      <c r="AV405" s="856"/>
      <c r="AW405" s="856"/>
      <c r="AX405" s="856"/>
      <c r="AY405" s="856"/>
      <c r="AZ405" s="856"/>
    </row>
    <row r="406" ht="14.25" customHeight="1">
      <c r="A406" s="867"/>
      <c r="B406" s="867"/>
      <c r="C406" s="867"/>
      <c r="D406" s="867"/>
      <c r="E406" s="867"/>
      <c r="F406" s="867"/>
      <c r="G406" s="868"/>
      <c r="H406" s="869"/>
      <c r="I406" s="870"/>
      <c r="J406" s="867"/>
      <c r="K406" s="867"/>
      <c r="L406" s="871"/>
      <c r="M406" s="867"/>
      <c r="N406" s="867"/>
      <c r="O406" s="871"/>
      <c r="P406" s="867"/>
      <c r="Q406" s="867"/>
      <c r="R406" s="867"/>
      <c r="S406" s="867"/>
      <c r="T406" s="867"/>
      <c r="U406" s="867"/>
      <c r="V406" s="854"/>
      <c r="W406" s="854"/>
      <c r="X406" s="854"/>
      <c r="Y406" s="854"/>
      <c r="Z406" s="854"/>
      <c r="AA406" s="854"/>
      <c r="AB406" s="854"/>
      <c r="AC406" s="854"/>
      <c r="AD406" s="854"/>
      <c r="AE406" s="854"/>
      <c r="AF406" s="854"/>
      <c r="AG406" s="856"/>
      <c r="AH406" s="856"/>
      <c r="AI406" s="856"/>
      <c r="AJ406" s="856"/>
      <c r="AK406" s="856"/>
      <c r="AL406" s="856"/>
      <c r="AM406" s="856"/>
      <c r="AN406" s="856"/>
      <c r="AO406" s="856"/>
      <c r="AP406" s="856"/>
      <c r="AQ406" s="856"/>
      <c r="AR406" s="856"/>
      <c r="AS406" s="856"/>
      <c r="AT406" s="856"/>
      <c r="AU406" s="856"/>
      <c r="AV406" s="856"/>
      <c r="AW406" s="856"/>
      <c r="AX406" s="856"/>
      <c r="AY406" s="856"/>
      <c r="AZ406" s="856"/>
    </row>
    <row r="407" ht="14.25" customHeight="1">
      <c r="A407" s="867"/>
      <c r="B407" s="867"/>
      <c r="C407" s="867"/>
      <c r="D407" s="867"/>
      <c r="E407" s="867"/>
      <c r="F407" s="867"/>
      <c r="G407" s="868"/>
      <c r="H407" s="869"/>
      <c r="I407" s="870"/>
      <c r="J407" s="867"/>
      <c r="K407" s="867"/>
      <c r="L407" s="871"/>
      <c r="M407" s="867"/>
      <c r="N407" s="867"/>
      <c r="O407" s="871"/>
      <c r="P407" s="867"/>
      <c r="Q407" s="867"/>
      <c r="R407" s="867"/>
      <c r="S407" s="867"/>
      <c r="T407" s="867"/>
      <c r="U407" s="867"/>
      <c r="V407" s="854"/>
      <c r="W407" s="854"/>
      <c r="X407" s="854"/>
      <c r="Y407" s="854"/>
      <c r="Z407" s="854"/>
      <c r="AA407" s="854"/>
      <c r="AB407" s="854"/>
      <c r="AC407" s="854"/>
      <c r="AD407" s="854"/>
      <c r="AE407" s="854"/>
      <c r="AF407" s="854"/>
      <c r="AG407" s="856"/>
      <c r="AH407" s="856"/>
      <c r="AI407" s="856"/>
      <c r="AJ407" s="856"/>
      <c r="AK407" s="856"/>
      <c r="AL407" s="856"/>
      <c r="AM407" s="856"/>
      <c r="AN407" s="856"/>
      <c r="AO407" s="856"/>
      <c r="AP407" s="856"/>
      <c r="AQ407" s="856"/>
      <c r="AR407" s="856"/>
      <c r="AS407" s="856"/>
      <c r="AT407" s="856"/>
      <c r="AU407" s="856"/>
      <c r="AV407" s="856"/>
      <c r="AW407" s="856"/>
      <c r="AX407" s="856"/>
      <c r="AY407" s="856"/>
      <c r="AZ407" s="856"/>
    </row>
    <row r="408" ht="14.25" customHeight="1">
      <c r="A408" s="867"/>
      <c r="B408" s="867"/>
      <c r="C408" s="867"/>
      <c r="D408" s="867"/>
      <c r="E408" s="867"/>
      <c r="F408" s="867"/>
      <c r="G408" s="868"/>
      <c r="H408" s="869"/>
      <c r="I408" s="870"/>
      <c r="J408" s="867"/>
      <c r="K408" s="867"/>
      <c r="L408" s="871"/>
      <c r="M408" s="867"/>
      <c r="N408" s="867"/>
      <c r="O408" s="871"/>
      <c r="P408" s="867"/>
      <c r="Q408" s="867"/>
      <c r="R408" s="867"/>
      <c r="S408" s="867"/>
      <c r="T408" s="867"/>
      <c r="U408" s="867"/>
      <c r="V408" s="854"/>
      <c r="W408" s="854"/>
      <c r="X408" s="854"/>
      <c r="Y408" s="854"/>
      <c r="Z408" s="854"/>
      <c r="AA408" s="854"/>
      <c r="AB408" s="854"/>
      <c r="AC408" s="854"/>
      <c r="AD408" s="854"/>
      <c r="AE408" s="854"/>
      <c r="AF408" s="854"/>
      <c r="AG408" s="856"/>
      <c r="AH408" s="856"/>
      <c r="AI408" s="856"/>
      <c r="AJ408" s="856"/>
      <c r="AK408" s="856"/>
      <c r="AL408" s="856"/>
      <c r="AM408" s="856"/>
      <c r="AN408" s="856"/>
      <c r="AO408" s="856"/>
      <c r="AP408" s="856"/>
      <c r="AQ408" s="856"/>
      <c r="AR408" s="856"/>
      <c r="AS408" s="856"/>
      <c r="AT408" s="856"/>
      <c r="AU408" s="856"/>
      <c r="AV408" s="856"/>
      <c r="AW408" s="856"/>
      <c r="AX408" s="856"/>
      <c r="AY408" s="856"/>
      <c r="AZ408" s="856"/>
    </row>
    <row r="409" ht="14.25" customHeight="1">
      <c r="A409" s="867"/>
      <c r="B409" s="867"/>
      <c r="C409" s="867"/>
      <c r="D409" s="867"/>
      <c r="E409" s="867"/>
      <c r="F409" s="867"/>
      <c r="G409" s="868"/>
      <c r="H409" s="869"/>
      <c r="I409" s="870"/>
      <c r="J409" s="867"/>
      <c r="K409" s="867"/>
      <c r="L409" s="871"/>
      <c r="M409" s="867"/>
      <c r="N409" s="867"/>
      <c r="O409" s="871"/>
      <c r="P409" s="867"/>
      <c r="Q409" s="867"/>
      <c r="R409" s="867"/>
      <c r="S409" s="867"/>
      <c r="T409" s="867"/>
      <c r="U409" s="867"/>
      <c r="V409" s="854"/>
      <c r="W409" s="854"/>
      <c r="X409" s="854"/>
      <c r="Y409" s="854"/>
      <c r="Z409" s="854"/>
      <c r="AA409" s="854"/>
      <c r="AB409" s="854"/>
      <c r="AC409" s="854"/>
      <c r="AD409" s="854"/>
      <c r="AE409" s="854"/>
      <c r="AF409" s="854"/>
      <c r="AG409" s="856"/>
      <c r="AH409" s="856"/>
      <c r="AI409" s="856"/>
      <c r="AJ409" s="856"/>
      <c r="AK409" s="856"/>
      <c r="AL409" s="856"/>
      <c r="AM409" s="856"/>
      <c r="AN409" s="856"/>
      <c r="AO409" s="856"/>
      <c r="AP409" s="856"/>
      <c r="AQ409" s="856"/>
      <c r="AR409" s="856"/>
      <c r="AS409" s="856"/>
      <c r="AT409" s="856"/>
      <c r="AU409" s="856"/>
      <c r="AV409" s="856"/>
      <c r="AW409" s="856"/>
      <c r="AX409" s="856"/>
      <c r="AY409" s="856"/>
      <c r="AZ409" s="856"/>
    </row>
    <row r="410" ht="14.25" customHeight="1">
      <c r="A410" s="867"/>
      <c r="B410" s="867"/>
      <c r="C410" s="867"/>
      <c r="D410" s="867"/>
      <c r="E410" s="867"/>
      <c r="F410" s="867"/>
      <c r="G410" s="868"/>
      <c r="H410" s="869"/>
      <c r="I410" s="870"/>
      <c r="J410" s="867"/>
      <c r="K410" s="867"/>
      <c r="L410" s="871"/>
      <c r="M410" s="867"/>
      <c r="N410" s="867"/>
      <c r="O410" s="871"/>
      <c r="P410" s="867"/>
      <c r="Q410" s="867"/>
      <c r="R410" s="867"/>
      <c r="S410" s="867"/>
      <c r="T410" s="867"/>
      <c r="U410" s="867"/>
      <c r="V410" s="854"/>
      <c r="W410" s="854"/>
      <c r="X410" s="854"/>
      <c r="Y410" s="854"/>
      <c r="Z410" s="854"/>
      <c r="AA410" s="854"/>
      <c r="AB410" s="854"/>
      <c r="AC410" s="854"/>
      <c r="AD410" s="854"/>
      <c r="AE410" s="854"/>
      <c r="AF410" s="854"/>
      <c r="AG410" s="856"/>
      <c r="AH410" s="856"/>
      <c r="AI410" s="856"/>
      <c r="AJ410" s="856"/>
      <c r="AK410" s="856"/>
      <c r="AL410" s="856"/>
      <c r="AM410" s="856"/>
      <c r="AN410" s="856"/>
      <c r="AO410" s="856"/>
      <c r="AP410" s="856"/>
      <c r="AQ410" s="856"/>
      <c r="AR410" s="856"/>
      <c r="AS410" s="856"/>
      <c r="AT410" s="856"/>
      <c r="AU410" s="856"/>
      <c r="AV410" s="856"/>
      <c r="AW410" s="856"/>
      <c r="AX410" s="856"/>
      <c r="AY410" s="856"/>
      <c r="AZ410" s="856"/>
    </row>
    <row r="411" ht="14.25" customHeight="1">
      <c r="A411" s="867"/>
      <c r="B411" s="867"/>
      <c r="C411" s="867"/>
      <c r="D411" s="867"/>
      <c r="E411" s="867"/>
      <c r="F411" s="867"/>
      <c r="G411" s="868"/>
      <c r="H411" s="869"/>
      <c r="I411" s="870"/>
      <c r="J411" s="867"/>
      <c r="K411" s="867"/>
      <c r="L411" s="871"/>
      <c r="M411" s="867"/>
      <c r="N411" s="867"/>
      <c r="O411" s="871"/>
      <c r="P411" s="867"/>
      <c r="Q411" s="867"/>
      <c r="R411" s="867"/>
      <c r="S411" s="867"/>
      <c r="T411" s="867"/>
      <c r="U411" s="867"/>
      <c r="V411" s="854"/>
      <c r="W411" s="854"/>
      <c r="X411" s="854"/>
      <c r="Y411" s="854"/>
      <c r="Z411" s="854"/>
      <c r="AA411" s="854"/>
      <c r="AB411" s="854"/>
      <c r="AC411" s="854"/>
      <c r="AD411" s="854"/>
      <c r="AE411" s="854"/>
      <c r="AF411" s="854"/>
      <c r="AG411" s="856"/>
      <c r="AH411" s="856"/>
      <c r="AI411" s="856"/>
      <c r="AJ411" s="856"/>
      <c r="AK411" s="856"/>
      <c r="AL411" s="856"/>
      <c r="AM411" s="856"/>
      <c r="AN411" s="856"/>
      <c r="AO411" s="856"/>
      <c r="AP411" s="856"/>
      <c r="AQ411" s="856"/>
      <c r="AR411" s="856"/>
      <c r="AS411" s="856"/>
      <c r="AT411" s="856"/>
      <c r="AU411" s="856"/>
      <c r="AV411" s="856"/>
      <c r="AW411" s="856"/>
      <c r="AX411" s="856"/>
      <c r="AY411" s="856"/>
      <c r="AZ411" s="856"/>
    </row>
    <row r="412" ht="15.75" customHeight="1">
      <c r="D412" s="258"/>
      <c r="Q412" s="258"/>
    </row>
    <row r="413" ht="15.75" customHeight="1">
      <c r="D413" s="258"/>
      <c r="Q413" s="258"/>
    </row>
    <row r="414" ht="15.75" customHeight="1">
      <c r="D414" s="258"/>
      <c r="Q414" s="258"/>
    </row>
    <row r="415" ht="15.75" customHeight="1">
      <c r="D415" s="258"/>
      <c r="Q415" s="258"/>
    </row>
    <row r="416" ht="15.75" customHeight="1">
      <c r="D416" s="258"/>
      <c r="Q416" s="258"/>
    </row>
    <row r="417" ht="15.75" customHeight="1">
      <c r="D417" s="258"/>
      <c r="Q417" s="258"/>
    </row>
    <row r="418" ht="15.75" customHeight="1">
      <c r="D418" s="258"/>
      <c r="Q418" s="258"/>
    </row>
    <row r="419" ht="15.75" customHeight="1">
      <c r="D419" s="258"/>
      <c r="Q419" s="258"/>
    </row>
    <row r="420" ht="15.75" customHeight="1">
      <c r="D420" s="258"/>
      <c r="Q420" s="258"/>
    </row>
    <row r="421" ht="15.75" customHeight="1">
      <c r="D421" s="258"/>
      <c r="Q421" s="258"/>
    </row>
    <row r="422" ht="15.75" customHeight="1">
      <c r="D422" s="258"/>
      <c r="Q422" s="258"/>
    </row>
    <row r="423" ht="15.75" customHeight="1">
      <c r="D423" s="258"/>
      <c r="Q423" s="258"/>
    </row>
    <row r="424" ht="15.75" customHeight="1">
      <c r="D424" s="258"/>
      <c r="Q424" s="258"/>
    </row>
    <row r="425" ht="15.75" customHeight="1">
      <c r="D425" s="258"/>
      <c r="Q425" s="258"/>
    </row>
    <row r="426" ht="15.75" customHeight="1">
      <c r="D426" s="258"/>
      <c r="Q426" s="258"/>
    </row>
    <row r="427" ht="15.75" customHeight="1">
      <c r="D427" s="258"/>
      <c r="Q427" s="258"/>
    </row>
    <row r="428" ht="15.75" customHeight="1">
      <c r="D428" s="258"/>
      <c r="Q428" s="258"/>
    </row>
    <row r="429" ht="15.75" customHeight="1">
      <c r="D429" s="258"/>
      <c r="Q429" s="258"/>
    </row>
    <row r="430" ht="15.75" customHeight="1">
      <c r="D430" s="258"/>
      <c r="Q430" s="258"/>
    </row>
    <row r="431" ht="15.75" customHeight="1">
      <c r="D431" s="258"/>
      <c r="Q431" s="258"/>
    </row>
    <row r="432" ht="15.75" customHeight="1">
      <c r="D432" s="258"/>
      <c r="Q432" s="258"/>
    </row>
    <row r="433" ht="15.75" customHeight="1">
      <c r="D433" s="258"/>
      <c r="Q433" s="258"/>
    </row>
    <row r="434" ht="15.75" customHeight="1">
      <c r="D434" s="258"/>
      <c r="Q434" s="258"/>
    </row>
    <row r="435" ht="15.75" customHeight="1">
      <c r="D435" s="258"/>
      <c r="Q435" s="258"/>
    </row>
    <row r="436" ht="15.75" customHeight="1">
      <c r="D436" s="258"/>
      <c r="Q436" s="258"/>
    </row>
    <row r="437" ht="15.75" customHeight="1">
      <c r="D437" s="258"/>
      <c r="Q437" s="258"/>
    </row>
    <row r="438" ht="15.75" customHeight="1">
      <c r="D438" s="258"/>
      <c r="Q438" s="258"/>
    </row>
    <row r="439" ht="15.75" customHeight="1">
      <c r="D439" s="258"/>
      <c r="Q439" s="258"/>
    </row>
    <row r="440" ht="15.75" customHeight="1">
      <c r="D440" s="258"/>
      <c r="Q440" s="258"/>
    </row>
    <row r="441" ht="15.75" customHeight="1">
      <c r="D441" s="258"/>
      <c r="Q441" s="258"/>
    </row>
    <row r="442" ht="15.75" customHeight="1">
      <c r="D442" s="258"/>
      <c r="Q442" s="258"/>
    </row>
    <row r="443" ht="15.75" customHeight="1">
      <c r="D443" s="258"/>
      <c r="Q443" s="258"/>
    </row>
    <row r="444" ht="15.75" customHeight="1">
      <c r="D444" s="258"/>
      <c r="Q444" s="258"/>
    </row>
    <row r="445" ht="15.75" customHeight="1">
      <c r="D445" s="258"/>
      <c r="Q445" s="258"/>
    </row>
    <row r="446" ht="15.75" customHeight="1">
      <c r="D446" s="258"/>
      <c r="Q446" s="258"/>
    </row>
    <row r="447" ht="15.75" customHeight="1">
      <c r="D447" s="258"/>
      <c r="Q447" s="258"/>
    </row>
    <row r="448" ht="15.75" customHeight="1">
      <c r="D448" s="258"/>
      <c r="Q448" s="258"/>
    </row>
    <row r="449" ht="15.75" customHeight="1">
      <c r="D449" s="258"/>
      <c r="Q449" s="258"/>
    </row>
    <row r="450" ht="15.75" customHeight="1">
      <c r="D450" s="258"/>
      <c r="Q450" s="258"/>
    </row>
    <row r="451" ht="15.75" customHeight="1">
      <c r="D451" s="258"/>
      <c r="Q451" s="258"/>
    </row>
    <row r="452" ht="15.75" customHeight="1">
      <c r="D452" s="258"/>
      <c r="Q452" s="258"/>
    </row>
    <row r="453" ht="15.75" customHeight="1">
      <c r="D453" s="258"/>
      <c r="Q453" s="258"/>
    </row>
    <row r="454" ht="15.75" customHeight="1">
      <c r="D454" s="258"/>
      <c r="Q454" s="258"/>
    </row>
    <row r="455" ht="15.75" customHeight="1">
      <c r="D455" s="258"/>
      <c r="Q455" s="258"/>
    </row>
    <row r="456" ht="15.75" customHeight="1">
      <c r="D456" s="258"/>
      <c r="Q456" s="258"/>
    </row>
    <row r="457" ht="15.75" customHeight="1">
      <c r="D457" s="258"/>
      <c r="Q457" s="258"/>
    </row>
    <row r="458" ht="15.75" customHeight="1">
      <c r="D458" s="258"/>
      <c r="Q458" s="258"/>
    </row>
    <row r="459" ht="15.75" customHeight="1">
      <c r="D459" s="258"/>
      <c r="Q459" s="258"/>
    </row>
    <row r="460" ht="15.75" customHeight="1">
      <c r="D460" s="258"/>
      <c r="Q460" s="258"/>
    </row>
    <row r="461" ht="15.75" customHeight="1">
      <c r="D461" s="258"/>
      <c r="Q461" s="258"/>
    </row>
    <row r="462" ht="15.75" customHeight="1">
      <c r="D462" s="258"/>
      <c r="Q462" s="258"/>
    </row>
    <row r="463" ht="15.75" customHeight="1">
      <c r="D463" s="258"/>
      <c r="Q463" s="258"/>
    </row>
    <row r="464" ht="15.75" customHeight="1">
      <c r="D464" s="258"/>
      <c r="Q464" s="258"/>
    </row>
    <row r="465" ht="15.75" customHeight="1">
      <c r="D465" s="258"/>
      <c r="Q465" s="258"/>
    </row>
    <row r="466" ht="15.75" customHeight="1">
      <c r="D466" s="258"/>
      <c r="Q466" s="258"/>
    </row>
    <row r="467" ht="15.75" customHeight="1">
      <c r="D467" s="258"/>
      <c r="Q467" s="258"/>
    </row>
    <row r="468" ht="15.75" customHeight="1">
      <c r="D468" s="258"/>
      <c r="Q468" s="258"/>
    </row>
    <row r="469" ht="15.75" customHeight="1">
      <c r="D469" s="258"/>
      <c r="Q469" s="258"/>
    </row>
    <row r="470" ht="15.75" customHeight="1">
      <c r="D470" s="258"/>
      <c r="Q470" s="258"/>
    </row>
    <row r="471" ht="15.75" customHeight="1">
      <c r="D471" s="258"/>
      <c r="Q471" s="258"/>
    </row>
    <row r="472" ht="15.75" customHeight="1">
      <c r="D472" s="258"/>
      <c r="Q472" s="258"/>
    </row>
    <row r="473" ht="15.75" customHeight="1">
      <c r="D473" s="258"/>
      <c r="Q473" s="258"/>
    </row>
    <row r="474" ht="15.75" customHeight="1">
      <c r="D474" s="258"/>
      <c r="Q474" s="258"/>
    </row>
    <row r="475" ht="15.75" customHeight="1">
      <c r="D475" s="258"/>
      <c r="Q475" s="258"/>
    </row>
    <row r="476" ht="15.75" customHeight="1">
      <c r="D476" s="258"/>
      <c r="Q476" s="258"/>
    </row>
    <row r="477" ht="15.75" customHeight="1">
      <c r="D477" s="258"/>
      <c r="Q477" s="258"/>
    </row>
    <row r="478" ht="15.75" customHeight="1">
      <c r="D478" s="258"/>
      <c r="Q478" s="258"/>
    </row>
    <row r="479" ht="15.75" customHeight="1">
      <c r="D479" s="258"/>
      <c r="Q479" s="258"/>
    </row>
    <row r="480" ht="15.75" customHeight="1">
      <c r="D480" s="258"/>
      <c r="Q480" s="258"/>
    </row>
    <row r="481" ht="15.75" customHeight="1">
      <c r="D481" s="258"/>
      <c r="Q481" s="258"/>
    </row>
    <row r="482" ht="15.75" customHeight="1">
      <c r="D482" s="258"/>
      <c r="Q482" s="258"/>
    </row>
    <row r="483" ht="15.75" customHeight="1">
      <c r="D483" s="258"/>
      <c r="Q483" s="258"/>
    </row>
    <row r="484" ht="15.75" customHeight="1">
      <c r="D484" s="258"/>
      <c r="Q484" s="258"/>
    </row>
    <row r="485" ht="15.75" customHeight="1">
      <c r="D485" s="258"/>
      <c r="Q485" s="258"/>
    </row>
    <row r="486" ht="15.75" customHeight="1">
      <c r="D486" s="258"/>
      <c r="Q486" s="258"/>
    </row>
    <row r="487" ht="15.75" customHeight="1">
      <c r="D487" s="258"/>
      <c r="Q487" s="258"/>
    </row>
    <row r="488" ht="15.75" customHeight="1">
      <c r="D488" s="258"/>
      <c r="Q488" s="258"/>
    </row>
    <row r="489" ht="15.75" customHeight="1">
      <c r="D489" s="258"/>
      <c r="Q489" s="258"/>
    </row>
    <row r="490" ht="15.75" customHeight="1">
      <c r="D490" s="258"/>
      <c r="Q490" s="258"/>
    </row>
    <row r="491" ht="15.75" customHeight="1">
      <c r="D491" s="258"/>
      <c r="Q491" s="258"/>
    </row>
    <row r="492" ht="15.75" customHeight="1">
      <c r="D492" s="258"/>
      <c r="Q492" s="258"/>
    </row>
    <row r="493" ht="15.75" customHeight="1">
      <c r="D493" s="258"/>
      <c r="Q493" s="258"/>
    </row>
    <row r="494" ht="15.75" customHeight="1">
      <c r="D494" s="258"/>
      <c r="Q494" s="258"/>
    </row>
    <row r="495" ht="15.75" customHeight="1">
      <c r="D495" s="258"/>
      <c r="Q495" s="258"/>
    </row>
    <row r="496" ht="15.75" customHeight="1">
      <c r="D496" s="258"/>
      <c r="Q496" s="258"/>
    </row>
    <row r="497" ht="15.75" customHeight="1">
      <c r="D497" s="258"/>
      <c r="Q497" s="258"/>
    </row>
    <row r="498" ht="15.75" customHeight="1">
      <c r="D498" s="258"/>
      <c r="Q498" s="258"/>
    </row>
    <row r="499" ht="15.75" customHeight="1">
      <c r="D499" s="258"/>
      <c r="Q499" s="258"/>
    </row>
    <row r="500" ht="15.75" customHeight="1">
      <c r="D500" s="258"/>
      <c r="Q500" s="258"/>
    </row>
    <row r="501" ht="15.75" customHeight="1">
      <c r="D501" s="258"/>
      <c r="Q501" s="258"/>
    </row>
    <row r="502" ht="15.75" customHeight="1">
      <c r="D502" s="258"/>
      <c r="Q502" s="258"/>
    </row>
    <row r="503" ht="15.75" customHeight="1">
      <c r="D503" s="258"/>
      <c r="Q503" s="258"/>
    </row>
    <row r="504" ht="15.75" customHeight="1">
      <c r="D504" s="258"/>
      <c r="Q504" s="258"/>
    </row>
    <row r="505" ht="15.75" customHeight="1">
      <c r="D505" s="258"/>
      <c r="Q505" s="258"/>
    </row>
    <row r="506" ht="15.75" customHeight="1">
      <c r="D506" s="258"/>
      <c r="Q506" s="258"/>
    </row>
    <row r="507" ht="15.75" customHeight="1">
      <c r="D507" s="258"/>
      <c r="Q507" s="258"/>
    </row>
    <row r="508" ht="15.75" customHeight="1">
      <c r="D508" s="258"/>
      <c r="Q508" s="258"/>
    </row>
    <row r="509" ht="15.75" customHeight="1">
      <c r="D509" s="258"/>
      <c r="Q509" s="258"/>
    </row>
    <row r="510" ht="15.75" customHeight="1">
      <c r="D510" s="258"/>
      <c r="Q510" s="258"/>
    </row>
    <row r="511" ht="15.75" customHeight="1">
      <c r="D511" s="258"/>
      <c r="Q511" s="258"/>
    </row>
    <row r="512" ht="15.75" customHeight="1">
      <c r="D512" s="258"/>
      <c r="Q512" s="258"/>
    </row>
    <row r="513" ht="15.75" customHeight="1">
      <c r="D513" s="258"/>
      <c r="Q513" s="258"/>
    </row>
    <row r="514" ht="15.75" customHeight="1">
      <c r="D514" s="258"/>
      <c r="Q514" s="258"/>
    </row>
    <row r="515" ht="15.75" customHeight="1">
      <c r="D515" s="258"/>
      <c r="Q515" s="258"/>
    </row>
    <row r="516" ht="15.75" customHeight="1">
      <c r="D516" s="258"/>
      <c r="Q516" s="258"/>
    </row>
    <row r="517" ht="15.75" customHeight="1">
      <c r="D517" s="258"/>
      <c r="Q517" s="258"/>
    </row>
    <row r="518" ht="15.75" customHeight="1">
      <c r="D518" s="258"/>
      <c r="Q518" s="258"/>
    </row>
    <row r="519" ht="15.75" customHeight="1">
      <c r="D519" s="258"/>
      <c r="Q519" s="258"/>
    </row>
    <row r="520" ht="15.75" customHeight="1">
      <c r="D520" s="258"/>
      <c r="Q520" s="258"/>
    </row>
    <row r="521" ht="15.75" customHeight="1">
      <c r="D521" s="258"/>
      <c r="Q521" s="258"/>
    </row>
    <row r="522" ht="15.75" customHeight="1">
      <c r="D522" s="258"/>
      <c r="Q522" s="258"/>
    </row>
    <row r="523" ht="15.75" customHeight="1">
      <c r="D523" s="258"/>
      <c r="Q523" s="258"/>
    </row>
    <row r="524" ht="15.75" customHeight="1">
      <c r="D524" s="258"/>
      <c r="Q524" s="258"/>
    </row>
    <row r="525" ht="15.75" customHeight="1">
      <c r="D525" s="258"/>
      <c r="Q525" s="258"/>
    </row>
    <row r="526" ht="15.75" customHeight="1">
      <c r="D526" s="258"/>
      <c r="Q526" s="258"/>
    </row>
    <row r="527" ht="15.75" customHeight="1">
      <c r="D527" s="258"/>
      <c r="Q527" s="258"/>
    </row>
    <row r="528" ht="15.75" customHeight="1">
      <c r="D528" s="258"/>
      <c r="Q528" s="258"/>
    </row>
    <row r="529" ht="15.75" customHeight="1">
      <c r="D529" s="258"/>
      <c r="Q529" s="258"/>
    </row>
    <row r="530" ht="15.75" customHeight="1">
      <c r="D530" s="258"/>
      <c r="Q530" s="258"/>
    </row>
    <row r="531" ht="15.75" customHeight="1">
      <c r="D531" s="258"/>
      <c r="Q531" s="258"/>
    </row>
    <row r="532" ht="15.75" customHeight="1">
      <c r="D532" s="258"/>
      <c r="Q532" s="258"/>
    </row>
    <row r="533" ht="15.75" customHeight="1">
      <c r="D533" s="258"/>
      <c r="Q533" s="258"/>
    </row>
    <row r="534" ht="15.75" customHeight="1">
      <c r="D534" s="258"/>
      <c r="Q534" s="258"/>
    </row>
    <row r="535" ht="15.75" customHeight="1">
      <c r="D535" s="258"/>
      <c r="Q535" s="258"/>
    </row>
    <row r="536" ht="15.75" customHeight="1">
      <c r="D536" s="258"/>
      <c r="Q536" s="258"/>
    </row>
    <row r="537" ht="15.75" customHeight="1">
      <c r="D537" s="258"/>
      <c r="Q537" s="258"/>
    </row>
    <row r="538" ht="15.75" customHeight="1">
      <c r="D538" s="258"/>
      <c r="Q538" s="258"/>
    </row>
    <row r="539" ht="15.75" customHeight="1">
      <c r="D539" s="258"/>
      <c r="Q539" s="258"/>
    </row>
    <row r="540" ht="15.75" customHeight="1">
      <c r="D540" s="258"/>
      <c r="Q540" s="258"/>
    </row>
    <row r="541" ht="15.75" customHeight="1">
      <c r="D541" s="258"/>
      <c r="Q541" s="258"/>
    </row>
    <row r="542" ht="15.75" customHeight="1">
      <c r="D542" s="258"/>
      <c r="Q542" s="258"/>
    </row>
    <row r="543" ht="15.75" customHeight="1">
      <c r="D543" s="258"/>
      <c r="Q543" s="258"/>
    </row>
    <row r="544" ht="15.75" customHeight="1">
      <c r="D544" s="258"/>
      <c r="Q544" s="258"/>
    </row>
    <row r="545" ht="15.75" customHeight="1">
      <c r="D545" s="258"/>
      <c r="Q545" s="258"/>
    </row>
    <row r="546" ht="15.75" customHeight="1">
      <c r="D546" s="258"/>
      <c r="Q546" s="258"/>
    </row>
    <row r="547" ht="15.75" customHeight="1">
      <c r="D547" s="258"/>
      <c r="Q547" s="258"/>
    </row>
    <row r="548" ht="15.75" customHeight="1">
      <c r="D548" s="258"/>
      <c r="Q548" s="258"/>
    </row>
    <row r="549" ht="15.75" customHeight="1">
      <c r="D549" s="258"/>
      <c r="Q549" s="258"/>
    </row>
    <row r="550" ht="15.75" customHeight="1">
      <c r="D550" s="258"/>
      <c r="Q550" s="258"/>
    </row>
    <row r="551" ht="15.75" customHeight="1">
      <c r="D551" s="258"/>
      <c r="Q551" s="258"/>
    </row>
    <row r="552" ht="15.75" customHeight="1">
      <c r="D552" s="258"/>
      <c r="Q552" s="258"/>
    </row>
    <row r="553" ht="15.75" customHeight="1">
      <c r="D553" s="258"/>
      <c r="Q553" s="258"/>
    </row>
    <row r="554" ht="15.75" customHeight="1">
      <c r="D554" s="258"/>
      <c r="Q554" s="258"/>
    </row>
    <row r="555" ht="15.75" customHeight="1">
      <c r="D555" s="258"/>
      <c r="Q555" s="258"/>
    </row>
    <row r="556" ht="15.75" customHeight="1">
      <c r="D556" s="258"/>
      <c r="Q556" s="258"/>
    </row>
    <row r="557" ht="15.75" customHeight="1">
      <c r="D557" s="258"/>
      <c r="Q557" s="258"/>
    </row>
    <row r="558" ht="15.75" customHeight="1">
      <c r="D558" s="258"/>
      <c r="Q558" s="258"/>
    </row>
    <row r="559" ht="15.75" customHeight="1">
      <c r="D559" s="258"/>
      <c r="Q559" s="258"/>
    </row>
    <row r="560" ht="15.75" customHeight="1">
      <c r="D560" s="258"/>
      <c r="Q560" s="258"/>
    </row>
    <row r="561" ht="15.75" customHeight="1">
      <c r="D561" s="258"/>
      <c r="Q561" s="258"/>
    </row>
    <row r="562" ht="15.75" customHeight="1">
      <c r="D562" s="258"/>
      <c r="Q562" s="258"/>
    </row>
    <row r="563" ht="15.75" customHeight="1">
      <c r="D563" s="258"/>
      <c r="Q563" s="258"/>
    </row>
    <row r="564" ht="15.75" customHeight="1">
      <c r="D564" s="258"/>
      <c r="Q564" s="258"/>
    </row>
    <row r="565" ht="15.75" customHeight="1">
      <c r="D565" s="258"/>
      <c r="Q565" s="258"/>
    </row>
    <row r="566" ht="15.75" customHeight="1">
      <c r="D566" s="258"/>
      <c r="Q566" s="258"/>
    </row>
    <row r="567" ht="15.75" customHeight="1">
      <c r="D567" s="258"/>
      <c r="Q567" s="258"/>
    </row>
    <row r="568" ht="15.75" customHeight="1">
      <c r="D568" s="258"/>
      <c r="Q568" s="258"/>
    </row>
    <row r="569" ht="15.75" customHeight="1">
      <c r="D569" s="258"/>
      <c r="Q569" s="258"/>
    </row>
    <row r="570" ht="15.75" customHeight="1">
      <c r="D570" s="258"/>
      <c r="Q570" s="258"/>
    </row>
    <row r="571" ht="15.75" customHeight="1">
      <c r="D571" s="258"/>
      <c r="Q571" s="258"/>
    </row>
    <row r="572" ht="15.75" customHeight="1">
      <c r="D572" s="258"/>
      <c r="Q572" s="258"/>
    </row>
    <row r="573" ht="15.75" customHeight="1">
      <c r="D573" s="258"/>
      <c r="Q573" s="258"/>
    </row>
    <row r="574" ht="15.75" customHeight="1">
      <c r="D574" s="258"/>
      <c r="Q574" s="258"/>
    </row>
    <row r="575" ht="15.75" customHeight="1">
      <c r="D575" s="258"/>
      <c r="Q575" s="258"/>
    </row>
    <row r="576" ht="15.75" customHeight="1">
      <c r="D576" s="258"/>
      <c r="Q576" s="258"/>
    </row>
    <row r="577" ht="15.75" customHeight="1">
      <c r="D577" s="258"/>
      <c r="Q577" s="258"/>
    </row>
    <row r="578" ht="15.75" customHeight="1">
      <c r="D578" s="258"/>
      <c r="Q578" s="258"/>
    </row>
    <row r="579" ht="15.75" customHeight="1">
      <c r="D579" s="258"/>
      <c r="Q579" s="258"/>
    </row>
    <row r="580" ht="15.75" customHeight="1">
      <c r="D580" s="258"/>
      <c r="Q580" s="258"/>
    </row>
    <row r="581" ht="15.75" customHeight="1">
      <c r="D581" s="258"/>
      <c r="Q581" s="258"/>
    </row>
    <row r="582" ht="15.75" customHeight="1">
      <c r="D582" s="258"/>
      <c r="Q582" s="258"/>
    </row>
    <row r="583" ht="15.75" customHeight="1">
      <c r="D583" s="258"/>
      <c r="Q583" s="258"/>
    </row>
    <row r="584" ht="15.75" customHeight="1">
      <c r="D584" s="258"/>
      <c r="Q584" s="258"/>
    </row>
    <row r="585" ht="15.75" customHeight="1">
      <c r="D585" s="258"/>
      <c r="Q585" s="258"/>
    </row>
    <row r="586" ht="15.75" customHeight="1">
      <c r="D586" s="258"/>
      <c r="Q586" s="258"/>
    </row>
    <row r="587" ht="15.75" customHeight="1">
      <c r="D587" s="258"/>
      <c r="Q587" s="258"/>
    </row>
    <row r="588" ht="15.75" customHeight="1">
      <c r="D588" s="258"/>
      <c r="Q588" s="258"/>
    </row>
    <row r="589" ht="15.75" customHeight="1">
      <c r="D589" s="258"/>
      <c r="Q589" s="258"/>
    </row>
    <row r="590" ht="15.75" customHeight="1">
      <c r="D590" s="258"/>
      <c r="Q590" s="258"/>
    </row>
    <row r="591" ht="15.75" customHeight="1">
      <c r="D591" s="258"/>
      <c r="Q591" s="258"/>
    </row>
    <row r="592" ht="15.75" customHeight="1">
      <c r="D592" s="258"/>
      <c r="Q592" s="258"/>
    </row>
    <row r="593" ht="15.75" customHeight="1">
      <c r="D593" s="258"/>
      <c r="Q593" s="258"/>
    </row>
    <row r="594" ht="15.75" customHeight="1">
      <c r="D594" s="258"/>
      <c r="Q594" s="258"/>
    </row>
    <row r="595" ht="15.75" customHeight="1">
      <c r="D595" s="258"/>
      <c r="Q595" s="258"/>
    </row>
    <row r="596" ht="15.75" customHeight="1">
      <c r="D596" s="258"/>
      <c r="Q596" s="258"/>
    </row>
    <row r="597" ht="15.75" customHeight="1">
      <c r="D597" s="258"/>
      <c r="Q597" s="258"/>
    </row>
    <row r="598" ht="15.75" customHeight="1">
      <c r="D598" s="258"/>
      <c r="Q598" s="258"/>
    </row>
    <row r="599" ht="15.75" customHeight="1">
      <c r="D599" s="258"/>
      <c r="Q599" s="258"/>
    </row>
    <row r="600" ht="15.75" customHeight="1">
      <c r="D600" s="258"/>
      <c r="Q600" s="258"/>
    </row>
    <row r="601" ht="15.75" customHeight="1">
      <c r="D601" s="258"/>
      <c r="Q601" s="258"/>
    </row>
    <row r="602" ht="15.75" customHeight="1">
      <c r="D602" s="258"/>
      <c r="Q602" s="258"/>
    </row>
    <row r="603" ht="15.75" customHeight="1">
      <c r="D603" s="258"/>
      <c r="Q603" s="258"/>
    </row>
    <row r="604" ht="15.75" customHeight="1">
      <c r="D604" s="258"/>
      <c r="Q604" s="258"/>
    </row>
    <row r="605" ht="15.75" customHeight="1">
      <c r="D605" s="258"/>
      <c r="Q605" s="258"/>
    </row>
    <row r="606" ht="15.75" customHeight="1">
      <c r="D606" s="258"/>
      <c r="Q606" s="258"/>
    </row>
    <row r="607" ht="15.75" customHeight="1">
      <c r="D607" s="258"/>
      <c r="Q607" s="258"/>
    </row>
    <row r="608" ht="15.75" customHeight="1">
      <c r="D608" s="258"/>
      <c r="Q608" s="258"/>
    </row>
    <row r="609" ht="15.75" customHeight="1">
      <c r="D609" s="258"/>
      <c r="Q609" s="258"/>
    </row>
    <row r="610" ht="15.75" customHeight="1">
      <c r="D610" s="258"/>
      <c r="Q610" s="258"/>
    </row>
    <row r="611" ht="15.75" customHeight="1">
      <c r="D611" s="258"/>
      <c r="Q611" s="258"/>
    </row>
    <row r="612" ht="15.75" customHeight="1">
      <c r="D612" s="258"/>
      <c r="Q612" s="258"/>
    </row>
    <row r="613" ht="15.75" customHeight="1">
      <c r="D613" s="258"/>
      <c r="Q613" s="258"/>
    </row>
    <row r="614" ht="15.75" customHeight="1">
      <c r="D614" s="258"/>
      <c r="Q614" s="258"/>
    </row>
    <row r="615" ht="15.75" customHeight="1">
      <c r="D615" s="258"/>
      <c r="Q615" s="258"/>
    </row>
    <row r="616" ht="15.75" customHeight="1">
      <c r="D616" s="258"/>
      <c r="Q616" s="258"/>
    </row>
    <row r="617" ht="15.75" customHeight="1">
      <c r="D617" s="258"/>
      <c r="Q617" s="258"/>
    </row>
    <row r="618" ht="15.75" customHeight="1">
      <c r="D618" s="258"/>
      <c r="Q618" s="258"/>
    </row>
    <row r="619" ht="15.75" customHeight="1">
      <c r="D619" s="258"/>
      <c r="Q619" s="258"/>
    </row>
    <row r="620" ht="15.75" customHeight="1">
      <c r="D620" s="258"/>
      <c r="Q620" s="258"/>
    </row>
    <row r="621" ht="15.75" customHeight="1">
      <c r="D621" s="258"/>
      <c r="Q621" s="258"/>
    </row>
    <row r="622" ht="15.75" customHeight="1">
      <c r="D622" s="258"/>
      <c r="Q622" s="258"/>
    </row>
    <row r="623" ht="15.75" customHeight="1">
      <c r="D623" s="258"/>
      <c r="Q623" s="258"/>
    </row>
    <row r="624" ht="15.75" customHeight="1">
      <c r="D624" s="258"/>
      <c r="Q624" s="258"/>
    </row>
    <row r="625" ht="15.75" customHeight="1">
      <c r="D625" s="258"/>
      <c r="Q625" s="258"/>
    </row>
    <row r="626" ht="15.75" customHeight="1">
      <c r="D626" s="258"/>
      <c r="Q626" s="258"/>
    </row>
    <row r="627" ht="15.75" customHeight="1">
      <c r="D627" s="258"/>
      <c r="Q627" s="258"/>
    </row>
    <row r="628" ht="15.75" customHeight="1">
      <c r="D628" s="258"/>
      <c r="Q628" s="258"/>
    </row>
    <row r="629" ht="15.75" customHeight="1">
      <c r="D629" s="258"/>
      <c r="Q629" s="258"/>
    </row>
    <row r="630" ht="15.75" customHeight="1">
      <c r="D630" s="258"/>
      <c r="Q630" s="258"/>
    </row>
    <row r="631" ht="15.75" customHeight="1">
      <c r="D631" s="258"/>
      <c r="Q631" s="258"/>
    </row>
    <row r="632" ht="15.75" customHeight="1">
      <c r="D632" s="258"/>
      <c r="Q632" s="258"/>
    </row>
    <row r="633" ht="15.75" customHeight="1">
      <c r="D633" s="258"/>
      <c r="Q633" s="258"/>
    </row>
    <row r="634" ht="15.75" customHeight="1">
      <c r="D634" s="258"/>
      <c r="Q634" s="258"/>
    </row>
    <row r="635" ht="15.75" customHeight="1">
      <c r="D635" s="258"/>
      <c r="Q635" s="258"/>
    </row>
    <row r="636" ht="15.75" customHeight="1">
      <c r="D636" s="258"/>
      <c r="Q636" s="258"/>
    </row>
    <row r="637" ht="15.75" customHeight="1">
      <c r="D637" s="258"/>
      <c r="Q637" s="258"/>
    </row>
    <row r="638" ht="15.75" customHeight="1">
      <c r="D638" s="258"/>
      <c r="Q638" s="258"/>
    </row>
    <row r="639" ht="15.75" customHeight="1">
      <c r="D639" s="258"/>
      <c r="Q639" s="258"/>
    </row>
    <row r="640" ht="15.75" customHeight="1">
      <c r="D640" s="258"/>
      <c r="Q640" s="258"/>
    </row>
    <row r="641" ht="15.75" customHeight="1">
      <c r="D641" s="258"/>
      <c r="Q641" s="258"/>
    </row>
    <row r="642" ht="15.75" customHeight="1">
      <c r="D642" s="258"/>
      <c r="Q642" s="258"/>
    </row>
    <row r="643" ht="15.75" customHeight="1">
      <c r="D643" s="258"/>
      <c r="Q643" s="258"/>
    </row>
    <row r="644" ht="15.75" customHeight="1">
      <c r="D644" s="258"/>
      <c r="Q644" s="258"/>
    </row>
    <row r="645" ht="15.75" customHeight="1">
      <c r="D645" s="258"/>
      <c r="Q645" s="258"/>
    </row>
    <row r="646" ht="15.75" customHeight="1">
      <c r="D646" s="258"/>
      <c r="Q646" s="258"/>
    </row>
    <row r="647" ht="15.75" customHeight="1">
      <c r="D647" s="258"/>
      <c r="Q647" s="258"/>
    </row>
    <row r="648" ht="15.75" customHeight="1">
      <c r="D648" s="258"/>
      <c r="Q648" s="258"/>
    </row>
    <row r="649" ht="15.75" customHeight="1">
      <c r="D649" s="258"/>
      <c r="Q649" s="258"/>
    </row>
    <row r="650" ht="15.75" customHeight="1">
      <c r="D650" s="258"/>
      <c r="Q650" s="258"/>
    </row>
    <row r="651" ht="15.75" customHeight="1">
      <c r="D651" s="258"/>
      <c r="Q651" s="258"/>
    </row>
    <row r="652" ht="15.75" customHeight="1">
      <c r="D652" s="258"/>
      <c r="Q652" s="258"/>
    </row>
    <row r="653" ht="15.75" customHeight="1">
      <c r="D653" s="258"/>
      <c r="Q653" s="258"/>
    </row>
    <row r="654" ht="15.75" customHeight="1">
      <c r="D654" s="258"/>
      <c r="Q654" s="258"/>
    </row>
    <row r="655" ht="15.75" customHeight="1">
      <c r="D655" s="258"/>
      <c r="Q655" s="258"/>
    </row>
    <row r="656" ht="15.75" customHeight="1">
      <c r="D656" s="258"/>
      <c r="Q656" s="258"/>
    </row>
    <row r="657" ht="15.75" customHeight="1">
      <c r="D657" s="258"/>
      <c r="Q657" s="258"/>
    </row>
    <row r="658" ht="15.75" customHeight="1">
      <c r="D658" s="258"/>
      <c r="Q658" s="258"/>
    </row>
    <row r="659" ht="15.75" customHeight="1">
      <c r="D659" s="258"/>
      <c r="Q659" s="258"/>
    </row>
    <row r="660" ht="15.75" customHeight="1">
      <c r="D660" s="258"/>
      <c r="Q660" s="258"/>
    </row>
    <row r="661" ht="15.75" customHeight="1">
      <c r="D661" s="258"/>
      <c r="Q661" s="258"/>
    </row>
    <row r="662" ht="15.75" customHeight="1">
      <c r="D662" s="258"/>
      <c r="Q662" s="258"/>
    </row>
    <row r="663" ht="15.75" customHeight="1">
      <c r="D663" s="258"/>
      <c r="Q663" s="258"/>
    </row>
    <row r="664" ht="15.75" customHeight="1">
      <c r="D664" s="258"/>
      <c r="Q664" s="258"/>
    </row>
    <row r="665" ht="15.75" customHeight="1">
      <c r="D665" s="258"/>
      <c r="Q665" s="258"/>
    </row>
    <row r="666" ht="15.75" customHeight="1">
      <c r="D666" s="258"/>
      <c r="Q666" s="258"/>
    </row>
    <row r="667" ht="15.75" customHeight="1">
      <c r="D667" s="258"/>
      <c r="Q667" s="258"/>
    </row>
    <row r="668" ht="15.75" customHeight="1">
      <c r="D668" s="258"/>
      <c r="Q668" s="258"/>
    </row>
    <row r="669" ht="15.75" customHeight="1">
      <c r="D669" s="258"/>
      <c r="Q669" s="258"/>
    </row>
    <row r="670" ht="15.75" customHeight="1">
      <c r="D670" s="258"/>
      <c r="Q670" s="258"/>
    </row>
    <row r="671" ht="15.75" customHeight="1">
      <c r="D671" s="258"/>
      <c r="Q671" s="258"/>
    </row>
    <row r="672" ht="15.75" customHeight="1">
      <c r="D672" s="258"/>
      <c r="Q672" s="258"/>
    </row>
    <row r="673" ht="15.75" customHeight="1">
      <c r="D673" s="258"/>
      <c r="Q673" s="258"/>
    </row>
    <row r="674" ht="15.75" customHeight="1">
      <c r="D674" s="258"/>
      <c r="Q674" s="258"/>
    </row>
    <row r="675" ht="15.75" customHeight="1">
      <c r="D675" s="258"/>
      <c r="Q675" s="258"/>
    </row>
    <row r="676" ht="15.75" customHeight="1">
      <c r="D676" s="258"/>
      <c r="Q676" s="258"/>
    </row>
    <row r="677" ht="15.75" customHeight="1">
      <c r="D677" s="258"/>
      <c r="Q677" s="258"/>
    </row>
    <row r="678" ht="15.75" customHeight="1">
      <c r="D678" s="258"/>
      <c r="Q678" s="258"/>
    </row>
    <row r="679" ht="15.75" customHeight="1">
      <c r="D679" s="258"/>
      <c r="Q679" s="258"/>
    </row>
    <row r="680" ht="15.75" customHeight="1">
      <c r="D680" s="258"/>
      <c r="Q680" s="258"/>
    </row>
    <row r="681" ht="15.75" customHeight="1">
      <c r="D681" s="258"/>
      <c r="Q681" s="258"/>
    </row>
    <row r="682" ht="15.75" customHeight="1">
      <c r="D682" s="258"/>
      <c r="Q682" s="258"/>
    </row>
    <row r="683" ht="15.75" customHeight="1">
      <c r="D683" s="258"/>
      <c r="Q683" s="258"/>
    </row>
    <row r="684" ht="15.75" customHeight="1">
      <c r="D684" s="258"/>
      <c r="Q684" s="258"/>
    </row>
    <row r="685" ht="15.75" customHeight="1">
      <c r="D685" s="258"/>
      <c r="Q685" s="258"/>
    </row>
    <row r="686" ht="15.75" customHeight="1">
      <c r="D686" s="258"/>
      <c r="Q686" s="258"/>
    </row>
    <row r="687" ht="15.75" customHeight="1">
      <c r="D687" s="258"/>
      <c r="Q687" s="258"/>
    </row>
    <row r="688" ht="15.75" customHeight="1">
      <c r="D688" s="258"/>
      <c r="Q688" s="258"/>
    </row>
    <row r="689" ht="15.75" customHeight="1">
      <c r="D689" s="258"/>
      <c r="Q689" s="258"/>
    </row>
    <row r="690" ht="15.75" customHeight="1">
      <c r="D690" s="258"/>
      <c r="Q690" s="258"/>
    </row>
    <row r="691" ht="15.75" customHeight="1">
      <c r="D691" s="258"/>
      <c r="Q691" s="258"/>
    </row>
    <row r="692" ht="15.75" customHeight="1">
      <c r="D692" s="258"/>
      <c r="Q692" s="258"/>
    </row>
    <row r="693" ht="15.75" customHeight="1">
      <c r="D693" s="258"/>
      <c r="Q693" s="258"/>
    </row>
    <row r="694" ht="15.75" customHeight="1">
      <c r="D694" s="258"/>
      <c r="Q694" s="258"/>
    </row>
    <row r="695" ht="15.75" customHeight="1">
      <c r="D695" s="258"/>
      <c r="Q695" s="258"/>
    </row>
    <row r="696" ht="15.75" customHeight="1">
      <c r="D696" s="258"/>
      <c r="Q696" s="258"/>
    </row>
    <row r="697" ht="15.75" customHeight="1">
      <c r="D697" s="258"/>
      <c r="Q697" s="258"/>
    </row>
    <row r="698" ht="15.75" customHeight="1">
      <c r="D698" s="258"/>
      <c r="Q698" s="258"/>
    </row>
    <row r="699" ht="15.75" customHeight="1">
      <c r="D699" s="258"/>
      <c r="Q699" s="258"/>
    </row>
    <row r="700" ht="15.75" customHeight="1">
      <c r="D700" s="258"/>
      <c r="Q700" s="258"/>
    </row>
    <row r="701" ht="15.75" customHeight="1">
      <c r="D701" s="258"/>
      <c r="Q701" s="258"/>
    </row>
    <row r="702" ht="15.75" customHeight="1">
      <c r="D702" s="258"/>
      <c r="Q702" s="258"/>
    </row>
    <row r="703" ht="15.75" customHeight="1">
      <c r="D703" s="258"/>
      <c r="Q703" s="258"/>
    </row>
    <row r="704" ht="15.75" customHeight="1">
      <c r="D704" s="258"/>
      <c r="Q704" s="258"/>
    </row>
    <row r="705" ht="15.75" customHeight="1">
      <c r="D705" s="258"/>
      <c r="Q705" s="258"/>
    </row>
    <row r="706" ht="15.75" customHeight="1">
      <c r="D706" s="258"/>
      <c r="Q706" s="258"/>
    </row>
    <row r="707" ht="15.75" customHeight="1">
      <c r="D707" s="258"/>
      <c r="Q707" s="258"/>
    </row>
    <row r="708" ht="15.75" customHeight="1">
      <c r="D708" s="258"/>
      <c r="Q708" s="258"/>
    </row>
    <row r="709" ht="15.75" customHeight="1">
      <c r="D709" s="258"/>
      <c r="Q709" s="258"/>
    </row>
    <row r="710" ht="15.75" customHeight="1">
      <c r="D710" s="258"/>
      <c r="Q710" s="258"/>
    </row>
    <row r="711" ht="15.75" customHeight="1">
      <c r="D711" s="258"/>
      <c r="Q711" s="258"/>
    </row>
    <row r="712" ht="15.75" customHeight="1">
      <c r="D712" s="258"/>
      <c r="Q712" s="258"/>
    </row>
    <row r="713" ht="15.75" customHeight="1">
      <c r="D713" s="258"/>
      <c r="Q713" s="258"/>
    </row>
    <row r="714" ht="15.75" customHeight="1">
      <c r="D714" s="258"/>
      <c r="Q714" s="258"/>
    </row>
    <row r="715" ht="15.75" customHeight="1">
      <c r="D715" s="258"/>
      <c r="Q715" s="258"/>
    </row>
    <row r="716" ht="15.75" customHeight="1">
      <c r="D716" s="258"/>
      <c r="Q716" s="258"/>
    </row>
    <row r="717" ht="15.75" customHeight="1">
      <c r="D717" s="258"/>
      <c r="Q717" s="258"/>
    </row>
    <row r="718" ht="15.75" customHeight="1">
      <c r="D718" s="258"/>
      <c r="Q718" s="258"/>
    </row>
    <row r="719" ht="15.75" customHeight="1">
      <c r="D719" s="258"/>
      <c r="Q719" s="258"/>
    </row>
    <row r="720" ht="15.75" customHeight="1">
      <c r="D720" s="258"/>
      <c r="Q720" s="258"/>
    </row>
    <row r="721" ht="15.75" customHeight="1">
      <c r="D721" s="258"/>
      <c r="Q721" s="258"/>
    </row>
    <row r="722" ht="15.75" customHeight="1">
      <c r="D722" s="258"/>
      <c r="Q722" s="258"/>
    </row>
    <row r="723" ht="15.75" customHeight="1">
      <c r="D723" s="258"/>
      <c r="Q723" s="258"/>
    </row>
    <row r="724" ht="15.75" customHeight="1">
      <c r="D724" s="258"/>
      <c r="Q724" s="258"/>
    </row>
    <row r="725" ht="15.75" customHeight="1">
      <c r="D725" s="258"/>
      <c r="Q725" s="258"/>
    </row>
    <row r="726" ht="15.75" customHeight="1">
      <c r="D726" s="258"/>
      <c r="Q726" s="258"/>
    </row>
    <row r="727" ht="15.75" customHeight="1">
      <c r="D727" s="258"/>
      <c r="Q727" s="258"/>
    </row>
    <row r="728" ht="15.75" customHeight="1">
      <c r="D728" s="258"/>
      <c r="Q728" s="258"/>
    </row>
    <row r="729" ht="15.75" customHeight="1">
      <c r="D729" s="258"/>
      <c r="Q729" s="258"/>
    </row>
    <row r="730" ht="15.75" customHeight="1">
      <c r="D730" s="258"/>
      <c r="Q730" s="258"/>
    </row>
    <row r="731" ht="15.75" customHeight="1">
      <c r="D731" s="258"/>
      <c r="Q731" s="258"/>
    </row>
    <row r="732" ht="15.75" customHeight="1">
      <c r="D732" s="258"/>
      <c r="Q732" s="258"/>
    </row>
    <row r="733" ht="15.75" customHeight="1">
      <c r="D733" s="258"/>
      <c r="Q733" s="258"/>
    </row>
    <row r="734" ht="15.75" customHeight="1">
      <c r="D734" s="258"/>
      <c r="Q734" s="258"/>
    </row>
    <row r="735" ht="15.75" customHeight="1">
      <c r="D735" s="258"/>
      <c r="Q735" s="258"/>
    </row>
    <row r="736" ht="15.75" customHeight="1">
      <c r="D736" s="258"/>
      <c r="Q736" s="258"/>
    </row>
    <row r="737" ht="15.75" customHeight="1">
      <c r="D737" s="258"/>
      <c r="Q737" s="258"/>
    </row>
    <row r="738" ht="15.75" customHeight="1">
      <c r="D738" s="258"/>
      <c r="Q738" s="258"/>
    </row>
    <row r="739" ht="15.75" customHeight="1">
      <c r="D739" s="258"/>
      <c r="Q739" s="258"/>
    </row>
    <row r="740" ht="15.75" customHeight="1">
      <c r="D740" s="258"/>
      <c r="Q740" s="258"/>
    </row>
    <row r="741" ht="15.75" customHeight="1">
      <c r="D741" s="258"/>
      <c r="Q741" s="258"/>
    </row>
    <row r="742" ht="15.75" customHeight="1">
      <c r="D742" s="258"/>
      <c r="Q742" s="258"/>
    </row>
    <row r="743" ht="15.75" customHeight="1">
      <c r="D743" s="258"/>
      <c r="Q743" s="258"/>
    </row>
    <row r="744" ht="15.75" customHeight="1">
      <c r="D744" s="258"/>
      <c r="Q744" s="258"/>
    </row>
    <row r="745" ht="15.75" customHeight="1">
      <c r="D745" s="258"/>
      <c r="Q745" s="258"/>
    </row>
    <row r="746" ht="15.75" customHeight="1">
      <c r="D746" s="258"/>
      <c r="Q746" s="258"/>
    </row>
    <row r="747" ht="15.75" customHeight="1">
      <c r="D747" s="258"/>
      <c r="Q747" s="258"/>
    </row>
    <row r="748" ht="15.75" customHeight="1">
      <c r="D748" s="258"/>
      <c r="Q748" s="258"/>
    </row>
    <row r="749" ht="15.75" customHeight="1">
      <c r="D749" s="258"/>
      <c r="Q749" s="258"/>
    </row>
    <row r="750" ht="15.75" customHeight="1">
      <c r="D750" s="258"/>
      <c r="Q750" s="258"/>
    </row>
    <row r="751" ht="15.75" customHeight="1">
      <c r="D751" s="258"/>
      <c r="Q751" s="258"/>
    </row>
    <row r="752" ht="15.75" customHeight="1">
      <c r="D752" s="258"/>
      <c r="Q752" s="258"/>
    </row>
    <row r="753" ht="15.75" customHeight="1">
      <c r="D753" s="258"/>
      <c r="Q753" s="258"/>
    </row>
    <row r="754" ht="15.75" customHeight="1">
      <c r="D754" s="258"/>
      <c r="Q754" s="258"/>
    </row>
    <row r="755" ht="15.75" customHeight="1">
      <c r="D755" s="258"/>
      <c r="Q755" s="258"/>
    </row>
    <row r="756" ht="15.75" customHeight="1">
      <c r="D756" s="258"/>
      <c r="Q756" s="258"/>
    </row>
    <row r="757" ht="15.75" customHeight="1">
      <c r="D757" s="258"/>
      <c r="Q757" s="258"/>
    </row>
    <row r="758" ht="15.75" customHeight="1">
      <c r="D758" s="258"/>
      <c r="Q758" s="258"/>
    </row>
    <row r="759" ht="15.75" customHeight="1">
      <c r="D759" s="258"/>
      <c r="Q759" s="258"/>
    </row>
    <row r="760" ht="15.75" customHeight="1">
      <c r="D760" s="258"/>
      <c r="Q760" s="258"/>
    </row>
    <row r="761" ht="15.75" customHeight="1">
      <c r="D761" s="258"/>
      <c r="Q761" s="258"/>
    </row>
    <row r="762" ht="15.75" customHeight="1">
      <c r="D762" s="258"/>
      <c r="Q762" s="258"/>
    </row>
    <row r="763" ht="15.75" customHeight="1">
      <c r="D763" s="258"/>
      <c r="Q763" s="258"/>
    </row>
    <row r="764" ht="15.75" customHeight="1">
      <c r="D764" s="258"/>
      <c r="Q764" s="258"/>
    </row>
    <row r="765" ht="15.75" customHeight="1">
      <c r="D765" s="258"/>
      <c r="Q765" s="258"/>
    </row>
    <row r="766" ht="15.75" customHeight="1">
      <c r="D766" s="258"/>
      <c r="Q766" s="258"/>
    </row>
    <row r="767" ht="15.75" customHeight="1">
      <c r="D767" s="258"/>
      <c r="Q767" s="258"/>
    </row>
    <row r="768" ht="15.75" customHeight="1">
      <c r="D768" s="258"/>
      <c r="Q768" s="258"/>
    </row>
    <row r="769" ht="15.75" customHeight="1">
      <c r="D769" s="258"/>
      <c r="Q769" s="258"/>
    </row>
    <row r="770" ht="15.75" customHeight="1">
      <c r="D770" s="258"/>
      <c r="Q770" s="258"/>
    </row>
    <row r="771" ht="15.75" customHeight="1">
      <c r="D771" s="258"/>
      <c r="Q771" s="258"/>
    </row>
    <row r="772" ht="15.75" customHeight="1">
      <c r="D772" s="258"/>
      <c r="Q772" s="258"/>
    </row>
    <row r="773" ht="15.75" customHeight="1">
      <c r="D773" s="258"/>
      <c r="Q773" s="258"/>
    </row>
    <row r="774" ht="15.75" customHeight="1">
      <c r="D774" s="258"/>
      <c r="Q774" s="258"/>
    </row>
    <row r="775" ht="15.75" customHeight="1">
      <c r="D775" s="258"/>
      <c r="Q775" s="258"/>
    </row>
    <row r="776" ht="15.75" customHeight="1">
      <c r="D776" s="258"/>
      <c r="Q776" s="258"/>
    </row>
    <row r="777" ht="15.75" customHeight="1">
      <c r="D777" s="258"/>
      <c r="Q777" s="258"/>
    </row>
    <row r="778" ht="15.75" customHeight="1">
      <c r="D778" s="258"/>
      <c r="Q778" s="258"/>
    </row>
    <row r="779" ht="15.75" customHeight="1">
      <c r="D779" s="258"/>
      <c r="Q779" s="258"/>
    </row>
    <row r="780" ht="15.75" customHeight="1">
      <c r="D780" s="258"/>
      <c r="Q780" s="258"/>
    </row>
    <row r="781" ht="15.75" customHeight="1">
      <c r="D781" s="258"/>
      <c r="Q781" s="258"/>
    </row>
    <row r="782" ht="15.75" customHeight="1">
      <c r="D782" s="258"/>
      <c r="Q782" s="258"/>
    </row>
    <row r="783" ht="15.75" customHeight="1">
      <c r="D783" s="258"/>
      <c r="Q783" s="258"/>
    </row>
    <row r="784" ht="15.75" customHeight="1">
      <c r="D784" s="258"/>
      <c r="Q784" s="258"/>
    </row>
    <row r="785" ht="15.75" customHeight="1">
      <c r="D785" s="258"/>
      <c r="Q785" s="258"/>
    </row>
    <row r="786" ht="15.75" customHeight="1">
      <c r="D786" s="258"/>
      <c r="Q786" s="258"/>
    </row>
    <row r="787" ht="15.75" customHeight="1">
      <c r="D787" s="258"/>
      <c r="Q787" s="258"/>
    </row>
    <row r="788" ht="15.75" customHeight="1">
      <c r="D788" s="258"/>
      <c r="Q788" s="258"/>
    </row>
    <row r="789" ht="15.75" customHeight="1">
      <c r="D789" s="258"/>
      <c r="Q789" s="258"/>
    </row>
    <row r="790" ht="15.75" customHeight="1">
      <c r="D790" s="258"/>
      <c r="Q790" s="258"/>
    </row>
    <row r="791" ht="15.75" customHeight="1">
      <c r="D791" s="258"/>
      <c r="Q791" s="258"/>
    </row>
    <row r="792" ht="15.75" customHeight="1">
      <c r="D792" s="258"/>
      <c r="Q792" s="258"/>
    </row>
    <row r="793" ht="15.75" customHeight="1">
      <c r="D793" s="258"/>
      <c r="Q793" s="258"/>
    </row>
    <row r="794" ht="15.75" customHeight="1">
      <c r="D794" s="258"/>
      <c r="Q794" s="258"/>
    </row>
    <row r="795" ht="15.75" customHeight="1">
      <c r="D795" s="258"/>
      <c r="Q795" s="258"/>
    </row>
    <row r="796" ht="15.75" customHeight="1">
      <c r="D796" s="258"/>
      <c r="Q796" s="258"/>
    </row>
    <row r="797" ht="15.75" customHeight="1">
      <c r="D797" s="258"/>
      <c r="Q797" s="258"/>
    </row>
    <row r="798" ht="15.75" customHeight="1">
      <c r="D798" s="258"/>
      <c r="Q798" s="258"/>
    </row>
    <row r="799" ht="15.75" customHeight="1">
      <c r="D799" s="258"/>
      <c r="Q799" s="258"/>
    </row>
    <row r="800" ht="15.75" customHeight="1">
      <c r="D800" s="258"/>
      <c r="Q800" s="258"/>
    </row>
    <row r="801" ht="15.75" customHeight="1">
      <c r="D801" s="258"/>
      <c r="Q801" s="258"/>
    </row>
    <row r="802" ht="15.75" customHeight="1">
      <c r="D802" s="258"/>
      <c r="Q802" s="258"/>
    </row>
    <row r="803" ht="15.75" customHeight="1">
      <c r="D803" s="258"/>
      <c r="Q803" s="258"/>
    </row>
    <row r="804" ht="15.75" customHeight="1">
      <c r="D804" s="258"/>
      <c r="Q804" s="258"/>
    </row>
    <row r="805" ht="15.75" customHeight="1">
      <c r="D805" s="258"/>
      <c r="Q805" s="258"/>
    </row>
    <row r="806" ht="15.75" customHeight="1">
      <c r="D806" s="258"/>
      <c r="Q806" s="258"/>
    </row>
    <row r="807" ht="15.75" customHeight="1">
      <c r="D807" s="258"/>
      <c r="Q807" s="258"/>
    </row>
    <row r="808" ht="15.75" customHeight="1">
      <c r="D808" s="258"/>
      <c r="Q808" s="258"/>
    </row>
    <row r="809" ht="15.75" customHeight="1">
      <c r="D809" s="258"/>
      <c r="Q809" s="258"/>
    </row>
    <row r="810" ht="15.75" customHeight="1">
      <c r="D810" s="258"/>
      <c r="Q810" s="258"/>
    </row>
    <row r="811" ht="15.75" customHeight="1">
      <c r="D811" s="258"/>
      <c r="Q811" s="258"/>
    </row>
    <row r="812" ht="15.75" customHeight="1">
      <c r="D812" s="258"/>
      <c r="Q812" s="258"/>
    </row>
    <row r="813" ht="15.75" customHeight="1">
      <c r="D813" s="258"/>
      <c r="Q813" s="258"/>
    </row>
    <row r="814" ht="15.75" customHeight="1">
      <c r="D814" s="258"/>
      <c r="Q814" s="258"/>
    </row>
    <row r="815" ht="15.75" customHeight="1">
      <c r="D815" s="258"/>
      <c r="Q815" s="258"/>
    </row>
    <row r="816" ht="15.75" customHeight="1">
      <c r="D816" s="258"/>
      <c r="Q816" s="258"/>
    </row>
    <row r="817" ht="15.75" customHeight="1">
      <c r="D817" s="258"/>
      <c r="Q817" s="258"/>
    </row>
    <row r="818" ht="15.75" customHeight="1">
      <c r="D818" s="258"/>
      <c r="Q818" s="258"/>
    </row>
    <row r="819" ht="15.75" customHeight="1">
      <c r="D819" s="258"/>
      <c r="Q819" s="258"/>
    </row>
    <row r="820" ht="15.75" customHeight="1">
      <c r="D820" s="258"/>
      <c r="Q820" s="258"/>
    </row>
    <row r="821" ht="15.75" customHeight="1">
      <c r="D821" s="258"/>
      <c r="Q821" s="258"/>
    </row>
    <row r="822" ht="15.75" customHeight="1">
      <c r="D822" s="258"/>
      <c r="Q822" s="258"/>
    </row>
    <row r="823" ht="15.75" customHeight="1">
      <c r="D823" s="258"/>
      <c r="Q823" s="258"/>
    </row>
    <row r="824" ht="15.75" customHeight="1">
      <c r="D824" s="258"/>
      <c r="Q824" s="258"/>
    </row>
    <row r="825" ht="15.75" customHeight="1">
      <c r="D825" s="258"/>
      <c r="Q825" s="258"/>
    </row>
    <row r="826" ht="15.75" customHeight="1">
      <c r="D826" s="258"/>
      <c r="Q826" s="258"/>
    </row>
    <row r="827" ht="15.75" customHeight="1">
      <c r="D827" s="258"/>
      <c r="Q827" s="258"/>
    </row>
    <row r="828" ht="15.75" customHeight="1">
      <c r="D828" s="258"/>
      <c r="Q828" s="258"/>
    </row>
    <row r="829" ht="15.75" customHeight="1">
      <c r="D829" s="258"/>
      <c r="Q829" s="258"/>
    </row>
    <row r="830" ht="15.75" customHeight="1">
      <c r="D830" s="258"/>
      <c r="Q830" s="258"/>
    </row>
    <row r="831" ht="15.75" customHeight="1">
      <c r="D831" s="258"/>
      <c r="Q831" s="258"/>
    </row>
    <row r="832" ht="15.75" customHeight="1">
      <c r="D832" s="258"/>
      <c r="Q832" s="258"/>
    </row>
    <row r="833" ht="15.75" customHeight="1">
      <c r="D833" s="258"/>
      <c r="Q833" s="258"/>
    </row>
    <row r="834" ht="15.75" customHeight="1">
      <c r="D834" s="258"/>
      <c r="Q834" s="258"/>
    </row>
    <row r="835" ht="15.75" customHeight="1">
      <c r="D835" s="258"/>
      <c r="Q835" s="258"/>
    </row>
    <row r="836" ht="15.75" customHeight="1">
      <c r="D836" s="258"/>
      <c r="Q836" s="258"/>
    </row>
    <row r="837" ht="15.75" customHeight="1">
      <c r="D837" s="258"/>
      <c r="Q837" s="258"/>
    </row>
    <row r="838" ht="15.75" customHeight="1">
      <c r="D838" s="258"/>
      <c r="Q838" s="258"/>
    </row>
    <row r="839" ht="15.75" customHeight="1">
      <c r="D839" s="258"/>
      <c r="Q839" s="258"/>
    </row>
    <row r="840" ht="15.75" customHeight="1">
      <c r="D840" s="258"/>
      <c r="Q840" s="258"/>
    </row>
    <row r="841" ht="15.75" customHeight="1">
      <c r="D841" s="258"/>
      <c r="Q841" s="258"/>
    </row>
    <row r="842" ht="15.75" customHeight="1">
      <c r="D842" s="258"/>
      <c r="Q842" s="258"/>
    </row>
    <row r="843" ht="15.75" customHeight="1">
      <c r="D843" s="258"/>
      <c r="Q843" s="258"/>
    </row>
    <row r="844" ht="15.75" customHeight="1">
      <c r="D844" s="258"/>
      <c r="Q844" s="258"/>
    </row>
    <row r="845" ht="15.75" customHeight="1">
      <c r="D845" s="258"/>
      <c r="Q845" s="258"/>
    </row>
    <row r="846" ht="15.75" customHeight="1">
      <c r="D846" s="258"/>
      <c r="Q846" s="258"/>
    </row>
    <row r="847" ht="15.75" customHeight="1">
      <c r="D847" s="258"/>
      <c r="Q847" s="258"/>
    </row>
    <row r="848" ht="15.75" customHeight="1">
      <c r="D848" s="258"/>
      <c r="Q848" s="258"/>
    </row>
    <row r="849" ht="15.75" customHeight="1">
      <c r="D849" s="258"/>
      <c r="Q849" s="258"/>
    </row>
    <row r="850" ht="15.75" customHeight="1">
      <c r="D850" s="258"/>
      <c r="Q850" s="258"/>
    </row>
    <row r="851" ht="15.75" customHeight="1">
      <c r="D851" s="258"/>
      <c r="Q851" s="258"/>
    </row>
    <row r="852" ht="15.75" customHeight="1">
      <c r="D852" s="258"/>
      <c r="Q852" s="258"/>
    </row>
    <row r="853" ht="15.75" customHeight="1">
      <c r="D853" s="258"/>
      <c r="Q853" s="258"/>
    </row>
    <row r="854" ht="15.75" customHeight="1">
      <c r="D854" s="258"/>
      <c r="Q854" s="258"/>
    </row>
    <row r="855" ht="15.75" customHeight="1">
      <c r="D855" s="258"/>
      <c r="Q855" s="258"/>
    </row>
    <row r="856" ht="15.75" customHeight="1">
      <c r="D856" s="258"/>
      <c r="Q856" s="258"/>
    </row>
    <row r="857" ht="15.75" customHeight="1">
      <c r="D857" s="258"/>
      <c r="Q857" s="258"/>
    </row>
    <row r="858" ht="15.75" customHeight="1">
      <c r="D858" s="258"/>
      <c r="Q858" s="258"/>
    </row>
    <row r="859" ht="15.75" customHeight="1">
      <c r="D859" s="258"/>
      <c r="Q859" s="258"/>
    </row>
    <row r="860" ht="15.75" customHeight="1">
      <c r="D860" s="258"/>
      <c r="Q860" s="258"/>
    </row>
    <row r="861" ht="15.75" customHeight="1">
      <c r="D861" s="258"/>
      <c r="Q861" s="258"/>
    </row>
    <row r="862" ht="15.75" customHeight="1">
      <c r="D862" s="258"/>
      <c r="Q862" s="258"/>
    </row>
    <row r="863" ht="15.75" customHeight="1">
      <c r="D863" s="258"/>
      <c r="Q863" s="258"/>
    </row>
    <row r="864" ht="15.75" customHeight="1">
      <c r="D864" s="258"/>
      <c r="Q864" s="258"/>
    </row>
    <row r="865" ht="15.75" customHeight="1">
      <c r="D865" s="258"/>
      <c r="Q865" s="258"/>
    </row>
    <row r="866" ht="15.75" customHeight="1">
      <c r="D866" s="258"/>
      <c r="Q866" s="258"/>
    </row>
    <row r="867" ht="15.75" customHeight="1">
      <c r="D867" s="258"/>
      <c r="Q867" s="258"/>
    </row>
    <row r="868" ht="15.75" customHeight="1">
      <c r="D868" s="258"/>
      <c r="Q868" s="258"/>
    </row>
    <row r="869" ht="15.75" customHeight="1">
      <c r="D869" s="258"/>
      <c r="Q869" s="258"/>
    </row>
    <row r="870" ht="15.75" customHeight="1">
      <c r="D870" s="258"/>
      <c r="Q870" s="258"/>
    </row>
    <row r="871" ht="15.75" customHeight="1">
      <c r="D871" s="258"/>
      <c r="Q871" s="258"/>
    </row>
    <row r="872" ht="15.75" customHeight="1">
      <c r="D872" s="258"/>
      <c r="Q872" s="258"/>
    </row>
    <row r="873" ht="15.75" customHeight="1">
      <c r="D873" s="258"/>
      <c r="Q873" s="258"/>
    </row>
    <row r="874" ht="15.75" customHeight="1">
      <c r="D874" s="258"/>
      <c r="Q874" s="258"/>
    </row>
    <row r="875" ht="15.75" customHeight="1">
      <c r="D875" s="258"/>
      <c r="Q875" s="258"/>
    </row>
    <row r="876" ht="15.75" customHeight="1">
      <c r="D876" s="258"/>
      <c r="Q876" s="258"/>
    </row>
    <row r="877" ht="15.75" customHeight="1">
      <c r="D877" s="258"/>
      <c r="Q877" s="258"/>
    </row>
    <row r="878" ht="15.75" customHeight="1">
      <c r="D878" s="258"/>
      <c r="Q878" s="258"/>
    </row>
    <row r="879" ht="15.75" customHeight="1">
      <c r="D879" s="258"/>
      <c r="Q879" s="258"/>
    </row>
    <row r="880" ht="15.75" customHeight="1">
      <c r="D880" s="258"/>
      <c r="Q880" s="258"/>
    </row>
    <row r="881" ht="15.75" customHeight="1">
      <c r="D881" s="258"/>
      <c r="Q881" s="258"/>
    </row>
    <row r="882" ht="15.75" customHeight="1">
      <c r="D882" s="258"/>
      <c r="Q882" s="258"/>
    </row>
    <row r="883" ht="15.75" customHeight="1">
      <c r="D883" s="258"/>
      <c r="Q883" s="258"/>
    </row>
    <row r="884" ht="15.75" customHeight="1">
      <c r="D884" s="258"/>
      <c r="Q884" s="258"/>
    </row>
    <row r="885" ht="15.75" customHeight="1">
      <c r="D885" s="258"/>
      <c r="Q885" s="258"/>
    </row>
    <row r="886" ht="15.75" customHeight="1">
      <c r="D886" s="258"/>
      <c r="Q886" s="258"/>
    </row>
    <row r="887" ht="15.75" customHeight="1">
      <c r="D887" s="258"/>
      <c r="Q887" s="258"/>
    </row>
    <row r="888" ht="15.75" customHeight="1">
      <c r="D888" s="258"/>
      <c r="Q888" s="258"/>
    </row>
    <row r="889" ht="15.75" customHeight="1">
      <c r="D889" s="258"/>
      <c r="Q889" s="258"/>
    </row>
    <row r="890" ht="15.75" customHeight="1">
      <c r="D890" s="258"/>
      <c r="Q890" s="258"/>
    </row>
    <row r="891" ht="15.75" customHeight="1">
      <c r="D891" s="258"/>
      <c r="Q891" s="258"/>
    </row>
    <row r="892" ht="15.75" customHeight="1">
      <c r="D892" s="258"/>
      <c r="Q892" s="258"/>
    </row>
    <row r="893" ht="15.75" customHeight="1">
      <c r="D893" s="258"/>
      <c r="Q893" s="258"/>
    </row>
    <row r="894" ht="15.75" customHeight="1">
      <c r="D894" s="258"/>
      <c r="Q894" s="258"/>
    </row>
    <row r="895" ht="15.75" customHeight="1">
      <c r="D895" s="258"/>
      <c r="Q895" s="258"/>
    </row>
    <row r="896" ht="15.75" customHeight="1">
      <c r="D896" s="258"/>
      <c r="Q896" s="258"/>
    </row>
    <row r="897" ht="15.75" customHeight="1">
      <c r="D897" s="258"/>
      <c r="Q897" s="258"/>
    </row>
    <row r="898" ht="15.75" customHeight="1">
      <c r="D898" s="258"/>
      <c r="Q898" s="258"/>
    </row>
    <row r="899" ht="15.75" customHeight="1">
      <c r="D899" s="258"/>
      <c r="Q899" s="258"/>
    </row>
    <row r="900" ht="15.75" customHeight="1">
      <c r="D900" s="258"/>
      <c r="Q900" s="258"/>
    </row>
    <row r="901" ht="15.75" customHeight="1">
      <c r="D901" s="258"/>
      <c r="Q901" s="258"/>
    </row>
    <row r="902" ht="15.75" customHeight="1">
      <c r="D902" s="258"/>
      <c r="Q902" s="258"/>
    </row>
    <row r="903" ht="15.75" customHeight="1">
      <c r="D903" s="258"/>
      <c r="Q903" s="258"/>
    </row>
    <row r="904" ht="15.75" customHeight="1">
      <c r="D904" s="258"/>
      <c r="Q904" s="258"/>
    </row>
    <row r="905" ht="15.75" customHeight="1">
      <c r="D905" s="258"/>
      <c r="Q905" s="258"/>
    </row>
    <row r="906" ht="15.75" customHeight="1">
      <c r="D906" s="258"/>
      <c r="Q906" s="258"/>
    </row>
    <row r="907" ht="15.75" customHeight="1">
      <c r="D907" s="258"/>
      <c r="Q907" s="258"/>
    </row>
    <row r="908" ht="15.75" customHeight="1">
      <c r="D908" s="258"/>
      <c r="Q908" s="258"/>
    </row>
    <row r="909" ht="15.75" customHeight="1">
      <c r="D909" s="258"/>
      <c r="Q909" s="258"/>
    </row>
    <row r="910" ht="15.75" customHeight="1">
      <c r="D910" s="258"/>
      <c r="Q910" s="258"/>
    </row>
    <row r="911" ht="15.75" customHeight="1">
      <c r="D911" s="258"/>
      <c r="Q911" s="258"/>
    </row>
    <row r="912" ht="15.75" customHeight="1">
      <c r="D912" s="258"/>
      <c r="Q912" s="258"/>
    </row>
    <row r="913" ht="15.75" customHeight="1">
      <c r="D913" s="258"/>
      <c r="Q913" s="258"/>
    </row>
    <row r="914" ht="15.75" customHeight="1">
      <c r="D914" s="258"/>
      <c r="Q914" s="258"/>
    </row>
    <row r="915" ht="15.75" customHeight="1">
      <c r="D915" s="258"/>
      <c r="Q915" s="258"/>
    </row>
    <row r="916" ht="15.75" customHeight="1">
      <c r="D916" s="258"/>
      <c r="Q916" s="258"/>
    </row>
    <row r="917" ht="15.75" customHeight="1">
      <c r="D917" s="258"/>
      <c r="Q917" s="258"/>
    </row>
    <row r="918" ht="15.75" customHeight="1">
      <c r="D918" s="258"/>
      <c r="Q918" s="258"/>
    </row>
    <row r="919" ht="15.75" customHeight="1">
      <c r="D919" s="258"/>
      <c r="Q919" s="258"/>
    </row>
    <row r="920" ht="15.75" customHeight="1">
      <c r="D920" s="258"/>
      <c r="Q920" s="258"/>
    </row>
    <row r="921" ht="15.75" customHeight="1">
      <c r="D921" s="258"/>
      <c r="Q921" s="258"/>
    </row>
    <row r="922" ht="15.75" customHeight="1">
      <c r="D922" s="258"/>
      <c r="Q922" s="258"/>
    </row>
    <row r="923" ht="15.75" customHeight="1">
      <c r="D923" s="258"/>
      <c r="Q923" s="258"/>
    </row>
    <row r="924" ht="15.75" customHeight="1">
      <c r="D924" s="258"/>
      <c r="Q924" s="258"/>
    </row>
    <row r="925" ht="15.75" customHeight="1">
      <c r="D925" s="258"/>
      <c r="Q925" s="258"/>
    </row>
    <row r="926" ht="15.75" customHeight="1">
      <c r="D926" s="258"/>
      <c r="Q926" s="258"/>
    </row>
    <row r="927" ht="15.75" customHeight="1">
      <c r="D927" s="258"/>
      <c r="Q927" s="258"/>
    </row>
    <row r="928" ht="15.75" customHeight="1">
      <c r="D928" s="258"/>
      <c r="Q928" s="258"/>
    </row>
    <row r="929" ht="15.75" customHeight="1">
      <c r="D929" s="258"/>
      <c r="Q929" s="258"/>
    </row>
    <row r="930" ht="15.75" customHeight="1">
      <c r="D930" s="258"/>
      <c r="Q930" s="258"/>
    </row>
    <row r="931" ht="15.75" customHeight="1">
      <c r="D931" s="258"/>
      <c r="Q931" s="258"/>
    </row>
    <row r="932" ht="15.75" customHeight="1">
      <c r="D932" s="258"/>
      <c r="Q932" s="258"/>
    </row>
    <row r="933" ht="15.75" customHeight="1">
      <c r="D933" s="258"/>
      <c r="Q933" s="258"/>
    </row>
    <row r="934" ht="15.75" customHeight="1">
      <c r="D934" s="258"/>
      <c r="Q934" s="258"/>
    </row>
    <row r="935" ht="15.75" customHeight="1">
      <c r="D935" s="258"/>
      <c r="Q935" s="258"/>
    </row>
    <row r="936" ht="15.75" customHeight="1">
      <c r="D936" s="258"/>
      <c r="Q936" s="258"/>
    </row>
    <row r="937" ht="15.75" customHeight="1">
      <c r="D937" s="258"/>
      <c r="Q937" s="258"/>
    </row>
    <row r="938" ht="15.75" customHeight="1">
      <c r="D938" s="258"/>
      <c r="Q938" s="258"/>
    </row>
    <row r="939" ht="15.75" customHeight="1">
      <c r="D939" s="258"/>
      <c r="Q939" s="258"/>
    </row>
    <row r="940" ht="15.75" customHeight="1">
      <c r="D940" s="258"/>
      <c r="Q940" s="258"/>
    </row>
    <row r="941" ht="15.75" customHeight="1">
      <c r="D941" s="258"/>
      <c r="Q941" s="258"/>
    </row>
    <row r="942" ht="15.75" customHeight="1">
      <c r="D942" s="258"/>
      <c r="Q942" s="258"/>
    </row>
    <row r="943" ht="15.75" customHeight="1">
      <c r="D943" s="258"/>
      <c r="Q943" s="258"/>
    </row>
    <row r="944" ht="15.75" customHeight="1">
      <c r="D944" s="258"/>
      <c r="Q944" s="258"/>
    </row>
    <row r="945" ht="15.75" customHeight="1">
      <c r="D945" s="258"/>
      <c r="Q945" s="258"/>
    </row>
    <row r="946" ht="15.75" customHeight="1">
      <c r="D946" s="258"/>
      <c r="Q946" s="258"/>
    </row>
    <row r="947" ht="15.75" customHeight="1">
      <c r="D947" s="258"/>
      <c r="Q947" s="258"/>
    </row>
    <row r="948" ht="15.75" customHeight="1">
      <c r="D948" s="258"/>
      <c r="Q948" s="258"/>
    </row>
    <row r="949" ht="15.75" customHeight="1">
      <c r="D949" s="258"/>
      <c r="Q949" s="258"/>
    </row>
    <row r="950" ht="15.75" customHeight="1">
      <c r="D950" s="258"/>
      <c r="Q950" s="258"/>
    </row>
    <row r="951" ht="15.75" customHeight="1">
      <c r="D951" s="258"/>
      <c r="Q951" s="258"/>
    </row>
    <row r="952" ht="15.75" customHeight="1">
      <c r="D952" s="258"/>
      <c r="Q952" s="258"/>
    </row>
    <row r="953" ht="15.75" customHeight="1">
      <c r="D953" s="258"/>
      <c r="Q953" s="258"/>
    </row>
    <row r="954" ht="15.75" customHeight="1">
      <c r="D954" s="258"/>
      <c r="Q954" s="258"/>
    </row>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6A156545-42B4-4BB6-A18D-11998D52ADA2}" filter="1" showAutoFilter="1">
      <autoFilter ref="$T$1:$T$411">
        <filterColumn colId="0">
          <filters>
            <filter val="Tier 2"/>
            <filter val="Tier 3"/>
            <filter val="Tier 1"/>
          </filters>
        </filterColumn>
      </autoFilter>
    </customSheetView>
  </customSheetViews>
  <mergeCells count="10">
    <mergeCell ref="A177:K177"/>
    <mergeCell ref="A202:K202"/>
    <mergeCell ref="A209:K209"/>
    <mergeCell ref="A2:K2"/>
    <mergeCell ref="A27:K27"/>
    <mergeCell ref="A52:K52"/>
    <mergeCell ref="A77:K77"/>
    <mergeCell ref="A102:K102"/>
    <mergeCell ref="A127:K127"/>
    <mergeCell ref="A152:K152"/>
  </mergeCells>
  <conditionalFormatting sqref="D1">
    <cfRule type="containsText" dxfId="3" priority="1" operator="containsText" text="Admitted">
      <formula>NOT(ISERROR(SEARCH(("Admitted"),(D1))))</formula>
    </cfRule>
  </conditionalFormatting>
  <conditionalFormatting sqref="E157:F157">
    <cfRule type="containsText" dxfId="7" priority="2" operator="containsText" text="Yes">
      <formula>NOT(ISERROR(SEARCH(("Yes"),(E157))))</formula>
    </cfRule>
  </conditionalFormatting>
  <conditionalFormatting sqref="E20:F23 E32:F32 E46:F47 E70:F76 E98:F98 E100:F100 E112:F112 E122:F123 E147:F148 E150:F151 E156:F157 E160:F160 E172:F172 E192:F192 E195:F197 E203:F208 E215:F215 E218:F220">
    <cfRule type="containsText" dxfId="1" priority="3" operator="containsText" text="Yes">
      <formula>NOT(ISERROR(SEARCH(("Yes"),(E20))))</formula>
    </cfRule>
  </conditionalFormatting>
  <conditionalFormatting sqref="E32:F32 E192:F192 E219:F220">
    <cfRule type="containsText" dxfId="1" priority="4" operator="containsText" text="Yes">
      <formula>NOT(ISERROR(SEARCH(("Yes"),(E32))))</formula>
    </cfRule>
  </conditionalFormatting>
  <conditionalFormatting sqref="E1:F1 E3:F26 E28:F51 E53:F76 E78:F101 E103:F126 E128:F151 E153:F176 E178:F201 E203:F208 E210:F1000 AC103:AC104 AC210">
    <cfRule type="containsText" dxfId="1" priority="5" operator="containsText" text="yes">
      <formula>NOT(ISERROR(SEARCH(("yes"),(E1))))</formula>
    </cfRule>
  </conditionalFormatting>
  <conditionalFormatting sqref="C1:D1 C3:D26 C28:D51 C53:D76 C78:D101 C103:D126 C128:D151 C153:D176 C178:D201 C203:D208 C210:D1000 E92:F93 E159:F160 AB103:AB104 AB210">
    <cfRule type="containsText" dxfId="2" priority="6" operator="containsText" text="offered">
      <formula>NOT(ISERROR(SEARCH(("offered"),(C1))))</formula>
    </cfRule>
  </conditionalFormatting>
  <dataValidations>
    <dataValidation type="list" allowBlank="1" sqref="Q20:Q23 Q25:Q26 Q46:Q47 Q50:Q51 Q71:Q76 Q98:Q101 Q122:Q123 Q147:Q148 Q150:Q151 Q172:Q174 Q195:Q200 Q202:Q209 Q215">
      <formula1>"F3B,F3I,F3S,F3V,F3N,F3H,F3C,F3M,Ftots,New,Returning"</formula1>
    </dataValidation>
    <dataValidation type="list" allowBlank="1" sqref="Q194">
      <formula1>"2B,2I,2S,2V,2N,2H,2C,2M,New,Returning"</formula1>
    </dataValidation>
    <dataValidation type="list" allowBlank="1" showErrorMessage="1" sqref="G20:G23 G46:G47 G71:G74 G98 G100 G122:G123 G147:G148 G172 G195:G197 G203:G207">
      <formula1>"0.5,1"</formula1>
    </dataValidation>
    <dataValidation type="list" allowBlank="1" showErrorMessage="1" sqref="D3:D26 D28:D51 D53:D76 D78:D101 D103:D126 D128:D151 D153:D176 D178:D201 D203:D208 D210:D954">
      <formula1>"Yes,No"</formula1>
    </dataValidation>
    <dataValidation type="list" allowBlank="1" sqref="T2:T123 T127:T200 T203:T204 T206:T207 T210:T226">
      <formula1>'Drop down list'!$H$2:$H$63</formula1>
    </dataValidation>
    <dataValidation type="list" allowBlank="1" showErrorMessage="1" sqref="M2:M123 M127:M200 M203:M207 M210:M226">
      <formula1>"M,F"</formula1>
    </dataValidation>
    <dataValidation type="list" allowBlank="1" sqref="G3:G19 G24:G26 G28:G45 G48:G51 G53:G70 G75:G76 G78:G97 G99 G101 G103:G121 G124:G126 G128:G146 G149:G151 G153:G171 G173:G176 G178:G194 G198:G200 G210:G226">
      <formula1>"1"</formula1>
    </dataValidation>
    <dataValidation type="list" allowBlank="1" sqref="P2:P19 P27:P45 P48:P49 P52:P70 P77:P95 P102:P119 P121 P127:P146 P149 P152:P169 P171 P177:P194 P210:P211 P213:P214 P216:P226">
      <formula1>'Drop down list'!$C$2:$C$116</formula1>
    </dataValidation>
    <dataValidation type="list" allowBlank="1" showErrorMessage="1" sqref="V2:V19 E3:F26 V27:V45 V48:V49 E28:F51 V52:V70 E53:F76 V77:V95 E78:F101 V102:V119 V121 E103:F126 V127:V146 V149 E128:F151 V152:V171 E153:F176 V175:V194 E178:F200 E203:F207 V210:V214 E210:F226 V216:V226">
      <formula1>"Yes"</formula1>
    </dataValidation>
    <dataValidation type="list" allowBlank="1" showErrorMessage="1" sqref="U2:U23 U26:U49 U52:U119 U121:U123 U127:U173 U177:U200 U210:U211 U213:U214 U216:U226">
      <formula1>'Drop down list'!$E$2:$E$4</formula1>
    </dataValidation>
    <dataValidation type="list" allowBlank="1" showErrorMessage="1" sqref="N2:N123 N127:N200 N203:N207 N210:N226">
      <formula1>"Dalat,Hanoi,Hue,Saigon"</formula1>
    </dataValidation>
    <dataValidation type="list" allowBlank="1" sqref="Q2:Q19 Q24 Q27:Q45 Q48:Q49 Q52:Q70 Q77:Q97 Q102:Q121 Q127:Q146 Q149 Q152:Q171 Q175:Q193 Q201 Q210:Q214 Q216:Q954">
      <formula1>"3B,3I,3S,3V,3N,3H,3C,3M,New,Returning"</formula1>
    </dataValidation>
    <dataValidation type="list" allowBlank="1" sqref="P20:P26 P46:P47 P50:P51 P71:P76 P96:P101 P120 P122:P123 P147:P148 P150:P151 P170 P172:P176 P195:P200 P203:P207 P212 P215">
      <formula1>'Drop down list'!$C$2:$C$100</formula1>
    </dataValidation>
    <dataValidation type="list" allowBlank="1" sqref="C203:C207">
      <formula1>'Drop down list'!$N$2:$N$3</formula1>
    </dataValidation>
  </dataValidations>
  <printOptions/>
  <pageMargins bottom="0.75" footer="0.0" header="0.0" left="0.7" right="0.7" top="0.75"/>
  <pageSetup fitToHeight="0"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1.0" ySplit="1.0" topLeftCell="L2" activePane="bottomRight" state="frozen"/>
      <selection activeCell="L1" sqref="L1" pane="topRight"/>
      <selection activeCell="A2" sqref="A2" pane="bottomLeft"/>
      <selection activeCell="L2" sqref="L2" pane="bottomRight"/>
    </sheetView>
  </sheetViews>
  <sheetFormatPr customHeight="1" defaultColWidth="14.43" defaultRowHeight="15.0"/>
  <cols>
    <col customWidth="1" min="1" max="1" width="7.43"/>
    <col customWidth="1" min="2" max="2" width="8.57"/>
    <col customWidth="1" min="3" max="3" width="11.57"/>
    <col customWidth="1" min="4" max="4" width="9.71"/>
    <col customWidth="1" min="5" max="5" width="11.14"/>
    <col customWidth="1" min="6" max="6" width="9.57"/>
    <col customWidth="1" min="7" max="7" width="7.0"/>
    <col customWidth="1" min="8" max="8" width="15.14"/>
    <col customWidth="1" min="9" max="9" width="11.57"/>
    <col customWidth="1" min="10" max="10" width="21.0"/>
    <col customWidth="1" min="11" max="11" width="33.0"/>
    <col customWidth="1" min="12" max="12" width="11.0"/>
    <col customWidth="1" min="13" max="13" width="7.43"/>
    <col customWidth="1" min="14" max="14" width="9.0"/>
    <col customWidth="1" min="15" max="15" width="13.0"/>
    <col customWidth="1" min="16" max="16" width="16.14"/>
    <col customWidth="1" min="17" max="17" width="11.0"/>
    <col customWidth="1" min="18" max="18" width="25.57"/>
    <col customWidth="1" min="19" max="19" width="19.57"/>
    <col customWidth="1" min="20" max="20" width="9.43"/>
    <col customWidth="1" min="21" max="21" width="11.43"/>
    <col customWidth="1" min="22" max="22" width="15.71"/>
    <col customWidth="1" min="23" max="23" width="10.29"/>
    <col customWidth="1" min="24" max="24" width="15.43"/>
    <col customWidth="1" min="25" max="29" width="42.43"/>
    <col customWidth="1" min="30" max="30" width="42.14"/>
    <col customWidth="1" min="31" max="31" width="55.43"/>
    <col customWidth="1" min="32" max="32" width="73.57"/>
    <col customWidth="1" min="34" max="63" width="8.71"/>
  </cols>
  <sheetData>
    <row r="1">
      <c r="A1" s="143" t="s">
        <v>3</v>
      </c>
      <c r="B1" s="143" t="s">
        <v>304</v>
      </c>
      <c r="C1" s="143" t="s">
        <v>141</v>
      </c>
      <c r="D1" s="144" t="s">
        <v>305</v>
      </c>
      <c r="E1" s="143" t="s">
        <v>306</v>
      </c>
      <c r="F1" s="143" t="s">
        <v>307</v>
      </c>
      <c r="G1" s="713" t="s">
        <v>308</v>
      </c>
      <c r="H1" s="325" t="s">
        <v>309</v>
      </c>
      <c r="I1" s="325" t="s">
        <v>310</v>
      </c>
      <c r="J1" s="143" t="s">
        <v>311</v>
      </c>
      <c r="K1" s="328" t="s">
        <v>312</v>
      </c>
      <c r="L1" s="326" t="s">
        <v>314</v>
      </c>
      <c r="M1" s="143" t="s">
        <v>315</v>
      </c>
      <c r="N1" s="143" t="s">
        <v>316</v>
      </c>
      <c r="O1" s="143" t="s">
        <v>317</v>
      </c>
      <c r="P1" s="143" t="s">
        <v>318</v>
      </c>
      <c r="Q1" s="143" t="s">
        <v>3339</v>
      </c>
      <c r="R1" s="143" t="s">
        <v>322</v>
      </c>
      <c r="S1" s="143" t="s">
        <v>524</v>
      </c>
      <c r="T1" s="143" t="s">
        <v>5</v>
      </c>
      <c r="U1" s="143" t="s">
        <v>4</v>
      </c>
      <c r="V1" s="872" t="s">
        <v>1514</v>
      </c>
      <c r="W1" s="872" t="s">
        <v>1515</v>
      </c>
      <c r="X1" s="872" t="s">
        <v>1516</v>
      </c>
      <c r="Y1" s="145" t="s">
        <v>324</v>
      </c>
      <c r="Z1" s="145" t="s">
        <v>325</v>
      </c>
      <c r="AA1" s="145" t="s">
        <v>525</v>
      </c>
      <c r="AB1" s="145" t="s">
        <v>1517</v>
      </c>
      <c r="AC1" s="143" t="s">
        <v>2184</v>
      </c>
      <c r="AD1" s="143" t="s">
        <v>2185</v>
      </c>
      <c r="AE1" s="143" t="s">
        <v>4561</v>
      </c>
      <c r="AF1" s="143" t="s">
        <v>2186</v>
      </c>
      <c r="AG1" s="873"/>
      <c r="AH1" s="874"/>
      <c r="AI1" s="874"/>
      <c r="AJ1" s="874"/>
      <c r="AK1" s="874"/>
      <c r="AL1" s="874"/>
      <c r="AM1" s="874"/>
      <c r="AN1" s="874"/>
      <c r="AO1" s="874"/>
      <c r="AP1" s="874"/>
      <c r="AQ1" s="874"/>
      <c r="AR1" s="874"/>
      <c r="AS1" s="874"/>
      <c r="AT1" s="874"/>
      <c r="AU1" s="874"/>
      <c r="AV1" s="874"/>
      <c r="AW1" s="874"/>
      <c r="AX1" s="874"/>
      <c r="AY1" s="874"/>
      <c r="AZ1" s="874"/>
      <c r="BA1" s="874"/>
      <c r="BB1" s="874"/>
      <c r="BC1" s="874"/>
      <c r="BD1" s="874"/>
      <c r="BE1" s="874"/>
      <c r="BF1" s="874"/>
      <c r="BG1" s="874"/>
      <c r="BH1" s="874"/>
      <c r="BI1" s="874"/>
      <c r="BJ1" s="874"/>
      <c r="BK1" s="874"/>
    </row>
    <row r="2" ht="14.25" customHeight="1">
      <c r="A2" s="875" t="s">
        <v>5768</v>
      </c>
      <c r="B2" s="25"/>
      <c r="C2" s="25"/>
      <c r="D2" s="25"/>
      <c r="E2" s="25"/>
      <c r="F2" s="25"/>
      <c r="G2" s="25"/>
      <c r="H2" s="25"/>
      <c r="I2" s="25"/>
      <c r="J2" s="25"/>
      <c r="K2" s="26"/>
      <c r="L2" s="876"/>
      <c r="M2" s="877"/>
      <c r="N2" s="877"/>
      <c r="O2" s="876"/>
      <c r="P2" s="877"/>
      <c r="Q2" s="877"/>
      <c r="R2" s="877"/>
      <c r="S2" s="877"/>
      <c r="T2" s="877"/>
      <c r="U2" s="877"/>
      <c r="V2" s="878"/>
      <c r="W2" s="878"/>
      <c r="X2" s="878"/>
      <c r="Y2" s="877"/>
      <c r="Z2" s="877"/>
      <c r="AA2" s="877"/>
      <c r="AB2" s="877"/>
      <c r="AC2" s="877"/>
      <c r="AD2" s="877"/>
      <c r="AE2" s="877"/>
      <c r="AF2" s="877"/>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row>
    <row r="3" ht="22.5" customHeight="1">
      <c r="A3" s="268">
        <v>1.0</v>
      </c>
      <c r="B3" s="268">
        <v>6.0</v>
      </c>
      <c r="C3" s="268" t="s">
        <v>271</v>
      </c>
      <c r="D3" s="268"/>
      <c r="E3" s="268"/>
      <c r="F3" s="268"/>
      <c r="G3" s="723">
        <v>1.0</v>
      </c>
      <c r="H3" s="267" t="s">
        <v>5769</v>
      </c>
      <c r="I3" s="267" t="s">
        <v>5770</v>
      </c>
      <c r="J3" s="268" t="s">
        <v>2099</v>
      </c>
      <c r="K3" s="268" t="s">
        <v>5771</v>
      </c>
      <c r="L3" s="269">
        <v>42263.0</v>
      </c>
      <c r="M3" s="268" t="s">
        <v>350</v>
      </c>
      <c r="N3" s="268" t="s">
        <v>151</v>
      </c>
      <c r="O3" s="269">
        <v>44426.0</v>
      </c>
      <c r="P3" s="268" t="s">
        <v>133</v>
      </c>
      <c r="Q3" s="268" t="s">
        <v>254</v>
      </c>
      <c r="R3" s="268"/>
      <c r="S3" s="268"/>
      <c r="T3" s="268" t="s">
        <v>11</v>
      </c>
      <c r="U3" s="268" t="s">
        <v>15</v>
      </c>
      <c r="V3" s="268"/>
      <c r="W3" s="268" t="s">
        <v>5772</v>
      </c>
      <c r="X3" s="268" t="s">
        <v>5773</v>
      </c>
      <c r="Y3" s="173" t="s">
        <v>5774</v>
      </c>
      <c r="Z3" s="173" t="s">
        <v>5775</v>
      </c>
      <c r="AA3" s="173" t="s">
        <v>5776</v>
      </c>
      <c r="AB3" s="173" t="s">
        <v>5777</v>
      </c>
      <c r="AC3" s="268"/>
      <c r="AD3" s="268"/>
      <c r="AE3" s="268"/>
      <c r="AF3" s="268"/>
      <c r="AG3" s="879"/>
      <c r="AH3" s="879"/>
      <c r="AI3" s="879"/>
      <c r="AJ3" s="879"/>
      <c r="AK3" s="879"/>
      <c r="AL3" s="879"/>
      <c r="AM3" s="879"/>
      <c r="AN3" s="879"/>
      <c r="AO3" s="879"/>
      <c r="AP3" s="879"/>
      <c r="AQ3" s="879"/>
      <c r="AR3" s="879"/>
      <c r="AS3" s="879"/>
      <c r="AT3" s="879"/>
      <c r="AU3" s="879"/>
      <c r="AV3" s="879"/>
      <c r="AW3" s="879"/>
      <c r="AX3" s="879"/>
      <c r="AY3" s="879"/>
      <c r="AZ3" s="879"/>
      <c r="BA3" s="879"/>
      <c r="BB3" s="879"/>
      <c r="BC3" s="879"/>
      <c r="BD3" s="879"/>
      <c r="BE3" s="879"/>
      <c r="BF3" s="879"/>
      <c r="BG3" s="879"/>
      <c r="BH3" s="879"/>
      <c r="BI3" s="879"/>
      <c r="BJ3" s="879"/>
      <c r="BK3" s="879"/>
    </row>
    <row r="4" ht="22.5" customHeight="1">
      <c r="A4" s="268">
        <v>2.0</v>
      </c>
      <c r="B4" s="268">
        <v>6.0</v>
      </c>
      <c r="C4" s="268" t="s">
        <v>271</v>
      </c>
      <c r="D4" s="268"/>
      <c r="E4" s="268"/>
      <c r="F4" s="268"/>
      <c r="G4" s="723">
        <v>1.0</v>
      </c>
      <c r="H4" s="267" t="s">
        <v>5778</v>
      </c>
      <c r="I4" s="267" t="s">
        <v>5779</v>
      </c>
      <c r="J4" s="268" t="s">
        <v>5780</v>
      </c>
      <c r="K4" s="268" t="s">
        <v>5781</v>
      </c>
      <c r="L4" s="269">
        <v>42590.0</v>
      </c>
      <c r="M4" s="268" t="s">
        <v>350</v>
      </c>
      <c r="N4" s="268" t="s">
        <v>151</v>
      </c>
      <c r="O4" s="269">
        <v>44627.0</v>
      </c>
      <c r="P4" s="268" t="s">
        <v>109</v>
      </c>
      <c r="Q4" s="268" t="s">
        <v>254</v>
      </c>
      <c r="R4" s="268"/>
      <c r="S4" s="268"/>
      <c r="T4" s="268" t="s">
        <v>11</v>
      </c>
      <c r="U4" s="268" t="s">
        <v>15</v>
      </c>
      <c r="V4" s="268"/>
      <c r="W4" s="268" t="s">
        <v>5773</v>
      </c>
      <c r="X4" s="268" t="s">
        <v>5782</v>
      </c>
      <c r="Y4" s="173" t="s">
        <v>5783</v>
      </c>
      <c r="Z4" s="173" t="s">
        <v>5784</v>
      </c>
      <c r="AA4" s="173" t="s">
        <v>5785</v>
      </c>
      <c r="AB4" s="173" t="s">
        <v>5786</v>
      </c>
      <c r="AC4" s="268"/>
      <c r="AD4" s="268"/>
      <c r="AE4" s="268"/>
      <c r="AF4" s="268"/>
      <c r="AG4" s="510"/>
      <c r="AH4" s="510"/>
      <c r="AI4" s="510"/>
      <c r="AJ4" s="510"/>
      <c r="AK4" s="510"/>
      <c r="AL4" s="510"/>
      <c r="AM4" s="510"/>
      <c r="AN4" s="510"/>
      <c r="AO4" s="510"/>
      <c r="AP4" s="510"/>
      <c r="AQ4" s="510"/>
      <c r="AR4" s="510"/>
      <c r="AS4" s="510"/>
      <c r="AT4" s="510"/>
      <c r="AU4" s="510"/>
      <c r="AV4" s="510"/>
      <c r="AW4" s="510"/>
      <c r="AX4" s="510"/>
      <c r="AY4" s="510"/>
      <c r="AZ4" s="510"/>
      <c r="BA4" s="510"/>
      <c r="BB4" s="510"/>
      <c r="BC4" s="510"/>
      <c r="BD4" s="510"/>
      <c r="BE4" s="510"/>
      <c r="BF4" s="510"/>
      <c r="BG4" s="510"/>
      <c r="BH4" s="510"/>
      <c r="BI4" s="510"/>
      <c r="BJ4" s="510"/>
      <c r="BK4" s="510"/>
    </row>
    <row r="5" ht="22.5" customHeight="1">
      <c r="A5" s="268">
        <v>3.0</v>
      </c>
      <c r="B5" s="268">
        <v>6.0</v>
      </c>
      <c r="C5" s="268" t="s">
        <v>271</v>
      </c>
      <c r="D5" s="268"/>
      <c r="E5" s="268"/>
      <c r="F5" s="268"/>
      <c r="G5" s="723">
        <v>1.0</v>
      </c>
      <c r="H5" s="267" t="s">
        <v>5787</v>
      </c>
      <c r="I5" s="267" t="s">
        <v>5788</v>
      </c>
      <c r="J5" s="268" t="s">
        <v>463</v>
      </c>
      <c r="K5" s="268" t="s">
        <v>5789</v>
      </c>
      <c r="L5" s="269">
        <v>42400.0</v>
      </c>
      <c r="M5" s="268" t="s">
        <v>338</v>
      </c>
      <c r="N5" s="268" t="s">
        <v>152</v>
      </c>
      <c r="O5" s="269">
        <v>43334.0</v>
      </c>
      <c r="P5" s="268" t="s">
        <v>133</v>
      </c>
      <c r="Q5" s="268" t="s">
        <v>254</v>
      </c>
      <c r="R5" s="268" t="s">
        <v>561</v>
      </c>
      <c r="S5" s="268"/>
      <c r="T5" s="268" t="s">
        <v>11</v>
      </c>
      <c r="U5" s="268" t="s">
        <v>15</v>
      </c>
      <c r="V5" s="268"/>
      <c r="W5" s="268" t="s">
        <v>5790</v>
      </c>
      <c r="X5" s="268" t="s">
        <v>5791</v>
      </c>
      <c r="Y5" s="173" t="s">
        <v>5792</v>
      </c>
      <c r="Z5" s="173" t="s">
        <v>5793</v>
      </c>
      <c r="AA5" s="173" t="s">
        <v>5794</v>
      </c>
      <c r="AB5" s="173" t="s">
        <v>5795</v>
      </c>
      <c r="AC5" s="268" t="s">
        <v>5796</v>
      </c>
      <c r="AD5" s="268" t="s">
        <v>5797</v>
      </c>
      <c r="AE5" s="268" t="s">
        <v>5798</v>
      </c>
      <c r="AF5" s="268"/>
      <c r="AG5" s="510"/>
      <c r="AH5" s="510"/>
      <c r="AI5" s="510"/>
      <c r="AJ5" s="510"/>
      <c r="AK5" s="510"/>
      <c r="AL5" s="510"/>
      <c r="AM5" s="510"/>
      <c r="AN5" s="510"/>
      <c r="AO5" s="510"/>
      <c r="AP5" s="510"/>
      <c r="AQ5" s="510"/>
      <c r="AR5" s="510"/>
      <c r="AS5" s="510"/>
      <c r="AT5" s="510"/>
      <c r="AU5" s="510"/>
      <c r="AV5" s="510"/>
      <c r="AW5" s="510"/>
      <c r="AX5" s="510"/>
      <c r="AY5" s="510"/>
      <c r="AZ5" s="510"/>
      <c r="BA5" s="510"/>
      <c r="BB5" s="510"/>
      <c r="BC5" s="510"/>
      <c r="BD5" s="510"/>
      <c r="BE5" s="510"/>
      <c r="BF5" s="510"/>
      <c r="BG5" s="510"/>
      <c r="BH5" s="510"/>
      <c r="BI5" s="510"/>
      <c r="BJ5" s="510"/>
      <c r="BK5" s="510"/>
    </row>
    <row r="6" ht="22.5" customHeight="1">
      <c r="A6" s="268">
        <v>4.0</v>
      </c>
      <c r="B6" s="268">
        <v>6.0</v>
      </c>
      <c r="C6" s="268" t="s">
        <v>271</v>
      </c>
      <c r="D6" s="268"/>
      <c r="E6" s="268"/>
      <c r="F6" s="268"/>
      <c r="G6" s="723">
        <v>1.0</v>
      </c>
      <c r="H6" s="267" t="s">
        <v>5799</v>
      </c>
      <c r="I6" s="267" t="s">
        <v>5800</v>
      </c>
      <c r="J6" s="268" t="s">
        <v>3117</v>
      </c>
      <c r="K6" s="268" t="s">
        <v>5801</v>
      </c>
      <c r="L6" s="269">
        <v>42547.0</v>
      </c>
      <c r="M6" s="268" t="s">
        <v>350</v>
      </c>
      <c r="N6" s="268" t="s">
        <v>151</v>
      </c>
      <c r="O6" s="269">
        <v>43334.0</v>
      </c>
      <c r="P6" s="268" t="s">
        <v>60</v>
      </c>
      <c r="Q6" s="268" t="s">
        <v>256</v>
      </c>
      <c r="R6" s="268"/>
      <c r="S6" s="268"/>
      <c r="T6" s="268" t="s">
        <v>11</v>
      </c>
      <c r="U6" s="268" t="s">
        <v>10</v>
      </c>
      <c r="V6" s="268"/>
      <c r="W6" s="468" t="s">
        <v>5802</v>
      </c>
      <c r="X6" s="268" t="s">
        <v>5803</v>
      </c>
      <c r="Y6" s="725" t="s">
        <v>5804</v>
      </c>
      <c r="Z6" s="725" t="s">
        <v>5805</v>
      </c>
      <c r="AA6" s="725" t="s">
        <v>5806</v>
      </c>
      <c r="AB6" s="725" t="s">
        <v>5807</v>
      </c>
      <c r="AC6" s="359" t="s">
        <v>5808</v>
      </c>
      <c r="AD6" s="268" t="s">
        <v>5809</v>
      </c>
      <c r="AE6" s="268" t="s">
        <v>5810</v>
      </c>
      <c r="AF6" s="268"/>
      <c r="AG6" s="510"/>
      <c r="AH6" s="510"/>
      <c r="AI6" s="510"/>
      <c r="AJ6" s="510"/>
      <c r="AK6" s="510"/>
      <c r="AL6" s="510"/>
      <c r="AM6" s="510"/>
      <c r="AN6" s="510"/>
      <c r="AO6" s="510"/>
      <c r="AP6" s="510"/>
      <c r="AQ6" s="510"/>
      <c r="AR6" s="510"/>
      <c r="AS6" s="510"/>
      <c r="AT6" s="510"/>
      <c r="AU6" s="510"/>
      <c r="AV6" s="510"/>
      <c r="AW6" s="510"/>
      <c r="AX6" s="510"/>
      <c r="AY6" s="510"/>
      <c r="AZ6" s="510"/>
      <c r="BA6" s="510"/>
      <c r="BB6" s="510"/>
      <c r="BC6" s="510"/>
      <c r="BD6" s="510"/>
      <c r="BE6" s="510"/>
      <c r="BF6" s="510"/>
      <c r="BG6" s="510"/>
      <c r="BH6" s="510"/>
      <c r="BI6" s="510"/>
      <c r="BJ6" s="510"/>
      <c r="BK6" s="510"/>
    </row>
    <row r="7" ht="22.5" customHeight="1">
      <c r="A7" s="268">
        <v>5.0</v>
      </c>
      <c r="B7" s="268">
        <v>6.0</v>
      </c>
      <c r="C7" s="268" t="s">
        <v>271</v>
      </c>
      <c r="D7" s="268"/>
      <c r="E7" s="268"/>
      <c r="F7" s="268"/>
      <c r="G7" s="723">
        <v>1.0</v>
      </c>
      <c r="H7" s="267" t="s">
        <v>5811</v>
      </c>
      <c r="I7" s="267" t="s">
        <v>5812</v>
      </c>
      <c r="J7" s="268" t="s">
        <v>418</v>
      </c>
      <c r="K7" s="268" t="s">
        <v>5813</v>
      </c>
      <c r="L7" s="269">
        <v>42294.0</v>
      </c>
      <c r="M7" s="268" t="s">
        <v>350</v>
      </c>
      <c r="N7" s="268" t="s">
        <v>151</v>
      </c>
      <c r="O7" s="269">
        <v>43038.0</v>
      </c>
      <c r="P7" s="268" t="s">
        <v>133</v>
      </c>
      <c r="Q7" s="268" t="s">
        <v>260</v>
      </c>
      <c r="R7" s="268" t="s">
        <v>5814</v>
      </c>
      <c r="S7" s="268"/>
      <c r="T7" s="268" t="s">
        <v>11</v>
      </c>
      <c r="U7" s="268" t="s">
        <v>15</v>
      </c>
      <c r="V7" s="268"/>
      <c r="W7" s="268" t="s">
        <v>5815</v>
      </c>
      <c r="X7" s="268" t="s">
        <v>5816</v>
      </c>
      <c r="Y7" s="173" t="s">
        <v>5817</v>
      </c>
      <c r="Z7" s="173" t="s">
        <v>5818</v>
      </c>
      <c r="AA7" s="173" t="s">
        <v>5819</v>
      </c>
      <c r="AB7" s="173" t="s">
        <v>5820</v>
      </c>
      <c r="AC7" s="268" t="s">
        <v>5821</v>
      </c>
      <c r="AD7" s="268" t="s">
        <v>5822</v>
      </c>
      <c r="AE7" s="268" t="s">
        <v>5823</v>
      </c>
      <c r="AF7" s="268"/>
      <c r="AG7" s="510"/>
      <c r="AH7" s="510"/>
      <c r="AI7" s="510"/>
      <c r="AJ7" s="510"/>
      <c r="AK7" s="510"/>
      <c r="AL7" s="510"/>
      <c r="AM7" s="510"/>
      <c r="AN7" s="510"/>
      <c r="AO7" s="510"/>
      <c r="AP7" s="510"/>
      <c r="AQ7" s="510"/>
      <c r="AR7" s="510"/>
      <c r="AS7" s="510"/>
      <c r="AT7" s="510"/>
      <c r="AU7" s="510"/>
      <c r="AV7" s="510"/>
      <c r="AW7" s="510"/>
      <c r="AX7" s="510"/>
      <c r="AY7" s="510"/>
      <c r="AZ7" s="510"/>
      <c r="BA7" s="510"/>
      <c r="BB7" s="510"/>
      <c r="BC7" s="510"/>
      <c r="BD7" s="510"/>
      <c r="BE7" s="510"/>
      <c r="BF7" s="510"/>
      <c r="BG7" s="510"/>
      <c r="BH7" s="510"/>
      <c r="BI7" s="510"/>
      <c r="BJ7" s="510"/>
      <c r="BK7" s="510"/>
    </row>
    <row r="8" ht="22.5" customHeight="1">
      <c r="A8" s="268">
        <v>6.0</v>
      </c>
      <c r="B8" s="268">
        <v>6.0</v>
      </c>
      <c r="C8" s="268" t="s">
        <v>271</v>
      </c>
      <c r="D8" s="268"/>
      <c r="E8" s="268"/>
      <c r="F8" s="268"/>
      <c r="G8" s="723">
        <v>1.0</v>
      </c>
      <c r="H8" s="267" t="s">
        <v>5824</v>
      </c>
      <c r="I8" s="267" t="s">
        <v>5825</v>
      </c>
      <c r="J8" s="268" t="s">
        <v>573</v>
      </c>
      <c r="K8" s="268" t="s">
        <v>5826</v>
      </c>
      <c r="L8" s="269">
        <v>42525.0</v>
      </c>
      <c r="M8" s="268" t="s">
        <v>350</v>
      </c>
      <c r="N8" s="268" t="s">
        <v>152</v>
      </c>
      <c r="O8" s="269">
        <v>43703.0</v>
      </c>
      <c r="P8" s="268" t="s">
        <v>53</v>
      </c>
      <c r="Q8" s="268" t="s">
        <v>260</v>
      </c>
      <c r="R8" s="268"/>
      <c r="S8" s="268"/>
      <c r="T8" s="268" t="s">
        <v>11</v>
      </c>
      <c r="U8" s="268" t="s">
        <v>21</v>
      </c>
      <c r="V8" s="268"/>
      <c r="W8" s="268"/>
      <c r="X8" s="268" t="s">
        <v>5827</v>
      </c>
      <c r="Y8" s="173" t="s">
        <v>5828</v>
      </c>
      <c r="Z8" s="173" t="s">
        <v>5829</v>
      </c>
      <c r="AA8" s="173"/>
      <c r="AB8" s="173" t="s">
        <v>5830</v>
      </c>
      <c r="AC8" s="268" t="s">
        <v>5831</v>
      </c>
      <c r="AD8" s="268" t="s">
        <v>5832</v>
      </c>
      <c r="AE8" s="268"/>
      <c r="AF8" s="268"/>
      <c r="AG8" s="510"/>
      <c r="AH8" s="510"/>
      <c r="AI8" s="510"/>
      <c r="AJ8" s="510"/>
      <c r="AK8" s="510"/>
      <c r="AL8" s="510"/>
      <c r="AM8" s="510"/>
      <c r="AN8" s="510"/>
      <c r="AO8" s="510"/>
      <c r="AP8" s="510"/>
      <c r="AQ8" s="510"/>
      <c r="AR8" s="510"/>
      <c r="AS8" s="510"/>
      <c r="AT8" s="510"/>
      <c r="AU8" s="510"/>
      <c r="AV8" s="510"/>
      <c r="AW8" s="510"/>
      <c r="AX8" s="510"/>
      <c r="AY8" s="510"/>
      <c r="AZ8" s="510"/>
      <c r="BA8" s="510"/>
      <c r="BB8" s="510"/>
      <c r="BC8" s="510"/>
      <c r="BD8" s="510"/>
      <c r="BE8" s="510"/>
      <c r="BF8" s="510"/>
      <c r="BG8" s="510"/>
      <c r="BH8" s="510"/>
      <c r="BI8" s="510"/>
      <c r="BJ8" s="510"/>
      <c r="BK8" s="510"/>
    </row>
    <row r="9" ht="22.5" customHeight="1">
      <c r="A9" s="268">
        <v>7.0</v>
      </c>
      <c r="B9" s="268">
        <v>6.0</v>
      </c>
      <c r="C9" s="268" t="s">
        <v>271</v>
      </c>
      <c r="D9" s="268"/>
      <c r="E9" s="268"/>
      <c r="F9" s="268"/>
      <c r="G9" s="723">
        <v>1.0</v>
      </c>
      <c r="H9" s="267" t="s">
        <v>5833</v>
      </c>
      <c r="I9" s="267" t="s">
        <v>5834</v>
      </c>
      <c r="J9" s="268" t="s">
        <v>5835</v>
      </c>
      <c r="K9" s="268" t="s">
        <v>5836</v>
      </c>
      <c r="L9" s="269">
        <v>42597.0</v>
      </c>
      <c r="M9" s="268" t="s">
        <v>350</v>
      </c>
      <c r="N9" s="268" t="s">
        <v>152</v>
      </c>
      <c r="O9" s="269">
        <v>44790.0</v>
      </c>
      <c r="P9" s="268" t="s">
        <v>66</v>
      </c>
      <c r="Q9" s="268" t="s">
        <v>260</v>
      </c>
      <c r="R9" s="268"/>
      <c r="S9" s="268"/>
      <c r="T9" s="268" t="s">
        <v>11</v>
      </c>
      <c r="U9" s="268" t="s">
        <v>21</v>
      </c>
      <c r="V9" s="268"/>
      <c r="W9" s="268"/>
      <c r="X9" s="268"/>
      <c r="Y9" s="173" t="s">
        <v>5837</v>
      </c>
      <c r="Z9" s="173" t="s">
        <v>5838</v>
      </c>
      <c r="AA9" s="173" t="s">
        <v>5839</v>
      </c>
      <c r="AB9" s="173"/>
      <c r="AC9" s="268"/>
      <c r="AD9" s="268"/>
      <c r="AE9" s="268"/>
      <c r="AF9" s="268"/>
      <c r="AG9" s="510"/>
      <c r="AH9" s="510"/>
      <c r="AI9" s="510"/>
      <c r="AJ9" s="510"/>
      <c r="AK9" s="510"/>
      <c r="AL9" s="510"/>
      <c r="AM9" s="510"/>
      <c r="AN9" s="510"/>
      <c r="AO9" s="510"/>
      <c r="AP9" s="510"/>
      <c r="AQ9" s="510"/>
      <c r="AR9" s="510"/>
      <c r="AS9" s="510"/>
      <c r="AT9" s="510"/>
      <c r="AU9" s="510"/>
      <c r="AV9" s="510"/>
      <c r="AW9" s="510"/>
      <c r="AX9" s="510"/>
      <c r="AY9" s="510"/>
      <c r="AZ9" s="510"/>
      <c r="BA9" s="510"/>
      <c r="BB9" s="510"/>
      <c r="BC9" s="510"/>
      <c r="BD9" s="510"/>
      <c r="BE9" s="510"/>
      <c r="BF9" s="510"/>
      <c r="BG9" s="510"/>
      <c r="BH9" s="510"/>
      <c r="BI9" s="510"/>
      <c r="BJ9" s="510"/>
      <c r="BK9" s="510"/>
    </row>
    <row r="10" ht="22.5" customHeight="1">
      <c r="A10" s="268">
        <v>8.0</v>
      </c>
      <c r="B10" s="268">
        <v>6.0</v>
      </c>
      <c r="C10" s="268" t="s">
        <v>271</v>
      </c>
      <c r="D10" s="268"/>
      <c r="E10" s="268"/>
      <c r="F10" s="268"/>
      <c r="G10" s="723">
        <v>1.0</v>
      </c>
      <c r="H10" s="267" t="s">
        <v>5840</v>
      </c>
      <c r="I10" s="267" t="s">
        <v>5841</v>
      </c>
      <c r="J10" s="268" t="s">
        <v>336</v>
      </c>
      <c r="K10" s="268" t="s">
        <v>5842</v>
      </c>
      <c r="L10" s="269">
        <v>42541.0</v>
      </c>
      <c r="M10" s="268" t="s">
        <v>350</v>
      </c>
      <c r="N10" s="268" t="s">
        <v>154</v>
      </c>
      <c r="O10" s="269">
        <v>43334.0</v>
      </c>
      <c r="P10" s="268" t="s">
        <v>133</v>
      </c>
      <c r="Q10" s="268" t="s">
        <v>260</v>
      </c>
      <c r="R10" s="268" t="s">
        <v>561</v>
      </c>
      <c r="S10" s="268"/>
      <c r="T10" s="268" t="s">
        <v>26</v>
      </c>
      <c r="U10" s="268" t="s">
        <v>15</v>
      </c>
      <c r="V10" s="268"/>
      <c r="W10" s="268"/>
      <c r="X10" s="268"/>
      <c r="Y10" s="173" t="s">
        <v>5843</v>
      </c>
      <c r="Z10" s="173" t="s">
        <v>5844</v>
      </c>
      <c r="AA10" s="173" t="s">
        <v>5845</v>
      </c>
      <c r="AB10" s="173" t="s">
        <v>5846</v>
      </c>
      <c r="AC10" s="268" t="s">
        <v>5847</v>
      </c>
      <c r="AD10" s="268" t="s">
        <v>5848</v>
      </c>
      <c r="AE10" s="268" t="s">
        <v>5849</v>
      </c>
      <c r="AF10" s="268"/>
      <c r="AG10" s="510"/>
      <c r="AH10" s="510"/>
      <c r="AI10" s="510"/>
      <c r="AJ10" s="510"/>
      <c r="AK10" s="510"/>
      <c r="AL10" s="510"/>
      <c r="AM10" s="510"/>
      <c r="AN10" s="510"/>
      <c r="AO10" s="510"/>
      <c r="AP10" s="510"/>
      <c r="AQ10" s="510"/>
      <c r="AR10" s="510"/>
      <c r="AS10" s="510"/>
      <c r="AT10" s="510"/>
      <c r="AU10" s="510"/>
      <c r="AV10" s="510"/>
      <c r="AW10" s="510"/>
      <c r="AX10" s="510"/>
      <c r="AY10" s="510"/>
      <c r="AZ10" s="510"/>
      <c r="BA10" s="510"/>
      <c r="BB10" s="510"/>
      <c r="BC10" s="510"/>
      <c r="BD10" s="510"/>
      <c r="BE10" s="510"/>
      <c r="BF10" s="510"/>
      <c r="BG10" s="510"/>
      <c r="BH10" s="510"/>
      <c r="BI10" s="510"/>
      <c r="BJ10" s="510"/>
      <c r="BK10" s="510"/>
    </row>
    <row r="11" ht="22.5" customHeight="1">
      <c r="A11" s="268">
        <v>9.0</v>
      </c>
      <c r="B11" s="268">
        <v>6.0</v>
      </c>
      <c r="C11" s="268" t="s">
        <v>271</v>
      </c>
      <c r="D11" s="268"/>
      <c r="E11" s="268"/>
      <c r="F11" s="268"/>
      <c r="G11" s="723">
        <v>1.0</v>
      </c>
      <c r="H11" s="267" t="s">
        <v>5850</v>
      </c>
      <c r="I11" s="267" t="s">
        <v>5851</v>
      </c>
      <c r="J11" s="268" t="s">
        <v>569</v>
      </c>
      <c r="K11" s="268" t="s">
        <v>5852</v>
      </c>
      <c r="L11" s="269">
        <v>42406.0</v>
      </c>
      <c r="M11" s="268" t="s">
        <v>350</v>
      </c>
      <c r="N11" s="268" t="s">
        <v>154</v>
      </c>
      <c r="O11" s="269">
        <v>44566.0</v>
      </c>
      <c r="P11" s="268" t="s">
        <v>115</v>
      </c>
      <c r="Q11" s="268" t="s">
        <v>262</v>
      </c>
      <c r="R11" s="268"/>
      <c r="S11" s="268"/>
      <c r="T11" s="268" t="s">
        <v>11</v>
      </c>
      <c r="U11" s="268" t="s">
        <v>10</v>
      </c>
      <c r="V11" s="268"/>
      <c r="W11" s="268"/>
      <c r="X11" s="268" t="s">
        <v>5790</v>
      </c>
      <c r="Y11" s="173" t="s">
        <v>5853</v>
      </c>
      <c r="Z11" s="173" t="s">
        <v>5854</v>
      </c>
      <c r="AA11" s="173" t="s">
        <v>5855</v>
      </c>
      <c r="AB11" s="173" t="s">
        <v>5856</v>
      </c>
      <c r="AC11" s="268"/>
      <c r="AD11" s="268"/>
      <c r="AE11" s="268"/>
      <c r="AF11" s="268"/>
      <c r="AG11" s="510"/>
      <c r="AH11" s="510"/>
      <c r="AI11" s="510"/>
      <c r="AJ11" s="510"/>
      <c r="AK11" s="510"/>
      <c r="AL11" s="510"/>
      <c r="AM11" s="510"/>
      <c r="AN11" s="510"/>
      <c r="AO11" s="510"/>
      <c r="AP11" s="510"/>
      <c r="AQ11" s="510"/>
      <c r="AR11" s="510"/>
      <c r="AS11" s="510"/>
      <c r="AT11" s="510"/>
      <c r="AU11" s="510"/>
      <c r="AV11" s="510"/>
      <c r="AW11" s="510"/>
      <c r="AX11" s="510"/>
      <c r="AY11" s="510"/>
      <c r="AZ11" s="510"/>
      <c r="BA11" s="510"/>
      <c r="BB11" s="510"/>
      <c r="BC11" s="510"/>
      <c r="BD11" s="510"/>
      <c r="BE11" s="510"/>
      <c r="BF11" s="510"/>
      <c r="BG11" s="510"/>
      <c r="BH11" s="510"/>
      <c r="BI11" s="510"/>
      <c r="BJ11" s="510"/>
      <c r="BK11" s="510"/>
    </row>
    <row r="12" ht="22.5" customHeight="1">
      <c r="A12" s="268">
        <v>10.0</v>
      </c>
      <c r="B12" s="268">
        <v>6.0</v>
      </c>
      <c r="C12" s="268" t="s">
        <v>271</v>
      </c>
      <c r="D12" s="268"/>
      <c r="E12" s="268"/>
      <c r="F12" s="268"/>
      <c r="G12" s="723">
        <v>1.0</v>
      </c>
      <c r="H12" s="267" t="s">
        <v>5857</v>
      </c>
      <c r="I12" s="267" t="s">
        <v>5858</v>
      </c>
      <c r="J12" s="268" t="s">
        <v>4160</v>
      </c>
      <c r="K12" s="268" t="s">
        <v>5859</v>
      </c>
      <c r="L12" s="269">
        <v>42355.0</v>
      </c>
      <c r="M12" s="268" t="s">
        <v>338</v>
      </c>
      <c r="N12" s="268" t="s">
        <v>152</v>
      </c>
      <c r="O12" s="269">
        <v>45301.0</v>
      </c>
      <c r="P12" s="268" t="s">
        <v>98</v>
      </c>
      <c r="Q12" s="268" t="s">
        <v>262</v>
      </c>
      <c r="R12" s="268" t="s">
        <v>5860</v>
      </c>
      <c r="S12" s="268"/>
      <c r="T12" s="268" t="s">
        <v>11</v>
      </c>
      <c r="U12" s="268" t="s">
        <v>10</v>
      </c>
      <c r="V12" s="268"/>
      <c r="W12" s="268"/>
      <c r="X12" s="268"/>
      <c r="Y12" s="173" t="s">
        <v>5861</v>
      </c>
      <c r="Z12" s="173" t="s">
        <v>5862</v>
      </c>
      <c r="AA12" s="173"/>
      <c r="AB12" s="173"/>
      <c r="AC12" s="268"/>
      <c r="AD12" s="268"/>
      <c r="AE12" s="268"/>
      <c r="AF12" s="268"/>
      <c r="AG12" s="510"/>
      <c r="AH12" s="510"/>
      <c r="AI12" s="510"/>
      <c r="AJ12" s="510"/>
      <c r="AK12" s="510"/>
      <c r="AL12" s="510"/>
      <c r="AM12" s="510"/>
      <c r="AN12" s="510"/>
      <c r="AO12" s="510"/>
      <c r="AP12" s="510"/>
      <c r="AQ12" s="510"/>
      <c r="AR12" s="510"/>
      <c r="AS12" s="510"/>
      <c r="AT12" s="510"/>
      <c r="AU12" s="510"/>
      <c r="AV12" s="510"/>
      <c r="AW12" s="510"/>
      <c r="AX12" s="510"/>
      <c r="AY12" s="510"/>
      <c r="AZ12" s="510"/>
      <c r="BA12" s="510"/>
      <c r="BB12" s="510"/>
      <c r="BC12" s="510"/>
      <c r="BD12" s="510"/>
      <c r="BE12" s="510"/>
      <c r="BF12" s="510"/>
      <c r="BG12" s="510"/>
      <c r="BH12" s="510"/>
      <c r="BI12" s="510"/>
      <c r="BJ12" s="510"/>
      <c r="BK12" s="510"/>
    </row>
    <row r="13" ht="22.5" customHeight="1">
      <c r="A13" s="268">
        <v>11.0</v>
      </c>
      <c r="B13" s="268">
        <v>6.0</v>
      </c>
      <c r="C13" s="268" t="s">
        <v>271</v>
      </c>
      <c r="D13" s="268"/>
      <c r="E13" s="268"/>
      <c r="F13" s="268"/>
      <c r="G13" s="723">
        <v>1.0</v>
      </c>
      <c r="H13" s="267" t="s">
        <v>5863</v>
      </c>
      <c r="I13" s="267" t="s">
        <v>5864</v>
      </c>
      <c r="J13" s="268" t="s">
        <v>5865</v>
      </c>
      <c r="K13" s="268" t="s">
        <v>5866</v>
      </c>
      <c r="L13" s="269">
        <v>42356.0</v>
      </c>
      <c r="M13" s="268" t="s">
        <v>338</v>
      </c>
      <c r="N13" s="268" t="s">
        <v>151</v>
      </c>
      <c r="O13" s="269">
        <v>43836.0</v>
      </c>
      <c r="P13" s="268" t="s">
        <v>25</v>
      </c>
      <c r="Q13" s="268" t="s">
        <v>262</v>
      </c>
      <c r="R13" s="268"/>
      <c r="S13" s="268"/>
      <c r="T13" s="268" t="s">
        <v>11</v>
      </c>
      <c r="U13" s="268" t="s">
        <v>21</v>
      </c>
      <c r="V13" s="268"/>
      <c r="W13" s="268" t="s">
        <v>5867</v>
      </c>
      <c r="X13" s="268" t="s">
        <v>5816</v>
      </c>
      <c r="Y13" s="173" t="s">
        <v>5868</v>
      </c>
      <c r="Z13" s="173" t="s">
        <v>5869</v>
      </c>
      <c r="AA13" s="173" t="s">
        <v>5870</v>
      </c>
      <c r="AB13" s="173" t="s">
        <v>5871</v>
      </c>
      <c r="AC13" s="268" t="s">
        <v>5872</v>
      </c>
      <c r="AD13" s="268" t="s">
        <v>5873</v>
      </c>
      <c r="AE13" s="268"/>
      <c r="AF13" s="268"/>
      <c r="AG13" s="510"/>
      <c r="AH13" s="510"/>
      <c r="AI13" s="510"/>
      <c r="AJ13" s="510"/>
      <c r="AK13" s="510"/>
      <c r="AL13" s="510"/>
      <c r="AM13" s="510"/>
      <c r="AN13" s="510"/>
      <c r="AO13" s="510"/>
      <c r="AP13" s="510"/>
      <c r="AQ13" s="510"/>
      <c r="AR13" s="510"/>
      <c r="AS13" s="510"/>
      <c r="AT13" s="510"/>
      <c r="AU13" s="510"/>
      <c r="AV13" s="510"/>
      <c r="AW13" s="510"/>
      <c r="AX13" s="510"/>
      <c r="AY13" s="510"/>
      <c r="AZ13" s="510"/>
      <c r="BA13" s="510"/>
      <c r="BB13" s="510"/>
      <c r="BC13" s="510"/>
      <c r="BD13" s="510"/>
      <c r="BE13" s="510"/>
      <c r="BF13" s="510"/>
      <c r="BG13" s="510"/>
      <c r="BH13" s="510"/>
      <c r="BI13" s="510"/>
      <c r="BJ13" s="510"/>
      <c r="BK13" s="510"/>
    </row>
    <row r="14" ht="22.5" customHeight="1">
      <c r="A14" s="268">
        <v>12.0</v>
      </c>
      <c r="B14" s="268">
        <v>6.0</v>
      </c>
      <c r="C14" s="268" t="s">
        <v>271</v>
      </c>
      <c r="D14" s="268"/>
      <c r="E14" s="268"/>
      <c r="F14" s="268"/>
      <c r="G14" s="723">
        <v>1.0</v>
      </c>
      <c r="H14" s="267" t="s">
        <v>5874</v>
      </c>
      <c r="I14" s="267" t="s">
        <v>5875</v>
      </c>
      <c r="J14" s="268" t="s">
        <v>343</v>
      </c>
      <c r="K14" s="268" t="s">
        <v>5876</v>
      </c>
      <c r="L14" s="269">
        <v>42420.0</v>
      </c>
      <c r="M14" s="268" t="s">
        <v>350</v>
      </c>
      <c r="N14" s="268" t="s">
        <v>151</v>
      </c>
      <c r="O14" s="269">
        <v>43334.0</v>
      </c>
      <c r="P14" s="268" t="s">
        <v>133</v>
      </c>
      <c r="Q14" s="268" t="s">
        <v>262</v>
      </c>
      <c r="R14" s="268"/>
      <c r="S14" s="268"/>
      <c r="T14" s="268" t="s">
        <v>11</v>
      </c>
      <c r="U14" s="268" t="s">
        <v>15</v>
      </c>
      <c r="V14" s="268"/>
      <c r="W14" s="268"/>
      <c r="X14" s="268" t="s">
        <v>5816</v>
      </c>
      <c r="Y14" s="173" t="s">
        <v>5877</v>
      </c>
      <c r="Z14" s="173" t="s">
        <v>5878</v>
      </c>
      <c r="AA14" s="173" t="s">
        <v>5879</v>
      </c>
      <c r="AB14" s="173" t="s">
        <v>5880</v>
      </c>
      <c r="AC14" s="268" t="s">
        <v>5881</v>
      </c>
      <c r="AD14" s="268" t="s">
        <v>5882</v>
      </c>
      <c r="AE14" s="268" t="s">
        <v>5883</v>
      </c>
      <c r="AF14" s="268"/>
      <c r="AG14" s="510"/>
      <c r="AH14" s="510"/>
      <c r="AI14" s="510"/>
      <c r="AJ14" s="510"/>
      <c r="AK14" s="510"/>
      <c r="AL14" s="510"/>
      <c r="AM14" s="510"/>
      <c r="AN14" s="510"/>
      <c r="AO14" s="510"/>
      <c r="AP14" s="510"/>
      <c r="AQ14" s="510"/>
      <c r="AR14" s="510"/>
      <c r="AS14" s="510"/>
      <c r="AT14" s="510"/>
      <c r="AU14" s="510"/>
      <c r="AV14" s="510"/>
      <c r="AW14" s="510"/>
      <c r="AX14" s="510"/>
      <c r="AY14" s="510"/>
      <c r="AZ14" s="510"/>
      <c r="BA14" s="510"/>
      <c r="BB14" s="510"/>
      <c r="BC14" s="510"/>
      <c r="BD14" s="510"/>
      <c r="BE14" s="510"/>
      <c r="BF14" s="510"/>
      <c r="BG14" s="510"/>
      <c r="BH14" s="510"/>
      <c r="BI14" s="510"/>
      <c r="BJ14" s="510"/>
      <c r="BK14" s="510"/>
    </row>
    <row r="15" ht="22.5" customHeight="1">
      <c r="A15" s="268">
        <v>13.0</v>
      </c>
      <c r="B15" s="268">
        <v>6.0</v>
      </c>
      <c r="C15" s="268" t="s">
        <v>271</v>
      </c>
      <c r="D15" s="268"/>
      <c r="E15" s="268"/>
      <c r="F15" s="268" t="s">
        <v>334</v>
      </c>
      <c r="G15" s="723">
        <v>1.0</v>
      </c>
      <c r="H15" s="267" t="s">
        <v>5884</v>
      </c>
      <c r="I15" s="267" t="s">
        <v>5885</v>
      </c>
      <c r="J15" s="268" t="s">
        <v>5886</v>
      </c>
      <c r="K15" s="268" t="s">
        <v>5887</v>
      </c>
      <c r="L15" s="269">
        <v>42510.0</v>
      </c>
      <c r="M15" s="268" t="s">
        <v>338</v>
      </c>
      <c r="N15" s="268" t="s">
        <v>153</v>
      </c>
      <c r="O15" s="269">
        <v>45155.0</v>
      </c>
      <c r="P15" s="268" t="s">
        <v>37</v>
      </c>
      <c r="Q15" s="268" t="s">
        <v>262</v>
      </c>
      <c r="R15" s="268" t="s">
        <v>5888</v>
      </c>
      <c r="S15" s="268" t="s">
        <v>5889</v>
      </c>
      <c r="T15" s="268" t="s">
        <v>11</v>
      </c>
      <c r="U15" s="268" t="s">
        <v>15</v>
      </c>
      <c r="V15" s="268"/>
      <c r="W15" s="268"/>
      <c r="X15" s="268"/>
      <c r="Y15" s="173" t="s">
        <v>5890</v>
      </c>
      <c r="Z15" s="173" t="s">
        <v>5891</v>
      </c>
      <c r="AA15" s="173"/>
      <c r="AB15" s="173"/>
      <c r="AC15" s="268"/>
      <c r="AD15" s="268"/>
      <c r="AE15" s="268"/>
      <c r="AF15" s="268"/>
      <c r="AG15" s="510"/>
      <c r="AH15" s="510"/>
      <c r="AI15" s="510"/>
      <c r="AJ15" s="510"/>
      <c r="AK15" s="510"/>
      <c r="AL15" s="510"/>
      <c r="AM15" s="510"/>
      <c r="AN15" s="510"/>
      <c r="AO15" s="510"/>
      <c r="AP15" s="510"/>
      <c r="AQ15" s="510"/>
      <c r="AR15" s="510"/>
      <c r="AS15" s="510"/>
      <c r="AT15" s="510"/>
      <c r="AU15" s="510"/>
      <c r="AV15" s="510"/>
      <c r="AW15" s="510"/>
      <c r="AX15" s="510"/>
      <c r="AY15" s="510"/>
      <c r="AZ15" s="510"/>
      <c r="BA15" s="510"/>
      <c r="BB15" s="510"/>
      <c r="BC15" s="510"/>
      <c r="BD15" s="510"/>
      <c r="BE15" s="510"/>
      <c r="BF15" s="510"/>
      <c r="BG15" s="510"/>
      <c r="BH15" s="510"/>
      <c r="BI15" s="510"/>
      <c r="BJ15" s="510"/>
      <c r="BK15" s="510"/>
    </row>
    <row r="16" ht="22.5" customHeight="1">
      <c r="A16" s="268">
        <v>14.0</v>
      </c>
      <c r="B16" s="268">
        <v>6.0</v>
      </c>
      <c r="C16" s="268" t="s">
        <v>271</v>
      </c>
      <c r="D16" s="268"/>
      <c r="E16" s="268"/>
      <c r="F16" s="268"/>
      <c r="G16" s="723">
        <v>1.0</v>
      </c>
      <c r="H16" s="267" t="s">
        <v>5892</v>
      </c>
      <c r="I16" s="267" t="s">
        <v>5893</v>
      </c>
      <c r="J16" s="268" t="s">
        <v>1706</v>
      </c>
      <c r="K16" s="268" t="s">
        <v>5894</v>
      </c>
      <c r="L16" s="269">
        <v>42546.0</v>
      </c>
      <c r="M16" s="268" t="s">
        <v>338</v>
      </c>
      <c r="N16" s="268" t="s">
        <v>154</v>
      </c>
      <c r="O16" s="269">
        <v>45301.0</v>
      </c>
      <c r="P16" s="268" t="s">
        <v>9</v>
      </c>
      <c r="Q16" s="268" t="s">
        <v>262</v>
      </c>
      <c r="R16" s="268" t="s">
        <v>5895</v>
      </c>
      <c r="S16" s="268"/>
      <c r="T16" s="268" t="s">
        <v>11</v>
      </c>
      <c r="U16" s="268" t="s">
        <v>21</v>
      </c>
      <c r="V16" s="268" t="s">
        <v>5896</v>
      </c>
      <c r="W16" s="268"/>
      <c r="X16" s="268"/>
      <c r="Y16" s="173" t="s">
        <v>5897</v>
      </c>
      <c r="Z16" s="173" t="s">
        <v>5898</v>
      </c>
      <c r="AA16" s="173"/>
      <c r="AB16" s="173"/>
      <c r="AC16" s="268"/>
      <c r="AD16" s="268"/>
      <c r="AE16" s="268"/>
      <c r="AF16" s="268"/>
      <c r="AG16" s="510"/>
      <c r="AH16" s="510"/>
      <c r="AI16" s="510"/>
      <c r="AJ16" s="510"/>
      <c r="AK16" s="510"/>
      <c r="AL16" s="510"/>
      <c r="AM16" s="510"/>
      <c r="AN16" s="510"/>
      <c r="AO16" s="510"/>
      <c r="AP16" s="510"/>
      <c r="AQ16" s="510"/>
      <c r="AR16" s="510"/>
      <c r="AS16" s="510"/>
      <c r="AT16" s="510"/>
      <c r="AU16" s="510"/>
      <c r="AV16" s="510"/>
      <c r="AW16" s="510"/>
      <c r="AX16" s="510"/>
      <c r="AY16" s="510"/>
      <c r="AZ16" s="510"/>
      <c r="BA16" s="510"/>
      <c r="BB16" s="510"/>
      <c r="BC16" s="510"/>
      <c r="BD16" s="510"/>
      <c r="BE16" s="510"/>
      <c r="BF16" s="510"/>
      <c r="BG16" s="510"/>
      <c r="BH16" s="510"/>
      <c r="BI16" s="510"/>
      <c r="BJ16" s="510"/>
      <c r="BK16" s="510"/>
    </row>
    <row r="17" ht="22.5" customHeight="1">
      <c r="A17" s="268">
        <v>15.0</v>
      </c>
      <c r="B17" s="268">
        <v>6.0</v>
      </c>
      <c r="C17" s="268" t="s">
        <v>271</v>
      </c>
      <c r="D17" s="268"/>
      <c r="E17" s="268"/>
      <c r="F17" s="268" t="s">
        <v>334</v>
      </c>
      <c r="G17" s="723">
        <v>1.0</v>
      </c>
      <c r="H17" s="267" t="s">
        <v>5899</v>
      </c>
      <c r="I17" s="267" t="s">
        <v>5900</v>
      </c>
      <c r="J17" s="268" t="s">
        <v>2035</v>
      </c>
      <c r="K17" s="268" t="s">
        <v>5901</v>
      </c>
      <c r="L17" s="269">
        <v>42517.0</v>
      </c>
      <c r="M17" s="268" t="s">
        <v>350</v>
      </c>
      <c r="N17" s="268" t="s">
        <v>152</v>
      </c>
      <c r="O17" s="269">
        <v>43614.0</v>
      </c>
      <c r="P17" s="268" t="s">
        <v>37</v>
      </c>
      <c r="Q17" s="268" t="s">
        <v>264</v>
      </c>
      <c r="R17" s="268"/>
      <c r="S17" s="268"/>
      <c r="T17" s="268" t="s">
        <v>11</v>
      </c>
      <c r="U17" s="268" t="s">
        <v>10</v>
      </c>
      <c r="V17" s="268"/>
      <c r="W17" s="268" t="s">
        <v>5773</v>
      </c>
      <c r="X17" s="268" t="s">
        <v>5782</v>
      </c>
      <c r="Y17" s="173" t="s">
        <v>5902</v>
      </c>
      <c r="Z17" s="173" t="s">
        <v>5903</v>
      </c>
      <c r="AA17" s="173" t="s">
        <v>5904</v>
      </c>
      <c r="AB17" s="173" t="s">
        <v>5905</v>
      </c>
      <c r="AC17" s="268" t="s">
        <v>5906</v>
      </c>
      <c r="AD17" s="268" t="s">
        <v>5907</v>
      </c>
      <c r="AE17" s="268" t="s">
        <v>5908</v>
      </c>
      <c r="AF17" s="268"/>
      <c r="AG17" s="510"/>
      <c r="AH17" s="510"/>
      <c r="AI17" s="510"/>
      <c r="AJ17" s="510"/>
      <c r="AK17" s="510"/>
      <c r="AL17" s="510"/>
      <c r="AM17" s="510"/>
      <c r="AN17" s="510"/>
      <c r="AO17" s="510"/>
      <c r="AP17" s="510"/>
      <c r="AQ17" s="510"/>
      <c r="AR17" s="510"/>
      <c r="AS17" s="510"/>
      <c r="AT17" s="510"/>
      <c r="AU17" s="510"/>
      <c r="AV17" s="510"/>
      <c r="AW17" s="510"/>
      <c r="AX17" s="510"/>
      <c r="AY17" s="510"/>
      <c r="AZ17" s="510"/>
      <c r="BA17" s="510"/>
      <c r="BB17" s="510"/>
      <c r="BC17" s="510"/>
      <c r="BD17" s="510"/>
      <c r="BE17" s="510"/>
      <c r="BF17" s="510"/>
      <c r="BG17" s="510"/>
      <c r="BH17" s="510"/>
      <c r="BI17" s="510"/>
      <c r="BJ17" s="510"/>
      <c r="BK17" s="510"/>
    </row>
    <row r="18" ht="22.5" customHeight="1">
      <c r="A18" s="268">
        <v>16.0</v>
      </c>
      <c r="B18" s="268">
        <v>6.0</v>
      </c>
      <c r="C18" s="268" t="s">
        <v>271</v>
      </c>
      <c r="D18" s="268"/>
      <c r="E18" s="268"/>
      <c r="F18" s="268"/>
      <c r="G18" s="723">
        <v>1.0</v>
      </c>
      <c r="H18" s="267" t="s">
        <v>5909</v>
      </c>
      <c r="I18" s="267" t="s">
        <v>5910</v>
      </c>
      <c r="J18" s="268" t="s">
        <v>5911</v>
      </c>
      <c r="K18" s="268" t="s">
        <v>5912</v>
      </c>
      <c r="L18" s="269">
        <v>42508.0</v>
      </c>
      <c r="M18" s="268" t="s">
        <v>350</v>
      </c>
      <c r="N18" s="268" t="s">
        <v>153</v>
      </c>
      <c r="O18" s="269">
        <v>45519.0</v>
      </c>
      <c r="P18" s="268" t="s">
        <v>66</v>
      </c>
      <c r="Q18" s="268" t="s">
        <v>264</v>
      </c>
      <c r="R18" s="268"/>
      <c r="S18" s="268"/>
      <c r="T18" s="268" t="s">
        <v>11</v>
      </c>
      <c r="U18" s="268" t="s">
        <v>21</v>
      </c>
      <c r="V18" s="268"/>
      <c r="W18" s="468"/>
      <c r="X18" s="268"/>
      <c r="Y18" s="173" t="s">
        <v>5913</v>
      </c>
      <c r="Z18" s="173"/>
      <c r="AA18" s="173"/>
      <c r="AB18" s="173"/>
      <c r="AC18" s="173"/>
      <c r="AD18" s="173"/>
      <c r="AE18" s="268"/>
      <c r="AF18" s="268"/>
      <c r="AG18" s="510"/>
      <c r="AH18" s="510"/>
      <c r="AI18" s="510"/>
      <c r="AJ18" s="510"/>
      <c r="AK18" s="510"/>
      <c r="AL18" s="510"/>
      <c r="AM18" s="510"/>
      <c r="AN18" s="510"/>
      <c r="AO18" s="510"/>
      <c r="AP18" s="510"/>
      <c r="AQ18" s="510"/>
      <c r="AR18" s="510"/>
      <c r="AS18" s="510"/>
      <c r="AT18" s="510"/>
      <c r="AU18" s="510"/>
      <c r="AV18" s="510"/>
      <c r="AW18" s="510"/>
      <c r="AX18" s="510"/>
      <c r="AY18" s="510"/>
      <c r="AZ18" s="510"/>
      <c r="BA18" s="510"/>
      <c r="BB18" s="510"/>
      <c r="BC18" s="510"/>
      <c r="BD18" s="510"/>
      <c r="BE18" s="510"/>
      <c r="BF18" s="510"/>
      <c r="BG18" s="510"/>
      <c r="BH18" s="510"/>
      <c r="BI18" s="510"/>
      <c r="BJ18" s="510"/>
      <c r="BK18" s="510"/>
    </row>
    <row r="19" ht="22.5" customHeight="1">
      <c r="A19" s="268">
        <v>17.0</v>
      </c>
      <c r="B19" s="268">
        <v>6.0</v>
      </c>
      <c r="C19" s="268" t="s">
        <v>271</v>
      </c>
      <c r="D19" s="268"/>
      <c r="E19" s="268"/>
      <c r="F19" s="268"/>
      <c r="G19" s="723">
        <v>1.0</v>
      </c>
      <c r="H19" s="267" t="s">
        <v>5914</v>
      </c>
      <c r="I19" s="267" t="s">
        <v>5915</v>
      </c>
      <c r="J19" s="268" t="s">
        <v>361</v>
      </c>
      <c r="K19" s="268" t="s">
        <v>5916</v>
      </c>
      <c r="L19" s="269">
        <v>42481.0</v>
      </c>
      <c r="M19" s="268" t="s">
        <v>350</v>
      </c>
      <c r="N19" s="268" t="s">
        <v>152</v>
      </c>
      <c r="O19" s="269">
        <v>45189.0</v>
      </c>
      <c r="P19" s="268" t="s">
        <v>133</v>
      </c>
      <c r="Q19" s="268" t="s">
        <v>266</v>
      </c>
      <c r="R19" s="268" t="s">
        <v>5917</v>
      </c>
      <c r="S19" s="268"/>
      <c r="T19" s="268" t="s">
        <v>11</v>
      </c>
      <c r="U19" s="268" t="s">
        <v>10</v>
      </c>
      <c r="V19" s="268"/>
      <c r="W19" s="468"/>
      <c r="X19" s="268"/>
      <c r="Y19" s="173" t="s">
        <v>5918</v>
      </c>
      <c r="Z19" s="173" t="s">
        <v>5919</v>
      </c>
      <c r="AA19" s="173"/>
      <c r="AB19" s="173"/>
      <c r="AC19" s="268"/>
      <c r="AD19" s="268"/>
      <c r="AE19" s="268"/>
      <c r="AF19" s="268"/>
      <c r="AG19" s="510"/>
      <c r="AH19" s="510"/>
      <c r="AI19" s="510"/>
      <c r="AJ19" s="510"/>
      <c r="AK19" s="510"/>
      <c r="AL19" s="510"/>
      <c r="AM19" s="510"/>
      <c r="AN19" s="510"/>
      <c r="AO19" s="510"/>
      <c r="AP19" s="510"/>
      <c r="AQ19" s="510"/>
      <c r="AR19" s="510"/>
      <c r="AS19" s="510"/>
      <c r="AT19" s="510"/>
      <c r="AU19" s="510"/>
      <c r="AV19" s="510"/>
      <c r="AW19" s="510"/>
      <c r="AX19" s="510"/>
      <c r="AY19" s="510"/>
      <c r="AZ19" s="510"/>
      <c r="BA19" s="510"/>
      <c r="BB19" s="510"/>
      <c r="BC19" s="510"/>
      <c r="BD19" s="510"/>
      <c r="BE19" s="510"/>
      <c r="BF19" s="510"/>
      <c r="BG19" s="510"/>
      <c r="BH19" s="510"/>
      <c r="BI19" s="510"/>
      <c r="BJ19" s="510"/>
      <c r="BK19" s="510"/>
    </row>
    <row r="20" ht="22.5" customHeight="1">
      <c r="A20" s="268">
        <v>18.0</v>
      </c>
      <c r="B20" s="268">
        <v>6.0</v>
      </c>
      <c r="C20" s="268" t="s">
        <v>271</v>
      </c>
      <c r="D20" s="268"/>
      <c r="E20" s="268"/>
      <c r="F20" s="268"/>
      <c r="G20" s="723">
        <v>1.0</v>
      </c>
      <c r="H20" s="267" t="s">
        <v>5920</v>
      </c>
      <c r="I20" s="267" t="s">
        <v>5921</v>
      </c>
      <c r="J20" s="268" t="s">
        <v>343</v>
      </c>
      <c r="K20" s="268" t="s">
        <v>5922</v>
      </c>
      <c r="L20" s="269">
        <v>42345.0</v>
      </c>
      <c r="M20" s="268" t="s">
        <v>338</v>
      </c>
      <c r="N20" s="268" t="s">
        <v>154</v>
      </c>
      <c r="O20" s="269">
        <v>45519.0</v>
      </c>
      <c r="P20" s="268" t="s">
        <v>133</v>
      </c>
      <c r="Q20" s="268" t="s">
        <v>266</v>
      </c>
      <c r="R20" s="268"/>
      <c r="S20" s="268"/>
      <c r="T20" s="466" t="s">
        <v>22</v>
      </c>
      <c r="U20" s="268" t="s">
        <v>15</v>
      </c>
      <c r="V20" s="268"/>
      <c r="W20" s="468"/>
      <c r="X20" s="268"/>
      <c r="Y20" s="173" t="s">
        <v>5923</v>
      </c>
      <c r="Z20" s="173"/>
      <c r="AA20" s="173"/>
      <c r="AB20" s="173"/>
      <c r="AC20" s="268"/>
      <c r="AD20" s="268"/>
      <c r="AE20" s="268"/>
      <c r="AF20" s="268"/>
      <c r="AG20" s="510"/>
      <c r="AH20" s="510"/>
      <c r="AI20" s="510"/>
      <c r="AJ20" s="510"/>
      <c r="AK20" s="510"/>
      <c r="AL20" s="510"/>
      <c r="AM20" s="510"/>
      <c r="AN20" s="510"/>
      <c r="AO20" s="510"/>
      <c r="AP20" s="510"/>
      <c r="AQ20" s="510"/>
      <c r="AR20" s="510"/>
      <c r="AS20" s="510"/>
      <c r="AT20" s="510"/>
      <c r="AU20" s="510"/>
      <c r="AV20" s="510"/>
      <c r="AW20" s="510"/>
      <c r="AX20" s="510"/>
      <c r="AY20" s="510"/>
      <c r="AZ20" s="510"/>
      <c r="BA20" s="510"/>
      <c r="BB20" s="510"/>
      <c r="BC20" s="510"/>
      <c r="BD20" s="510"/>
      <c r="BE20" s="510"/>
      <c r="BF20" s="510"/>
      <c r="BG20" s="510"/>
      <c r="BH20" s="510"/>
      <c r="BI20" s="510"/>
      <c r="BJ20" s="510"/>
      <c r="BK20" s="510"/>
    </row>
    <row r="21" ht="22.5" customHeight="1">
      <c r="A21" s="268">
        <v>19.0</v>
      </c>
      <c r="B21" s="268">
        <v>6.0</v>
      </c>
      <c r="C21" s="268" t="s">
        <v>271</v>
      </c>
      <c r="D21" s="268"/>
      <c r="E21" s="268"/>
      <c r="F21" s="268"/>
      <c r="G21" s="723">
        <v>1.0</v>
      </c>
      <c r="H21" s="267" t="s">
        <v>5924</v>
      </c>
      <c r="I21" s="267" t="s">
        <v>5925</v>
      </c>
      <c r="J21" s="268" t="s">
        <v>336</v>
      </c>
      <c r="K21" s="268" t="s">
        <v>5926</v>
      </c>
      <c r="L21" s="269">
        <v>42598.0</v>
      </c>
      <c r="M21" s="268" t="s">
        <v>338</v>
      </c>
      <c r="N21" s="268" t="s">
        <v>154</v>
      </c>
      <c r="O21" s="269">
        <v>45519.0</v>
      </c>
      <c r="P21" s="268" t="s">
        <v>133</v>
      </c>
      <c r="Q21" s="268" t="s">
        <v>266</v>
      </c>
      <c r="R21" s="268"/>
      <c r="S21" s="268"/>
      <c r="T21" s="268" t="s">
        <v>11</v>
      </c>
      <c r="U21" s="268" t="s">
        <v>15</v>
      </c>
      <c r="V21" s="268"/>
      <c r="W21" s="468"/>
      <c r="X21" s="268"/>
      <c r="Y21" s="173" t="s">
        <v>5927</v>
      </c>
      <c r="Z21" s="173"/>
      <c r="AA21" s="173"/>
      <c r="AB21" s="173"/>
      <c r="AC21" s="268"/>
      <c r="AD21" s="268"/>
      <c r="AE21" s="268"/>
      <c r="AF21" s="268"/>
      <c r="AG21" s="510"/>
      <c r="AH21" s="510"/>
      <c r="AI21" s="510"/>
      <c r="AJ21" s="510"/>
      <c r="AK21" s="510"/>
      <c r="AL21" s="510"/>
      <c r="AM21" s="510"/>
      <c r="AN21" s="510"/>
      <c r="AO21" s="510"/>
      <c r="AP21" s="510"/>
      <c r="AQ21" s="510"/>
      <c r="AR21" s="510"/>
      <c r="AS21" s="510"/>
      <c r="AT21" s="510"/>
      <c r="AU21" s="510"/>
      <c r="AV21" s="510"/>
      <c r="AW21" s="510"/>
      <c r="AX21" s="510"/>
      <c r="AY21" s="510"/>
      <c r="AZ21" s="510"/>
      <c r="BA21" s="510"/>
      <c r="BB21" s="510"/>
      <c r="BC21" s="510"/>
      <c r="BD21" s="510"/>
      <c r="BE21" s="510"/>
      <c r="BF21" s="510"/>
      <c r="BG21" s="510"/>
      <c r="BH21" s="510"/>
      <c r="BI21" s="510"/>
      <c r="BJ21" s="510"/>
      <c r="BK21" s="510"/>
    </row>
    <row r="22" ht="22.5" customHeight="1">
      <c r="A22" s="268">
        <v>20.0</v>
      </c>
      <c r="B22" s="268">
        <v>6.0</v>
      </c>
      <c r="C22" s="268" t="s">
        <v>271</v>
      </c>
      <c r="D22" s="268"/>
      <c r="E22" s="268"/>
      <c r="F22" s="268"/>
      <c r="G22" s="723">
        <v>1.0</v>
      </c>
      <c r="H22" s="267" t="s">
        <v>5928</v>
      </c>
      <c r="I22" s="267" t="s">
        <v>5929</v>
      </c>
      <c r="J22" s="468" t="s">
        <v>5930</v>
      </c>
      <c r="K22" s="468" t="s">
        <v>5931</v>
      </c>
      <c r="L22" s="469">
        <v>42260.0</v>
      </c>
      <c r="M22" s="468" t="s">
        <v>338</v>
      </c>
      <c r="N22" s="510" t="s">
        <v>153</v>
      </c>
      <c r="O22" s="469">
        <v>45435.0</v>
      </c>
      <c r="P22" s="468" t="s">
        <v>42</v>
      </c>
      <c r="Q22" s="268" t="s">
        <v>266</v>
      </c>
      <c r="R22" s="268" t="s">
        <v>5932</v>
      </c>
      <c r="S22" s="268" t="s">
        <v>5933</v>
      </c>
      <c r="T22" s="466" t="s">
        <v>11</v>
      </c>
      <c r="U22" s="268" t="s">
        <v>21</v>
      </c>
      <c r="V22" s="268"/>
      <c r="W22" s="268"/>
      <c r="X22" s="173"/>
      <c r="Y22" s="725" t="s">
        <v>5934</v>
      </c>
      <c r="Z22" s="725"/>
      <c r="AA22" s="725"/>
      <c r="AB22" s="725"/>
      <c r="AC22" s="359"/>
      <c r="AD22" s="268"/>
      <c r="AE22" s="268"/>
      <c r="AF22" s="268"/>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row>
    <row r="23" ht="22.5" customHeight="1">
      <c r="A23" s="268">
        <v>21.0</v>
      </c>
      <c r="B23" s="268">
        <v>6.0</v>
      </c>
      <c r="C23" s="268" t="s">
        <v>271</v>
      </c>
      <c r="D23" s="268"/>
      <c r="E23" s="268"/>
      <c r="F23" s="268"/>
      <c r="G23" s="723">
        <v>1.0</v>
      </c>
      <c r="H23" s="267" t="s">
        <v>5935</v>
      </c>
      <c r="I23" s="267" t="s">
        <v>5936</v>
      </c>
      <c r="J23" s="468" t="s">
        <v>343</v>
      </c>
      <c r="K23" s="468" t="s">
        <v>5937</v>
      </c>
      <c r="L23" s="469">
        <v>42531.0</v>
      </c>
      <c r="M23" s="468" t="s">
        <v>338</v>
      </c>
      <c r="N23" s="510" t="s">
        <v>151</v>
      </c>
      <c r="O23" s="469">
        <v>44426.0</v>
      </c>
      <c r="P23" s="468" t="s">
        <v>133</v>
      </c>
      <c r="Q23" s="268" t="s">
        <v>268</v>
      </c>
      <c r="R23" s="268" t="s">
        <v>5938</v>
      </c>
      <c r="S23" s="268"/>
      <c r="T23" s="268" t="s">
        <v>11</v>
      </c>
      <c r="U23" s="268" t="s">
        <v>15</v>
      </c>
      <c r="V23" s="268"/>
      <c r="W23" s="268"/>
      <c r="X23" s="173" t="s">
        <v>5827</v>
      </c>
      <c r="Y23" s="178" t="s">
        <v>5939</v>
      </c>
      <c r="Z23" s="178" t="s">
        <v>5940</v>
      </c>
      <c r="AA23" s="725" t="s">
        <v>5941</v>
      </c>
      <c r="AB23" s="725" t="s">
        <v>5942</v>
      </c>
      <c r="AC23" s="359"/>
      <c r="AD23" s="268"/>
      <c r="AE23" s="268"/>
      <c r="AF23" s="268"/>
      <c r="AG23" s="359"/>
      <c r="AH23" s="359"/>
      <c r="AI23" s="359"/>
      <c r="AJ23" s="359"/>
      <c r="AK23" s="359"/>
      <c r="AL23" s="359"/>
      <c r="AM23" s="359"/>
      <c r="AN23" s="359"/>
      <c r="AO23" s="359"/>
      <c r="AP23" s="359"/>
      <c r="AQ23" s="359"/>
      <c r="AR23" s="359"/>
      <c r="AS23" s="359"/>
      <c r="AT23" s="359"/>
      <c r="AU23" s="359"/>
      <c r="AV23" s="359"/>
      <c r="AW23" s="359"/>
      <c r="AX23" s="359"/>
      <c r="AY23" s="359"/>
      <c r="AZ23" s="359"/>
      <c r="BA23" s="359"/>
      <c r="BB23" s="359"/>
      <c r="BC23" s="359"/>
      <c r="BD23" s="359"/>
      <c r="BE23" s="359"/>
      <c r="BF23" s="359"/>
      <c r="BG23" s="359"/>
      <c r="BH23" s="359"/>
      <c r="BI23" s="359"/>
      <c r="BJ23" s="359"/>
      <c r="BK23" s="359"/>
    </row>
    <row r="24" ht="22.5" customHeight="1">
      <c r="A24" s="268">
        <v>22.0</v>
      </c>
      <c r="B24" s="268">
        <v>6.0</v>
      </c>
      <c r="C24" s="268" t="s">
        <v>271</v>
      </c>
      <c r="D24" s="268"/>
      <c r="E24" s="268"/>
      <c r="F24" s="268"/>
      <c r="G24" s="723">
        <v>1.0</v>
      </c>
      <c r="H24" s="267" t="s">
        <v>5943</v>
      </c>
      <c r="I24" s="267" t="s">
        <v>5944</v>
      </c>
      <c r="J24" s="468" t="s">
        <v>5945</v>
      </c>
      <c r="K24" s="468" t="s">
        <v>5946</v>
      </c>
      <c r="L24" s="469">
        <v>42555.0</v>
      </c>
      <c r="M24" s="468" t="s">
        <v>338</v>
      </c>
      <c r="N24" s="510" t="s">
        <v>151</v>
      </c>
      <c r="O24" s="469">
        <v>43698.0</v>
      </c>
      <c r="P24" s="468" t="s">
        <v>42</v>
      </c>
      <c r="Q24" s="268" t="s">
        <v>268</v>
      </c>
      <c r="R24" s="268"/>
      <c r="S24" s="268"/>
      <c r="T24" s="268" t="s">
        <v>11</v>
      </c>
      <c r="U24" s="268" t="s">
        <v>21</v>
      </c>
      <c r="V24" s="268"/>
      <c r="W24" s="268"/>
      <c r="X24" s="173" t="s">
        <v>5947</v>
      </c>
      <c r="Y24" s="178" t="s">
        <v>5948</v>
      </c>
      <c r="Z24" s="178" t="s">
        <v>5949</v>
      </c>
      <c r="AA24" s="725" t="s">
        <v>5950</v>
      </c>
      <c r="AB24" s="725" t="s">
        <v>5951</v>
      </c>
      <c r="AC24" s="359" t="s">
        <v>5952</v>
      </c>
      <c r="AD24" s="268"/>
      <c r="AE24" s="268"/>
      <c r="AF24" s="268"/>
      <c r="AG24" s="359"/>
      <c r="AH24" s="359"/>
      <c r="AI24" s="359"/>
      <c r="AJ24" s="359"/>
      <c r="AK24" s="359"/>
      <c r="AL24" s="359"/>
      <c r="AM24" s="359"/>
      <c r="AN24" s="359"/>
      <c r="AO24" s="359"/>
      <c r="AP24" s="359"/>
      <c r="AQ24" s="359"/>
      <c r="AR24" s="359"/>
      <c r="AS24" s="359"/>
      <c r="AT24" s="359"/>
      <c r="AU24" s="359"/>
      <c r="AV24" s="359"/>
      <c r="AW24" s="359"/>
      <c r="AX24" s="359"/>
      <c r="AY24" s="359"/>
      <c r="AZ24" s="359"/>
      <c r="BA24" s="359"/>
      <c r="BB24" s="359"/>
      <c r="BC24" s="359"/>
      <c r="BD24" s="359"/>
      <c r="BE24" s="359"/>
      <c r="BF24" s="359"/>
      <c r="BG24" s="359"/>
      <c r="BH24" s="359"/>
      <c r="BI24" s="359"/>
      <c r="BJ24" s="359"/>
      <c r="BK24" s="359"/>
    </row>
    <row r="25" ht="22.5" customHeight="1">
      <c r="A25" s="268">
        <v>23.0</v>
      </c>
      <c r="B25" s="268">
        <v>6.0</v>
      </c>
      <c r="C25" s="268" t="s">
        <v>271</v>
      </c>
      <c r="D25" s="268"/>
      <c r="E25" s="268"/>
      <c r="F25" s="268"/>
      <c r="G25" s="723">
        <v>1.0</v>
      </c>
      <c r="H25" s="267" t="s">
        <v>5953</v>
      </c>
      <c r="I25" s="267" t="s">
        <v>5954</v>
      </c>
      <c r="J25" s="268" t="s">
        <v>5955</v>
      </c>
      <c r="K25" s="268" t="s">
        <v>5956</v>
      </c>
      <c r="L25" s="269">
        <v>42345.0</v>
      </c>
      <c r="M25" s="268" t="s">
        <v>338</v>
      </c>
      <c r="N25" s="268" t="s">
        <v>152</v>
      </c>
      <c r="O25" s="269">
        <v>44790.0</v>
      </c>
      <c r="P25" s="268" t="s">
        <v>125</v>
      </c>
      <c r="Q25" s="268" t="s">
        <v>268</v>
      </c>
      <c r="R25" s="268" t="s">
        <v>5957</v>
      </c>
      <c r="S25" s="268"/>
      <c r="T25" s="880" t="s">
        <v>11</v>
      </c>
      <c r="U25" s="268" t="s">
        <v>21</v>
      </c>
      <c r="V25" s="268"/>
      <c r="W25" s="468"/>
      <c r="X25" s="268"/>
      <c r="Y25" s="725" t="s">
        <v>5958</v>
      </c>
      <c r="Z25" s="725" t="s">
        <v>5959</v>
      </c>
      <c r="AA25" s="725" t="s">
        <v>5960</v>
      </c>
      <c r="AB25" s="725"/>
      <c r="AC25" s="359"/>
      <c r="AD25" s="268"/>
      <c r="AE25" s="268"/>
      <c r="AF25" s="268"/>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row>
    <row r="26" ht="22.5" customHeight="1">
      <c r="A26" s="268">
        <v>24.0</v>
      </c>
      <c r="B26" s="268">
        <v>6.0</v>
      </c>
      <c r="C26" s="268" t="s">
        <v>271</v>
      </c>
      <c r="D26" s="268"/>
      <c r="E26" s="268"/>
      <c r="F26" s="268"/>
      <c r="G26" s="723">
        <v>1.0</v>
      </c>
      <c r="H26" s="267" t="s">
        <v>5961</v>
      </c>
      <c r="I26" s="267" t="s">
        <v>5962</v>
      </c>
      <c r="J26" s="468" t="s">
        <v>5963</v>
      </c>
      <c r="K26" s="468" t="s">
        <v>5964</v>
      </c>
      <c r="L26" s="469">
        <v>42288.0</v>
      </c>
      <c r="M26" s="468" t="s">
        <v>338</v>
      </c>
      <c r="N26" s="510" t="s">
        <v>153</v>
      </c>
      <c r="O26" s="469">
        <v>44669.0</v>
      </c>
      <c r="P26" s="468" t="s">
        <v>50</v>
      </c>
      <c r="Q26" s="268" t="s">
        <v>268</v>
      </c>
      <c r="R26" s="268" t="s">
        <v>5965</v>
      </c>
      <c r="S26" s="268" t="s">
        <v>5966</v>
      </c>
      <c r="T26" s="546" t="s">
        <v>11</v>
      </c>
      <c r="U26" s="268" t="s">
        <v>10</v>
      </c>
      <c r="V26" s="268"/>
      <c r="W26" s="468"/>
      <c r="X26" s="268" t="s">
        <v>5815</v>
      </c>
      <c r="Y26" s="173" t="s">
        <v>5967</v>
      </c>
      <c r="Z26" s="173" t="s">
        <v>5968</v>
      </c>
      <c r="AA26" s="173" t="s">
        <v>5969</v>
      </c>
      <c r="AB26" s="173" t="s">
        <v>5970</v>
      </c>
      <c r="AC26" s="268"/>
      <c r="AD26" s="268"/>
      <c r="AE26" s="268"/>
      <c r="AF26" s="268"/>
      <c r="AG26" s="509"/>
      <c r="AH26" s="509"/>
      <c r="AI26" s="509"/>
      <c r="AJ26" s="509"/>
      <c r="AK26" s="509"/>
      <c r="AL26" s="509"/>
      <c r="AM26" s="509"/>
      <c r="AN26" s="509"/>
      <c r="AO26" s="509"/>
      <c r="AP26" s="509"/>
      <c r="AQ26" s="509"/>
      <c r="AR26" s="509"/>
      <c r="AS26" s="509"/>
      <c r="AT26" s="509"/>
      <c r="AU26" s="509"/>
      <c r="AV26" s="509"/>
      <c r="AW26" s="509"/>
      <c r="AX26" s="509"/>
      <c r="AY26" s="509"/>
      <c r="AZ26" s="509"/>
      <c r="BA26" s="509"/>
      <c r="BB26" s="509"/>
      <c r="BC26" s="509"/>
      <c r="BD26" s="509"/>
      <c r="BE26" s="509"/>
      <c r="BF26" s="509"/>
      <c r="BG26" s="509"/>
      <c r="BH26" s="509"/>
      <c r="BI26" s="509"/>
      <c r="BJ26" s="509"/>
      <c r="BK26" s="509"/>
    </row>
    <row r="27" ht="14.25" customHeight="1">
      <c r="A27" s="875" t="s">
        <v>5971</v>
      </c>
      <c r="B27" s="25"/>
      <c r="C27" s="25"/>
      <c r="D27" s="25"/>
      <c r="E27" s="25"/>
      <c r="F27" s="25"/>
      <c r="G27" s="25"/>
      <c r="H27" s="25"/>
      <c r="I27" s="25"/>
      <c r="J27" s="25"/>
      <c r="K27" s="26"/>
      <c r="L27" s="876"/>
      <c r="M27" s="877"/>
      <c r="N27" s="877"/>
      <c r="O27" s="876"/>
      <c r="P27" s="877"/>
      <c r="Q27" s="877"/>
      <c r="R27" s="877"/>
      <c r="S27" s="877"/>
      <c r="T27" s="877"/>
      <c r="U27" s="877"/>
      <c r="V27" s="878"/>
      <c r="W27" s="878"/>
      <c r="X27" s="878"/>
      <c r="Y27" s="877"/>
      <c r="Z27" s="877"/>
      <c r="AA27" s="877"/>
      <c r="AB27" s="877"/>
      <c r="AC27" s="877"/>
      <c r="AD27" s="877"/>
      <c r="AE27" s="877"/>
      <c r="AF27" s="877"/>
      <c r="AG27" s="528"/>
      <c r="AH27" s="528"/>
      <c r="AI27" s="528"/>
      <c r="AJ27" s="528"/>
      <c r="AK27" s="528"/>
      <c r="AL27" s="528"/>
      <c r="AM27" s="528"/>
      <c r="AN27" s="528"/>
      <c r="AO27" s="528"/>
      <c r="AP27" s="528"/>
      <c r="AQ27" s="528"/>
      <c r="AR27" s="528"/>
      <c r="AS27" s="528"/>
      <c r="AT27" s="528"/>
      <c r="AU27" s="528"/>
      <c r="AV27" s="528"/>
      <c r="AW27" s="528"/>
      <c r="AX27" s="528"/>
      <c r="AY27" s="528"/>
      <c r="AZ27" s="528"/>
      <c r="BA27" s="528"/>
      <c r="BB27" s="528"/>
      <c r="BC27" s="528"/>
      <c r="BD27" s="528"/>
      <c r="BE27" s="528"/>
      <c r="BF27" s="528"/>
      <c r="BG27" s="528"/>
      <c r="BH27" s="528"/>
      <c r="BI27" s="528"/>
      <c r="BJ27" s="528"/>
      <c r="BK27" s="528"/>
    </row>
    <row r="28" ht="22.5" customHeight="1">
      <c r="A28" s="268">
        <v>1.0</v>
      </c>
      <c r="B28" s="268">
        <v>5.0</v>
      </c>
      <c r="C28" s="268" t="s">
        <v>273</v>
      </c>
      <c r="D28" s="268"/>
      <c r="E28" s="268"/>
      <c r="F28" s="268"/>
      <c r="G28" s="723">
        <v>1.0</v>
      </c>
      <c r="H28" s="267" t="s">
        <v>5972</v>
      </c>
      <c r="I28" s="267" t="s">
        <v>5973</v>
      </c>
      <c r="J28" s="268" t="s">
        <v>2288</v>
      </c>
      <c r="K28" s="268" t="s">
        <v>5974</v>
      </c>
      <c r="L28" s="269">
        <v>42472.0</v>
      </c>
      <c r="M28" s="268" t="s">
        <v>338</v>
      </c>
      <c r="N28" s="268" t="s">
        <v>151</v>
      </c>
      <c r="O28" s="269">
        <v>44062.0</v>
      </c>
      <c r="P28" s="268" t="s">
        <v>125</v>
      </c>
      <c r="Q28" s="268" t="s">
        <v>256</v>
      </c>
      <c r="R28" s="268"/>
      <c r="S28" s="268"/>
      <c r="T28" s="268" t="s">
        <v>11</v>
      </c>
      <c r="U28" s="268" t="s">
        <v>10</v>
      </c>
      <c r="V28" s="268"/>
      <c r="W28" s="268" t="s">
        <v>5790</v>
      </c>
      <c r="X28" s="268" t="s">
        <v>5975</v>
      </c>
      <c r="Y28" s="173" t="s">
        <v>5976</v>
      </c>
      <c r="Z28" s="173" t="s">
        <v>5977</v>
      </c>
      <c r="AA28" s="173" t="s">
        <v>5978</v>
      </c>
      <c r="AB28" s="173" t="s">
        <v>5979</v>
      </c>
      <c r="AC28" s="268" t="s">
        <v>5980</v>
      </c>
      <c r="AD28" s="268"/>
      <c r="AE28" s="268"/>
      <c r="AF28" s="268"/>
      <c r="AG28" s="509"/>
      <c r="AH28" s="509"/>
      <c r="AI28" s="509"/>
      <c r="AJ28" s="509"/>
      <c r="AK28" s="509"/>
      <c r="AL28" s="509"/>
      <c r="AM28" s="509"/>
      <c r="AN28" s="509"/>
      <c r="AO28" s="509"/>
      <c r="AP28" s="509"/>
      <c r="AQ28" s="509"/>
      <c r="AR28" s="509"/>
      <c r="AS28" s="509"/>
      <c r="AT28" s="509"/>
      <c r="AU28" s="509"/>
      <c r="AV28" s="509"/>
      <c r="AW28" s="509"/>
      <c r="AX28" s="509"/>
      <c r="AY28" s="509"/>
      <c r="AZ28" s="509"/>
      <c r="BA28" s="509"/>
      <c r="BB28" s="509"/>
      <c r="BC28" s="509"/>
      <c r="BD28" s="509"/>
      <c r="BE28" s="509"/>
      <c r="BF28" s="509"/>
      <c r="BG28" s="509"/>
      <c r="BH28" s="509"/>
      <c r="BI28" s="509"/>
      <c r="BJ28" s="509"/>
      <c r="BK28" s="509"/>
    </row>
    <row r="29" ht="22.5" customHeight="1">
      <c r="A29" s="268">
        <v>2.0</v>
      </c>
      <c r="B29" s="268">
        <v>5.0</v>
      </c>
      <c r="C29" s="268" t="s">
        <v>273</v>
      </c>
      <c r="D29" s="268"/>
      <c r="E29" s="268"/>
      <c r="F29" s="268"/>
      <c r="G29" s="723">
        <v>1.0</v>
      </c>
      <c r="H29" s="267" t="s">
        <v>5981</v>
      </c>
      <c r="I29" s="267" t="s">
        <v>5982</v>
      </c>
      <c r="J29" s="268" t="s">
        <v>5983</v>
      </c>
      <c r="K29" s="268" t="s">
        <v>5984</v>
      </c>
      <c r="L29" s="269">
        <v>42307.0</v>
      </c>
      <c r="M29" s="268" t="s">
        <v>338</v>
      </c>
      <c r="N29" s="268" t="s">
        <v>152</v>
      </c>
      <c r="O29" s="269">
        <v>45306.0</v>
      </c>
      <c r="P29" s="268" t="s">
        <v>115</v>
      </c>
      <c r="Q29" s="268" t="s">
        <v>256</v>
      </c>
      <c r="R29" s="268"/>
      <c r="S29" s="268"/>
      <c r="T29" s="268" t="s">
        <v>11</v>
      </c>
      <c r="U29" s="268" t="s">
        <v>10</v>
      </c>
      <c r="V29" s="268"/>
      <c r="W29" s="268"/>
      <c r="X29" s="268"/>
      <c r="Y29" s="173" t="s">
        <v>5985</v>
      </c>
      <c r="Z29" s="173" t="s">
        <v>5986</v>
      </c>
      <c r="AA29" s="173"/>
      <c r="AB29" s="173"/>
      <c r="AC29" s="268"/>
      <c r="AD29" s="268"/>
      <c r="AE29" s="268"/>
      <c r="AF29" s="268"/>
      <c r="AG29" s="509"/>
      <c r="AH29" s="509"/>
      <c r="AI29" s="509"/>
      <c r="AJ29" s="509"/>
      <c r="AK29" s="509"/>
      <c r="AL29" s="509"/>
      <c r="AM29" s="509"/>
      <c r="AN29" s="509"/>
      <c r="AO29" s="509"/>
      <c r="AP29" s="509"/>
      <c r="AQ29" s="509"/>
      <c r="AR29" s="509"/>
      <c r="AS29" s="509"/>
      <c r="AT29" s="509"/>
      <c r="AU29" s="509"/>
      <c r="AV29" s="509"/>
      <c r="AW29" s="509"/>
      <c r="AX29" s="509"/>
      <c r="AY29" s="509"/>
      <c r="AZ29" s="509"/>
      <c r="BA29" s="509"/>
      <c r="BB29" s="509"/>
      <c r="BC29" s="509"/>
      <c r="BD29" s="509"/>
      <c r="BE29" s="509"/>
      <c r="BF29" s="509"/>
      <c r="BG29" s="509"/>
      <c r="BH29" s="509"/>
      <c r="BI29" s="509"/>
      <c r="BJ29" s="509"/>
      <c r="BK29" s="509"/>
    </row>
    <row r="30" ht="22.5" customHeight="1">
      <c r="A30" s="268">
        <v>3.0</v>
      </c>
      <c r="B30" s="268">
        <v>5.0</v>
      </c>
      <c r="C30" s="268" t="s">
        <v>273</v>
      </c>
      <c r="D30" s="268"/>
      <c r="E30" s="268"/>
      <c r="F30" s="268"/>
      <c r="G30" s="723">
        <v>1.0</v>
      </c>
      <c r="H30" s="267" t="s">
        <v>5987</v>
      </c>
      <c r="I30" s="881" t="s">
        <v>5988</v>
      </c>
      <c r="J30" s="268" t="s">
        <v>463</v>
      </c>
      <c r="K30" s="268" t="s">
        <v>5989</v>
      </c>
      <c r="L30" s="269">
        <v>42276.0</v>
      </c>
      <c r="M30" s="268" t="s">
        <v>338</v>
      </c>
      <c r="N30" s="268" t="s">
        <v>154</v>
      </c>
      <c r="O30" s="269">
        <v>43836.0</v>
      </c>
      <c r="P30" s="268" t="s">
        <v>25</v>
      </c>
      <c r="Q30" s="268" t="s">
        <v>256</v>
      </c>
      <c r="R30" s="268"/>
      <c r="S30" s="268"/>
      <c r="T30" s="268" t="s">
        <v>11</v>
      </c>
      <c r="U30" s="268" t="s">
        <v>10</v>
      </c>
      <c r="V30" s="268"/>
      <c r="W30" s="268" t="s">
        <v>5816</v>
      </c>
      <c r="X30" s="268" t="s">
        <v>5990</v>
      </c>
      <c r="Y30" s="173" t="s">
        <v>5991</v>
      </c>
      <c r="Z30" s="173" t="s">
        <v>5992</v>
      </c>
      <c r="AA30" s="173" t="s">
        <v>5993</v>
      </c>
      <c r="AB30" s="173" t="s">
        <v>5994</v>
      </c>
      <c r="AC30" s="268" t="s">
        <v>5995</v>
      </c>
      <c r="AD30" s="268" t="s">
        <v>5996</v>
      </c>
      <c r="AE30" s="268"/>
      <c r="AF30" s="268"/>
      <c r="AG30" s="509"/>
      <c r="AH30" s="509"/>
      <c r="AI30" s="509"/>
      <c r="AJ30" s="509"/>
      <c r="AK30" s="509"/>
      <c r="AL30" s="509"/>
      <c r="AM30" s="509"/>
      <c r="AN30" s="509"/>
      <c r="AO30" s="509"/>
      <c r="AP30" s="509"/>
      <c r="AQ30" s="509"/>
      <c r="AR30" s="509"/>
      <c r="AS30" s="509"/>
      <c r="AT30" s="509"/>
      <c r="AU30" s="509"/>
      <c r="AV30" s="509"/>
      <c r="AW30" s="509"/>
      <c r="AX30" s="509"/>
      <c r="AY30" s="509"/>
      <c r="AZ30" s="509"/>
      <c r="BA30" s="509"/>
      <c r="BB30" s="509"/>
      <c r="BC30" s="509"/>
      <c r="BD30" s="509"/>
      <c r="BE30" s="509"/>
      <c r="BF30" s="509"/>
      <c r="BG30" s="509"/>
      <c r="BH30" s="509"/>
      <c r="BI30" s="509"/>
      <c r="BJ30" s="509"/>
      <c r="BK30" s="509"/>
    </row>
    <row r="31" ht="22.5" customHeight="1">
      <c r="A31" s="268">
        <v>4.0</v>
      </c>
      <c r="B31" s="268">
        <v>5.0</v>
      </c>
      <c r="C31" s="268" t="s">
        <v>273</v>
      </c>
      <c r="D31" s="268"/>
      <c r="E31" s="268"/>
      <c r="F31" s="268"/>
      <c r="G31" s="723">
        <v>1.0</v>
      </c>
      <c r="H31" s="267" t="s">
        <v>5997</v>
      </c>
      <c r="I31" s="267" t="s">
        <v>5998</v>
      </c>
      <c r="J31" s="268" t="s">
        <v>4471</v>
      </c>
      <c r="K31" s="268" t="s">
        <v>5999</v>
      </c>
      <c r="L31" s="269">
        <v>42529.0</v>
      </c>
      <c r="M31" s="268" t="s">
        <v>350</v>
      </c>
      <c r="N31" s="268" t="s">
        <v>153</v>
      </c>
      <c r="O31" s="269">
        <v>45155.0</v>
      </c>
      <c r="P31" s="268" t="s">
        <v>9</v>
      </c>
      <c r="Q31" s="268" t="s">
        <v>256</v>
      </c>
      <c r="R31" s="268"/>
      <c r="S31" s="268"/>
      <c r="T31" s="609" t="s">
        <v>11</v>
      </c>
      <c r="U31" s="268" t="s">
        <v>15</v>
      </c>
      <c r="V31" s="268"/>
      <c r="W31" s="268"/>
      <c r="X31" s="268"/>
      <c r="Y31" s="173" t="s">
        <v>6000</v>
      </c>
      <c r="Z31" s="173" t="s">
        <v>6001</v>
      </c>
      <c r="AA31" s="173"/>
      <c r="AB31" s="173"/>
      <c r="AC31" s="268"/>
      <c r="AD31" s="268"/>
      <c r="AE31" s="268"/>
      <c r="AF31" s="268"/>
      <c r="AG31" s="509"/>
      <c r="AH31" s="509"/>
      <c r="AI31" s="509"/>
      <c r="AJ31" s="509"/>
      <c r="AK31" s="509"/>
      <c r="AL31" s="509"/>
      <c r="AM31" s="509"/>
      <c r="AN31" s="509"/>
      <c r="AO31" s="509"/>
      <c r="AP31" s="509"/>
      <c r="AQ31" s="509"/>
      <c r="AR31" s="509"/>
      <c r="AS31" s="509"/>
      <c r="AT31" s="509"/>
      <c r="AU31" s="509"/>
      <c r="AV31" s="509"/>
      <c r="AW31" s="509"/>
      <c r="AX31" s="509"/>
      <c r="AY31" s="509"/>
      <c r="AZ31" s="509"/>
      <c r="BA31" s="509"/>
      <c r="BB31" s="509"/>
      <c r="BC31" s="509"/>
      <c r="BD31" s="509"/>
      <c r="BE31" s="509"/>
      <c r="BF31" s="509"/>
      <c r="BG31" s="509"/>
      <c r="BH31" s="509"/>
      <c r="BI31" s="509"/>
      <c r="BJ31" s="509"/>
      <c r="BK31" s="509"/>
    </row>
    <row r="32" ht="22.5" customHeight="1">
      <c r="A32" s="268">
        <v>5.0</v>
      </c>
      <c r="B32" s="268">
        <v>5.0</v>
      </c>
      <c r="C32" s="268" t="s">
        <v>273</v>
      </c>
      <c r="D32" s="268"/>
      <c r="E32" s="268"/>
      <c r="F32" s="268"/>
      <c r="G32" s="723">
        <v>1.0</v>
      </c>
      <c r="H32" s="267" t="s">
        <v>6002</v>
      </c>
      <c r="I32" s="267" t="s">
        <v>6003</v>
      </c>
      <c r="J32" s="268" t="s">
        <v>6004</v>
      </c>
      <c r="K32" s="268" t="s">
        <v>6005</v>
      </c>
      <c r="L32" s="269">
        <v>42508.0</v>
      </c>
      <c r="M32" s="268" t="s">
        <v>350</v>
      </c>
      <c r="N32" s="268" t="s">
        <v>152</v>
      </c>
      <c r="O32" s="269">
        <v>44790.0</v>
      </c>
      <c r="P32" s="268" t="s">
        <v>66</v>
      </c>
      <c r="Q32" s="268" t="s">
        <v>260</v>
      </c>
      <c r="R32" s="268" t="s">
        <v>6006</v>
      </c>
      <c r="S32" s="268" t="s">
        <v>6007</v>
      </c>
      <c r="T32" s="268" t="s">
        <v>11</v>
      </c>
      <c r="U32" s="268" t="s">
        <v>10</v>
      </c>
      <c r="V32" s="268"/>
      <c r="W32" s="468"/>
      <c r="X32" s="268"/>
      <c r="Y32" s="725" t="s">
        <v>6008</v>
      </c>
      <c r="Z32" s="725" t="s">
        <v>6009</v>
      </c>
      <c r="AA32" s="725" t="s">
        <v>6010</v>
      </c>
      <c r="AB32" s="725"/>
      <c r="AC32" s="359"/>
      <c r="AD32" s="268"/>
      <c r="AE32" s="268"/>
      <c r="AF32" s="268"/>
      <c r="AG32" s="509"/>
      <c r="AH32" s="509"/>
      <c r="AI32" s="509"/>
      <c r="AJ32" s="509"/>
      <c r="AK32" s="509"/>
      <c r="AL32" s="509"/>
      <c r="AM32" s="509"/>
      <c r="AN32" s="509"/>
      <c r="AO32" s="509"/>
      <c r="AP32" s="509"/>
      <c r="AQ32" s="509"/>
      <c r="AR32" s="509"/>
      <c r="AS32" s="509"/>
      <c r="AT32" s="509"/>
      <c r="AU32" s="509"/>
      <c r="AV32" s="509"/>
      <c r="AW32" s="509"/>
      <c r="AX32" s="509"/>
      <c r="AY32" s="509"/>
      <c r="AZ32" s="509"/>
      <c r="BA32" s="509"/>
      <c r="BB32" s="509"/>
      <c r="BC32" s="509"/>
      <c r="BD32" s="509"/>
      <c r="BE32" s="509"/>
      <c r="BF32" s="509"/>
      <c r="BG32" s="509"/>
      <c r="BH32" s="509"/>
      <c r="BI32" s="509"/>
      <c r="BJ32" s="509"/>
      <c r="BK32" s="509"/>
    </row>
    <row r="33" ht="22.5" customHeight="1">
      <c r="A33" s="268">
        <v>6.0</v>
      </c>
      <c r="B33" s="268">
        <v>5.0</v>
      </c>
      <c r="C33" s="268" t="s">
        <v>273</v>
      </c>
      <c r="D33" s="268"/>
      <c r="E33" s="268"/>
      <c r="F33" s="268"/>
      <c r="G33" s="723">
        <v>1.0</v>
      </c>
      <c r="H33" s="267" t="s">
        <v>6011</v>
      </c>
      <c r="I33" s="267" t="s">
        <v>6012</v>
      </c>
      <c r="J33" s="268" t="s">
        <v>6013</v>
      </c>
      <c r="K33" s="268" t="s">
        <v>6014</v>
      </c>
      <c r="L33" s="269">
        <v>42447.0</v>
      </c>
      <c r="M33" s="268" t="s">
        <v>350</v>
      </c>
      <c r="N33" s="268" t="s">
        <v>151</v>
      </c>
      <c r="O33" s="269">
        <v>45551.0</v>
      </c>
      <c r="P33" s="268" t="s">
        <v>25</v>
      </c>
      <c r="Q33" s="268" t="s">
        <v>260</v>
      </c>
      <c r="R33" s="268"/>
      <c r="S33" s="268"/>
      <c r="T33" s="268" t="s">
        <v>11</v>
      </c>
      <c r="U33" s="268" t="s">
        <v>10</v>
      </c>
      <c r="V33" s="268"/>
      <c r="W33" s="268"/>
      <c r="X33" s="268"/>
      <c r="Y33" s="173" t="s">
        <v>6015</v>
      </c>
      <c r="Z33" s="173"/>
      <c r="AA33" s="173"/>
      <c r="AB33" s="173"/>
      <c r="AC33" s="268"/>
      <c r="AD33" s="268"/>
      <c r="AE33" s="268"/>
      <c r="AF33" s="268"/>
      <c r="AG33" s="509"/>
      <c r="AH33" s="509"/>
      <c r="AI33" s="509"/>
      <c r="AJ33" s="509"/>
      <c r="AK33" s="509"/>
      <c r="AL33" s="509"/>
      <c r="AM33" s="509"/>
      <c r="AN33" s="509"/>
      <c r="AO33" s="509"/>
      <c r="AP33" s="509"/>
      <c r="AQ33" s="509"/>
      <c r="AR33" s="509"/>
      <c r="AS33" s="509"/>
      <c r="AT33" s="509"/>
      <c r="AU33" s="509"/>
      <c r="AV33" s="509"/>
      <c r="AW33" s="509"/>
      <c r="AX33" s="509"/>
      <c r="AY33" s="509"/>
      <c r="AZ33" s="509"/>
      <c r="BA33" s="509"/>
      <c r="BB33" s="509"/>
      <c r="BC33" s="509"/>
      <c r="BD33" s="509"/>
      <c r="BE33" s="509"/>
      <c r="BF33" s="509"/>
      <c r="BG33" s="509"/>
      <c r="BH33" s="509"/>
      <c r="BI33" s="509"/>
      <c r="BJ33" s="509"/>
      <c r="BK33" s="509"/>
    </row>
    <row r="34" ht="22.5" customHeight="1">
      <c r="A34" s="268">
        <v>7.0</v>
      </c>
      <c r="B34" s="268">
        <v>5.0</v>
      </c>
      <c r="C34" s="268" t="s">
        <v>273</v>
      </c>
      <c r="D34" s="268"/>
      <c r="E34" s="268"/>
      <c r="F34" s="268"/>
      <c r="G34" s="723">
        <v>1.0</v>
      </c>
      <c r="H34" s="267" t="s">
        <v>6016</v>
      </c>
      <c r="I34" s="267" t="s">
        <v>6017</v>
      </c>
      <c r="J34" s="268" t="s">
        <v>336</v>
      </c>
      <c r="K34" s="268" t="s">
        <v>6018</v>
      </c>
      <c r="L34" s="269">
        <v>42394.0</v>
      </c>
      <c r="M34" s="268" t="s">
        <v>338</v>
      </c>
      <c r="N34" s="268" t="s">
        <v>151</v>
      </c>
      <c r="O34" s="269">
        <v>44566.0</v>
      </c>
      <c r="P34" s="268" t="s">
        <v>133</v>
      </c>
      <c r="Q34" s="268" t="s">
        <v>262</v>
      </c>
      <c r="R34" s="268"/>
      <c r="S34" s="268"/>
      <c r="T34" s="466" t="s">
        <v>26</v>
      </c>
      <c r="U34" s="268" t="s">
        <v>15</v>
      </c>
      <c r="V34" s="268"/>
      <c r="W34" s="268" t="s">
        <v>6019</v>
      </c>
      <c r="X34" s="268" t="s">
        <v>6020</v>
      </c>
      <c r="Y34" s="173" t="s">
        <v>6021</v>
      </c>
      <c r="Z34" s="173" t="s">
        <v>6022</v>
      </c>
      <c r="AA34" s="173" t="s">
        <v>6023</v>
      </c>
      <c r="AB34" s="173" t="s">
        <v>6024</v>
      </c>
      <c r="AC34" s="268"/>
      <c r="AD34" s="268"/>
      <c r="AE34" s="268"/>
      <c r="AF34" s="268"/>
      <c r="AG34" s="509"/>
      <c r="AH34" s="509"/>
      <c r="AI34" s="509"/>
      <c r="AJ34" s="509"/>
      <c r="AK34" s="509"/>
      <c r="AL34" s="509"/>
      <c r="AM34" s="509"/>
      <c r="AN34" s="509"/>
      <c r="AO34" s="509"/>
      <c r="AP34" s="509"/>
      <c r="AQ34" s="509"/>
      <c r="AR34" s="509"/>
      <c r="AS34" s="509"/>
      <c r="AT34" s="509"/>
      <c r="AU34" s="509"/>
      <c r="AV34" s="509"/>
      <c r="AW34" s="509"/>
      <c r="AX34" s="509"/>
      <c r="AY34" s="509"/>
      <c r="AZ34" s="509"/>
      <c r="BA34" s="509"/>
      <c r="BB34" s="509"/>
      <c r="BC34" s="509"/>
      <c r="BD34" s="509"/>
      <c r="BE34" s="509"/>
      <c r="BF34" s="509"/>
      <c r="BG34" s="509"/>
      <c r="BH34" s="509"/>
      <c r="BI34" s="509"/>
      <c r="BJ34" s="509"/>
      <c r="BK34" s="509"/>
    </row>
    <row r="35" ht="22.5" customHeight="1">
      <c r="A35" s="268">
        <v>8.0</v>
      </c>
      <c r="B35" s="268">
        <v>5.0</v>
      </c>
      <c r="C35" s="268" t="s">
        <v>273</v>
      </c>
      <c r="D35" s="268"/>
      <c r="E35" s="268"/>
      <c r="F35" s="268"/>
      <c r="G35" s="723">
        <v>1.0</v>
      </c>
      <c r="H35" s="267" t="s">
        <v>6025</v>
      </c>
      <c r="I35" s="267" t="s">
        <v>6026</v>
      </c>
      <c r="J35" s="268" t="s">
        <v>6027</v>
      </c>
      <c r="K35" s="268" t="s">
        <v>6028</v>
      </c>
      <c r="L35" s="269">
        <v>42573.0</v>
      </c>
      <c r="M35" s="268" t="s">
        <v>350</v>
      </c>
      <c r="N35" s="268" t="s">
        <v>152</v>
      </c>
      <c r="O35" s="269">
        <v>44790.0</v>
      </c>
      <c r="P35" s="268" t="s">
        <v>133</v>
      </c>
      <c r="Q35" s="268" t="s">
        <v>264</v>
      </c>
      <c r="R35" s="268"/>
      <c r="S35" s="268"/>
      <c r="T35" s="268" t="s">
        <v>11</v>
      </c>
      <c r="U35" s="268" t="s">
        <v>15</v>
      </c>
      <c r="V35" s="268"/>
      <c r="W35" s="268"/>
      <c r="X35" s="268"/>
      <c r="Y35" s="173" t="s">
        <v>6029</v>
      </c>
      <c r="Z35" s="173" t="s">
        <v>6030</v>
      </c>
      <c r="AA35" s="173" t="s">
        <v>6031</v>
      </c>
      <c r="AB35" s="173"/>
      <c r="AC35" s="268"/>
      <c r="AD35" s="268"/>
      <c r="AE35" s="268"/>
      <c r="AF35" s="268"/>
      <c r="AG35" s="509"/>
      <c r="AH35" s="509"/>
      <c r="AI35" s="509"/>
      <c r="AJ35" s="509"/>
      <c r="AK35" s="509"/>
      <c r="AL35" s="509"/>
      <c r="AM35" s="509"/>
      <c r="AN35" s="509"/>
      <c r="AO35" s="509"/>
      <c r="AP35" s="509"/>
      <c r="AQ35" s="509"/>
      <c r="AR35" s="509"/>
      <c r="AS35" s="509"/>
      <c r="AT35" s="509"/>
      <c r="AU35" s="509"/>
      <c r="AV35" s="509"/>
      <c r="AW35" s="509"/>
      <c r="AX35" s="509"/>
      <c r="AY35" s="509"/>
      <c r="AZ35" s="509"/>
      <c r="BA35" s="509"/>
      <c r="BB35" s="509"/>
      <c r="BC35" s="509"/>
      <c r="BD35" s="509"/>
      <c r="BE35" s="509"/>
      <c r="BF35" s="509"/>
      <c r="BG35" s="509"/>
      <c r="BH35" s="509"/>
      <c r="BI35" s="509"/>
      <c r="BJ35" s="509"/>
      <c r="BK35" s="509"/>
    </row>
    <row r="36" ht="22.5" customHeight="1">
      <c r="A36" s="268">
        <v>9.0</v>
      </c>
      <c r="B36" s="268">
        <v>5.0</v>
      </c>
      <c r="C36" s="268" t="s">
        <v>273</v>
      </c>
      <c r="D36" s="268"/>
      <c r="E36" s="268"/>
      <c r="F36" s="268"/>
      <c r="G36" s="723">
        <v>1.0</v>
      </c>
      <c r="H36" s="267" t="s">
        <v>6032</v>
      </c>
      <c r="I36" s="267" t="s">
        <v>6033</v>
      </c>
      <c r="J36" s="268" t="s">
        <v>343</v>
      </c>
      <c r="K36" s="268" t="s">
        <v>6034</v>
      </c>
      <c r="L36" s="269">
        <v>42373.0</v>
      </c>
      <c r="M36" s="268" t="s">
        <v>338</v>
      </c>
      <c r="N36" s="268" t="s">
        <v>152</v>
      </c>
      <c r="O36" s="269">
        <v>43334.0</v>
      </c>
      <c r="P36" s="268" t="s">
        <v>133</v>
      </c>
      <c r="Q36" s="268" t="s">
        <v>264</v>
      </c>
      <c r="R36" s="268" t="s">
        <v>6035</v>
      </c>
      <c r="S36" s="268"/>
      <c r="T36" s="268" t="s">
        <v>11</v>
      </c>
      <c r="U36" s="268" t="s">
        <v>15</v>
      </c>
      <c r="V36" s="268"/>
      <c r="W36" s="268"/>
      <c r="X36" s="268" t="s">
        <v>5990</v>
      </c>
      <c r="Y36" s="173" t="s">
        <v>6036</v>
      </c>
      <c r="Z36" s="173" t="s">
        <v>6037</v>
      </c>
      <c r="AA36" s="173" t="s">
        <v>6038</v>
      </c>
      <c r="AB36" s="173" t="s">
        <v>6039</v>
      </c>
      <c r="AC36" s="268" t="s">
        <v>6040</v>
      </c>
      <c r="AD36" s="268" t="s">
        <v>6041</v>
      </c>
      <c r="AE36" s="268" t="s">
        <v>6042</v>
      </c>
      <c r="AF36" s="268"/>
      <c r="AG36" s="509"/>
      <c r="AH36" s="509"/>
      <c r="AI36" s="509"/>
      <c r="AJ36" s="509"/>
      <c r="AK36" s="509"/>
      <c r="AL36" s="509"/>
      <c r="AM36" s="509"/>
      <c r="AN36" s="509"/>
      <c r="AO36" s="509"/>
      <c r="AP36" s="509"/>
      <c r="AQ36" s="509"/>
      <c r="AR36" s="509"/>
      <c r="AS36" s="509"/>
      <c r="AT36" s="509"/>
      <c r="AU36" s="509"/>
      <c r="AV36" s="509"/>
      <c r="AW36" s="509"/>
      <c r="AX36" s="509"/>
      <c r="AY36" s="509"/>
      <c r="AZ36" s="509"/>
      <c r="BA36" s="509"/>
      <c r="BB36" s="509"/>
      <c r="BC36" s="509"/>
      <c r="BD36" s="509"/>
      <c r="BE36" s="509"/>
      <c r="BF36" s="509"/>
      <c r="BG36" s="509"/>
      <c r="BH36" s="509"/>
      <c r="BI36" s="509"/>
      <c r="BJ36" s="509"/>
      <c r="BK36" s="509"/>
    </row>
    <row r="37" ht="22.5" customHeight="1">
      <c r="A37" s="268">
        <v>10.0</v>
      </c>
      <c r="B37" s="268">
        <v>5.0</v>
      </c>
      <c r="C37" s="268" t="s">
        <v>273</v>
      </c>
      <c r="D37" s="268"/>
      <c r="E37" s="268"/>
      <c r="F37" s="268"/>
      <c r="G37" s="723">
        <v>1.0</v>
      </c>
      <c r="H37" s="267" t="s">
        <v>6043</v>
      </c>
      <c r="I37" s="267" t="s">
        <v>6044</v>
      </c>
      <c r="J37" s="268" t="s">
        <v>1495</v>
      </c>
      <c r="K37" s="268" t="s">
        <v>6045</v>
      </c>
      <c r="L37" s="269">
        <v>42299.0</v>
      </c>
      <c r="M37" s="268" t="s">
        <v>350</v>
      </c>
      <c r="N37" s="268" t="s">
        <v>154</v>
      </c>
      <c r="O37" s="269">
        <v>43472.0</v>
      </c>
      <c r="P37" s="268" t="s">
        <v>133</v>
      </c>
      <c r="Q37" s="268" t="s">
        <v>264</v>
      </c>
      <c r="R37" s="268" t="s">
        <v>6046</v>
      </c>
      <c r="S37" s="268"/>
      <c r="T37" s="268" t="s">
        <v>11</v>
      </c>
      <c r="U37" s="268" t="s">
        <v>15</v>
      </c>
      <c r="V37" s="268"/>
      <c r="W37" s="468" t="s">
        <v>5803</v>
      </c>
      <c r="X37" s="268" t="s">
        <v>5975</v>
      </c>
      <c r="Y37" s="173" t="s">
        <v>6047</v>
      </c>
      <c r="Z37" s="173" t="s">
        <v>6048</v>
      </c>
      <c r="AA37" s="173" t="s">
        <v>6049</v>
      </c>
      <c r="AB37" s="173" t="s">
        <v>6050</v>
      </c>
      <c r="AC37" s="268" t="s">
        <v>6051</v>
      </c>
      <c r="AD37" s="268" t="s">
        <v>6052</v>
      </c>
      <c r="AE37" s="268" t="s">
        <v>6053</v>
      </c>
      <c r="AF37" s="268"/>
      <c r="AG37" s="509"/>
      <c r="AH37" s="509"/>
      <c r="AI37" s="509"/>
      <c r="AJ37" s="509"/>
      <c r="AK37" s="509"/>
      <c r="AL37" s="509"/>
      <c r="AM37" s="509"/>
      <c r="AN37" s="509"/>
      <c r="AO37" s="509"/>
      <c r="AP37" s="509"/>
      <c r="AQ37" s="509"/>
      <c r="AR37" s="509"/>
      <c r="AS37" s="509"/>
      <c r="AT37" s="509"/>
      <c r="AU37" s="509"/>
      <c r="AV37" s="509"/>
      <c r="AW37" s="509"/>
      <c r="AX37" s="509"/>
      <c r="AY37" s="509"/>
      <c r="AZ37" s="509"/>
      <c r="BA37" s="509"/>
      <c r="BB37" s="509"/>
      <c r="BC37" s="509"/>
      <c r="BD37" s="509"/>
      <c r="BE37" s="509"/>
      <c r="BF37" s="509"/>
      <c r="BG37" s="509"/>
      <c r="BH37" s="509"/>
      <c r="BI37" s="509"/>
      <c r="BJ37" s="509"/>
      <c r="BK37" s="509"/>
    </row>
    <row r="38" ht="22.5" customHeight="1">
      <c r="A38" s="268">
        <v>11.0</v>
      </c>
      <c r="B38" s="268">
        <v>5.0</v>
      </c>
      <c r="C38" s="268" t="s">
        <v>273</v>
      </c>
      <c r="D38" s="268"/>
      <c r="E38" s="268"/>
      <c r="F38" s="268"/>
      <c r="G38" s="723">
        <v>1.0</v>
      </c>
      <c r="H38" s="267" t="s">
        <v>6054</v>
      </c>
      <c r="I38" s="267" t="s">
        <v>6055</v>
      </c>
      <c r="J38" s="268" t="s">
        <v>621</v>
      </c>
      <c r="K38" s="268" t="s">
        <v>6056</v>
      </c>
      <c r="L38" s="269">
        <v>42528.0</v>
      </c>
      <c r="M38" s="268" t="s">
        <v>350</v>
      </c>
      <c r="N38" s="268" t="s">
        <v>153</v>
      </c>
      <c r="O38" s="269">
        <v>45665.0</v>
      </c>
      <c r="P38" s="268" t="s">
        <v>133</v>
      </c>
      <c r="Q38" s="268" t="s">
        <v>264</v>
      </c>
      <c r="R38" s="268" t="s">
        <v>6057</v>
      </c>
      <c r="S38" s="268"/>
      <c r="T38" s="268" t="s">
        <v>11</v>
      </c>
      <c r="U38" s="268" t="s">
        <v>15</v>
      </c>
      <c r="V38" s="268"/>
      <c r="W38" s="268"/>
      <c r="X38" s="268"/>
      <c r="Y38" s="173" t="s">
        <v>6058</v>
      </c>
      <c r="Z38" s="173"/>
      <c r="AA38" s="173"/>
      <c r="AB38" s="173"/>
      <c r="AC38" s="268"/>
      <c r="AD38" s="268"/>
      <c r="AE38" s="268"/>
      <c r="AF38" s="268"/>
      <c r="AG38" s="509"/>
      <c r="AH38" s="509"/>
      <c r="AI38" s="509"/>
      <c r="AJ38" s="509"/>
      <c r="AK38" s="509"/>
      <c r="AL38" s="509"/>
      <c r="AM38" s="509"/>
      <c r="AN38" s="509"/>
      <c r="AO38" s="509"/>
      <c r="AP38" s="509"/>
      <c r="AQ38" s="509"/>
      <c r="AR38" s="509"/>
      <c r="AS38" s="509"/>
      <c r="AT38" s="509"/>
      <c r="AU38" s="509"/>
      <c r="AV38" s="509"/>
      <c r="AW38" s="509"/>
      <c r="AX38" s="509"/>
      <c r="AY38" s="509"/>
      <c r="AZ38" s="509"/>
      <c r="BA38" s="509"/>
      <c r="BB38" s="509"/>
      <c r="BC38" s="509"/>
      <c r="BD38" s="509"/>
      <c r="BE38" s="509"/>
      <c r="BF38" s="509"/>
      <c r="BG38" s="509"/>
      <c r="BH38" s="509"/>
      <c r="BI38" s="509"/>
      <c r="BJ38" s="509"/>
      <c r="BK38" s="509"/>
    </row>
    <row r="39" ht="22.5" customHeight="1">
      <c r="A39" s="268">
        <v>12.0</v>
      </c>
      <c r="B39" s="268">
        <v>5.0</v>
      </c>
      <c r="C39" s="268" t="s">
        <v>273</v>
      </c>
      <c r="D39" s="268"/>
      <c r="E39" s="268" t="s">
        <v>334</v>
      </c>
      <c r="F39" s="268"/>
      <c r="G39" s="723">
        <v>1.0</v>
      </c>
      <c r="H39" s="267" t="s">
        <v>6059</v>
      </c>
      <c r="I39" s="267" t="s">
        <v>6060</v>
      </c>
      <c r="J39" s="268" t="s">
        <v>6061</v>
      </c>
      <c r="K39" s="268" t="s">
        <v>6062</v>
      </c>
      <c r="L39" s="269">
        <v>42462.0</v>
      </c>
      <c r="M39" s="268" t="s">
        <v>338</v>
      </c>
      <c r="N39" s="268" t="s">
        <v>153</v>
      </c>
      <c r="O39" s="269">
        <v>45734.0</v>
      </c>
      <c r="P39" s="268" t="s">
        <v>37</v>
      </c>
      <c r="Q39" s="268" t="s">
        <v>264</v>
      </c>
      <c r="R39" s="268" t="s">
        <v>6057</v>
      </c>
      <c r="S39" s="268"/>
      <c r="T39" s="268" t="s">
        <v>11</v>
      </c>
      <c r="U39" s="268" t="s">
        <v>10</v>
      </c>
      <c r="V39" s="268" t="s">
        <v>334</v>
      </c>
      <c r="W39" s="268"/>
      <c r="X39" s="268"/>
      <c r="Y39" s="173" t="s">
        <v>6063</v>
      </c>
      <c r="Z39" s="173"/>
      <c r="AA39" s="173"/>
      <c r="AB39" s="173"/>
      <c r="AC39" s="268"/>
      <c r="AD39" s="268"/>
      <c r="AE39" s="268"/>
      <c r="AF39" s="268"/>
      <c r="AG39" s="509"/>
      <c r="AH39" s="509"/>
      <c r="AI39" s="509"/>
      <c r="AJ39" s="509"/>
      <c r="AK39" s="509"/>
      <c r="AL39" s="509"/>
      <c r="AM39" s="509"/>
      <c r="AN39" s="509"/>
      <c r="AO39" s="509"/>
      <c r="AP39" s="509"/>
      <c r="AQ39" s="509"/>
      <c r="AR39" s="509"/>
      <c r="AS39" s="509"/>
      <c r="AT39" s="509"/>
      <c r="AU39" s="509"/>
      <c r="AV39" s="509"/>
      <c r="AW39" s="509"/>
      <c r="AX39" s="509"/>
      <c r="AY39" s="509"/>
      <c r="AZ39" s="509"/>
      <c r="BA39" s="509"/>
      <c r="BB39" s="509"/>
      <c r="BC39" s="509"/>
      <c r="BD39" s="509"/>
      <c r="BE39" s="509"/>
      <c r="BF39" s="509"/>
      <c r="BG39" s="509"/>
      <c r="BH39" s="509"/>
      <c r="BI39" s="509"/>
      <c r="BJ39" s="509"/>
      <c r="BK39" s="509"/>
    </row>
    <row r="40" ht="22.5" customHeight="1">
      <c r="A40" s="268">
        <v>13.0</v>
      </c>
      <c r="B40" s="268">
        <v>5.0</v>
      </c>
      <c r="C40" s="268" t="s">
        <v>273</v>
      </c>
      <c r="D40" s="268"/>
      <c r="E40" s="268"/>
      <c r="F40" s="268"/>
      <c r="G40" s="723">
        <v>1.0</v>
      </c>
      <c r="H40" s="267" t="s">
        <v>6064</v>
      </c>
      <c r="I40" s="267" t="s">
        <v>6065</v>
      </c>
      <c r="J40" s="268" t="s">
        <v>1490</v>
      </c>
      <c r="K40" s="268" t="s">
        <v>6066</v>
      </c>
      <c r="L40" s="269">
        <v>42390.0</v>
      </c>
      <c r="M40" s="268" t="s">
        <v>350</v>
      </c>
      <c r="N40" s="268" t="s">
        <v>153</v>
      </c>
      <c r="O40" s="269">
        <v>44790.0</v>
      </c>
      <c r="P40" s="268" t="s">
        <v>25</v>
      </c>
      <c r="Q40" s="268" t="s">
        <v>266</v>
      </c>
      <c r="R40" s="268"/>
      <c r="S40" s="268"/>
      <c r="T40" s="268" t="s">
        <v>11</v>
      </c>
      <c r="U40" s="268" t="s">
        <v>21</v>
      </c>
      <c r="V40" s="268"/>
      <c r="W40" s="268"/>
      <c r="X40" s="268" t="s">
        <v>5827</v>
      </c>
      <c r="Y40" s="173" t="s">
        <v>6067</v>
      </c>
      <c r="Z40" s="173" t="s">
        <v>6068</v>
      </c>
      <c r="AA40" s="173" t="s">
        <v>6069</v>
      </c>
      <c r="AB40" s="173"/>
      <c r="AC40" s="268"/>
      <c r="AD40" s="268"/>
      <c r="AE40" s="268"/>
      <c r="AF40" s="268"/>
      <c r="AG40" s="509"/>
      <c r="AH40" s="509"/>
      <c r="AI40" s="509"/>
      <c r="AJ40" s="509"/>
      <c r="AK40" s="509"/>
      <c r="AL40" s="509"/>
      <c r="AM40" s="509"/>
      <c r="AN40" s="509"/>
      <c r="AO40" s="509"/>
      <c r="AP40" s="509"/>
      <c r="AQ40" s="509"/>
      <c r="AR40" s="509"/>
      <c r="AS40" s="509"/>
      <c r="AT40" s="509"/>
      <c r="AU40" s="509"/>
      <c r="AV40" s="509"/>
      <c r="AW40" s="509"/>
      <c r="AX40" s="509"/>
      <c r="AY40" s="509"/>
      <c r="AZ40" s="509"/>
      <c r="BA40" s="509"/>
      <c r="BB40" s="509"/>
      <c r="BC40" s="509"/>
      <c r="BD40" s="509"/>
      <c r="BE40" s="509"/>
      <c r="BF40" s="509"/>
      <c r="BG40" s="509"/>
      <c r="BH40" s="509"/>
      <c r="BI40" s="509"/>
      <c r="BJ40" s="509"/>
      <c r="BK40" s="509"/>
    </row>
    <row r="41" ht="22.5" customHeight="1">
      <c r="A41" s="268">
        <v>14.0</v>
      </c>
      <c r="B41" s="268">
        <v>5.0</v>
      </c>
      <c r="C41" s="268" t="s">
        <v>273</v>
      </c>
      <c r="D41" s="268"/>
      <c r="E41" s="268"/>
      <c r="F41" s="268" t="s">
        <v>334</v>
      </c>
      <c r="G41" s="723">
        <v>1.0</v>
      </c>
      <c r="H41" s="267" t="s">
        <v>6070</v>
      </c>
      <c r="I41" s="267" t="s">
        <v>6071</v>
      </c>
      <c r="J41" s="268" t="s">
        <v>5886</v>
      </c>
      <c r="K41" s="268" t="s">
        <v>6072</v>
      </c>
      <c r="L41" s="269">
        <v>42510.0</v>
      </c>
      <c r="M41" s="268" t="s">
        <v>350</v>
      </c>
      <c r="N41" s="268" t="s">
        <v>153</v>
      </c>
      <c r="O41" s="269">
        <v>45155.0</v>
      </c>
      <c r="P41" s="268" t="s">
        <v>37</v>
      </c>
      <c r="Q41" s="268" t="s">
        <v>266</v>
      </c>
      <c r="R41" s="268" t="s">
        <v>5888</v>
      </c>
      <c r="S41" s="268" t="s">
        <v>6073</v>
      </c>
      <c r="T41" s="268" t="s">
        <v>11</v>
      </c>
      <c r="U41" s="268" t="s">
        <v>15</v>
      </c>
      <c r="V41" s="268"/>
      <c r="W41" s="268"/>
      <c r="X41" s="268"/>
      <c r="Y41" s="173" t="s">
        <v>6074</v>
      </c>
      <c r="Z41" s="173" t="s">
        <v>6075</v>
      </c>
      <c r="AA41" s="173"/>
      <c r="AB41" s="173"/>
      <c r="AC41" s="268"/>
      <c r="AD41" s="268"/>
      <c r="AE41" s="268"/>
      <c r="AF41" s="268"/>
      <c r="AG41" s="509"/>
      <c r="AH41" s="509"/>
      <c r="AI41" s="509"/>
      <c r="AJ41" s="509"/>
      <c r="AK41" s="509"/>
      <c r="AL41" s="509"/>
      <c r="AM41" s="509"/>
      <c r="AN41" s="509"/>
      <c r="AO41" s="509"/>
      <c r="AP41" s="509"/>
      <c r="AQ41" s="509"/>
      <c r="AR41" s="509"/>
      <c r="AS41" s="509"/>
      <c r="AT41" s="509"/>
      <c r="AU41" s="509"/>
      <c r="AV41" s="509"/>
      <c r="AW41" s="509"/>
      <c r="AX41" s="509"/>
      <c r="AY41" s="509"/>
      <c r="AZ41" s="509"/>
      <c r="BA41" s="509"/>
      <c r="BB41" s="509"/>
      <c r="BC41" s="509"/>
      <c r="BD41" s="509"/>
      <c r="BE41" s="509"/>
      <c r="BF41" s="509"/>
      <c r="BG41" s="509"/>
      <c r="BH41" s="509"/>
      <c r="BI41" s="509"/>
      <c r="BJ41" s="509"/>
      <c r="BK41" s="509"/>
    </row>
    <row r="42" ht="22.5" customHeight="1">
      <c r="A42" s="268">
        <v>15.0</v>
      </c>
      <c r="B42" s="268">
        <v>5.0</v>
      </c>
      <c r="C42" s="268" t="s">
        <v>273</v>
      </c>
      <c r="D42" s="268"/>
      <c r="E42" s="268"/>
      <c r="F42" s="268"/>
      <c r="G42" s="723">
        <v>1.0</v>
      </c>
      <c r="H42" s="267" t="s">
        <v>6076</v>
      </c>
      <c r="I42" s="267" t="s">
        <v>6077</v>
      </c>
      <c r="J42" s="268" t="s">
        <v>6078</v>
      </c>
      <c r="K42" s="268" t="s">
        <v>6079</v>
      </c>
      <c r="L42" s="269">
        <v>42528.0</v>
      </c>
      <c r="M42" s="268" t="s">
        <v>350</v>
      </c>
      <c r="N42" s="268" t="s">
        <v>153</v>
      </c>
      <c r="O42" s="269">
        <v>43472.0</v>
      </c>
      <c r="P42" s="268" t="s">
        <v>115</v>
      </c>
      <c r="Q42" s="268" t="s">
        <v>268</v>
      </c>
      <c r="R42" s="268" t="s">
        <v>561</v>
      </c>
      <c r="S42" s="268"/>
      <c r="T42" s="268" t="s">
        <v>11</v>
      </c>
      <c r="U42" s="268" t="s">
        <v>21</v>
      </c>
      <c r="V42" s="268"/>
      <c r="W42" s="268"/>
      <c r="X42" s="268"/>
      <c r="Y42" s="173" t="s">
        <v>6080</v>
      </c>
      <c r="Z42" s="173" t="s">
        <v>6081</v>
      </c>
      <c r="AA42" s="173" t="s">
        <v>6082</v>
      </c>
      <c r="AB42" s="173" t="s">
        <v>6083</v>
      </c>
      <c r="AC42" s="268" t="s">
        <v>6084</v>
      </c>
      <c r="AD42" s="268" t="s">
        <v>6085</v>
      </c>
      <c r="AE42" s="268" t="s">
        <v>6086</v>
      </c>
      <c r="AF42" s="268"/>
      <c r="AG42" s="509"/>
      <c r="AH42" s="509"/>
      <c r="AI42" s="509"/>
      <c r="AJ42" s="509"/>
      <c r="AK42" s="509"/>
      <c r="AL42" s="509"/>
      <c r="AM42" s="509"/>
      <c r="AN42" s="509"/>
      <c r="AO42" s="509"/>
      <c r="AP42" s="509"/>
      <c r="AQ42" s="509"/>
      <c r="AR42" s="509"/>
      <c r="AS42" s="509"/>
      <c r="AT42" s="509"/>
      <c r="AU42" s="509"/>
      <c r="AV42" s="509"/>
      <c r="AW42" s="509"/>
      <c r="AX42" s="509"/>
      <c r="AY42" s="509"/>
      <c r="AZ42" s="509"/>
      <c r="BA42" s="509"/>
      <c r="BB42" s="509"/>
      <c r="BC42" s="509"/>
      <c r="BD42" s="509"/>
      <c r="BE42" s="509"/>
      <c r="BF42" s="509"/>
      <c r="BG42" s="509"/>
      <c r="BH42" s="509"/>
      <c r="BI42" s="509"/>
      <c r="BJ42" s="509"/>
      <c r="BK42" s="509"/>
    </row>
    <row r="43" ht="22.5" customHeight="1">
      <c r="A43" s="268">
        <v>16.0</v>
      </c>
      <c r="B43" s="268">
        <v>5.0</v>
      </c>
      <c r="C43" s="268" t="s">
        <v>273</v>
      </c>
      <c r="D43" s="268"/>
      <c r="E43" s="268"/>
      <c r="F43" s="268"/>
      <c r="G43" s="723">
        <v>1.0</v>
      </c>
      <c r="H43" s="267" t="s">
        <v>6087</v>
      </c>
      <c r="I43" s="267" t="s">
        <v>6088</v>
      </c>
      <c r="J43" s="268" t="s">
        <v>3375</v>
      </c>
      <c r="K43" s="268" t="s">
        <v>6089</v>
      </c>
      <c r="L43" s="269">
        <v>42293.0</v>
      </c>
      <c r="M43" s="268" t="s">
        <v>350</v>
      </c>
      <c r="N43" s="268" t="s">
        <v>153</v>
      </c>
      <c r="O43" s="269">
        <v>43334.0</v>
      </c>
      <c r="P43" s="268" t="s">
        <v>125</v>
      </c>
      <c r="Q43" s="268" t="s">
        <v>268</v>
      </c>
      <c r="R43" s="268"/>
      <c r="S43" s="268"/>
      <c r="T43" s="268" t="s">
        <v>11</v>
      </c>
      <c r="U43" s="268" t="s">
        <v>21</v>
      </c>
      <c r="V43" s="268"/>
      <c r="W43" s="268" t="s">
        <v>5772</v>
      </c>
      <c r="X43" s="268" t="s">
        <v>5803</v>
      </c>
      <c r="Y43" s="173" t="s">
        <v>6090</v>
      </c>
      <c r="Z43" s="173" t="s">
        <v>6091</v>
      </c>
      <c r="AA43" s="173" t="s">
        <v>6092</v>
      </c>
      <c r="AB43" s="173" t="s">
        <v>6093</v>
      </c>
      <c r="AC43" s="268" t="s">
        <v>6094</v>
      </c>
      <c r="AD43" s="268" t="s">
        <v>6095</v>
      </c>
      <c r="AE43" s="268" t="s">
        <v>6096</v>
      </c>
      <c r="AF43" s="268"/>
      <c r="AG43" s="509"/>
      <c r="AH43" s="509"/>
      <c r="AI43" s="509"/>
      <c r="AJ43" s="509"/>
      <c r="AK43" s="509"/>
      <c r="AL43" s="509"/>
      <c r="AM43" s="509"/>
      <c r="AN43" s="509"/>
      <c r="AO43" s="509"/>
      <c r="AP43" s="509"/>
      <c r="AQ43" s="509"/>
      <c r="AR43" s="509"/>
      <c r="AS43" s="509"/>
      <c r="AT43" s="509"/>
      <c r="AU43" s="509"/>
      <c r="AV43" s="509"/>
      <c r="AW43" s="509"/>
      <c r="AX43" s="509"/>
      <c r="AY43" s="509"/>
      <c r="AZ43" s="509"/>
      <c r="BA43" s="509"/>
      <c r="BB43" s="509"/>
      <c r="BC43" s="509"/>
      <c r="BD43" s="509"/>
      <c r="BE43" s="509"/>
      <c r="BF43" s="509"/>
      <c r="BG43" s="509"/>
      <c r="BH43" s="509"/>
      <c r="BI43" s="509"/>
      <c r="BJ43" s="509"/>
      <c r="BK43" s="509"/>
    </row>
    <row r="44" ht="22.5" customHeight="1">
      <c r="A44" s="268">
        <v>17.0</v>
      </c>
      <c r="B44" s="268">
        <v>5.0</v>
      </c>
      <c r="C44" s="268" t="s">
        <v>273</v>
      </c>
      <c r="D44" s="268"/>
      <c r="E44" s="268"/>
      <c r="F44" s="268"/>
      <c r="G44" s="723">
        <v>1.0</v>
      </c>
      <c r="H44" s="267" t="s">
        <v>6097</v>
      </c>
      <c r="I44" s="267" t="s">
        <v>6098</v>
      </c>
      <c r="J44" s="268" t="s">
        <v>1023</v>
      </c>
      <c r="K44" s="268" t="s">
        <v>6099</v>
      </c>
      <c r="L44" s="269">
        <v>42299.0</v>
      </c>
      <c r="M44" s="268" t="s">
        <v>350</v>
      </c>
      <c r="N44" s="268" t="s">
        <v>154</v>
      </c>
      <c r="O44" s="269">
        <v>43698.0</v>
      </c>
      <c r="P44" s="268" t="s">
        <v>125</v>
      </c>
      <c r="Q44" s="268" t="s">
        <v>268</v>
      </c>
      <c r="R44" s="268" t="s">
        <v>6100</v>
      </c>
      <c r="S44" s="268"/>
      <c r="T44" s="882" t="s">
        <v>11</v>
      </c>
      <c r="U44" s="268" t="s">
        <v>10</v>
      </c>
      <c r="V44" s="268"/>
      <c r="W44" s="468"/>
      <c r="X44" s="268" t="s">
        <v>5803</v>
      </c>
      <c r="Y44" s="725" t="s">
        <v>6101</v>
      </c>
      <c r="Z44" s="725" t="s">
        <v>6102</v>
      </c>
      <c r="AA44" s="725" t="s">
        <v>6103</v>
      </c>
      <c r="AB44" s="725" t="s">
        <v>6104</v>
      </c>
      <c r="AC44" s="359" t="s">
        <v>6105</v>
      </c>
      <c r="AD44" s="268" t="s">
        <v>6106</v>
      </c>
      <c r="AE44" s="268"/>
      <c r="AF44" s="268"/>
      <c r="AG44" s="509"/>
      <c r="AH44" s="509"/>
      <c r="AI44" s="509"/>
      <c r="AJ44" s="509"/>
      <c r="AK44" s="509"/>
      <c r="AL44" s="509"/>
      <c r="AM44" s="509"/>
      <c r="AN44" s="509"/>
      <c r="AO44" s="509"/>
      <c r="AP44" s="509"/>
      <c r="AQ44" s="509"/>
      <c r="AR44" s="509"/>
      <c r="AS44" s="509"/>
      <c r="AT44" s="509"/>
      <c r="AU44" s="509"/>
      <c r="AV44" s="509"/>
      <c r="AW44" s="509"/>
      <c r="AX44" s="509"/>
      <c r="AY44" s="509"/>
      <c r="AZ44" s="509"/>
      <c r="BA44" s="509"/>
      <c r="BB44" s="509"/>
      <c r="BC44" s="509"/>
      <c r="BD44" s="509"/>
      <c r="BE44" s="509"/>
      <c r="BF44" s="509"/>
      <c r="BG44" s="509"/>
      <c r="BH44" s="509"/>
      <c r="BI44" s="509"/>
      <c r="BJ44" s="509"/>
      <c r="BK44" s="509"/>
    </row>
    <row r="45" ht="22.5" customHeight="1">
      <c r="A45" s="268">
        <v>18.0</v>
      </c>
      <c r="B45" s="268">
        <v>5.0</v>
      </c>
      <c r="C45" s="268" t="s">
        <v>273</v>
      </c>
      <c r="D45" s="268"/>
      <c r="E45" s="268"/>
      <c r="F45" s="268"/>
      <c r="G45" s="723">
        <v>1.0</v>
      </c>
      <c r="H45" s="267" t="s">
        <v>6107</v>
      </c>
      <c r="I45" s="267" t="s">
        <v>6108</v>
      </c>
      <c r="J45" s="468" t="s">
        <v>884</v>
      </c>
      <c r="K45" s="468" t="s">
        <v>6109</v>
      </c>
      <c r="L45" s="469">
        <v>42361.0</v>
      </c>
      <c r="M45" s="468" t="s">
        <v>350</v>
      </c>
      <c r="N45" s="510" t="s">
        <v>153</v>
      </c>
      <c r="O45" s="469">
        <v>44062.0</v>
      </c>
      <c r="P45" s="468" t="s">
        <v>133</v>
      </c>
      <c r="Q45" s="268" t="s">
        <v>268</v>
      </c>
      <c r="R45" s="268" t="s">
        <v>6110</v>
      </c>
      <c r="S45" s="268"/>
      <c r="T45" s="268" t="s">
        <v>11</v>
      </c>
      <c r="U45" s="268" t="s">
        <v>10</v>
      </c>
      <c r="V45" s="268"/>
      <c r="W45" s="268" t="s">
        <v>6111</v>
      </c>
      <c r="X45" s="173" t="s">
        <v>6112</v>
      </c>
      <c r="Y45" s="725" t="s">
        <v>6113</v>
      </c>
      <c r="Z45" s="725" t="s">
        <v>6114</v>
      </c>
      <c r="AA45" s="725" t="s">
        <v>6115</v>
      </c>
      <c r="AB45" s="725" t="s">
        <v>6116</v>
      </c>
      <c r="AC45" s="359" t="s">
        <v>6117</v>
      </c>
      <c r="AD45" s="268"/>
      <c r="AE45" s="268"/>
      <c r="AF45" s="268"/>
      <c r="AG45" s="509"/>
      <c r="AH45" s="509"/>
      <c r="AI45" s="509"/>
      <c r="AJ45" s="509"/>
      <c r="AK45" s="509"/>
      <c r="AL45" s="509"/>
      <c r="AM45" s="509"/>
      <c r="AN45" s="509"/>
      <c r="AO45" s="509"/>
      <c r="AP45" s="509"/>
      <c r="AQ45" s="509"/>
      <c r="AR45" s="509"/>
      <c r="AS45" s="509"/>
      <c r="AT45" s="509"/>
      <c r="AU45" s="509"/>
      <c r="AV45" s="509"/>
      <c r="AW45" s="509"/>
      <c r="AX45" s="509"/>
      <c r="AY45" s="509"/>
      <c r="AZ45" s="509"/>
      <c r="BA45" s="509"/>
      <c r="BB45" s="509"/>
      <c r="BC45" s="509"/>
      <c r="BD45" s="509"/>
      <c r="BE45" s="509"/>
      <c r="BF45" s="509"/>
      <c r="BG45" s="509"/>
      <c r="BH45" s="509"/>
      <c r="BI45" s="509"/>
      <c r="BJ45" s="509"/>
      <c r="BK45" s="509"/>
    </row>
    <row r="46" ht="14.25" customHeight="1">
      <c r="A46" s="352">
        <v>19.0</v>
      </c>
      <c r="B46" s="268">
        <v>5.0</v>
      </c>
      <c r="C46" s="268" t="s">
        <v>273</v>
      </c>
      <c r="D46" s="352"/>
      <c r="E46" s="352"/>
      <c r="F46" s="352"/>
      <c r="G46" s="729">
        <v>1.0</v>
      </c>
      <c r="H46" s="618" t="s">
        <v>6118</v>
      </c>
      <c r="I46" s="618" t="s">
        <v>6119</v>
      </c>
      <c r="J46" s="497" t="s">
        <v>407</v>
      </c>
      <c r="K46" s="497" t="s">
        <v>6120</v>
      </c>
      <c r="L46" s="498">
        <v>42375.0</v>
      </c>
      <c r="M46" s="497" t="s">
        <v>338</v>
      </c>
      <c r="N46" s="502"/>
      <c r="O46" s="498">
        <v>45883.0</v>
      </c>
      <c r="P46" s="497" t="s">
        <v>115</v>
      </c>
      <c r="Q46" s="352" t="s">
        <v>345</v>
      </c>
      <c r="R46" s="352"/>
      <c r="S46" s="352"/>
      <c r="T46" s="352" t="s">
        <v>26</v>
      </c>
      <c r="U46" s="352"/>
      <c r="V46" s="352"/>
      <c r="W46" s="352"/>
      <c r="X46" s="183"/>
      <c r="Y46" s="188"/>
      <c r="Z46" s="188"/>
      <c r="AA46" s="188"/>
      <c r="AB46" s="502"/>
      <c r="AC46" s="502"/>
      <c r="AD46" s="502"/>
      <c r="AE46" s="502"/>
      <c r="AF46" s="502"/>
      <c r="AG46" s="502"/>
      <c r="AH46" s="502"/>
      <c r="AI46" s="502"/>
      <c r="AJ46" s="502"/>
      <c r="AK46" s="502"/>
      <c r="AL46" s="502"/>
      <c r="AM46" s="502"/>
      <c r="AN46" s="502"/>
      <c r="AO46" s="502"/>
      <c r="AP46" s="502"/>
      <c r="AQ46" s="502"/>
      <c r="AR46" s="502"/>
      <c r="AS46" s="502"/>
      <c r="AT46" s="502"/>
      <c r="AU46" s="502"/>
      <c r="AV46" s="502"/>
      <c r="AW46" s="521"/>
      <c r="AX46" s="521"/>
      <c r="AY46" s="521"/>
      <c r="AZ46" s="521"/>
      <c r="BA46" s="521"/>
      <c r="BB46" s="521"/>
      <c r="BC46" s="521"/>
      <c r="BD46" s="521"/>
      <c r="BE46" s="521"/>
      <c r="BF46" s="521"/>
      <c r="BG46" s="521"/>
      <c r="BH46" s="521"/>
      <c r="BI46" s="521"/>
      <c r="BJ46" s="521"/>
      <c r="BK46" s="521"/>
    </row>
    <row r="47" ht="14.25" customHeight="1">
      <c r="A47" s="352">
        <v>20.0</v>
      </c>
      <c r="B47" s="268">
        <v>5.0</v>
      </c>
      <c r="C47" s="268" t="s">
        <v>273</v>
      </c>
      <c r="D47" s="352"/>
      <c r="E47" s="352"/>
      <c r="F47" s="352"/>
      <c r="G47" s="729">
        <v>1.0</v>
      </c>
      <c r="H47" s="618" t="s">
        <v>6121</v>
      </c>
      <c r="I47" s="618" t="s">
        <v>6122</v>
      </c>
      <c r="J47" s="497" t="s">
        <v>4690</v>
      </c>
      <c r="K47" s="497" t="s">
        <v>6123</v>
      </c>
      <c r="L47" s="498">
        <v>42512.0</v>
      </c>
      <c r="M47" s="497" t="s">
        <v>338</v>
      </c>
      <c r="N47" s="502"/>
      <c r="O47" s="498">
        <v>45883.0</v>
      </c>
      <c r="P47" s="497" t="s">
        <v>115</v>
      </c>
      <c r="Q47" s="352" t="s">
        <v>345</v>
      </c>
      <c r="R47" s="352"/>
      <c r="S47" s="352"/>
      <c r="T47" s="352" t="s">
        <v>11</v>
      </c>
      <c r="U47" s="352" t="s">
        <v>15</v>
      </c>
      <c r="V47" s="352"/>
      <c r="W47" s="352"/>
      <c r="X47" s="183"/>
      <c r="Y47" s="188"/>
      <c r="Z47" s="188"/>
      <c r="AA47" s="188"/>
      <c r="AB47" s="502"/>
      <c r="AC47" s="502"/>
      <c r="AD47" s="502"/>
      <c r="AE47" s="502"/>
      <c r="AF47" s="502"/>
      <c r="AG47" s="502"/>
      <c r="AH47" s="502"/>
      <c r="AI47" s="502"/>
      <c r="AJ47" s="502"/>
      <c r="AK47" s="502"/>
      <c r="AL47" s="502"/>
      <c r="AM47" s="502"/>
      <c r="AN47" s="502"/>
      <c r="AO47" s="502"/>
      <c r="AP47" s="502"/>
      <c r="AQ47" s="502"/>
      <c r="AR47" s="502"/>
      <c r="AS47" s="502"/>
      <c r="AT47" s="502"/>
      <c r="AU47" s="502"/>
      <c r="AV47" s="502"/>
      <c r="AW47" s="521"/>
      <c r="AX47" s="521"/>
      <c r="AY47" s="521"/>
      <c r="AZ47" s="521"/>
      <c r="BA47" s="521"/>
      <c r="BB47" s="521"/>
      <c r="BC47" s="521"/>
      <c r="BD47" s="521"/>
      <c r="BE47" s="521"/>
      <c r="BF47" s="521"/>
      <c r="BG47" s="521"/>
      <c r="BH47" s="521"/>
      <c r="BI47" s="521"/>
      <c r="BJ47" s="521"/>
      <c r="BK47" s="521"/>
    </row>
    <row r="48" ht="14.25" customHeight="1">
      <c r="A48" s="352">
        <v>21.0</v>
      </c>
      <c r="B48" s="268">
        <v>5.0</v>
      </c>
      <c r="C48" s="268" t="s">
        <v>273</v>
      </c>
      <c r="D48" s="837" t="s">
        <v>334</v>
      </c>
      <c r="E48" s="352"/>
      <c r="F48" s="352"/>
      <c r="G48" s="729">
        <v>1.0</v>
      </c>
      <c r="H48" s="618" t="s">
        <v>6124</v>
      </c>
      <c r="I48" s="618" t="s">
        <v>6125</v>
      </c>
      <c r="J48" s="497" t="s">
        <v>6126</v>
      </c>
      <c r="K48" s="497" t="s">
        <v>6127</v>
      </c>
      <c r="L48" s="498">
        <v>42410.0</v>
      </c>
      <c r="M48" s="497" t="s">
        <v>350</v>
      </c>
      <c r="N48" s="502"/>
      <c r="O48" s="498">
        <v>45883.0</v>
      </c>
      <c r="P48" s="497" t="s">
        <v>56</v>
      </c>
      <c r="Q48" s="352" t="s">
        <v>345</v>
      </c>
      <c r="R48" s="352" t="s">
        <v>6128</v>
      </c>
      <c r="S48" s="352"/>
      <c r="T48" s="352" t="s">
        <v>11</v>
      </c>
      <c r="U48" s="352"/>
      <c r="V48" s="352"/>
      <c r="W48" s="352"/>
      <c r="X48" s="183"/>
      <c r="Y48" s="188"/>
      <c r="Z48" s="188"/>
      <c r="AA48" s="188"/>
      <c r="AB48" s="502"/>
      <c r="AC48" s="502"/>
      <c r="AD48" s="502"/>
      <c r="AE48" s="502"/>
      <c r="AF48" s="502"/>
      <c r="AG48" s="502"/>
      <c r="AH48" s="502"/>
      <c r="AI48" s="502"/>
      <c r="AJ48" s="502"/>
      <c r="AK48" s="502"/>
      <c r="AL48" s="502"/>
      <c r="AM48" s="502"/>
      <c r="AN48" s="502"/>
      <c r="AO48" s="502"/>
      <c r="AP48" s="502"/>
      <c r="AQ48" s="502"/>
      <c r="AR48" s="502"/>
      <c r="AS48" s="502"/>
      <c r="AT48" s="502"/>
      <c r="AU48" s="502"/>
      <c r="AV48" s="502"/>
      <c r="AW48" s="521"/>
      <c r="AX48" s="521"/>
      <c r="AY48" s="521"/>
      <c r="AZ48" s="521"/>
      <c r="BA48" s="521"/>
      <c r="BB48" s="521"/>
      <c r="BC48" s="521"/>
      <c r="BD48" s="521"/>
      <c r="BE48" s="521"/>
      <c r="BF48" s="521"/>
      <c r="BG48" s="521"/>
      <c r="BH48" s="521"/>
      <c r="BI48" s="521"/>
      <c r="BJ48" s="521"/>
      <c r="BK48" s="521"/>
    </row>
    <row r="49" ht="14.25" customHeight="1">
      <c r="A49" s="352">
        <v>22.0</v>
      </c>
      <c r="B49" s="352">
        <v>5.0</v>
      </c>
      <c r="C49" s="352" t="s">
        <v>273</v>
      </c>
      <c r="D49" s="352"/>
      <c r="E49" s="352"/>
      <c r="F49" s="352"/>
      <c r="G49" s="729">
        <v>1.0</v>
      </c>
      <c r="H49" s="618" t="s">
        <v>6129</v>
      </c>
      <c r="I49" s="618"/>
      <c r="J49" s="497" t="s">
        <v>6130</v>
      </c>
      <c r="K49" s="497" t="s">
        <v>6131</v>
      </c>
      <c r="L49" s="498">
        <v>42301.0</v>
      </c>
      <c r="M49" s="497" t="s">
        <v>350</v>
      </c>
      <c r="N49" s="502"/>
      <c r="O49" s="498">
        <v>45883.0</v>
      </c>
      <c r="P49" s="497" t="s">
        <v>10</v>
      </c>
      <c r="Q49" s="352" t="s">
        <v>345</v>
      </c>
      <c r="R49" s="352"/>
      <c r="S49" s="352"/>
      <c r="T49" s="352" t="s">
        <v>11</v>
      </c>
      <c r="U49" s="352" t="s">
        <v>15</v>
      </c>
      <c r="V49" s="352"/>
      <c r="W49" s="352"/>
      <c r="X49" s="183"/>
      <c r="Y49" s="188"/>
      <c r="Z49" s="188"/>
      <c r="AA49" s="188"/>
      <c r="AB49" s="502"/>
      <c r="AC49" s="502"/>
      <c r="AD49" s="502"/>
      <c r="AE49" s="502"/>
      <c r="AF49" s="502"/>
      <c r="AG49" s="502"/>
      <c r="AH49" s="502"/>
      <c r="AI49" s="502"/>
      <c r="AJ49" s="502"/>
      <c r="AK49" s="502"/>
      <c r="AL49" s="502"/>
      <c r="AM49" s="502"/>
      <c r="AN49" s="502"/>
      <c r="AO49" s="502"/>
      <c r="AP49" s="502"/>
      <c r="AQ49" s="502"/>
      <c r="AR49" s="502"/>
      <c r="AS49" s="502"/>
      <c r="AT49" s="502"/>
      <c r="AU49" s="502"/>
      <c r="AV49" s="502"/>
      <c r="AW49" s="521"/>
      <c r="AX49" s="521"/>
      <c r="AY49" s="521"/>
      <c r="AZ49" s="521"/>
      <c r="BA49" s="521"/>
      <c r="BB49" s="521"/>
      <c r="BC49" s="521"/>
      <c r="BD49" s="521"/>
      <c r="BE49" s="521"/>
      <c r="BF49" s="521"/>
      <c r="BG49" s="521"/>
      <c r="BH49" s="521"/>
      <c r="BI49" s="521"/>
      <c r="BJ49" s="521"/>
      <c r="BK49" s="521"/>
    </row>
    <row r="50" ht="15.75" customHeight="1">
      <c r="A50" s="535">
        <v>23.0</v>
      </c>
      <c r="B50" s="535">
        <v>5.0</v>
      </c>
      <c r="C50" s="535" t="s">
        <v>273</v>
      </c>
      <c r="D50" s="535"/>
      <c r="E50" s="535"/>
      <c r="F50" s="535"/>
      <c r="G50" s="758">
        <v>1.0</v>
      </c>
      <c r="H50" s="883"/>
      <c r="I50" s="5"/>
      <c r="J50" s="538" t="s">
        <v>6132</v>
      </c>
      <c r="K50" s="538" t="s">
        <v>6133</v>
      </c>
      <c r="L50" s="884">
        <v>42401.0</v>
      </c>
      <c r="M50" s="5" t="s">
        <v>350</v>
      </c>
      <c r="N50" s="5"/>
      <c r="O50" s="885">
        <v>45883.0</v>
      </c>
      <c r="P50" s="5" t="s">
        <v>66</v>
      </c>
      <c r="Q50" s="535" t="s">
        <v>345</v>
      </c>
      <c r="R50" s="5"/>
      <c r="S50" s="5"/>
      <c r="T50" s="535" t="s">
        <v>11</v>
      </c>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row>
    <row r="51" ht="22.5" customHeight="1">
      <c r="A51" s="268">
        <v>24.0</v>
      </c>
      <c r="B51" s="268"/>
      <c r="C51" s="268"/>
      <c r="D51" s="268"/>
      <c r="E51" s="268"/>
      <c r="F51" s="268"/>
      <c r="G51" s="723"/>
      <c r="H51" s="267"/>
      <c r="I51" s="267"/>
      <c r="J51" s="268"/>
      <c r="K51" s="268"/>
      <c r="L51" s="268"/>
      <c r="M51" s="468"/>
      <c r="N51" s="510"/>
      <c r="O51" s="469"/>
      <c r="P51" s="468"/>
      <c r="Q51" s="268"/>
      <c r="R51" s="268"/>
      <c r="S51" s="268"/>
      <c r="T51" s="268"/>
      <c r="U51" s="268"/>
      <c r="V51" s="268"/>
      <c r="W51" s="268"/>
      <c r="X51" s="173"/>
      <c r="Y51" s="725"/>
      <c r="Z51" s="725"/>
      <c r="AA51" s="725"/>
      <c r="AB51" s="725"/>
      <c r="AC51" s="359"/>
      <c r="AD51" s="268"/>
      <c r="AE51" s="268"/>
      <c r="AF51" s="268"/>
      <c r="AG51" s="509"/>
      <c r="AH51" s="509"/>
      <c r="AI51" s="509"/>
      <c r="AJ51" s="509"/>
      <c r="AK51" s="509"/>
      <c r="AL51" s="509"/>
      <c r="AM51" s="509"/>
      <c r="AN51" s="509"/>
      <c r="AO51" s="509"/>
      <c r="AP51" s="509"/>
      <c r="AQ51" s="509"/>
      <c r="AR51" s="509"/>
      <c r="AS51" s="509"/>
      <c r="AT51" s="509"/>
      <c r="AU51" s="509"/>
      <c r="AV51" s="509"/>
      <c r="AW51" s="509"/>
      <c r="AX51" s="509"/>
      <c r="AY51" s="509"/>
      <c r="AZ51" s="509"/>
      <c r="BA51" s="509"/>
      <c r="BB51" s="509"/>
      <c r="BC51" s="509"/>
      <c r="BD51" s="509"/>
      <c r="BE51" s="509"/>
      <c r="BF51" s="509"/>
      <c r="BG51" s="509"/>
      <c r="BH51" s="509"/>
      <c r="BI51" s="509"/>
      <c r="BJ51" s="509"/>
      <c r="BK51" s="509"/>
    </row>
    <row r="52" ht="14.25" customHeight="1">
      <c r="A52" s="875" t="s">
        <v>6134</v>
      </c>
      <c r="B52" s="25"/>
      <c r="C52" s="25"/>
      <c r="D52" s="25"/>
      <c r="E52" s="25"/>
      <c r="F52" s="25"/>
      <c r="G52" s="25"/>
      <c r="H52" s="25"/>
      <c r="I52" s="25"/>
      <c r="J52" s="25"/>
      <c r="K52" s="26"/>
      <c r="L52" s="876"/>
      <c r="M52" s="877"/>
      <c r="N52" s="877"/>
      <c r="O52" s="876"/>
      <c r="P52" s="877"/>
      <c r="Q52" s="877"/>
      <c r="R52" s="877"/>
      <c r="S52" s="877"/>
      <c r="T52" s="877"/>
      <c r="U52" s="877"/>
      <c r="V52" s="878"/>
      <c r="W52" s="878"/>
      <c r="X52" s="878"/>
      <c r="Y52" s="877"/>
      <c r="Z52" s="877"/>
      <c r="AA52" s="877"/>
      <c r="AB52" s="877"/>
      <c r="AC52" s="877"/>
      <c r="AD52" s="877"/>
      <c r="AE52" s="877"/>
      <c r="AF52" s="877"/>
      <c r="AG52" s="528"/>
      <c r="AH52" s="528"/>
      <c r="AI52" s="528"/>
      <c r="AJ52" s="528"/>
      <c r="AK52" s="528"/>
      <c r="AL52" s="528"/>
      <c r="AM52" s="528"/>
      <c r="AN52" s="528"/>
      <c r="AO52" s="528"/>
      <c r="AP52" s="528"/>
      <c r="AQ52" s="528"/>
      <c r="AR52" s="528"/>
      <c r="AS52" s="528"/>
      <c r="AT52" s="528"/>
      <c r="AU52" s="528"/>
      <c r="AV52" s="528"/>
      <c r="AW52" s="528"/>
      <c r="AX52" s="528"/>
      <c r="AY52" s="528"/>
      <c r="AZ52" s="528"/>
      <c r="BA52" s="528"/>
      <c r="BB52" s="528"/>
      <c r="BC52" s="528"/>
      <c r="BD52" s="528"/>
      <c r="BE52" s="528"/>
      <c r="BF52" s="528"/>
      <c r="BG52" s="528"/>
      <c r="BH52" s="528"/>
      <c r="BI52" s="528"/>
      <c r="BJ52" s="528"/>
      <c r="BK52" s="528"/>
    </row>
    <row r="53" ht="22.5" customHeight="1">
      <c r="A53" s="268">
        <v>1.0</v>
      </c>
      <c r="B53" s="268">
        <v>4.0</v>
      </c>
      <c r="C53" s="268" t="s">
        <v>275</v>
      </c>
      <c r="D53" s="268"/>
      <c r="E53" s="268"/>
      <c r="F53" s="268"/>
      <c r="G53" s="723">
        <v>1.0</v>
      </c>
      <c r="H53" s="267" t="s">
        <v>6135</v>
      </c>
      <c r="I53" s="267" t="s">
        <v>6136</v>
      </c>
      <c r="J53" s="268" t="s">
        <v>6137</v>
      </c>
      <c r="K53" s="268" t="s">
        <v>6138</v>
      </c>
      <c r="L53" s="269">
        <v>42499.0</v>
      </c>
      <c r="M53" s="268" t="s">
        <v>338</v>
      </c>
      <c r="N53" s="268" t="s">
        <v>153</v>
      </c>
      <c r="O53" s="269">
        <v>43698.0</v>
      </c>
      <c r="P53" s="268" t="s">
        <v>10</v>
      </c>
      <c r="Q53" s="268" t="s">
        <v>254</v>
      </c>
      <c r="R53" s="268"/>
      <c r="S53" s="268"/>
      <c r="T53" s="466" t="s">
        <v>26</v>
      </c>
      <c r="U53" s="268" t="s">
        <v>10</v>
      </c>
      <c r="V53" s="268" t="s">
        <v>334</v>
      </c>
      <c r="W53" s="268" t="s">
        <v>6019</v>
      </c>
      <c r="X53" s="268" t="s">
        <v>5815</v>
      </c>
      <c r="Y53" s="173" t="s">
        <v>6139</v>
      </c>
      <c r="Z53" s="173" t="s">
        <v>6140</v>
      </c>
      <c r="AA53" s="173" t="s">
        <v>6141</v>
      </c>
      <c r="AB53" s="173" t="s">
        <v>6142</v>
      </c>
      <c r="AC53" s="268" t="s">
        <v>6143</v>
      </c>
      <c r="AD53" s="268" t="s">
        <v>6144</v>
      </c>
      <c r="AE53" s="268"/>
      <c r="AF53" s="268"/>
      <c r="AG53" s="509"/>
      <c r="AH53" s="509"/>
      <c r="AI53" s="509"/>
      <c r="AJ53" s="509"/>
      <c r="AK53" s="509"/>
      <c r="AL53" s="509"/>
      <c r="AM53" s="509"/>
      <c r="AN53" s="509"/>
      <c r="AO53" s="509"/>
      <c r="AP53" s="509"/>
      <c r="AQ53" s="509"/>
      <c r="AR53" s="509"/>
      <c r="AS53" s="509"/>
      <c r="AT53" s="509"/>
      <c r="AU53" s="509"/>
      <c r="AV53" s="509"/>
      <c r="AW53" s="509"/>
      <c r="AX53" s="509"/>
      <c r="AY53" s="509"/>
      <c r="AZ53" s="509"/>
      <c r="BA53" s="509"/>
      <c r="BB53" s="509"/>
      <c r="BC53" s="509"/>
      <c r="BD53" s="509"/>
      <c r="BE53" s="509"/>
      <c r="BF53" s="509"/>
      <c r="BG53" s="509"/>
      <c r="BH53" s="509"/>
      <c r="BI53" s="509"/>
      <c r="BJ53" s="509"/>
      <c r="BK53" s="509"/>
    </row>
    <row r="54" ht="22.5" customHeight="1">
      <c r="A54" s="268">
        <v>2.0</v>
      </c>
      <c r="B54" s="268">
        <v>4.0</v>
      </c>
      <c r="C54" s="268" t="s">
        <v>275</v>
      </c>
      <c r="D54" s="268"/>
      <c r="E54" s="268"/>
      <c r="F54" s="268"/>
      <c r="G54" s="723">
        <v>1.0</v>
      </c>
      <c r="H54" s="267" t="s">
        <v>6145</v>
      </c>
      <c r="I54" s="267" t="s">
        <v>6146</v>
      </c>
      <c r="J54" s="268" t="s">
        <v>336</v>
      </c>
      <c r="K54" s="268" t="s">
        <v>6147</v>
      </c>
      <c r="L54" s="269">
        <v>42301.0</v>
      </c>
      <c r="M54" s="268" t="s">
        <v>338</v>
      </c>
      <c r="N54" s="268" t="s">
        <v>154</v>
      </c>
      <c r="O54" s="269">
        <v>44426.0</v>
      </c>
      <c r="P54" s="268" t="s">
        <v>9</v>
      </c>
      <c r="Q54" s="268" t="s">
        <v>254</v>
      </c>
      <c r="R54" s="268"/>
      <c r="S54" s="268"/>
      <c r="T54" s="268" t="s">
        <v>11</v>
      </c>
      <c r="U54" s="268" t="s">
        <v>10</v>
      </c>
      <c r="V54" s="268"/>
      <c r="W54" s="268"/>
      <c r="X54" s="268" t="s">
        <v>5827</v>
      </c>
      <c r="Y54" s="173" t="s">
        <v>6148</v>
      </c>
      <c r="Z54" s="173" t="s">
        <v>6149</v>
      </c>
      <c r="AA54" s="173" t="s">
        <v>6150</v>
      </c>
      <c r="AB54" s="173" t="s">
        <v>6151</v>
      </c>
      <c r="AC54" s="268"/>
      <c r="AD54" s="268"/>
      <c r="AE54" s="268"/>
      <c r="AF54" s="268"/>
      <c r="AG54" s="509"/>
      <c r="AH54" s="509"/>
      <c r="AI54" s="509"/>
      <c r="AJ54" s="509"/>
      <c r="AK54" s="509"/>
      <c r="AL54" s="509"/>
      <c r="AM54" s="509"/>
      <c r="AN54" s="509"/>
      <c r="AO54" s="509"/>
      <c r="AP54" s="509"/>
      <c r="AQ54" s="509"/>
      <c r="AR54" s="509"/>
      <c r="AS54" s="509"/>
      <c r="AT54" s="509"/>
      <c r="AU54" s="509"/>
      <c r="AV54" s="509"/>
      <c r="AW54" s="509"/>
      <c r="AX54" s="509"/>
      <c r="AY54" s="509"/>
      <c r="AZ54" s="509"/>
      <c r="BA54" s="509"/>
      <c r="BB54" s="509"/>
      <c r="BC54" s="509"/>
      <c r="BD54" s="509"/>
      <c r="BE54" s="509"/>
      <c r="BF54" s="509"/>
      <c r="BG54" s="509"/>
      <c r="BH54" s="509"/>
      <c r="BI54" s="509"/>
      <c r="BJ54" s="509"/>
      <c r="BK54" s="509"/>
    </row>
    <row r="55" ht="22.5" customHeight="1">
      <c r="A55" s="268">
        <v>3.0</v>
      </c>
      <c r="B55" s="268">
        <v>4.0</v>
      </c>
      <c r="C55" s="268" t="s">
        <v>275</v>
      </c>
      <c r="D55" s="268"/>
      <c r="E55" s="268"/>
      <c r="F55" s="268"/>
      <c r="G55" s="723">
        <v>1.0</v>
      </c>
      <c r="H55" s="267" t="s">
        <v>6152</v>
      </c>
      <c r="I55" s="267" t="s">
        <v>6153</v>
      </c>
      <c r="J55" s="268" t="s">
        <v>407</v>
      </c>
      <c r="K55" s="268" t="s">
        <v>6154</v>
      </c>
      <c r="L55" s="269">
        <v>42505.0</v>
      </c>
      <c r="M55" s="268" t="s">
        <v>350</v>
      </c>
      <c r="N55" s="268" t="s">
        <v>154</v>
      </c>
      <c r="O55" s="269">
        <v>45301.0</v>
      </c>
      <c r="P55" s="268" t="s">
        <v>115</v>
      </c>
      <c r="Q55" s="268" t="s">
        <v>254</v>
      </c>
      <c r="R55" s="268"/>
      <c r="S55" s="268"/>
      <c r="T55" s="268" t="s">
        <v>11</v>
      </c>
      <c r="U55" s="268" t="s">
        <v>10</v>
      </c>
      <c r="V55" s="268"/>
      <c r="W55" s="268"/>
      <c r="X55" s="268"/>
      <c r="Y55" s="173" t="s">
        <v>6155</v>
      </c>
      <c r="Z55" s="173" t="s">
        <v>6156</v>
      </c>
      <c r="AA55" s="173"/>
      <c r="AB55" s="173"/>
      <c r="AC55" s="268"/>
      <c r="AD55" s="268"/>
      <c r="AE55" s="268"/>
      <c r="AF55" s="268"/>
      <c r="AG55" s="509"/>
      <c r="AH55" s="509"/>
      <c r="AI55" s="509"/>
      <c r="AJ55" s="509"/>
      <c r="AK55" s="509"/>
      <c r="AL55" s="509"/>
      <c r="AM55" s="509"/>
      <c r="AN55" s="509"/>
      <c r="AO55" s="509"/>
      <c r="AP55" s="509"/>
      <c r="AQ55" s="509"/>
      <c r="AR55" s="509"/>
      <c r="AS55" s="509"/>
      <c r="AT55" s="509"/>
      <c r="AU55" s="509"/>
      <c r="AV55" s="509"/>
      <c r="AW55" s="509"/>
      <c r="AX55" s="509"/>
      <c r="AY55" s="509"/>
      <c r="AZ55" s="509"/>
      <c r="BA55" s="509"/>
      <c r="BB55" s="509"/>
      <c r="BC55" s="509"/>
      <c r="BD55" s="509"/>
      <c r="BE55" s="509"/>
      <c r="BF55" s="509"/>
      <c r="BG55" s="509"/>
      <c r="BH55" s="509"/>
      <c r="BI55" s="509"/>
      <c r="BJ55" s="509"/>
      <c r="BK55" s="509"/>
    </row>
    <row r="56" ht="22.5" customHeight="1">
      <c r="A56" s="268">
        <v>4.0</v>
      </c>
      <c r="B56" s="268">
        <v>4.0</v>
      </c>
      <c r="C56" s="268" t="s">
        <v>275</v>
      </c>
      <c r="D56" s="268"/>
      <c r="E56" s="268"/>
      <c r="F56" s="268"/>
      <c r="G56" s="723">
        <v>1.0</v>
      </c>
      <c r="H56" s="267" t="s">
        <v>6157</v>
      </c>
      <c r="I56" s="267" t="s">
        <v>6158</v>
      </c>
      <c r="J56" s="268" t="s">
        <v>336</v>
      </c>
      <c r="K56" s="268" t="s">
        <v>6159</v>
      </c>
      <c r="L56" s="269">
        <v>42483.0</v>
      </c>
      <c r="M56" s="268" t="s">
        <v>338</v>
      </c>
      <c r="N56" s="268" t="s">
        <v>154</v>
      </c>
      <c r="O56" s="269">
        <v>44669.0</v>
      </c>
      <c r="P56" s="268" t="s">
        <v>9</v>
      </c>
      <c r="Q56" s="268" t="s">
        <v>254</v>
      </c>
      <c r="R56" s="268" t="s">
        <v>6160</v>
      </c>
      <c r="S56" s="268"/>
      <c r="T56" s="268" t="s">
        <v>11</v>
      </c>
      <c r="U56" s="268" t="s">
        <v>10</v>
      </c>
      <c r="V56" s="268"/>
      <c r="W56" s="468"/>
      <c r="X56" s="268"/>
      <c r="Y56" s="725" t="s">
        <v>6161</v>
      </c>
      <c r="Z56" s="725" t="s">
        <v>6162</v>
      </c>
      <c r="AA56" s="725" t="s">
        <v>6163</v>
      </c>
      <c r="AB56" s="725" t="s">
        <v>6164</v>
      </c>
      <c r="AC56" s="359"/>
      <c r="AD56" s="268"/>
      <c r="AE56" s="268"/>
      <c r="AF56" s="359"/>
      <c r="AG56" s="509"/>
      <c r="AH56" s="509"/>
      <c r="AI56" s="509"/>
      <c r="AJ56" s="509"/>
      <c r="AK56" s="509"/>
      <c r="AL56" s="509"/>
      <c r="AM56" s="509"/>
      <c r="AN56" s="509"/>
      <c r="AO56" s="509"/>
      <c r="AP56" s="509"/>
      <c r="AQ56" s="509"/>
      <c r="AR56" s="509"/>
      <c r="AS56" s="509"/>
      <c r="AT56" s="509"/>
      <c r="AU56" s="509"/>
      <c r="AV56" s="509"/>
      <c r="AW56" s="509"/>
      <c r="AX56" s="509"/>
      <c r="AY56" s="509"/>
      <c r="AZ56" s="509"/>
      <c r="BA56" s="509"/>
      <c r="BB56" s="509"/>
      <c r="BC56" s="509"/>
      <c r="BD56" s="509"/>
      <c r="BE56" s="509"/>
      <c r="BF56" s="509"/>
      <c r="BG56" s="509"/>
      <c r="BH56" s="509"/>
      <c r="BI56" s="509"/>
      <c r="BJ56" s="509"/>
      <c r="BK56" s="509"/>
    </row>
    <row r="57" ht="22.5" customHeight="1">
      <c r="A57" s="268">
        <v>5.0</v>
      </c>
      <c r="B57" s="268">
        <v>4.0</v>
      </c>
      <c r="C57" s="268" t="s">
        <v>275</v>
      </c>
      <c r="D57" s="268"/>
      <c r="E57" s="268"/>
      <c r="F57" s="268"/>
      <c r="G57" s="723">
        <v>1.0</v>
      </c>
      <c r="H57" s="267" t="s">
        <v>6165</v>
      </c>
      <c r="I57" s="267" t="s">
        <v>6166</v>
      </c>
      <c r="J57" s="268" t="s">
        <v>343</v>
      </c>
      <c r="K57" s="268" t="s">
        <v>6167</v>
      </c>
      <c r="L57" s="269">
        <v>42433.0</v>
      </c>
      <c r="M57" s="268" t="s">
        <v>350</v>
      </c>
      <c r="N57" s="268" t="s">
        <v>154</v>
      </c>
      <c r="O57" s="269">
        <v>45418.0</v>
      </c>
      <c r="P57" s="268" t="s">
        <v>133</v>
      </c>
      <c r="Q57" s="268" t="s">
        <v>254</v>
      </c>
      <c r="R57" s="268"/>
      <c r="S57" s="268"/>
      <c r="T57" s="268" t="s">
        <v>11</v>
      </c>
      <c r="U57" s="268" t="s">
        <v>15</v>
      </c>
      <c r="V57" s="268"/>
      <c r="W57" s="268"/>
      <c r="X57" s="268"/>
      <c r="Y57" s="173" t="s">
        <v>6168</v>
      </c>
      <c r="Z57" s="173" t="s">
        <v>6169</v>
      </c>
      <c r="AA57" s="173"/>
      <c r="AB57" s="173"/>
      <c r="AC57" s="268"/>
      <c r="AD57" s="268"/>
      <c r="AE57" s="268"/>
      <c r="AF57" s="268"/>
      <c r="AG57" s="509"/>
      <c r="AH57" s="509"/>
      <c r="AI57" s="509"/>
      <c r="AJ57" s="509"/>
      <c r="AK57" s="509"/>
      <c r="AL57" s="509"/>
      <c r="AM57" s="509"/>
      <c r="AN57" s="509"/>
      <c r="AO57" s="509"/>
      <c r="AP57" s="509"/>
      <c r="AQ57" s="509"/>
      <c r="AR57" s="509"/>
      <c r="AS57" s="509"/>
      <c r="AT57" s="509"/>
      <c r="AU57" s="509"/>
      <c r="AV57" s="509"/>
      <c r="AW57" s="509"/>
      <c r="AX57" s="509"/>
      <c r="AY57" s="509"/>
      <c r="AZ57" s="509"/>
      <c r="BA57" s="509"/>
      <c r="BB57" s="509"/>
      <c r="BC57" s="509"/>
      <c r="BD57" s="509"/>
      <c r="BE57" s="509"/>
      <c r="BF57" s="509"/>
      <c r="BG57" s="509"/>
      <c r="BH57" s="509"/>
      <c r="BI57" s="509"/>
      <c r="BJ57" s="509"/>
      <c r="BK57" s="509"/>
    </row>
    <row r="58" ht="22.5" customHeight="1">
      <c r="A58" s="268">
        <v>6.0</v>
      </c>
      <c r="B58" s="268">
        <v>4.0</v>
      </c>
      <c r="C58" s="268" t="s">
        <v>275</v>
      </c>
      <c r="D58" s="268"/>
      <c r="E58" s="268"/>
      <c r="F58" s="268"/>
      <c r="G58" s="723">
        <v>1.0</v>
      </c>
      <c r="H58" s="267" t="s">
        <v>6170</v>
      </c>
      <c r="I58" s="267" t="s">
        <v>6171</v>
      </c>
      <c r="J58" s="268" t="s">
        <v>336</v>
      </c>
      <c r="K58" s="268" t="s">
        <v>6172</v>
      </c>
      <c r="L58" s="269">
        <v>42395.0</v>
      </c>
      <c r="M58" s="268" t="s">
        <v>350</v>
      </c>
      <c r="N58" s="268" t="s">
        <v>151</v>
      </c>
      <c r="O58" s="269">
        <v>43334.0</v>
      </c>
      <c r="P58" s="268" t="s">
        <v>133</v>
      </c>
      <c r="Q58" s="268" t="s">
        <v>254</v>
      </c>
      <c r="R58" s="268"/>
      <c r="S58" s="268"/>
      <c r="T58" s="268" t="s">
        <v>11</v>
      </c>
      <c r="U58" s="268" t="s">
        <v>15</v>
      </c>
      <c r="V58" s="268"/>
      <c r="W58" s="268"/>
      <c r="X58" s="268" t="s">
        <v>5867</v>
      </c>
      <c r="Y58" s="173" t="s">
        <v>6173</v>
      </c>
      <c r="Z58" s="173" t="s">
        <v>6174</v>
      </c>
      <c r="AA58" s="173" t="s">
        <v>6175</v>
      </c>
      <c r="AB58" s="173" t="s">
        <v>6176</v>
      </c>
      <c r="AC58" s="268" t="s">
        <v>6177</v>
      </c>
      <c r="AD58" s="268" t="s">
        <v>6178</v>
      </c>
      <c r="AE58" s="268" t="s">
        <v>6179</v>
      </c>
      <c r="AF58" s="268"/>
      <c r="AG58" s="509"/>
      <c r="AH58" s="509"/>
      <c r="AI58" s="509"/>
      <c r="AJ58" s="509"/>
      <c r="AK58" s="509"/>
      <c r="AL58" s="509"/>
      <c r="AM58" s="509"/>
      <c r="AN58" s="509"/>
      <c r="AO58" s="509"/>
      <c r="AP58" s="509"/>
      <c r="AQ58" s="509"/>
      <c r="AR58" s="509"/>
      <c r="AS58" s="509"/>
      <c r="AT58" s="509"/>
      <c r="AU58" s="509"/>
      <c r="AV58" s="509"/>
      <c r="AW58" s="509"/>
      <c r="AX58" s="509"/>
      <c r="AY58" s="509"/>
      <c r="AZ58" s="509"/>
      <c r="BA58" s="509"/>
      <c r="BB58" s="509"/>
      <c r="BC58" s="509"/>
      <c r="BD58" s="509"/>
      <c r="BE58" s="509"/>
      <c r="BF58" s="509"/>
      <c r="BG58" s="509"/>
      <c r="BH58" s="509"/>
      <c r="BI58" s="509"/>
      <c r="BJ58" s="509"/>
      <c r="BK58" s="509"/>
    </row>
    <row r="59" ht="22.5" customHeight="1">
      <c r="A59" s="268">
        <v>7.0</v>
      </c>
      <c r="B59" s="268">
        <v>4.0</v>
      </c>
      <c r="C59" s="268" t="s">
        <v>275</v>
      </c>
      <c r="D59" s="268"/>
      <c r="E59" s="268"/>
      <c r="F59" s="268"/>
      <c r="G59" s="723">
        <v>1.0</v>
      </c>
      <c r="H59" s="267" t="s">
        <v>6180</v>
      </c>
      <c r="I59" s="267" t="s">
        <v>6181</v>
      </c>
      <c r="J59" s="268" t="s">
        <v>6182</v>
      </c>
      <c r="K59" s="268" t="s">
        <v>6183</v>
      </c>
      <c r="L59" s="269">
        <v>42605.0</v>
      </c>
      <c r="M59" s="268" t="s">
        <v>338</v>
      </c>
      <c r="N59" s="268" t="s">
        <v>154</v>
      </c>
      <c r="O59" s="269">
        <v>43587.0</v>
      </c>
      <c r="P59" s="268" t="s">
        <v>125</v>
      </c>
      <c r="Q59" s="268" t="s">
        <v>254</v>
      </c>
      <c r="R59" s="268"/>
      <c r="S59" s="268"/>
      <c r="T59" s="268" t="s">
        <v>11</v>
      </c>
      <c r="U59" s="268" t="s">
        <v>21</v>
      </c>
      <c r="V59" s="268"/>
      <c r="W59" s="268" t="s">
        <v>5773</v>
      </c>
      <c r="X59" s="268" t="s">
        <v>5803</v>
      </c>
      <c r="Y59" s="173" t="s">
        <v>6184</v>
      </c>
      <c r="Z59" s="173" t="s">
        <v>6185</v>
      </c>
      <c r="AA59" s="173" t="s">
        <v>6186</v>
      </c>
      <c r="AB59" s="173" t="s">
        <v>6187</v>
      </c>
      <c r="AC59" s="268" t="s">
        <v>6188</v>
      </c>
      <c r="AD59" s="268" t="s">
        <v>6189</v>
      </c>
      <c r="AE59" s="268" t="s">
        <v>6190</v>
      </c>
      <c r="AF59" s="268"/>
      <c r="AG59" s="509"/>
      <c r="AH59" s="509"/>
      <c r="AI59" s="509"/>
      <c r="AJ59" s="509"/>
      <c r="AK59" s="509"/>
      <c r="AL59" s="509"/>
      <c r="AM59" s="509"/>
      <c r="AN59" s="509"/>
      <c r="AO59" s="509"/>
      <c r="AP59" s="509"/>
      <c r="AQ59" s="509"/>
      <c r="AR59" s="509"/>
      <c r="AS59" s="509"/>
      <c r="AT59" s="509"/>
      <c r="AU59" s="509"/>
      <c r="AV59" s="509"/>
      <c r="AW59" s="509"/>
      <c r="AX59" s="509"/>
      <c r="AY59" s="509"/>
      <c r="AZ59" s="509"/>
      <c r="BA59" s="509"/>
      <c r="BB59" s="509"/>
      <c r="BC59" s="509"/>
      <c r="BD59" s="509"/>
      <c r="BE59" s="509"/>
      <c r="BF59" s="509"/>
      <c r="BG59" s="509"/>
      <c r="BH59" s="509"/>
      <c r="BI59" s="509"/>
      <c r="BJ59" s="509"/>
      <c r="BK59" s="509"/>
    </row>
    <row r="60" ht="22.5" customHeight="1">
      <c r="A60" s="268">
        <v>8.0</v>
      </c>
      <c r="B60" s="268">
        <v>4.0</v>
      </c>
      <c r="C60" s="268" t="s">
        <v>275</v>
      </c>
      <c r="D60" s="268"/>
      <c r="E60" s="268"/>
      <c r="F60" s="268"/>
      <c r="G60" s="723">
        <v>1.0</v>
      </c>
      <c r="H60" s="267" t="s">
        <v>6191</v>
      </c>
      <c r="I60" s="267" t="s">
        <v>6192</v>
      </c>
      <c r="J60" s="268" t="s">
        <v>366</v>
      </c>
      <c r="K60" s="268" t="s">
        <v>6193</v>
      </c>
      <c r="L60" s="269">
        <v>42432.0</v>
      </c>
      <c r="M60" s="268" t="s">
        <v>350</v>
      </c>
      <c r="N60" s="268" t="s">
        <v>152</v>
      </c>
      <c r="O60" s="269">
        <v>44930.0</v>
      </c>
      <c r="P60" s="268" t="s">
        <v>133</v>
      </c>
      <c r="Q60" s="268" t="s">
        <v>254</v>
      </c>
      <c r="R60" s="268" t="s">
        <v>6194</v>
      </c>
      <c r="S60" s="268"/>
      <c r="T60" s="268" t="s">
        <v>11</v>
      </c>
      <c r="U60" s="268" t="s">
        <v>15</v>
      </c>
      <c r="V60" s="268"/>
      <c r="W60" s="268"/>
      <c r="X60" s="268" t="s">
        <v>5803</v>
      </c>
      <c r="Y60" s="173" t="s">
        <v>6195</v>
      </c>
      <c r="Z60" s="173" t="s">
        <v>6196</v>
      </c>
      <c r="AA60" s="173" t="s">
        <v>6197</v>
      </c>
      <c r="AB60" s="173"/>
      <c r="AC60" s="268"/>
      <c r="AD60" s="268"/>
      <c r="AE60" s="268"/>
      <c r="AF60" s="268"/>
      <c r="AG60" s="509"/>
      <c r="AH60" s="509"/>
      <c r="AI60" s="509"/>
      <c r="AJ60" s="509"/>
      <c r="AK60" s="509"/>
      <c r="AL60" s="509"/>
      <c r="AM60" s="509"/>
      <c r="AN60" s="509"/>
      <c r="AO60" s="509"/>
      <c r="AP60" s="509"/>
      <c r="AQ60" s="509"/>
      <c r="AR60" s="509"/>
      <c r="AS60" s="509"/>
      <c r="AT60" s="509"/>
      <c r="AU60" s="509"/>
      <c r="AV60" s="509"/>
      <c r="AW60" s="509"/>
      <c r="AX60" s="509"/>
      <c r="AY60" s="509"/>
      <c r="AZ60" s="509"/>
      <c r="BA60" s="509"/>
      <c r="BB60" s="509"/>
      <c r="BC60" s="509"/>
      <c r="BD60" s="509"/>
      <c r="BE60" s="509"/>
      <c r="BF60" s="509"/>
      <c r="BG60" s="509"/>
      <c r="BH60" s="509"/>
      <c r="BI60" s="509"/>
      <c r="BJ60" s="509"/>
      <c r="BK60" s="509"/>
    </row>
    <row r="61" ht="22.5" customHeight="1">
      <c r="A61" s="268">
        <v>9.0</v>
      </c>
      <c r="B61" s="268">
        <v>4.0</v>
      </c>
      <c r="C61" s="268" t="s">
        <v>275</v>
      </c>
      <c r="D61" s="268"/>
      <c r="E61" s="268"/>
      <c r="F61" s="268"/>
      <c r="G61" s="723">
        <v>1.0</v>
      </c>
      <c r="H61" s="267" t="s">
        <v>6198</v>
      </c>
      <c r="I61" s="267" t="s">
        <v>6199</v>
      </c>
      <c r="J61" s="268" t="s">
        <v>407</v>
      </c>
      <c r="K61" s="268" t="s">
        <v>6200</v>
      </c>
      <c r="L61" s="269">
        <v>42413.0</v>
      </c>
      <c r="M61" s="268" t="s">
        <v>350</v>
      </c>
      <c r="N61" s="268" t="s">
        <v>153</v>
      </c>
      <c r="O61" s="269">
        <v>45519.0</v>
      </c>
      <c r="P61" s="268" t="s">
        <v>115</v>
      </c>
      <c r="Q61" s="268" t="s">
        <v>254</v>
      </c>
      <c r="R61" s="268"/>
      <c r="S61" s="268"/>
      <c r="T61" s="466" t="s">
        <v>26</v>
      </c>
      <c r="U61" s="268" t="s">
        <v>21</v>
      </c>
      <c r="V61" s="268"/>
      <c r="W61" s="268"/>
      <c r="X61" s="268"/>
      <c r="Y61" s="173" t="s">
        <v>6201</v>
      </c>
      <c r="Z61" s="173"/>
      <c r="AA61" s="173"/>
      <c r="AB61" s="173"/>
      <c r="AC61" s="268"/>
      <c r="AD61" s="268"/>
      <c r="AE61" s="268"/>
      <c r="AF61" s="268"/>
      <c r="AG61" s="509"/>
      <c r="AH61" s="509"/>
      <c r="AI61" s="509"/>
      <c r="AJ61" s="509"/>
      <c r="AK61" s="509"/>
      <c r="AL61" s="509"/>
      <c r="AM61" s="509"/>
      <c r="AN61" s="509"/>
      <c r="AO61" s="509"/>
      <c r="AP61" s="509"/>
      <c r="AQ61" s="509"/>
      <c r="AR61" s="509"/>
      <c r="AS61" s="509"/>
      <c r="AT61" s="509"/>
      <c r="AU61" s="509"/>
      <c r="AV61" s="509"/>
      <c r="AW61" s="509"/>
      <c r="AX61" s="509"/>
      <c r="AY61" s="509"/>
      <c r="AZ61" s="509"/>
      <c r="BA61" s="509"/>
      <c r="BB61" s="509"/>
      <c r="BC61" s="509"/>
      <c r="BD61" s="509"/>
      <c r="BE61" s="509"/>
      <c r="BF61" s="509"/>
      <c r="BG61" s="509"/>
      <c r="BH61" s="509"/>
      <c r="BI61" s="509"/>
      <c r="BJ61" s="509"/>
      <c r="BK61" s="509"/>
    </row>
    <row r="62" ht="22.5" customHeight="1">
      <c r="A62" s="268">
        <v>10.0</v>
      </c>
      <c r="B62" s="268">
        <v>4.0</v>
      </c>
      <c r="C62" s="268" t="s">
        <v>275</v>
      </c>
      <c r="D62" s="268"/>
      <c r="E62" s="268"/>
      <c r="F62" s="268"/>
      <c r="G62" s="723">
        <v>1.0</v>
      </c>
      <c r="H62" s="267" t="s">
        <v>6202</v>
      </c>
      <c r="I62" s="267" t="s">
        <v>6203</v>
      </c>
      <c r="J62" s="268" t="s">
        <v>6204</v>
      </c>
      <c r="K62" s="268" t="s">
        <v>6205</v>
      </c>
      <c r="L62" s="269">
        <v>42403.0</v>
      </c>
      <c r="M62" s="268" t="s">
        <v>350</v>
      </c>
      <c r="N62" s="268" t="s">
        <v>152</v>
      </c>
      <c r="O62" s="269">
        <v>43334.0</v>
      </c>
      <c r="P62" s="268" t="s">
        <v>127</v>
      </c>
      <c r="Q62" s="268" t="s">
        <v>258</v>
      </c>
      <c r="R62" s="268"/>
      <c r="S62" s="268"/>
      <c r="T62" s="268" t="s">
        <v>11</v>
      </c>
      <c r="U62" s="268" t="s">
        <v>15</v>
      </c>
      <c r="V62" s="268"/>
      <c r="W62" s="268"/>
      <c r="X62" s="268" t="s">
        <v>5975</v>
      </c>
      <c r="Y62" s="173" t="s">
        <v>6206</v>
      </c>
      <c r="Z62" s="173" t="s">
        <v>6207</v>
      </c>
      <c r="AA62" s="173" t="s">
        <v>6208</v>
      </c>
      <c r="AB62" s="173" t="s">
        <v>6209</v>
      </c>
      <c r="AC62" s="268" t="s">
        <v>6210</v>
      </c>
      <c r="AD62" s="268" t="s">
        <v>6211</v>
      </c>
      <c r="AE62" s="268" t="s">
        <v>6212</v>
      </c>
      <c r="AF62" s="268"/>
      <c r="AG62" s="509"/>
      <c r="AH62" s="509"/>
      <c r="AI62" s="509"/>
      <c r="AJ62" s="509"/>
      <c r="AK62" s="509"/>
      <c r="AL62" s="509"/>
      <c r="AM62" s="509"/>
      <c r="AN62" s="509"/>
      <c r="AO62" s="509"/>
      <c r="AP62" s="509"/>
      <c r="AQ62" s="509"/>
      <c r="AR62" s="509"/>
      <c r="AS62" s="509"/>
      <c r="AT62" s="509"/>
      <c r="AU62" s="509"/>
      <c r="AV62" s="509"/>
      <c r="AW62" s="509"/>
      <c r="AX62" s="509"/>
      <c r="AY62" s="509"/>
      <c r="AZ62" s="509"/>
      <c r="BA62" s="509"/>
      <c r="BB62" s="509"/>
      <c r="BC62" s="509"/>
      <c r="BD62" s="509"/>
      <c r="BE62" s="509"/>
      <c r="BF62" s="509"/>
      <c r="BG62" s="509"/>
      <c r="BH62" s="509"/>
      <c r="BI62" s="509"/>
      <c r="BJ62" s="509"/>
      <c r="BK62" s="509"/>
    </row>
    <row r="63" ht="22.5" customHeight="1">
      <c r="A63" s="268">
        <v>11.0</v>
      </c>
      <c r="B63" s="268">
        <v>4.0</v>
      </c>
      <c r="C63" s="268" t="s">
        <v>275</v>
      </c>
      <c r="D63" s="268"/>
      <c r="E63" s="268"/>
      <c r="F63" s="268"/>
      <c r="G63" s="723">
        <v>1.0</v>
      </c>
      <c r="H63" s="267" t="s">
        <v>6213</v>
      </c>
      <c r="I63" s="267" t="s">
        <v>6214</v>
      </c>
      <c r="J63" s="268" t="s">
        <v>1710</v>
      </c>
      <c r="K63" s="268" t="s">
        <v>6215</v>
      </c>
      <c r="L63" s="269">
        <v>42495.0</v>
      </c>
      <c r="M63" s="268" t="s">
        <v>338</v>
      </c>
      <c r="N63" s="268" t="s">
        <v>153</v>
      </c>
      <c r="O63" s="269">
        <v>43698.0</v>
      </c>
      <c r="P63" s="268" t="s">
        <v>25</v>
      </c>
      <c r="Q63" s="268" t="s">
        <v>258</v>
      </c>
      <c r="R63" s="268"/>
      <c r="S63" s="268"/>
      <c r="T63" s="268" t="s">
        <v>11</v>
      </c>
      <c r="U63" s="268" t="s">
        <v>15</v>
      </c>
      <c r="V63" s="268"/>
      <c r="W63" s="268" t="s">
        <v>5772</v>
      </c>
      <c r="X63" s="268" t="s">
        <v>5867</v>
      </c>
      <c r="Y63" s="173" t="s">
        <v>6216</v>
      </c>
      <c r="Z63" s="173" t="s">
        <v>6217</v>
      </c>
      <c r="AA63" s="173" t="s">
        <v>6218</v>
      </c>
      <c r="AB63" s="173" t="s">
        <v>6219</v>
      </c>
      <c r="AC63" s="268" t="s">
        <v>6220</v>
      </c>
      <c r="AD63" s="268" t="s">
        <v>6221</v>
      </c>
      <c r="AE63" s="268"/>
      <c r="AF63" s="268"/>
      <c r="AG63" s="509"/>
      <c r="AH63" s="509"/>
      <c r="AI63" s="509"/>
      <c r="AJ63" s="509"/>
      <c r="AK63" s="509"/>
      <c r="AL63" s="509"/>
      <c r="AM63" s="509"/>
      <c r="AN63" s="509"/>
      <c r="AO63" s="509"/>
      <c r="AP63" s="509"/>
      <c r="AQ63" s="509"/>
      <c r="AR63" s="509"/>
      <c r="AS63" s="509"/>
      <c r="AT63" s="509"/>
      <c r="AU63" s="509"/>
      <c r="AV63" s="509"/>
      <c r="AW63" s="509"/>
      <c r="AX63" s="509"/>
      <c r="AY63" s="509"/>
      <c r="AZ63" s="509"/>
      <c r="BA63" s="509"/>
      <c r="BB63" s="509"/>
      <c r="BC63" s="509"/>
      <c r="BD63" s="509"/>
      <c r="BE63" s="509"/>
      <c r="BF63" s="509"/>
      <c r="BG63" s="509"/>
      <c r="BH63" s="509"/>
      <c r="BI63" s="509"/>
      <c r="BJ63" s="509"/>
      <c r="BK63" s="509"/>
    </row>
    <row r="64" ht="22.5" customHeight="1">
      <c r="A64" s="268">
        <v>12.0</v>
      </c>
      <c r="B64" s="268">
        <v>4.0</v>
      </c>
      <c r="C64" s="268" t="s">
        <v>275</v>
      </c>
      <c r="D64" s="268"/>
      <c r="E64" s="268"/>
      <c r="F64" s="268" t="s">
        <v>334</v>
      </c>
      <c r="G64" s="723">
        <v>1.0</v>
      </c>
      <c r="H64" s="267" t="s">
        <v>6222</v>
      </c>
      <c r="I64" s="267" t="s">
        <v>6223</v>
      </c>
      <c r="J64" s="268" t="s">
        <v>6224</v>
      </c>
      <c r="K64" s="268" t="s">
        <v>6225</v>
      </c>
      <c r="L64" s="269">
        <v>42501.0</v>
      </c>
      <c r="M64" s="268" t="s">
        <v>350</v>
      </c>
      <c r="N64" s="268" t="s">
        <v>153</v>
      </c>
      <c r="O64" s="269">
        <v>45155.0</v>
      </c>
      <c r="P64" s="268" t="s">
        <v>37</v>
      </c>
      <c r="Q64" s="268" t="s">
        <v>258</v>
      </c>
      <c r="R64" s="268"/>
      <c r="S64" s="268"/>
      <c r="T64" s="268" t="s">
        <v>11</v>
      </c>
      <c r="U64" s="268" t="s">
        <v>21</v>
      </c>
      <c r="V64" s="268"/>
      <c r="W64" s="268"/>
      <c r="X64" s="268"/>
      <c r="Y64" s="173" t="s">
        <v>6226</v>
      </c>
      <c r="Z64" s="173" t="s">
        <v>6227</v>
      </c>
      <c r="AA64" s="173"/>
      <c r="AB64" s="173"/>
      <c r="AC64" s="268"/>
      <c r="AD64" s="268"/>
      <c r="AE64" s="268"/>
      <c r="AF64" s="268"/>
      <c r="AG64" s="509"/>
      <c r="AH64" s="509"/>
      <c r="AI64" s="509"/>
      <c r="AJ64" s="509"/>
      <c r="AK64" s="509"/>
      <c r="AL64" s="509"/>
      <c r="AM64" s="509"/>
      <c r="AN64" s="509"/>
      <c r="AO64" s="509"/>
      <c r="AP64" s="509"/>
      <c r="AQ64" s="509"/>
      <c r="AR64" s="509"/>
      <c r="AS64" s="509"/>
      <c r="AT64" s="509"/>
      <c r="AU64" s="509"/>
      <c r="AV64" s="509"/>
      <c r="AW64" s="509"/>
      <c r="AX64" s="509"/>
      <c r="AY64" s="509"/>
      <c r="AZ64" s="509"/>
      <c r="BA64" s="509"/>
      <c r="BB64" s="509"/>
      <c r="BC64" s="509"/>
      <c r="BD64" s="509"/>
      <c r="BE64" s="509"/>
      <c r="BF64" s="509"/>
      <c r="BG64" s="509"/>
      <c r="BH64" s="509"/>
      <c r="BI64" s="509"/>
      <c r="BJ64" s="509"/>
      <c r="BK64" s="509"/>
    </row>
    <row r="65" ht="22.5" customHeight="1">
      <c r="A65" s="268">
        <v>13.0</v>
      </c>
      <c r="B65" s="268">
        <v>4.0</v>
      </c>
      <c r="C65" s="268" t="s">
        <v>275</v>
      </c>
      <c r="D65" s="268"/>
      <c r="E65" s="268"/>
      <c r="F65" s="268" t="s">
        <v>334</v>
      </c>
      <c r="G65" s="723">
        <v>1.0</v>
      </c>
      <c r="H65" s="267" t="s">
        <v>6228</v>
      </c>
      <c r="I65" s="267" t="s">
        <v>6229</v>
      </c>
      <c r="J65" s="268" t="s">
        <v>3415</v>
      </c>
      <c r="K65" s="268" t="s">
        <v>6230</v>
      </c>
      <c r="L65" s="269">
        <v>42603.0</v>
      </c>
      <c r="M65" s="268" t="s">
        <v>350</v>
      </c>
      <c r="N65" s="268" t="s">
        <v>154</v>
      </c>
      <c r="O65" s="269">
        <v>45519.0</v>
      </c>
      <c r="P65" s="268" t="s">
        <v>39</v>
      </c>
      <c r="Q65" s="268" t="s">
        <v>258</v>
      </c>
      <c r="R65" s="268" t="s">
        <v>6231</v>
      </c>
      <c r="S65" s="268"/>
      <c r="T65" s="268" t="s">
        <v>11</v>
      </c>
      <c r="U65" s="268" t="s">
        <v>15</v>
      </c>
      <c r="V65" s="268"/>
      <c r="W65" s="268"/>
      <c r="X65" s="268"/>
      <c r="Y65" s="173" t="s">
        <v>6232</v>
      </c>
      <c r="Z65" s="173"/>
      <c r="AA65" s="173"/>
      <c r="AB65" s="173"/>
      <c r="AC65" s="268"/>
      <c r="AD65" s="268"/>
      <c r="AE65" s="268"/>
      <c r="AF65" s="268"/>
      <c r="AG65" s="509"/>
      <c r="AH65" s="509"/>
      <c r="AI65" s="509"/>
      <c r="AJ65" s="509"/>
      <c r="AK65" s="509"/>
      <c r="AL65" s="509"/>
      <c r="AM65" s="509"/>
      <c r="AN65" s="509"/>
      <c r="AO65" s="509"/>
      <c r="AP65" s="509"/>
      <c r="AQ65" s="509"/>
      <c r="AR65" s="509"/>
      <c r="AS65" s="509"/>
      <c r="AT65" s="509"/>
      <c r="AU65" s="509"/>
      <c r="AV65" s="509"/>
      <c r="AW65" s="509"/>
      <c r="AX65" s="509"/>
      <c r="AY65" s="509"/>
      <c r="AZ65" s="509"/>
      <c r="BA65" s="509"/>
      <c r="BB65" s="509"/>
      <c r="BC65" s="509"/>
      <c r="BD65" s="509"/>
      <c r="BE65" s="509"/>
      <c r="BF65" s="509"/>
      <c r="BG65" s="509"/>
      <c r="BH65" s="509"/>
      <c r="BI65" s="509"/>
      <c r="BJ65" s="509"/>
      <c r="BK65" s="509"/>
    </row>
    <row r="66" ht="22.5" customHeight="1">
      <c r="A66" s="268">
        <v>14.0</v>
      </c>
      <c r="B66" s="268">
        <v>4.0</v>
      </c>
      <c r="C66" s="268" t="s">
        <v>275</v>
      </c>
      <c r="D66" s="268"/>
      <c r="E66" s="268"/>
      <c r="F66" s="268"/>
      <c r="G66" s="723">
        <v>1.0</v>
      </c>
      <c r="H66" s="267" t="s">
        <v>6233</v>
      </c>
      <c r="I66" s="267" t="s">
        <v>6234</v>
      </c>
      <c r="J66" s="268" t="s">
        <v>6235</v>
      </c>
      <c r="K66" s="268" t="s">
        <v>6236</v>
      </c>
      <c r="L66" s="269">
        <v>42413.0</v>
      </c>
      <c r="M66" s="268" t="s">
        <v>338</v>
      </c>
      <c r="N66" s="268" t="s">
        <v>151</v>
      </c>
      <c r="O66" s="269">
        <v>45665.0</v>
      </c>
      <c r="P66" s="268" t="s">
        <v>74</v>
      </c>
      <c r="Q66" s="268" t="s">
        <v>258</v>
      </c>
      <c r="R66" s="268"/>
      <c r="S66" s="268"/>
      <c r="T66" s="268" t="s">
        <v>11</v>
      </c>
      <c r="U66" s="268" t="s">
        <v>10</v>
      </c>
      <c r="V66" s="268"/>
      <c r="W66" s="268"/>
      <c r="X66" s="268"/>
      <c r="Y66" s="173" t="s">
        <v>6237</v>
      </c>
      <c r="Z66" s="173"/>
      <c r="AA66" s="173"/>
      <c r="AB66" s="173"/>
      <c r="AC66" s="268"/>
      <c r="AD66" s="268"/>
      <c r="AE66" s="268"/>
      <c r="AF66" s="268"/>
      <c r="AG66" s="509"/>
      <c r="AH66" s="509"/>
      <c r="AI66" s="509"/>
      <c r="AJ66" s="509"/>
      <c r="AK66" s="509"/>
      <c r="AL66" s="509"/>
      <c r="AM66" s="509"/>
      <c r="AN66" s="509"/>
      <c r="AO66" s="509"/>
      <c r="AP66" s="509"/>
      <c r="AQ66" s="509"/>
      <c r="AR66" s="509"/>
      <c r="AS66" s="509"/>
      <c r="AT66" s="509"/>
      <c r="AU66" s="509"/>
      <c r="AV66" s="509"/>
      <c r="AW66" s="509"/>
      <c r="AX66" s="509"/>
      <c r="AY66" s="509"/>
      <c r="AZ66" s="509"/>
      <c r="BA66" s="509"/>
      <c r="BB66" s="509"/>
      <c r="BC66" s="509"/>
      <c r="BD66" s="509"/>
      <c r="BE66" s="509"/>
      <c r="BF66" s="509"/>
      <c r="BG66" s="509"/>
      <c r="BH66" s="509"/>
      <c r="BI66" s="509"/>
      <c r="BJ66" s="509"/>
      <c r="BK66" s="509"/>
    </row>
    <row r="67" ht="22.5" customHeight="1">
      <c r="A67" s="268">
        <v>15.0</v>
      </c>
      <c r="B67" s="268">
        <v>4.0</v>
      </c>
      <c r="C67" s="268" t="s">
        <v>275</v>
      </c>
      <c r="D67" s="268"/>
      <c r="E67" s="268"/>
      <c r="F67" s="268"/>
      <c r="G67" s="723">
        <v>1.0</v>
      </c>
      <c r="H67" s="267" t="s">
        <v>6238</v>
      </c>
      <c r="I67" s="267" t="s">
        <v>6239</v>
      </c>
      <c r="J67" s="268" t="s">
        <v>569</v>
      </c>
      <c r="K67" s="268" t="s">
        <v>6240</v>
      </c>
      <c r="L67" s="269">
        <v>42356.0</v>
      </c>
      <c r="M67" s="268" t="s">
        <v>350</v>
      </c>
      <c r="N67" s="268" t="s">
        <v>152</v>
      </c>
      <c r="O67" s="269">
        <v>45719.0</v>
      </c>
      <c r="P67" s="268" t="s">
        <v>115</v>
      </c>
      <c r="Q67" s="268" t="s">
        <v>258</v>
      </c>
      <c r="R67" s="268"/>
      <c r="S67" s="268"/>
      <c r="T67" s="545" t="s">
        <v>16</v>
      </c>
      <c r="U67" s="268" t="s">
        <v>21</v>
      </c>
      <c r="V67" s="268"/>
      <c r="W67" s="268"/>
      <c r="X67" s="268"/>
      <c r="Y67" s="173" t="s">
        <v>6241</v>
      </c>
      <c r="Z67" s="173"/>
      <c r="AA67" s="173"/>
      <c r="AB67" s="173"/>
      <c r="AC67" s="268"/>
      <c r="AD67" s="268"/>
      <c r="AE67" s="268"/>
      <c r="AF67" s="268"/>
      <c r="AG67" s="509"/>
      <c r="AH67" s="509"/>
      <c r="AI67" s="509"/>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row>
    <row r="68" ht="22.5" customHeight="1">
      <c r="A68" s="268">
        <v>16.0</v>
      </c>
      <c r="B68" s="268">
        <v>4.0</v>
      </c>
      <c r="C68" s="268" t="s">
        <v>275</v>
      </c>
      <c r="D68" s="268" t="s">
        <v>334</v>
      </c>
      <c r="E68" s="268"/>
      <c r="F68" s="268"/>
      <c r="G68" s="723">
        <v>1.0</v>
      </c>
      <c r="H68" s="267" t="s">
        <v>6242</v>
      </c>
      <c r="I68" s="267" t="s">
        <v>6243</v>
      </c>
      <c r="J68" s="268" t="s">
        <v>1250</v>
      </c>
      <c r="K68" s="268" t="s">
        <v>6244</v>
      </c>
      <c r="L68" s="269">
        <v>42538.0</v>
      </c>
      <c r="M68" s="268" t="s">
        <v>350</v>
      </c>
      <c r="N68" s="268" t="s">
        <v>153</v>
      </c>
      <c r="O68" s="269">
        <v>45755.0</v>
      </c>
      <c r="P68" s="268" t="s">
        <v>10</v>
      </c>
      <c r="Q68" s="268" t="s">
        <v>258</v>
      </c>
      <c r="R68" s="268"/>
      <c r="S68" s="268"/>
      <c r="T68" s="268" t="s">
        <v>11</v>
      </c>
      <c r="U68" s="268" t="s">
        <v>15</v>
      </c>
      <c r="V68" s="268"/>
      <c r="W68" s="468"/>
      <c r="X68" s="268"/>
      <c r="Y68" s="173" t="s">
        <v>6245</v>
      </c>
      <c r="Z68" s="173"/>
      <c r="AA68" s="173"/>
      <c r="AB68" s="173"/>
      <c r="AC68" s="268"/>
      <c r="AD68" s="268"/>
      <c r="AE68" s="268"/>
      <c r="AF68" s="268"/>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row>
    <row r="69" ht="22.5" customHeight="1">
      <c r="A69" s="268">
        <v>17.0</v>
      </c>
      <c r="B69" s="268">
        <v>4.0</v>
      </c>
      <c r="C69" s="268" t="s">
        <v>275</v>
      </c>
      <c r="D69" s="268"/>
      <c r="E69" s="268"/>
      <c r="F69" s="268"/>
      <c r="G69" s="723">
        <v>1.0</v>
      </c>
      <c r="H69" s="267" t="s">
        <v>6246</v>
      </c>
      <c r="I69" s="267" t="s">
        <v>6247</v>
      </c>
      <c r="J69" s="268" t="s">
        <v>621</v>
      </c>
      <c r="K69" s="268" t="s">
        <v>6248</v>
      </c>
      <c r="L69" s="269">
        <v>42495.0</v>
      </c>
      <c r="M69" s="268" t="s">
        <v>338</v>
      </c>
      <c r="N69" s="268" t="s">
        <v>153</v>
      </c>
      <c r="O69" s="269">
        <v>45187.0</v>
      </c>
      <c r="P69" s="268" t="s">
        <v>133</v>
      </c>
      <c r="Q69" s="268" t="s">
        <v>260</v>
      </c>
      <c r="R69" s="268" t="s">
        <v>6249</v>
      </c>
      <c r="S69" s="268"/>
      <c r="T69" s="886" t="s">
        <v>26</v>
      </c>
      <c r="U69" s="268" t="s">
        <v>10</v>
      </c>
      <c r="V69" s="268"/>
      <c r="W69" s="468"/>
      <c r="X69" s="268"/>
      <c r="Y69" s="725" t="s">
        <v>6250</v>
      </c>
      <c r="Z69" s="725" t="s">
        <v>6251</v>
      </c>
      <c r="AA69" s="725"/>
      <c r="AB69" s="725"/>
      <c r="AC69" s="268"/>
      <c r="AD69" s="268"/>
      <c r="AE69" s="268"/>
      <c r="AF69" s="268"/>
      <c r="AG69" s="359"/>
      <c r="AH69" s="359"/>
      <c r="AI69" s="359"/>
      <c r="AJ69" s="359"/>
      <c r="AK69" s="359"/>
      <c r="AL69" s="509"/>
      <c r="AM69" s="509"/>
      <c r="AN69" s="509"/>
      <c r="AO69" s="509"/>
      <c r="AP69" s="509"/>
      <c r="AQ69" s="509"/>
      <c r="AR69" s="509"/>
      <c r="AS69" s="509"/>
      <c r="AT69" s="509"/>
      <c r="AU69" s="509"/>
      <c r="AV69" s="509"/>
      <c r="AW69" s="509"/>
      <c r="AX69" s="509"/>
      <c r="AY69" s="509"/>
      <c r="AZ69" s="509"/>
      <c r="BA69" s="509"/>
      <c r="BB69" s="509"/>
      <c r="BC69" s="509"/>
      <c r="BD69" s="509"/>
      <c r="BE69" s="509"/>
      <c r="BF69" s="509"/>
      <c r="BG69" s="509"/>
      <c r="BH69" s="509"/>
      <c r="BI69" s="509"/>
      <c r="BJ69" s="509"/>
      <c r="BK69" s="509"/>
    </row>
    <row r="70" ht="22.5" customHeight="1">
      <c r="A70" s="268">
        <v>18.0</v>
      </c>
      <c r="B70" s="268">
        <v>4.0</v>
      </c>
      <c r="C70" s="268" t="s">
        <v>275</v>
      </c>
      <c r="D70" s="268"/>
      <c r="E70" s="268"/>
      <c r="F70" s="268"/>
      <c r="G70" s="723">
        <v>1.0</v>
      </c>
      <c r="H70" s="267" t="s">
        <v>6252</v>
      </c>
      <c r="I70" s="267" t="s">
        <v>6253</v>
      </c>
      <c r="J70" s="268" t="s">
        <v>950</v>
      </c>
      <c r="K70" s="268" t="s">
        <v>6254</v>
      </c>
      <c r="L70" s="269">
        <v>42517.0</v>
      </c>
      <c r="M70" s="268" t="s">
        <v>338</v>
      </c>
      <c r="N70" s="268" t="s">
        <v>153</v>
      </c>
      <c r="O70" s="269">
        <v>45208.0</v>
      </c>
      <c r="P70" s="268" t="s">
        <v>91</v>
      </c>
      <c r="Q70" s="268" t="s">
        <v>260</v>
      </c>
      <c r="R70" s="268" t="s">
        <v>6255</v>
      </c>
      <c r="S70" s="268" t="s">
        <v>6256</v>
      </c>
      <c r="T70" s="268" t="s">
        <v>11</v>
      </c>
      <c r="U70" s="268" t="s">
        <v>15</v>
      </c>
      <c r="V70" s="268"/>
      <c r="W70" s="468"/>
      <c r="X70" s="268"/>
      <c r="Y70" s="173" t="s">
        <v>6257</v>
      </c>
      <c r="Z70" s="173" t="s">
        <v>6258</v>
      </c>
      <c r="AA70" s="173"/>
      <c r="AB70" s="173"/>
      <c r="AC70" s="268"/>
      <c r="AD70" s="268"/>
      <c r="AE70" s="268"/>
      <c r="AF70" s="268"/>
      <c r="AG70" s="509"/>
      <c r="AH70" s="509"/>
      <c r="AI70" s="509"/>
      <c r="AJ70" s="509"/>
      <c r="AK70" s="509"/>
      <c r="AL70" s="509"/>
      <c r="AM70" s="509"/>
      <c r="AN70" s="509"/>
      <c r="AO70" s="509"/>
      <c r="AP70" s="509"/>
      <c r="AQ70" s="509"/>
      <c r="AR70" s="509"/>
      <c r="AS70" s="509"/>
      <c r="AT70" s="509"/>
      <c r="AU70" s="509"/>
      <c r="AV70" s="509"/>
      <c r="AW70" s="509"/>
      <c r="AX70" s="509"/>
      <c r="AY70" s="509"/>
      <c r="AZ70" s="509"/>
      <c r="BA70" s="509"/>
      <c r="BB70" s="509"/>
      <c r="BC70" s="509"/>
      <c r="BD70" s="509"/>
      <c r="BE70" s="509"/>
      <c r="BF70" s="509"/>
      <c r="BG70" s="509"/>
      <c r="BH70" s="509"/>
      <c r="BI70" s="509"/>
      <c r="BJ70" s="509"/>
      <c r="BK70" s="509"/>
    </row>
    <row r="71" ht="22.5" customHeight="1">
      <c r="A71" s="268">
        <v>19.0</v>
      </c>
      <c r="B71" s="268">
        <v>4.0</v>
      </c>
      <c r="C71" s="268" t="s">
        <v>275</v>
      </c>
      <c r="D71" s="268"/>
      <c r="E71" s="268"/>
      <c r="F71" s="268"/>
      <c r="G71" s="723">
        <v>1.0</v>
      </c>
      <c r="H71" s="267" t="s">
        <v>6259</v>
      </c>
      <c r="I71" s="267" t="s">
        <v>6260</v>
      </c>
      <c r="J71" s="468" t="s">
        <v>463</v>
      </c>
      <c r="K71" s="468" t="s">
        <v>6261</v>
      </c>
      <c r="L71" s="469">
        <v>42513.0</v>
      </c>
      <c r="M71" s="468" t="s">
        <v>350</v>
      </c>
      <c r="N71" s="510" t="s">
        <v>153</v>
      </c>
      <c r="O71" s="469">
        <v>43334.0</v>
      </c>
      <c r="P71" s="468" t="s">
        <v>133</v>
      </c>
      <c r="Q71" s="268" t="s">
        <v>262</v>
      </c>
      <c r="R71" s="268" t="s">
        <v>561</v>
      </c>
      <c r="S71" s="268"/>
      <c r="T71" s="268" t="s">
        <v>11</v>
      </c>
      <c r="U71" s="268" t="s">
        <v>15</v>
      </c>
      <c r="V71" s="268"/>
      <c r="W71" s="468"/>
      <c r="X71" s="268" t="s">
        <v>5803</v>
      </c>
      <c r="Y71" s="173" t="s">
        <v>6262</v>
      </c>
      <c r="Z71" s="173" t="s">
        <v>6263</v>
      </c>
      <c r="AA71" s="173" t="s">
        <v>6264</v>
      </c>
      <c r="AB71" s="173" t="s">
        <v>6265</v>
      </c>
      <c r="AC71" s="268" t="s">
        <v>6266</v>
      </c>
      <c r="AD71" s="268" t="s">
        <v>6267</v>
      </c>
      <c r="AE71" s="268" t="s">
        <v>6268</v>
      </c>
      <c r="AF71" s="268"/>
      <c r="AG71" s="509"/>
      <c r="AH71" s="509"/>
      <c r="AI71" s="509"/>
      <c r="AJ71" s="509"/>
      <c r="AK71" s="509"/>
      <c r="AL71" s="509"/>
      <c r="AM71" s="509"/>
      <c r="AN71" s="509"/>
      <c r="AO71" s="509"/>
      <c r="AP71" s="509"/>
      <c r="AQ71" s="509"/>
      <c r="AR71" s="509"/>
      <c r="AS71" s="509"/>
      <c r="AT71" s="509"/>
      <c r="AU71" s="509"/>
      <c r="AV71" s="509"/>
      <c r="AW71" s="509"/>
      <c r="AX71" s="509"/>
      <c r="AY71" s="509"/>
      <c r="AZ71" s="509"/>
      <c r="BA71" s="509"/>
      <c r="BB71" s="509"/>
      <c r="BC71" s="509"/>
      <c r="BD71" s="509"/>
      <c r="BE71" s="509"/>
      <c r="BF71" s="509"/>
      <c r="BG71" s="509"/>
      <c r="BH71" s="509"/>
      <c r="BI71" s="509"/>
      <c r="BJ71" s="509"/>
      <c r="BK71" s="509"/>
    </row>
    <row r="72" ht="22.5" customHeight="1">
      <c r="A72" s="268">
        <v>20.0</v>
      </c>
      <c r="B72" s="268">
        <v>4.0</v>
      </c>
      <c r="C72" s="268" t="s">
        <v>275</v>
      </c>
      <c r="D72" s="268"/>
      <c r="E72" s="268"/>
      <c r="F72" s="268"/>
      <c r="G72" s="723">
        <v>1.0</v>
      </c>
      <c r="H72" s="267" t="s">
        <v>6269</v>
      </c>
      <c r="I72" s="267" t="s">
        <v>6270</v>
      </c>
      <c r="J72" s="468" t="s">
        <v>336</v>
      </c>
      <c r="K72" s="468" t="s">
        <v>6271</v>
      </c>
      <c r="L72" s="469">
        <v>42290.0</v>
      </c>
      <c r="M72" s="468" t="s">
        <v>350</v>
      </c>
      <c r="N72" s="510" t="s">
        <v>152</v>
      </c>
      <c r="O72" s="469">
        <v>45519.0</v>
      </c>
      <c r="P72" s="468" t="s">
        <v>133</v>
      </c>
      <c r="Q72" s="268" t="s">
        <v>262</v>
      </c>
      <c r="R72" s="268"/>
      <c r="S72" s="268"/>
      <c r="T72" s="466" t="s">
        <v>26</v>
      </c>
      <c r="U72" s="268" t="s">
        <v>15</v>
      </c>
      <c r="V72" s="268"/>
      <c r="W72" s="468"/>
      <c r="X72" s="268"/>
      <c r="Y72" s="173" t="s">
        <v>6272</v>
      </c>
      <c r="Z72" s="173"/>
      <c r="AA72" s="173"/>
      <c r="AB72" s="173"/>
      <c r="AC72" s="268"/>
      <c r="AD72" s="268"/>
      <c r="AE72" s="268"/>
      <c r="AF72" s="268"/>
      <c r="AG72" s="509"/>
      <c r="AH72" s="509"/>
      <c r="AI72" s="509"/>
      <c r="AJ72" s="509"/>
      <c r="AK72" s="509"/>
      <c r="AL72" s="509"/>
      <c r="AM72" s="509"/>
      <c r="AN72" s="509"/>
      <c r="AO72" s="509"/>
      <c r="AP72" s="509"/>
      <c r="AQ72" s="509"/>
      <c r="AR72" s="509"/>
      <c r="AS72" s="509"/>
      <c r="AT72" s="509"/>
      <c r="AU72" s="509"/>
      <c r="AV72" s="509"/>
      <c r="AW72" s="509"/>
      <c r="AX72" s="509"/>
      <c r="AY72" s="509"/>
      <c r="AZ72" s="509"/>
      <c r="BA72" s="509"/>
      <c r="BB72" s="509"/>
      <c r="BC72" s="509"/>
      <c r="BD72" s="509"/>
      <c r="BE72" s="509"/>
      <c r="BF72" s="509"/>
      <c r="BG72" s="509"/>
      <c r="BH72" s="509"/>
      <c r="BI72" s="509"/>
      <c r="BJ72" s="509"/>
      <c r="BK72" s="509"/>
    </row>
    <row r="73" ht="22.5" customHeight="1">
      <c r="A73" s="268">
        <v>21.0</v>
      </c>
      <c r="B73" s="268">
        <v>4.0</v>
      </c>
      <c r="C73" s="268" t="s">
        <v>275</v>
      </c>
      <c r="D73" s="268"/>
      <c r="E73" s="268"/>
      <c r="F73" s="268"/>
      <c r="G73" s="723">
        <v>1.0</v>
      </c>
      <c r="H73" s="267" t="s">
        <v>6273</v>
      </c>
      <c r="I73" s="267" t="s">
        <v>6274</v>
      </c>
      <c r="J73" s="468" t="s">
        <v>6275</v>
      </c>
      <c r="K73" s="468" t="s">
        <v>6276</v>
      </c>
      <c r="L73" s="469">
        <v>42418.0</v>
      </c>
      <c r="M73" s="468" t="s">
        <v>338</v>
      </c>
      <c r="N73" s="510" t="s">
        <v>152</v>
      </c>
      <c r="O73" s="469">
        <v>45155.0</v>
      </c>
      <c r="P73" s="468" t="s">
        <v>115</v>
      </c>
      <c r="Q73" s="268" t="s">
        <v>266</v>
      </c>
      <c r="R73" s="268"/>
      <c r="S73" s="268"/>
      <c r="T73" s="268" t="s">
        <v>11</v>
      </c>
      <c r="U73" s="268" t="s">
        <v>10</v>
      </c>
      <c r="V73" s="268"/>
      <c r="W73" s="468"/>
      <c r="X73" s="268"/>
      <c r="Y73" s="173" t="s">
        <v>6277</v>
      </c>
      <c r="Z73" s="173" t="s">
        <v>6278</v>
      </c>
      <c r="AA73" s="173"/>
      <c r="AB73" s="173"/>
      <c r="AC73" s="268"/>
      <c r="AD73" s="268"/>
      <c r="AE73" s="268"/>
      <c r="AF73" s="268"/>
      <c r="AG73" s="509"/>
      <c r="AH73" s="509"/>
      <c r="AI73" s="509"/>
      <c r="AJ73" s="509"/>
      <c r="AK73" s="509"/>
      <c r="AL73" s="509"/>
      <c r="AM73" s="509"/>
      <c r="AN73" s="509"/>
      <c r="AO73" s="509"/>
      <c r="AP73" s="509"/>
      <c r="AQ73" s="509"/>
      <c r="AR73" s="509"/>
      <c r="AS73" s="509"/>
      <c r="AT73" s="509"/>
      <c r="AU73" s="509"/>
      <c r="AV73" s="509"/>
      <c r="AW73" s="509"/>
      <c r="AX73" s="509"/>
      <c r="AY73" s="509"/>
      <c r="AZ73" s="509"/>
      <c r="BA73" s="509"/>
      <c r="BB73" s="509"/>
      <c r="BC73" s="509"/>
      <c r="BD73" s="509"/>
      <c r="BE73" s="509"/>
      <c r="BF73" s="509"/>
      <c r="BG73" s="509"/>
      <c r="BH73" s="509"/>
      <c r="BI73" s="509"/>
      <c r="BJ73" s="509"/>
      <c r="BK73" s="509"/>
    </row>
    <row r="74" ht="22.5" customHeight="1">
      <c r="A74" s="268">
        <v>22.0</v>
      </c>
      <c r="B74" s="268">
        <v>4.0</v>
      </c>
      <c r="C74" s="268" t="s">
        <v>275</v>
      </c>
      <c r="D74" s="268"/>
      <c r="E74" s="268"/>
      <c r="F74" s="268"/>
      <c r="G74" s="723">
        <v>1.0</v>
      </c>
      <c r="H74" s="267" t="s">
        <v>6279</v>
      </c>
      <c r="I74" s="267" t="s">
        <v>6280</v>
      </c>
      <c r="J74" s="268" t="s">
        <v>4975</v>
      </c>
      <c r="K74" s="268" t="s">
        <v>6281</v>
      </c>
      <c r="L74" s="269">
        <v>42555.0</v>
      </c>
      <c r="M74" s="268" t="s">
        <v>350</v>
      </c>
      <c r="N74" s="268" t="s">
        <v>152</v>
      </c>
      <c r="O74" s="269">
        <v>45301.0</v>
      </c>
      <c r="P74" s="268" t="s">
        <v>115</v>
      </c>
      <c r="Q74" s="268" t="s">
        <v>266</v>
      </c>
      <c r="R74" s="268"/>
      <c r="S74" s="268"/>
      <c r="T74" s="268" t="s">
        <v>11</v>
      </c>
      <c r="U74" s="268" t="s">
        <v>15</v>
      </c>
      <c r="V74" s="268"/>
      <c r="W74" s="468"/>
      <c r="X74" s="268"/>
      <c r="Y74" s="173" t="s">
        <v>6282</v>
      </c>
      <c r="Z74" s="173" t="s">
        <v>6283</v>
      </c>
      <c r="AA74" s="173"/>
      <c r="AB74" s="173"/>
      <c r="AC74" s="268"/>
      <c r="AD74" s="268"/>
      <c r="AE74" s="268"/>
      <c r="AF74" s="268"/>
      <c r="AG74" s="509"/>
      <c r="AH74" s="509"/>
      <c r="AI74" s="509"/>
      <c r="AJ74" s="509"/>
      <c r="AK74" s="509"/>
      <c r="AL74" s="509"/>
      <c r="AM74" s="509"/>
      <c r="AN74" s="509"/>
      <c r="AO74" s="509"/>
      <c r="AP74" s="509"/>
      <c r="AQ74" s="509"/>
      <c r="AR74" s="509"/>
      <c r="AS74" s="509"/>
      <c r="AT74" s="509"/>
      <c r="AU74" s="509"/>
      <c r="AV74" s="509"/>
      <c r="AW74" s="509"/>
      <c r="AX74" s="509"/>
      <c r="AY74" s="509"/>
      <c r="AZ74" s="509"/>
      <c r="BA74" s="509"/>
      <c r="BB74" s="509"/>
      <c r="BC74" s="509"/>
      <c r="BD74" s="509"/>
      <c r="BE74" s="509"/>
      <c r="BF74" s="509"/>
      <c r="BG74" s="509"/>
      <c r="BH74" s="509"/>
      <c r="BI74" s="509"/>
      <c r="BJ74" s="509"/>
      <c r="BK74" s="509"/>
    </row>
    <row r="75" ht="22.5" customHeight="1">
      <c r="A75" s="268">
        <v>23.0</v>
      </c>
      <c r="B75" s="268">
        <v>4.0</v>
      </c>
      <c r="C75" s="268" t="s">
        <v>275</v>
      </c>
      <c r="D75" s="268"/>
      <c r="E75" s="268"/>
      <c r="F75" s="268"/>
      <c r="G75" s="723">
        <v>1.0</v>
      </c>
      <c r="H75" s="267" t="s">
        <v>6284</v>
      </c>
      <c r="I75" s="267" t="s">
        <v>6285</v>
      </c>
      <c r="J75" s="268" t="s">
        <v>6286</v>
      </c>
      <c r="K75" s="268" t="s">
        <v>6287</v>
      </c>
      <c r="L75" s="269">
        <v>42397.0</v>
      </c>
      <c r="M75" s="268" t="s">
        <v>350</v>
      </c>
      <c r="N75" s="268" t="s">
        <v>154</v>
      </c>
      <c r="O75" s="269">
        <v>45414.0</v>
      </c>
      <c r="P75" s="268" t="s">
        <v>76</v>
      </c>
      <c r="Q75" s="268" t="s">
        <v>254</v>
      </c>
      <c r="R75" s="268"/>
      <c r="S75" s="268"/>
      <c r="T75" s="546" t="s">
        <v>11</v>
      </c>
      <c r="U75" s="268" t="s">
        <v>21</v>
      </c>
      <c r="V75" s="268"/>
      <c r="W75" s="268"/>
      <c r="X75" s="268"/>
      <c r="Y75" s="173" t="s">
        <v>6288</v>
      </c>
      <c r="Z75" s="173" t="s">
        <v>6289</v>
      </c>
      <c r="AA75" s="173"/>
      <c r="AB75" s="173"/>
      <c r="AC75" s="268"/>
      <c r="AD75" s="268"/>
      <c r="AE75" s="268"/>
      <c r="AF75" s="268"/>
      <c r="AG75" s="509"/>
      <c r="AH75" s="509"/>
      <c r="AI75" s="509"/>
      <c r="AJ75" s="509"/>
      <c r="AK75" s="509"/>
      <c r="AL75" s="509"/>
      <c r="AM75" s="509"/>
      <c r="AN75" s="509"/>
      <c r="AO75" s="509"/>
      <c r="AP75" s="509"/>
      <c r="AQ75" s="509"/>
      <c r="AR75" s="509"/>
      <c r="AS75" s="509"/>
      <c r="AT75" s="509"/>
      <c r="AU75" s="509"/>
      <c r="AV75" s="509"/>
      <c r="AW75" s="509"/>
      <c r="AX75" s="509"/>
      <c r="AY75" s="509"/>
      <c r="AZ75" s="509"/>
      <c r="BA75" s="509"/>
      <c r="BB75" s="509"/>
      <c r="BC75" s="509"/>
      <c r="BD75" s="509"/>
      <c r="BE75" s="509"/>
      <c r="BF75" s="509"/>
      <c r="BG75" s="509"/>
      <c r="BH75" s="509"/>
      <c r="BI75" s="509"/>
      <c r="BJ75" s="509"/>
      <c r="BK75" s="509"/>
    </row>
    <row r="76" ht="14.25" customHeight="1">
      <c r="A76" s="352">
        <v>24.0</v>
      </c>
      <c r="B76" s="268">
        <v>4.0</v>
      </c>
      <c r="C76" s="268" t="s">
        <v>275</v>
      </c>
      <c r="D76" s="352"/>
      <c r="E76" s="352"/>
      <c r="F76" s="352"/>
      <c r="G76" s="729">
        <v>1.0</v>
      </c>
      <c r="H76" s="618" t="s">
        <v>6290</v>
      </c>
      <c r="I76" s="618" t="s">
        <v>6291</v>
      </c>
      <c r="J76" s="497" t="s">
        <v>418</v>
      </c>
      <c r="K76" s="497" t="s">
        <v>6292</v>
      </c>
      <c r="L76" s="498">
        <v>42516.0</v>
      </c>
      <c r="M76" s="497" t="s">
        <v>338</v>
      </c>
      <c r="N76" s="502"/>
      <c r="O76" s="498">
        <v>45883.0</v>
      </c>
      <c r="P76" s="497" t="s">
        <v>133</v>
      </c>
      <c r="Q76" s="352" t="s">
        <v>345</v>
      </c>
      <c r="R76" s="352" t="s">
        <v>6293</v>
      </c>
      <c r="S76" s="352"/>
      <c r="T76" s="352" t="s">
        <v>26</v>
      </c>
      <c r="U76" s="352" t="s">
        <v>15</v>
      </c>
      <c r="V76" s="352"/>
      <c r="W76" s="352"/>
      <c r="X76" s="183"/>
      <c r="Y76" s="188"/>
      <c r="Z76" s="188"/>
      <c r="AA76" s="188"/>
      <c r="AB76" s="502"/>
      <c r="AC76" s="502"/>
      <c r="AD76" s="502"/>
      <c r="AE76" s="502"/>
      <c r="AF76" s="502"/>
      <c r="AG76" s="502"/>
      <c r="AH76" s="502"/>
      <c r="AI76" s="502"/>
      <c r="AJ76" s="502"/>
      <c r="AK76" s="502"/>
      <c r="AL76" s="502"/>
      <c r="AM76" s="502"/>
      <c r="AN76" s="502"/>
      <c r="AO76" s="502"/>
      <c r="AP76" s="502"/>
      <c r="AQ76" s="502"/>
      <c r="AR76" s="502"/>
      <c r="AS76" s="502"/>
      <c r="AT76" s="502"/>
      <c r="AU76" s="502"/>
      <c r="AV76" s="502"/>
      <c r="AW76" s="521"/>
      <c r="AX76" s="521"/>
      <c r="AY76" s="521"/>
      <c r="AZ76" s="521"/>
      <c r="BA76" s="521"/>
      <c r="BB76" s="521"/>
      <c r="BC76" s="521"/>
      <c r="BD76" s="521"/>
      <c r="BE76" s="521"/>
      <c r="BF76" s="521"/>
      <c r="BG76" s="521"/>
      <c r="BH76" s="521"/>
      <c r="BI76" s="521"/>
      <c r="BJ76" s="521"/>
      <c r="BK76" s="521"/>
    </row>
    <row r="77" ht="14.25" customHeight="1">
      <c r="A77" s="875" t="s">
        <v>6294</v>
      </c>
      <c r="B77" s="25"/>
      <c r="C77" s="25"/>
      <c r="D77" s="25"/>
      <c r="E77" s="25"/>
      <c r="F77" s="25"/>
      <c r="G77" s="25"/>
      <c r="H77" s="25"/>
      <c r="I77" s="25"/>
      <c r="J77" s="25"/>
      <c r="K77" s="26"/>
      <c r="L77" s="876"/>
      <c r="M77" s="877"/>
      <c r="N77" s="877"/>
      <c r="O77" s="876"/>
      <c r="P77" s="877"/>
      <c r="Q77" s="877"/>
      <c r="R77" s="877"/>
      <c r="S77" s="877"/>
      <c r="T77" s="877"/>
      <c r="U77" s="877"/>
      <c r="V77" s="878"/>
      <c r="W77" s="878"/>
      <c r="X77" s="878"/>
      <c r="Y77" s="877"/>
      <c r="Z77" s="877"/>
      <c r="AA77" s="877"/>
      <c r="AB77" s="877"/>
      <c r="AC77" s="877"/>
      <c r="AD77" s="877"/>
      <c r="AE77" s="877"/>
      <c r="AF77" s="877"/>
      <c r="AG77" s="528"/>
      <c r="AH77" s="528"/>
      <c r="AI77" s="528"/>
      <c r="AJ77" s="528"/>
      <c r="AK77" s="528"/>
      <c r="AL77" s="528"/>
      <c r="AM77" s="528"/>
      <c r="AN77" s="528"/>
      <c r="AO77" s="528"/>
      <c r="AP77" s="528"/>
      <c r="AQ77" s="528"/>
      <c r="AR77" s="528"/>
      <c r="AS77" s="528"/>
      <c r="AT77" s="528"/>
      <c r="AU77" s="528"/>
      <c r="AV77" s="528"/>
      <c r="AW77" s="528"/>
      <c r="AX77" s="528"/>
      <c r="AY77" s="528"/>
      <c r="AZ77" s="528"/>
      <c r="BA77" s="528"/>
      <c r="BB77" s="528"/>
      <c r="BC77" s="528"/>
      <c r="BD77" s="528"/>
      <c r="BE77" s="528"/>
      <c r="BF77" s="528"/>
      <c r="BG77" s="528"/>
      <c r="BH77" s="528"/>
      <c r="BI77" s="528"/>
      <c r="BJ77" s="528"/>
      <c r="BK77" s="528"/>
    </row>
    <row r="78" ht="22.5" customHeight="1">
      <c r="A78" s="268">
        <v>1.0</v>
      </c>
      <c r="B78" s="268">
        <v>3.0</v>
      </c>
      <c r="C78" s="268" t="s">
        <v>277</v>
      </c>
      <c r="D78" s="268"/>
      <c r="E78" s="268"/>
      <c r="F78" s="268"/>
      <c r="G78" s="723">
        <v>1.0</v>
      </c>
      <c r="H78" s="267" t="s">
        <v>6295</v>
      </c>
      <c r="I78" s="267" t="s">
        <v>6296</v>
      </c>
      <c r="J78" s="268" t="s">
        <v>6297</v>
      </c>
      <c r="K78" s="268" t="s">
        <v>6298</v>
      </c>
      <c r="L78" s="269">
        <v>42478.0</v>
      </c>
      <c r="M78" s="268" t="s">
        <v>350</v>
      </c>
      <c r="N78" s="268" t="s">
        <v>152</v>
      </c>
      <c r="O78" s="269">
        <v>43334.0</v>
      </c>
      <c r="P78" s="268" t="s">
        <v>133</v>
      </c>
      <c r="Q78" s="268" t="s">
        <v>254</v>
      </c>
      <c r="R78" s="268" t="s">
        <v>561</v>
      </c>
      <c r="S78" s="268"/>
      <c r="T78" s="546" t="s">
        <v>11</v>
      </c>
      <c r="U78" s="268" t="s">
        <v>10</v>
      </c>
      <c r="V78" s="268"/>
      <c r="W78" s="268" t="s">
        <v>5782</v>
      </c>
      <c r="X78" s="268" t="s">
        <v>5790</v>
      </c>
      <c r="Y78" s="173" t="s">
        <v>6299</v>
      </c>
      <c r="Z78" s="173" t="s">
        <v>6300</v>
      </c>
      <c r="AA78" s="173" t="s">
        <v>6301</v>
      </c>
      <c r="AB78" s="173" t="s">
        <v>6302</v>
      </c>
      <c r="AC78" s="268" t="s">
        <v>6303</v>
      </c>
      <c r="AD78" s="268" t="s">
        <v>6304</v>
      </c>
      <c r="AE78" s="268" t="s">
        <v>6305</v>
      </c>
      <c r="AF78" s="268"/>
      <c r="AG78" s="509"/>
      <c r="AH78" s="509"/>
      <c r="AI78" s="509"/>
      <c r="AJ78" s="509"/>
      <c r="AK78" s="509"/>
      <c r="AL78" s="509"/>
      <c r="AM78" s="509"/>
      <c r="AN78" s="509"/>
      <c r="AO78" s="509"/>
      <c r="AP78" s="509"/>
      <c r="AQ78" s="509"/>
      <c r="AR78" s="509"/>
      <c r="AS78" s="509"/>
      <c r="AT78" s="509"/>
      <c r="AU78" s="509"/>
      <c r="AV78" s="509"/>
      <c r="AW78" s="509"/>
      <c r="AX78" s="509"/>
      <c r="AY78" s="509"/>
      <c r="AZ78" s="509"/>
      <c r="BA78" s="509"/>
      <c r="BB78" s="509"/>
      <c r="BC78" s="509"/>
      <c r="BD78" s="509"/>
      <c r="BE78" s="509"/>
      <c r="BF78" s="509"/>
      <c r="BG78" s="509"/>
      <c r="BH78" s="509"/>
      <c r="BI78" s="509"/>
      <c r="BJ78" s="509"/>
      <c r="BK78" s="509"/>
    </row>
    <row r="79" ht="22.5" customHeight="1">
      <c r="A79" s="268">
        <v>2.0</v>
      </c>
      <c r="B79" s="268">
        <v>3.0</v>
      </c>
      <c r="C79" s="268" t="s">
        <v>277</v>
      </c>
      <c r="D79" s="268"/>
      <c r="E79" s="268"/>
      <c r="F79" s="268"/>
      <c r="G79" s="723">
        <v>1.0</v>
      </c>
      <c r="H79" s="267" t="s">
        <v>6306</v>
      </c>
      <c r="I79" s="267" t="s">
        <v>6307</v>
      </c>
      <c r="J79" s="268" t="s">
        <v>1531</v>
      </c>
      <c r="K79" s="268" t="s">
        <v>6308</v>
      </c>
      <c r="L79" s="269">
        <v>42307.0</v>
      </c>
      <c r="M79" s="268" t="s">
        <v>338</v>
      </c>
      <c r="N79" s="268" t="s">
        <v>152</v>
      </c>
      <c r="O79" s="269">
        <v>44790.0</v>
      </c>
      <c r="P79" s="268" t="s">
        <v>133</v>
      </c>
      <c r="Q79" s="268" t="s">
        <v>254</v>
      </c>
      <c r="R79" s="268"/>
      <c r="S79" s="268"/>
      <c r="T79" s="268" t="s">
        <v>11</v>
      </c>
      <c r="U79" s="268" t="s">
        <v>15</v>
      </c>
      <c r="V79" s="268"/>
      <c r="W79" s="468"/>
      <c r="X79" s="268"/>
      <c r="Y79" s="725" t="s">
        <v>6309</v>
      </c>
      <c r="Z79" s="725" t="s">
        <v>6310</v>
      </c>
      <c r="AA79" s="725" t="s">
        <v>6311</v>
      </c>
      <c r="AB79" s="725"/>
      <c r="AC79" s="359"/>
      <c r="AD79" s="268"/>
      <c r="AE79" s="268"/>
      <c r="AF79" s="268"/>
      <c r="AG79" s="509"/>
      <c r="AH79" s="509"/>
      <c r="AI79" s="509"/>
      <c r="AJ79" s="509"/>
      <c r="AK79" s="509"/>
      <c r="AL79" s="509"/>
      <c r="AM79" s="509"/>
      <c r="AN79" s="509"/>
      <c r="AO79" s="509"/>
      <c r="AP79" s="509"/>
      <c r="AQ79" s="509"/>
      <c r="AR79" s="509"/>
      <c r="AS79" s="509"/>
      <c r="AT79" s="509"/>
      <c r="AU79" s="509"/>
      <c r="AV79" s="509"/>
      <c r="AW79" s="509"/>
      <c r="AX79" s="509"/>
      <c r="AY79" s="509"/>
      <c r="AZ79" s="509"/>
      <c r="BA79" s="509"/>
      <c r="BB79" s="509"/>
      <c r="BC79" s="509"/>
      <c r="BD79" s="509"/>
      <c r="BE79" s="509"/>
      <c r="BF79" s="509"/>
      <c r="BG79" s="509"/>
      <c r="BH79" s="509"/>
      <c r="BI79" s="509"/>
      <c r="BJ79" s="509"/>
      <c r="BK79" s="509"/>
    </row>
    <row r="80" ht="22.5" customHeight="1">
      <c r="A80" s="268">
        <v>3.0</v>
      </c>
      <c r="B80" s="268">
        <v>3.0</v>
      </c>
      <c r="C80" s="268" t="s">
        <v>277</v>
      </c>
      <c r="D80" s="268"/>
      <c r="E80" s="268"/>
      <c r="F80" s="268"/>
      <c r="G80" s="723">
        <v>1.0</v>
      </c>
      <c r="H80" s="267" t="s">
        <v>6312</v>
      </c>
      <c r="I80" s="267" t="s">
        <v>6313</v>
      </c>
      <c r="J80" s="268" t="s">
        <v>6314</v>
      </c>
      <c r="K80" s="268" t="s">
        <v>6315</v>
      </c>
      <c r="L80" s="269">
        <v>42399.0</v>
      </c>
      <c r="M80" s="268" t="s">
        <v>338</v>
      </c>
      <c r="N80" s="268" t="s">
        <v>153</v>
      </c>
      <c r="O80" s="269">
        <v>45265.0</v>
      </c>
      <c r="P80" s="268" t="s">
        <v>66</v>
      </c>
      <c r="Q80" s="268" t="s">
        <v>254</v>
      </c>
      <c r="R80" s="268"/>
      <c r="S80" s="268" t="s">
        <v>6316</v>
      </c>
      <c r="T80" s="546" t="s">
        <v>11</v>
      </c>
      <c r="U80" s="268" t="s">
        <v>10</v>
      </c>
      <c r="V80" s="268"/>
      <c r="W80" s="268"/>
      <c r="X80" s="268"/>
      <c r="Y80" s="173" t="s">
        <v>6317</v>
      </c>
      <c r="Z80" s="173" t="s">
        <v>6318</v>
      </c>
      <c r="AA80" s="173"/>
      <c r="AB80" s="173"/>
      <c r="AC80" s="268"/>
      <c r="AD80" s="268"/>
      <c r="AE80" s="268"/>
      <c r="AF80" s="268"/>
      <c r="AG80" s="509"/>
      <c r="AH80" s="509"/>
      <c r="AI80" s="509"/>
      <c r="AJ80" s="509"/>
      <c r="AK80" s="509"/>
      <c r="AL80" s="509"/>
      <c r="AM80" s="509"/>
      <c r="AN80" s="509"/>
      <c r="AO80" s="509"/>
      <c r="AP80" s="509"/>
      <c r="AQ80" s="509"/>
      <c r="AR80" s="509"/>
      <c r="AS80" s="509"/>
      <c r="AT80" s="509"/>
      <c r="AU80" s="509"/>
      <c r="AV80" s="509"/>
      <c r="AW80" s="509"/>
      <c r="AX80" s="509"/>
      <c r="AY80" s="509"/>
      <c r="AZ80" s="509"/>
      <c r="BA80" s="509"/>
      <c r="BB80" s="509"/>
      <c r="BC80" s="509"/>
      <c r="BD80" s="509"/>
      <c r="BE80" s="509"/>
      <c r="BF80" s="509"/>
      <c r="BG80" s="509"/>
      <c r="BH80" s="509"/>
      <c r="BI80" s="509"/>
      <c r="BJ80" s="509"/>
      <c r="BK80" s="509"/>
    </row>
    <row r="81" ht="22.5" customHeight="1">
      <c r="A81" s="268">
        <v>4.0</v>
      </c>
      <c r="B81" s="268">
        <v>3.0</v>
      </c>
      <c r="C81" s="268" t="s">
        <v>277</v>
      </c>
      <c r="D81" s="268"/>
      <c r="E81" s="268"/>
      <c r="F81" s="268"/>
      <c r="G81" s="723">
        <v>1.0</v>
      </c>
      <c r="H81" s="267" t="s">
        <v>6319</v>
      </c>
      <c r="I81" s="267" t="s">
        <v>6320</v>
      </c>
      <c r="J81" s="268" t="s">
        <v>6321</v>
      </c>
      <c r="K81" s="268" t="s">
        <v>6322</v>
      </c>
      <c r="L81" s="269">
        <v>42433.0</v>
      </c>
      <c r="M81" s="268" t="s">
        <v>350</v>
      </c>
      <c r="N81" s="268" t="s">
        <v>152</v>
      </c>
      <c r="O81" s="269">
        <v>43334.0</v>
      </c>
      <c r="P81" s="268" t="s">
        <v>9</v>
      </c>
      <c r="Q81" s="268" t="s">
        <v>254</v>
      </c>
      <c r="R81" s="268"/>
      <c r="S81" s="268"/>
      <c r="T81" s="546" t="s">
        <v>11</v>
      </c>
      <c r="U81" s="268" t="s">
        <v>21</v>
      </c>
      <c r="V81" s="268"/>
      <c r="W81" s="268"/>
      <c r="X81" s="268" t="s">
        <v>6112</v>
      </c>
      <c r="Y81" s="173" t="s">
        <v>6323</v>
      </c>
      <c r="Z81" s="173" t="s">
        <v>6324</v>
      </c>
      <c r="AA81" s="173" t="s">
        <v>6325</v>
      </c>
      <c r="AB81" s="173" t="s">
        <v>6326</v>
      </c>
      <c r="AC81" s="268" t="s">
        <v>6327</v>
      </c>
      <c r="AD81" s="268" t="s">
        <v>6328</v>
      </c>
      <c r="AE81" s="268" t="s">
        <v>6329</v>
      </c>
      <c r="AF81" s="268"/>
      <c r="AG81" s="509"/>
      <c r="AH81" s="509"/>
      <c r="AI81" s="509"/>
      <c r="AJ81" s="509"/>
      <c r="AK81" s="509"/>
      <c r="AL81" s="509"/>
      <c r="AM81" s="509"/>
      <c r="AN81" s="509"/>
      <c r="AO81" s="509"/>
      <c r="AP81" s="509"/>
      <c r="AQ81" s="509"/>
      <c r="AR81" s="509"/>
      <c r="AS81" s="509"/>
      <c r="AT81" s="509"/>
      <c r="AU81" s="509"/>
      <c r="AV81" s="509"/>
      <c r="AW81" s="509"/>
      <c r="AX81" s="509"/>
      <c r="AY81" s="509"/>
      <c r="AZ81" s="509"/>
      <c r="BA81" s="509"/>
      <c r="BB81" s="509"/>
      <c r="BC81" s="509"/>
      <c r="BD81" s="509"/>
      <c r="BE81" s="509"/>
      <c r="BF81" s="509"/>
      <c r="BG81" s="509"/>
      <c r="BH81" s="509"/>
      <c r="BI81" s="509"/>
      <c r="BJ81" s="509"/>
      <c r="BK81" s="509"/>
    </row>
    <row r="82" ht="22.5" customHeight="1">
      <c r="A82" s="268">
        <v>5.0</v>
      </c>
      <c r="B82" s="268">
        <v>3.0</v>
      </c>
      <c r="C82" s="268" t="s">
        <v>277</v>
      </c>
      <c r="D82" s="268"/>
      <c r="E82" s="268"/>
      <c r="F82" s="268"/>
      <c r="G82" s="723">
        <v>1.0</v>
      </c>
      <c r="H82" s="267" t="s">
        <v>6330</v>
      </c>
      <c r="I82" s="267" t="s">
        <v>6331</v>
      </c>
      <c r="J82" s="268" t="s">
        <v>1099</v>
      </c>
      <c r="K82" s="268" t="s">
        <v>6332</v>
      </c>
      <c r="L82" s="269">
        <v>42507.0</v>
      </c>
      <c r="M82" s="268" t="s">
        <v>350</v>
      </c>
      <c r="N82" s="268" t="s">
        <v>152</v>
      </c>
      <c r="O82" s="269">
        <v>43866.0</v>
      </c>
      <c r="P82" s="268" t="s">
        <v>115</v>
      </c>
      <c r="Q82" s="268" t="s">
        <v>254</v>
      </c>
      <c r="R82" s="268"/>
      <c r="S82" s="268"/>
      <c r="T82" s="268" t="s">
        <v>11</v>
      </c>
      <c r="U82" s="268" t="s">
        <v>21</v>
      </c>
      <c r="V82" s="268"/>
      <c r="W82" s="268" t="s">
        <v>6333</v>
      </c>
      <c r="X82" s="268" t="s">
        <v>6334</v>
      </c>
      <c r="Y82" s="173" t="s">
        <v>6335</v>
      </c>
      <c r="Z82" s="173" t="s">
        <v>6336</v>
      </c>
      <c r="AA82" s="173" t="s">
        <v>6337</v>
      </c>
      <c r="AB82" s="173" t="s">
        <v>6338</v>
      </c>
      <c r="AC82" s="268" t="s">
        <v>6339</v>
      </c>
      <c r="AD82" s="268" t="s">
        <v>6340</v>
      </c>
      <c r="AE82" s="268"/>
      <c r="AF82" s="268"/>
      <c r="AG82" s="509"/>
      <c r="AH82" s="509"/>
      <c r="AI82" s="509"/>
      <c r="AJ82" s="509"/>
      <c r="AK82" s="509"/>
      <c r="AL82" s="509"/>
      <c r="AM82" s="509"/>
      <c r="AN82" s="509"/>
      <c r="AO82" s="509"/>
      <c r="AP82" s="509"/>
      <c r="AQ82" s="509"/>
      <c r="AR82" s="509"/>
      <c r="AS82" s="509"/>
      <c r="AT82" s="509"/>
      <c r="AU82" s="509"/>
      <c r="AV82" s="509"/>
      <c r="AW82" s="509"/>
      <c r="AX82" s="509"/>
      <c r="AY82" s="509"/>
      <c r="AZ82" s="509"/>
      <c r="BA82" s="509"/>
      <c r="BB82" s="509"/>
      <c r="BC82" s="509"/>
      <c r="BD82" s="509"/>
      <c r="BE82" s="509"/>
      <c r="BF82" s="509"/>
      <c r="BG82" s="509"/>
      <c r="BH82" s="509"/>
      <c r="BI82" s="509"/>
      <c r="BJ82" s="509"/>
      <c r="BK82" s="509"/>
    </row>
    <row r="83" ht="22.5" customHeight="1">
      <c r="A83" s="268">
        <v>6.0</v>
      </c>
      <c r="B83" s="268">
        <v>3.0</v>
      </c>
      <c r="C83" s="268" t="s">
        <v>277</v>
      </c>
      <c r="D83" s="268"/>
      <c r="E83" s="268"/>
      <c r="F83" s="268"/>
      <c r="G83" s="723">
        <v>1.0</v>
      </c>
      <c r="H83" s="267" t="s">
        <v>6341</v>
      </c>
      <c r="I83" s="267" t="s">
        <v>6342</v>
      </c>
      <c r="J83" s="268" t="s">
        <v>559</v>
      </c>
      <c r="K83" s="268" t="s">
        <v>6343</v>
      </c>
      <c r="L83" s="269">
        <v>42405.0</v>
      </c>
      <c r="M83" s="268" t="s">
        <v>350</v>
      </c>
      <c r="N83" s="268" t="s">
        <v>153</v>
      </c>
      <c r="O83" s="269">
        <v>43698.0</v>
      </c>
      <c r="P83" s="268" t="s">
        <v>39</v>
      </c>
      <c r="Q83" s="268" t="s">
        <v>254</v>
      </c>
      <c r="R83" s="268"/>
      <c r="S83" s="268"/>
      <c r="T83" s="268" t="s">
        <v>11</v>
      </c>
      <c r="U83" s="268" t="s">
        <v>21</v>
      </c>
      <c r="V83" s="268"/>
      <c r="W83" s="268"/>
      <c r="X83" s="268"/>
      <c r="Y83" s="173" t="s">
        <v>6344</v>
      </c>
      <c r="Z83" s="173" t="s">
        <v>6345</v>
      </c>
      <c r="AA83" s="173" t="s">
        <v>6346</v>
      </c>
      <c r="AB83" s="173" t="s">
        <v>6347</v>
      </c>
      <c r="AC83" s="268" t="s">
        <v>6348</v>
      </c>
      <c r="AD83" s="268" t="s">
        <v>6349</v>
      </c>
      <c r="AE83" s="268"/>
      <c r="AF83" s="268"/>
      <c r="AG83" s="509"/>
      <c r="AH83" s="509"/>
      <c r="AI83" s="509"/>
      <c r="AJ83" s="509"/>
      <c r="AK83" s="509"/>
      <c r="AL83" s="509"/>
      <c r="AM83" s="509"/>
      <c r="AN83" s="509"/>
      <c r="AO83" s="509"/>
      <c r="AP83" s="509"/>
      <c r="AQ83" s="509"/>
      <c r="AR83" s="509"/>
      <c r="AS83" s="509"/>
      <c r="AT83" s="509"/>
      <c r="AU83" s="509"/>
      <c r="AV83" s="509"/>
      <c r="AW83" s="509"/>
      <c r="AX83" s="509"/>
      <c r="AY83" s="509"/>
      <c r="AZ83" s="509"/>
      <c r="BA83" s="509"/>
      <c r="BB83" s="509"/>
      <c r="BC83" s="509"/>
      <c r="BD83" s="509"/>
      <c r="BE83" s="509"/>
      <c r="BF83" s="509"/>
      <c r="BG83" s="509"/>
      <c r="BH83" s="509"/>
      <c r="BI83" s="509"/>
      <c r="BJ83" s="509"/>
      <c r="BK83" s="509"/>
    </row>
    <row r="84" ht="22.5" customHeight="1">
      <c r="A84" s="268">
        <v>7.0</v>
      </c>
      <c r="B84" s="268">
        <v>3.0</v>
      </c>
      <c r="C84" s="268" t="s">
        <v>277</v>
      </c>
      <c r="D84" s="268"/>
      <c r="E84" s="268"/>
      <c r="F84" s="268"/>
      <c r="G84" s="723">
        <v>1.0</v>
      </c>
      <c r="H84" s="267" t="s">
        <v>6350</v>
      </c>
      <c r="I84" s="267" t="s">
        <v>6351</v>
      </c>
      <c r="J84" s="268" t="s">
        <v>916</v>
      </c>
      <c r="K84" s="268" t="s">
        <v>6352</v>
      </c>
      <c r="L84" s="269">
        <v>42579.0</v>
      </c>
      <c r="M84" s="268" t="s">
        <v>338</v>
      </c>
      <c r="N84" s="268" t="s">
        <v>151</v>
      </c>
      <c r="O84" s="269">
        <v>43334.0</v>
      </c>
      <c r="P84" s="268" t="s">
        <v>133</v>
      </c>
      <c r="Q84" s="268" t="s">
        <v>256</v>
      </c>
      <c r="R84" s="268"/>
      <c r="S84" s="268"/>
      <c r="T84" s="268" t="s">
        <v>11</v>
      </c>
      <c r="U84" s="268" t="s">
        <v>21</v>
      </c>
      <c r="V84" s="268"/>
      <c r="W84" s="468"/>
      <c r="X84" s="268"/>
      <c r="Y84" s="173" t="s">
        <v>6353</v>
      </c>
      <c r="Z84" s="173" t="s">
        <v>6354</v>
      </c>
      <c r="AA84" s="173" t="s">
        <v>6355</v>
      </c>
      <c r="AB84" s="173" t="s">
        <v>6356</v>
      </c>
      <c r="AC84" s="268" t="s">
        <v>6357</v>
      </c>
      <c r="AD84" s="268" t="s">
        <v>6358</v>
      </c>
      <c r="AE84" s="268" t="s">
        <v>6359</v>
      </c>
      <c r="AF84" s="268"/>
      <c r="AG84" s="509"/>
      <c r="AH84" s="509"/>
      <c r="AI84" s="509"/>
      <c r="AJ84" s="509"/>
      <c r="AK84" s="509"/>
      <c r="AL84" s="509"/>
      <c r="AM84" s="509"/>
      <c r="AN84" s="509"/>
      <c r="AO84" s="509"/>
      <c r="AP84" s="509"/>
      <c r="AQ84" s="509"/>
      <c r="AR84" s="509"/>
      <c r="AS84" s="509"/>
      <c r="AT84" s="509"/>
      <c r="AU84" s="509"/>
      <c r="AV84" s="509"/>
      <c r="AW84" s="509"/>
      <c r="AX84" s="509"/>
      <c r="AY84" s="509"/>
      <c r="AZ84" s="509"/>
      <c r="BA84" s="509"/>
      <c r="BB84" s="509"/>
      <c r="BC84" s="509"/>
      <c r="BD84" s="509"/>
      <c r="BE84" s="509"/>
      <c r="BF84" s="509"/>
      <c r="BG84" s="509"/>
      <c r="BH84" s="509"/>
      <c r="BI84" s="509"/>
      <c r="BJ84" s="509"/>
      <c r="BK84" s="509"/>
    </row>
    <row r="85" ht="22.5" customHeight="1">
      <c r="A85" s="268">
        <v>8.0</v>
      </c>
      <c r="B85" s="268">
        <v>3.0</v>
      </c>
      <c r="C85" s="268" t="s">
        <v>277</v>
      </c>
      <c r="D85" s="268"/>
      <c r="E85" s="268"/>
      <c r="F85" s="268"/>
      <c r="G85" s="723">
        <v>1.0</v>
      </c>
      <c r="H85" s="267" t="s">
        <v>6360</v>
      </c>
      <c r="I85" s="267" t="s">
        <v>6361</v>
      </c>
      <c r="J85" s="268" t="s">
        <v>343</v>
      </c>
      <c r="K85" s="268" t="s">
        <v>6362</v>
      </c>
      <c r="L85" s="269">
        <v>42510.0</v>
      </c>
      <c r="M85" s="268" t="s">
        <v>338</v>
      </c>
      <c r="N85" s="268" t="s">
        <v>151</v>
      </c>
      <c r="O85" s="269">
        <v>44566.0</v>
      </c>
      <c r="P85" s="268" t="s">
        <v>133</v>
      </c>
      <c r="Q85" s="268" t="s">
        <v>256</v>
      </c>
      <c r="R85" s="268" t="s">
        <v>6363</v>
      </c>
      <c r="S85" s="268"/>
      <c r="T85" s="268" t="s">
        <v>11</v>
      </c>
      <c r="U85" s="268" t="s">
        <v>10</v>
      </c>
      <c r="V85" s="268"/>
      <c r="W85" s="268" t="s">
        <v>5975</v>
      </c>
      <c r="X85" s="268" t="s">
        <v>6364</v>
      </c>
      <c r="Y85" s="173" t="s">
        <v>6365</v>
      </c>
      <c r="Z85" s="173" t="s">
        <v>6366</v>
      </c>
      <c r="AA85" s="173" t="s">
        <v>6367</v>
      </c>
      <c r="AB85" s="173" t="s">
        <v>6368</v>
      </c>
      <c r="AC85" s="268"/>
      <c r="AD85" s="268"/>
      <c r="AE85" s="268"/>
      <c r="AF85" s="268"/>
      <c r="AG85" s="509"/>
      <c r="AH85" s="509"/>
      <c r="AI85" s="509"/>
      <c r="AJ85" s="509"/>
      <c r="AK85" s="509"/>
      <c r="AL85" s="509"/>
      <c r="AM85" s="509"/>
      <c r="AN85" s="509"/>
      <c r="AO85" s="509"/>
      <c r="AP85" s="509"/>
      <c r="AQ85" s="509"/>
      <c r="AR85" s="509"/>
      <c r="AS85" s="509"/>
      <c r="AT85" s="509"/>
      <c r="AU85" s="509"/>
      <c r="AV85" s="509"/>
      <c r="AW85" s="509"/>
      <c r="AX85" s="509"/>
      <c r="AY85" s="509"/>
      <c r="AZ85" s="509"/>
      <c r="BA85" s="509"/>
      <c r="BB85" s="509"/>
      <c r="BC85" s="509"/>
      <c r="BD85" s="509"/>
      <c r="BE85" s="509"/>
      <c r="BF85" s="509"/>
      <c r="BG85" s="509"/>
      <c r="BH85" s="509"/>
      <c r="BI85" s="509"/>
      <c r="BJ85" s="509"/>
      <c r="BK85" s="509"/>
    </row>
    <row r="86" ht="22.5" customHeight="1">
      <c r="A86" s="268">
        <v>9.0</v>
      </c>
      <c r="B86" s="268">
        <v>3.0</v>
      </c>
      <c r="C86" s="268" t="s">
        <v>277</v>
      </c>
      <c r="D86" s="268"/>
      <c r="E86" s="268"/>
      <c r="F86" s="268"/>
      <c r="G86" s="723">
        <v>1.0</v>
      </c>
      <c r="H86" s="267" t="s">
        <v>6369</v>
      </c>
      <c r="I86" s="267" t="s">
        <v>6370</v>
      </c>
      <c r="J86" s="268" t="s">
        <v>6371</v>
      </c>
      <c r="K86" s="268" t="s">
        <v>6372</v>
      </c>
      <c r="L86" s="887">
        <v>42469.0</v>
      </c>
      <c r="M86" s="268" t="s">
        <v>350</v>
      </c>
      <c r="N86" s="268" t="s">
        <v>154</v>
      </c>
      <c r="O86" s="269">
        <v>45315.0</v>
      </c>
      <c r="P86" s="268" t="s">
        <v>42</v>
      </c>
      <c r="Q86" s="268" t="s">
        <v>256</v>
      </c>
      <c r="R86" s="268" t="s">
        <v>6373</v>
      </c>
      <c r="S86" s="268" t="s">
        <v>6374</v>
      </c>
      <c r="T86" s="882" t="s">
        <v>11</v>
      </c>
      <c r="U86" s="268" t="s">
        <v>21</v>
      </c>
      <c r="V86" s="268"/>
      <c r="W86" s="468"/>
      <c r="X86" s="268"/>
      <c r="Y86" s="725" t="s">
        <v>6375</v>
      </c>
      <c r="Z86" s="725" t="s">
        <v>6376</v>
      </c>
      <c r="AA86" s="725"/>
      <c r="AB86" s="725"/>
      <c r="AC86" s="359"/>
      <c r="AD86" s="268"/>
      <c r="AE86" s="268"/>
      <c r="AF86" s="359"/>
      <c r="AG86" s="509"/>
      <c r="AH86" s="509"/>
      <c r="AI86" s="509"/>
      <c r="AJ86" s="509"/>
      <c r="AK86" s="509"/>
      <c r="AL86" s="509"/>
      <c r="AM86" s="509"/>
      <c r="AN86" s="509"/>
      <c r="AO86" s="509"/>
      <c r="AP86" s="509"/>
      <c r="AQ86" s="509"/>
      <c r="AR86" s="509"/>
      <c r="AS86" s="509"/>
      <c r="AT86" s="509"/>
      <c r="AU86" s="509"/>
      <c r="AV86" s="509"/>
      <c r="AW86" s="509"/>
      <c r="AX86" s="509"/>
      <c r="AY86" s="509"/>
      <c r="AZ86" s="509"/>
      <c r="BA86" s="509"/>
      <c r="BB86" s="509"/>
      <c r="BC86" s="509"/>
      <c r="BD86" s="509"/>
      <c r="BE86" s="509"/>
      <c r="BF86" s="509"/>
      <c r="BG86" s="509"/>
      <c r="BH86" s="509"/>
      <c r="BI86" s="509"/>
      <c r="BJ86" s="509"/>
      <c r="BK86" s="509"/>
    </row>
    <row r="87" ht="22.5" customHeight="1">
      <c r="A87" s="268">
        <v>10.0</v>
      </c>
      <c r="B87" s="268">
        <v>3.0</v>
      </c>
      <c r="C87" s="268" t="s">
        <v>277</v>
      </c>
      <c r="D87" s="268"/>
      <c r="E87" s="268"/>
      <c r="F87" s="268"/>
      <c r="G87" s="723">
        <v>1.0</v>
      </c>
      <c r="H87" s="267" t="s">
        <v>6377</v>
      </c>
      <c r="I87" s="267" t="s">
        <v>6378</v>
      </c>
      <c r="J87" s="268" t="s">
        <v>855</v>
      </c>
      <c r="K87" s="268" t="s">
        <v>6379</v>
      </c>
      <c r="L87" s="269">
        <v>42531.0</v>
      </c>
      <c r="M87" s="268" t="s">
        <v>338</v>
      </c>
      <c r="N87" s="268" t="s">
        <v>153</v>
      </c>
      <c r="O87" s="269">
        <v>45519.0</v>
      </c>
      <c r="P87" s="268" t="s">
        <v>115</v>
      </c>
      <c r="Q87" s="268" t="s">
        <v>256</v>
      </c>
      <c r="R87" s="268"/>
      <c r="S87" s="268"/>
      <c r="T87" s="268" t="s">
        <v>26</v>
      </c>
      <c r="U87" s="268" t="s">
        <v>15</v>
      </c>
      <c r="V87" s="268"/>
      <c r="W87" s="268"/>
      <c r="X87" s="268"/>
      <c r="Y87" s="173" t="s">
        <v>6380</v>
      </c>
      <c r="Z87" s="173"/>
      <c r="AA87" s="173"/>
      <c r="AB87" s="173"/>
      <c r="AC87" s="268"/>
      <c r="AD87" s="268"/>
      <c r="AE87" s="268"/>
      <c r="AF87" s="268"/>
      <c r="AG87" s="509"/>
      <c r="AH87" s="509"/>
      <c r="AI87" s="509"/>
      <c r="AJ87" s="509"/>
      <c r="AK87" s="509"/>
      <c r="AL87" s="509"/>
      <c r="AM87" s="509"/>
      <c r="AN87" s="509"/>
      <c r="AO87" s="509"/>
      <c r="AP87" s="509"/>
      <c r="AQ87" s="509"/>
      <c r="AR87" s="509"/>
      <c r="AS87" s="509"/>
      <c r="AT87" s="509"/>
      <c r="AU87" s="509"/>
      <c r="AV87" s="509"/>
      <c r="AW87" s="509"/>
      <c r="AX87" s="509"/>
      <c r="AY87" s="509"/>
      <c r="AZ87" s="509"/>
      <c r="BA87" s="509"/>
      <c r="BB87" s="509"/>
      <c r="BC87" s="509"/>
      <c r="BD87" s="509"/>
      <c r="BE87" s="509"/>
      <c r="BF87" s="509"/>
      <c r="BG87" s="509"/>
      <c r="BH87" s="509"/>
      <c r="BI87" s="509"/>
      <c r="BJ87" s="509"/>
      <c r="BK87" s="509"/>
    </row>
    <row r="88" ht="22.5" customHeight="1">
      <c r="A88" s="268">
        <v>11.0</v>
      </c>
      <c r="B88" s="268">
        <v>3.0</v>
      </c>
      <c r="C88" s="268" t="s">
        <v>277</v>
      </c>
      <c r="D88" s="268"/>
      <c r="E88" s="268"/>
      <c r="F88" s="268"/>
      <c r="G88" s="723">
        <v>1.0</v>
      </c>
      <c r="H88" s="267" t="s">
        <v>6381</v>
      </c>
      <c r="I88" s="267" t="s">
        <v>6382</v>
      </c>
      <c r="J88" s="268" t="s">
        <v>6383</v>
      </c>
      <c r="K88" s="268" t="s">
        <v>6384</v>
      </c>
      <c r="L88" s="269">
        <v>42434.0</v>
      </c>
      <c r="M88" s="268" t="s">
        <v>350</v>
      </c>
      <c r="N88" s="268" t="s">
        <v>151</v>
      </c>
      <c r="O88" s="269">
        <v>45586.0</v>
      </c>
      <c r="P88" s="268" t="s">
        <v>42</v>
      </c>
      <c r="Q88" s="268" t="s">
        <v>256</v>
      </c>
      <c r="R88" s="268"/>
      <c r="S88" s="268"/>
      <c r="T88" s="466" t="s">
        <v>22</v>
      </c>
      <c r="U88" s="268"/>
      <c r="V88" s="268"/>
      <c r="W88" s="268"/>
      <c r="X88" s="268"/>
      <c r="Y88" s="173" t="s">
        <v>6385</v>
      </c>
      <c r="Z88" s="173"/>
      <c r="AA88" s="173"/>
      <c r="AB88" s="173"/>
      <c r="AC88" s="268"/>
      <c r="AD88" s="268"/>
      <c r="AE88" s="268"/>
      <c r="AF88" s="268"/>
      <c r="AG88" s="509"/>
      <c r="AH88" s="509"/>
      <c r="AI88" s="509"/>
      <c r="AJ88" s="509"/>
      <c r="AK88" s="509"/>
      <c r="AL88" s="509"/>
      <c r="AM88" s="509"/>
      <c r="AN88" s="509"/>
      <c r="AO88" s="509"/>
      <c r="AP88" s="509"/>
      <c r="AQ88" s="509"/>
      <c r="AR88" s="509"/>
      <c r="AS88" s="509"/>
      <c r="AT88" s="509"/>
      <c r="AU88" s="509"/>
      <c r="AV88" s="509"/>
      <c r="AW88" s="509"/>
      <c r="AX88" s="509"/>
      <c r="AY88" s="509"/>
      <c r="AZ88" s="509"/>
      <c r="BA88" s="509"/>
      <c r="BB88" s="509"/>
      <c r="BC88" s="509"/>
      <c r="BD88" s="509"/>
      <c r="BE88" s="509"/>
      <c r="BF88" s="509"/>
      <c r="BG88" s="509"/>
      <c r="BH88" s="509"/>
      <c r="BI88" s="509"/>
      <c r="BJ88" s="509"/>
      <c r="BK88" s="509"/>
    </row>
    <row r="89" ht="22.5" customHeight="1">
      <c r="A89" s="268">
        <v>12.0</v>
      </c>
      <c r="B89" s="268">
        <v>3.0</v>
      </c>
      <c r="C89" s="268" t="s">
        <v>277</v>
      </c>
      <c r="D89" s="268"/>
      <c r="E89" s="268"/>
      <c r="F89" s="268"/>
      <c r="G89" s="723">
        <v>1.0</v>
      </c>
      <c r="H89" s="267" t="s">
        <v>6386</v>
      </c>
      <c r="I89" s="267" t="s">
        <v>6387</v>
      </c>
      <c r="J89" s="268" t="s">
        <v>6388</v>
      </c>
      <c r="K89" s="268" t="s">
        <v>6389</v>
      </c>
      <c r="L89" s="269">
        <v>42289.0</v>
      </c>
      <c r="M89" s="268" t="s">
        <v>338</v>
      </c>
      <c r="N89" s="268" t="s">
        <v>152</v>
      </c>
      <c r="O89" s="269">
        <v>45155.0</v>
      </c>
      <c r="P89" s="268" t="s">
        <v>25</v>
      </c>
      <c r="Q89" s="268" t="s">
        <v>260</v>
      </c>
      <c r="R89" s="268" t="s">
        <v>6390</v>
      </c>
      <c r="S89" s="268"/>
      <c r="T89" s="268" t="s">
        <v>11</v>
      </c>
      <c r="U89" s="268" t="s">
        <v>15</v>
      </c>
      <c r="V89" s="268"/>
      <c r="W89" s="268"/>
      <c r="X89" s="268"/>
      <c r="Y89" s="173" t="s">
        <v>6391</v>
      </c>
      <c r="Z89" s="173" t="s">
        <v>6392</v>
      </c>
      <c r="AA89" s="173"/>
      <c r="AB89" s="173"/>
      <c r="AC89" s="268"/>
      <c r="AD89" s="268"/>
      <c r="AE89" s="268"/>
      <c r="AF89" s="268"/>
      <c r="AG89" s="509"/>
      <c r="AH89" s="509"/>
      <c r="AI89" s="509"/>
      <c r="AJ89" s="509"/>
      <c r="AK89" s="509"/>
      <c r="AL89" s="509"/>
      <c r="AM89" s="509"/>
      <c r="AN89" s="509"/>
      <c r="AO89" s="509"/>
      <c r="AP89" s="509"/>
      <c r="AQ89" s="509"/>
      <c r="AR89" s="509"/>
      <c r="AS89" s="509"/>
      <c r="AT89" s="509"/>
      <c r="AU89" s="509"/>
      <c r="AV89" s="509"/>
      <c r="AW89" s="509"/>
      <c r="AX89" s="509"/>
      <c r="AY89" s="509"/>
      <c r="AZ89" s="509"/>
      <c r="BA89" s="509"/>
      <c r="BB89" s="509"/>
      <c r="BC89" s="509"/>
      <c r="BD89" s="509"/>
      <c r="BE89" s="509"/>
      <c r="BF89" s="509"/>
      <c r="BG89" s="509"/>
      <c r="BH89" s="509"/>
      <c r="BI89" s="509"/>
      <c r="BJ89" s="509"/>
      <c r="BK89" s="509"/>
    </row>
    <row r="90" ht="22.5" customHeight="1">
      <c r="A90" s="268">
        <v>13.0</v>
      </c>
      <c r="B90" s="268">
        <v>3.0</v>
      </c>
      <c r="C90" s="268" t="s">
        <v>277</v>
      </c>
      <c r="D90" s="268"/>
      <c r="E90" s="268"/>
      <c r="F90" s="268"/>
      <c r="G90" s="723">
        <v>1.0</v>
      </c>
      <c r="H90" s="267" t="s">
        <v>6393</v>
      </c>
      <c r="I90" s="267" t="s">
        <v>6394</v>
      </c>
      <c r="J90" s="268" t="s">
        <v>6395</v>
      </c>
      <c r="K90" s="268" t="s">
        <v>6396</v>
      </c>
      <c r="L90" s="269">
        <v>42308.0</v>
      </c>
      <c r="M90" s="268" t="s">
        <v>338</v>
      </c>
      <c r="N90" s="268" t="s">
        <v>151</v>
      </c>
      <c r="O90" s="269">
        <v>44790.0</v>
      </c>
      <c r="P90" s="268" t="s">
        <v>10</v>
      </c>
      <c r="Q90" s="268" t="s">
        <v>260</v>
      </c>
      <c r="R90" s="268" t="s">
        <v>6397</v>
      </c>
      <c r="S90" s="268"/>
      <c r="T90" s="466" t="s">
        <v>26</v>
      </c>
      <c r="U90" s="268" t="s">
        <v>21</v>
      </c>
      <c r="V90" s="268"/>
      <c r="W90" s="268"/>
      <c r="X90" s="268"/>
      <c r="Y90" s="173" t="s">
        <v>6398</v>
      </c>
      <c r="Z90" s="173" t="s">
        <v>6399</v>
      </c>
      <c r="AA90" s="173" t="s">
        <v>6400</v>
      </c>
      <c r="AB90" s="173"/>
      <c r="AC90" s="268"/>
      <c r="AD90" s="268"/>
      <c r="AE90" s="268"/>
      <c r="AF90" s="268"/>
      <c r="AG90" s="509"/>
      <c r="AH90" s="509"/>
      <c r="AI90" s="509"/>
      <c r="AJ90" s="509"/>
      <c r="AK90" s="509"/>
      <c r="AL90" s="509"/>
      <c r="AM90" s="509"/>
      <c r="AN90" s="509"/>
      <c r="AO90" s="509"/>
      <c r="AP90" s="509"/>
      <c r="AQ90" s="509"/>
      <c r="AR90" s="509"/>
      <c r="AS90" s="509"/>
      <c r="AT90" s="509"/>
      <c r="AU90" s="509"/>
      <c r="AV90" s="509"/>
      <c r="AW90" s="509"/>
      <c r="AX90" s="509"/>
      <c r="AY90" s="509"/>
      <c r="AZ90" s="509"/>
      <c r="BA90" s="509"/>
      <c r="BB90" s="509"/>
      <c r="BC90" s="509"/>
      <c r="BD90" s="509"/>
      <c r="BE90" s="509"/>
      <c r="BF90" s="509"/>
      <c r="BG90" s="509"/>
      <c r="BH90" s="509"/>
      <c r="BI90" s="509"/>
      <c r="BJ90" s="509"/>
      <c r="BK90" s="509"/>
    </row>
    <row r="91" ht="22.5" customHeight="1">
      <c r="A91" s="268">
        <v>14.0</v>
      </c>
      <c r="B91" s="268">
        <v>3.0</v>
      </c>
      <c r="C91" s="268" t="s">
        <v>277</v>
      </c>
      <c r="D91" s="268"/>
      <c r="E91" s="268"/>
      <c r="F91" s="268"/>
      <c r="G91" s="723">
        <v>1.0</v>
      </c>
      <c r="H91" s="267" t="s">
        <v>6401</v>
      </c>
      <c r="I91" s="267" t="s">
        <v>6402</v>
      </c>
      <c r="J91" s="268" t="s">
        <v>361</v>
      </c>
      <c r="K91" s="268" t="s">
        <v>6403</v>
      </c>
      <c r="L91" s="269">
        <v>42554.0</v>
      </c>
      <c r="M91" s="268" t="s">
        <v>350</v>
      </c>
      <c r="N91" s="268" t="s">
        <v>154</v>
      </c>
      <c r="O91" s="269">
        <v>44426.0</v>
      </c>
      <c r="P91" s="268" t="s">
        <v>9</v>
      </c>
      <c r="Q91" s="268" t="s">
        <v>262</v>
      </c>
      <c r="R91" s="268"/>
      <c r="S91" s="268"/>
      <c r="T91" s="268" t="s">
        <v>11</v>
      </c>
      <c r="U91" s="268" t="s">
        <v>15</v>
      </c>
      <c r="V91" s="268" t="s">
        <v>334</v>
      </c>
      <c r="W91" s="468"/>
      <c r="X91" s="268" t="s">
        <v>5816</v>
      </c>
      <c r="Y91" s="173" t="s">
        <v>6404</v>
      </c>
      <c r="Z91" s="173" t="s">
        <v>6405</v>
      </c>
      <c r="AA91" s="173" t="s">
        <v>6406</v>
      </c>
      <c r="AB91" s="173" t="s">
        <v>6407</v>
      </c>
      <c r="AC91" s="268"/>
      <c r="AD91" s="268"/>
      <c r="AE91" s="268"/>
      <c r="AF91" s="268"/>
      <c r="AG91" s="509"/>
      <c r="AH91" s="509"/>
      <c r="AI91" s="509"/>
      <c r="AJ91" s="509"/>
      <c r="AK91" s="509"/>
      <c r="AL91" s="509"/>
      <c r="AM91" s="509"/>
      <c r="AN91" s="509"/>
      <c r="AO91" s="509"/>
      <c r="AP91" s="509"/>
      <c r="AQ91" s="509"/>
      <c r="AR91" s="509"/>
      <c r="AS91" s="509"/>
      <c r="AT91" s="509"/>
      <c r="AU91" s="509"/>
      <c r="AV91" s="509"/>
      <c r="AW91" s="509"/>
      <c r="AX91" s="509"/>
      <c r="AY91" s="509"/>
      <c r="AZ91" s="509"/>
      <c r="BA91" s="509"/>
      <c r="BB91" s="509"/>
      <c r="BC91" s="509"/>
      <c r="BD91" s="509"/>
      <c r="BE91" s="509"/>
      <c r="BF91" s="509"/>
      <c r="BG91" s="509"/>
      <c r="BH91" s="509"/>
      <c r="BI91" s="509"/>
      <c r="BJ91" s="509"/>
      <c r="BK91" s="509"/>
    </row>
    <row r="92" ht="22.5" customHeight="1">
      <c r="A92" s="268">
        <v>15.0</v>
      </c>
      <c r="B92" s="268">
        <v>3.0</v>
      </c>
      <c r="C92" s="268" t="s">
        <v>277</v>
      </c>
      <c r="D92" s="268"/>
      <c r="E92" s="268"/>
      <c r="F92" s="268"/>
      <c r="G92" s="723">
        <v>1.0</v>
      </c>
      <c r="H92" s="267" t="s">
        <v>6408</v>
      </c>
      <c r="I92" s="267" t="s">
        <v>6409</v>
      </c>
      <c r="J92" s="268" t="s">
        <v>6182</v>
      </c>
      <c r="K92" s="268" t="s">
        <v>6410</v>
      </c>
      <c r="L92" s="269">
        <v>42416.0</v>
      </c>
      <c r="M92" s="268" t="s">
        <v>350</v>
      </c>
      <c r="N92" s="268" t="s">
        <v>154</v>
      </c>
      <c r="O92" s="269">
        <v>45519.0</v>
      </c>
      <c r="P92" s="268" t="s">
        <v>42</v>
      </c>
      <c r="Q92" s="268" t="s">
        <v>262</v>
      </c>
      <c r="R92" s="268"/>
      <c r="S92" s="268"/>
      <c r="T92" s="268" t="s">
        <v>11</v>
      </c>
      <c r="U92" s="268" t="s">
        <v>10</v>
      </c>
      <c r="V92" s="268"/>
      <c r="W92" s="468"/>
      <c r="X92" s="268"/>
      <c r="Y92" s="173" t="s">
        <v>6411</v>
      </c>
      <c r="Z92" s="173"/>
      <c r="AA92" s="173"/>
      <c r="AB92" s="173"/>
      <c r="AC92" s="268"/>
      <c r="AD92" s="268"/>
      <c r="AE92" s="268"/>
      <c r="AF92" s="268"/>
      <c r="AG92" s="509"/>
      <c r="AH92" s="509"/>
      <c r="AI92" s="509"/>
      <c r="AJ92" s="509"/>
      <c r="AK92" s="509"/>
      <c r="AL92" s="509"/>
      <c r="AM92" s="509"/>
      <c r="AN92" s="509"/>
      <c r="AO92" s="509"/>
      <c r="AP92" s="509"/>
      <c r="AQ92" s="509"/>
      <c r="AR92" s="509"/>
      <c r="AS92" s="509"/>
      <c r="AT92" s="509"/>
      <c r="AU92" s="509"/>
      <c r="AV92" s="509"/>
      <c r="AW92" s="509"/>
      <c r="AX92" s="509"/>
      <c r="AY92" s="509"/>
      <c r="AZ92" s="509"/>
      <c r="BA92" s="509"/>
      <c r="BB92" s="509"/>
      <c r="BC92" s="509"/>
      <c r="BD92" s="509"/>
      <c r="BE92" s="509"/>
      <c r="BF92" s="509"/>
      <c r="BG92" s="509"/>
      <c r="BH92" s="509"/>
      <c r="BI92" s="509"/>
      <c r="BJ92" s="509"/>
      <c r="BK92" s="509"/>
    </row>
    <row r="93" ht="22.5" customHeight="1">
      <c r="A93" s="268">
        <v>16.0</v>
      </c>
      <c r="B93" s="268">
        <v>3.0</v>
      </c>
      <c r="C93" s="268" t="s">
        <v>277</v>
      </c>
      <c r="D93" s="268"/>
      <c r="E93" s="268"/>
      <c r="F93" s="268"/>
      <c r="G93" s="723">
        <v>1.0</v>
      </c>
      <c r="H93" s="267" t="s">
        <v>6412</v>
      </c>
      <c r="I93" s="267" t="s">
        <v>6413</v>
      </c>
      <c r="J93" s="268" t="s">
        <v>6414</v>
      </c>
      <c r="K93" s="268" t="s">
        <v>6415</v>
      </c>
      <c r="L93" s="269">
        <v>42435.0</v>
      </c>
      <c r="M93" s="268" t="s">
        <v>350</v>
      </c>
      <c r="N93" s="268" t="s">
        <v>152</v>
      </c>
      <c r="O93" s="269">
        <v>45665.0</v>
      </c>
      <c r="P93" s="268" t="s">
        <v>66</v>
      </c>
      <c r="Q93" s="268" t="s">
        <v>262</v>
      </c>
      <c r="R93" s="268" t="s">
        <v>6416</v>
      </c>
      <c r="S93" s="268"/>
      <c r="T93" s="268" t="s">
        <v>11</v>
      </c>
      <c r="U93" s="268" t="s">
        <v>10</v>
      </c>
      <c r="V93" s="268"/>
      <c r="W93" s="468"/>
      <c r="X93" s="268"/>
      <c r="Y93" s="173" t="s">
        <v>6417</v>
      </c>
      <c r="Z93" s="173"/>
      <c r="AA93" s="173"/>
      <c r="AB93" s="173"/>
      <c r="AC93" s="268"/>
      <c r="AD93" s="268"/>
      <c r="AE93" s="268"/>
      <c r="AF93" s="268"/>
      <c r="AG93" s="509"/>
      <c r="AH93" s="509"/>
      <c r="AI93" s="509"/>
      <c r="AJ93" s="509"/>
      <c r="AK93" s="509"/>
      <c r="AL93" s="509"/>
      <c r="AM93" s="509"/>
      <c r="AN93" s="509"/>
      <c r="AO93" s="509"/>
      <c r="AP93" s="509"/>
      <c r="AQ93" s="509"/>
      <c r="AR93" s="509"/>
      <c r="AS93" s="509"/>
      <c r="AT93" s="509"/>
      <c r="AU93" s="509"/>
      <c r="AV93" s="509"/>
      <c r="AW93" s="509"/>
      <c r="AX93" s="509"/>
      <c r="AY93" s="509"/>
      <c r="AZ93" s="509"/>
      <c r="BA93" s="509"/>
      <c r="BB93" s="509"/>
      <c r="BC93" s="509"/>
      <c r="BD93" s="509"/>
      <c r="BE93" s="509"/>
      <c r="BF93" s="509"/>
      <c r="BG93" s="509"/>
      <c r="BH93" s="509"/>
      <c r="BI93" s="509"/>
      <c r="BJ93" s="509"/>
      <c r="BK93" s="509"/>
    </row>
    <row r="94" ht="22.5" customHeight="1">
      <c r="A94" s="268">
        <v>17.0</v>
      </c>
      <c r="B94" s="268">
        <v>3.0</v>
      </c>
      <c r="C94" s="268" t="s">
        <v>277</v>
      </c>
      <c r="D94" s="268"/>
      <c r="E94" s="268"/>
      <c r="F94" s="268"/>
      <c r="G94" s="723">
        <v>1.0</v>
      </c>
      <c r="H94" s="267" t="s">
        <v>6418</v>
      </c>
      <c r="I94" s="267" t="s">
        <v>6419</v>
      </c>
      <c r="J94" s="268" t="s">
        <v>2316</v>
      </c>
      <c r="K94" s="268" t="s">
        <v>5061</v>
      </c>
      <c r="L94" s="269">
        <v>42386.0</v>
      </c>
      <c r="M94" s="268" t="s">
        <v>338</v>
      </c>
      <c r="N94" s="268" t="s">
        <v>154</v>
      </c>
      <c r="O94" s="269">
        <v>43129.0</v>
      </c>
      <c r="P94" s="268" t="s">
        <v>37</v>
      </c>
      <c r="Q94" s="268" t="s">
        <v>264</v>
      </c>
      <c r="R94" s="268" t="s">
        <v>6420</v>
      </c>
      <c r="S94" s="268"/>
      <c r="T94" s="268" t="s">
        <v>11</v>
      </c>
      <c r="U94" s="268" t="s">
        <v>15</v>
      </c>
      <c r="V94" s="268"/>
      <c r="W94" s="468"/>
      <c r="X94" s="268" t="s">
        <v>5773</v>
      </c>
      <c r="Y94" s="173" t="s">
        <v>6421</v>
      </c>
      <c r="Z94" s="173" t="s">
        <v>6422</v>
      </c>
      <c r="AA94" s="173" t="s">
        <v>6423</v>
      </c>
      <c r="AB94" s="173" t="s">
        <v>6424</v>
      </c>
      <c r="AC94" s="268" t="s">
        <v>6425</v>
      </c>
      <c r="AD94" s="268"/>
      <c r="AE94" s="268" t="s">
        <v>6426</v>
      </c>
      <c r="AF94" s="268"/>
      <c r="AG94" s="509"/>
      <c r="AH94" s="509"/>
      <c r="AI94" s="509"/>
      <c r="AJ94" s="509"/>
      <c r="AK94" s="509"/>
      <c r="AL94" s="509"/>
      <c r="AM94" s="509"/>
      <c r="AN94" s="509"/>
      <c r="AO94" s="509"/>
      <c r="AP94" s="509"/>
      <c r="AQ94" s="509"/>
      <c r="AR94" s="509"/>
      <c r="AS94" s="509"/>
      <c r="AT94" s="509"/>
      <c r="AU94" s="509"/>
      <c r="AV94" s="509"/>
      <c r="AW94" s="509"/>
      <c r="AX94" s="509"/>
      <c r="AY94" s="509"/>
      <c r="AZ94" s="509"/>
      <c r="BA94" s="509"/>
      <c r="BB94" s="509"/>
      <c r="BC94" s="509"/>
      <c r="BD94" s="509"/>
      <c r="BE94" s="509"/>
      <c r="BF94" s="509"/>
      <c r="BG94" s="509"/>
      <c r="BH94" s="509"/>
      <c r="BI94" s="509"/>
      <c r="BJ94" s="509"/>
      <c r="BK94" s="509"/>
    </row>
    <row r="95" ht="22.5" customHeight="1">
      <c r="A95" s="268">
        <v>18.0</v>
      </c>
      <c r="B95" s="268">
        <v>3.0</v>
      </c>
      <c r="C95" s="268" t="s">
        <v>277</v>
      </c>
      <c r="D95" s="268"/>
      <c r="E95" s="268"/>
      <c r="F95" s="268"/>
      <c r="G95" s="723">
        <v>1.0</v>
      </c>
      <c r="H95" s="267" t="s">
        <v>6427</v>
      </c>
      <c r="I95" s="267" t="s">
        <v>6428</v>
      </c>
      <c r="J95" s="468" t="s">
        <v>6429</v>
      </c>
      <c r="K95" s="468" t="s">
        <v>6430</v>
      </c>
      <c r="L95" s="469">
        <v>42320.0</v>
      </c>
      <c r="M95" s="468" t="s">
        <v>338</v>
      </c>
      <c r="N95" s="510" t="s">
        <v>153</v>
      </c>
      <c r="O95" s="469">
        <v>44426.0</v>
      </c>
      <c r="P95" s="468" t="s">
        <v>66</v>
      </c>
      <c r="Q95" s="268" t="s">
        <v>264</v>
      </c>
      <c r="R95" s="268"/>
      <c r="S95" s="268"/>
      <c r="T95" s="268" t="s">
        <v>11</v>
      </c>
      <c r="U95" s="268" t="s">
        <v>21</v>
      </c>
      <c r="V95" s="268"/>
      <c r="W95" s="468"/>
      <c r="X95" s="268" t="s">
        <v>5827</v>
      </c>
      <c r="Y95" s="173" t="s">
        <v>6431</v>
      </c>
      <c r="Z95" s="173" t="s">
        <v>6432</v>
      </c>
      <c r="AA95" s="173" t="s">
        <v>6433</v>
      </c>
      <c r="AB95" s="173" t="s">
        <v>6434</v>
      </c>
      <c r="AC95" s="268"/>
      <c r="AD95" s="268"/>
      <c r="AE95" s="268"/>
      <c r="AF95" s="268"/>
      <c r="AG95" s="509"/>
      <c r="AH95" s="509"/>
      <c r="AI95" s="509"/>
      <c r="AJ95" s="509"/>
      <c r="AK95" s="509"/>
      <c r="AL95" s="509"/>
      <c r="AM95" s="509"/>
      <c r="AN95" s="509"/>
      <c r="AO95" s="509"/>
      <c r="AP95" s="509"/>
      <c r="AQ95" s="509"/>
      <c r="AR95" s="509"/>
      <c r="AS95" s="509"/>
      <c r="AT95" s="509"/>
      <c r="AU95" s="509"/>
      <c r="AV95" s="509"/>
      <c r="AW95" s="509"/>
      <c r="AX95" s="509"/>
      <c r="AY95" s="509"/>
      <c r="AZ95" s="509"/>
      <c r="BA95" s="509"/>
      <c r="BB95" s="509"/>
      <c r="BC95" s="509"/>
      <c r="BD95" s="509"/>
      <c r="BE95" s="509"/>
      <c r="BF95" s="509"/>
      <c r="BG95" s="509"/>
      <c r="BH95" s="509"/>
      <c r="BI95" s="509"/>
      <c r="BJ95" s="509"/>
      <c r="BK95" s="509"/>
    </row>
    <row r="96" ht="22.5" customHeight="1">
      <c r="A96" s="268">
        <v>19.0</v>
      </c>
      <c r="B96" s="268">
        <v>3.0</v>
      </c>
      <c r="C96" s="268" t="s">
        <v>277</v>
      </c>
      <c r="D96" s="268"/>
      <c r="E96" s="268"/>
      <c r="F96" s="268"/>
      <c r="G96" s="723">
        <v>1.0</v>
      </c>
      <c r="H96" s="267" t="s">
        <v>6435</v>
      </c>
      <c r="I96" s="267" t="s">
        <v>6436</v>
      </c>
      <c r="J96" s="468" t="s">
        <v>6437</v>
      </c>
      <c r="K96" s="468" t="s">
        <v>6438</v>
      </c>
      <c r="L96" s="469">
        <v>42583.0</v>
      </c>
      <c r="M96" s="468" t="s">
        <v>338</v>
      </c>
      <c r="N96" s="510" t="s">
        <v>154</v>
      </c>
      <c r="O96" s="469">
        <v>45155.0</v>
      </c>
      <c r="P96" s="468" t="s">
        <v>76</v>
      </c>
      <c r="Q96" s="268" t="s">
        <v>264</v>
      </c>
      <c r="R96" s="268" t="s">
        <v>6439</v>
      </c>
      <c r="S96" s="268"/>
      <c r="T96" s="546" t="s">
        <v>11</v>
      </c>
      <c r="U96" s="268" t="s">
        <v>21</v>
      </c>
      <c r="V96" s="268"/>
      <c r="W96" s="468"/>
      <c r="X96" s="268"/>
      <c r="Y96" s="173" t="s">
        <v>6440</v>
      </c>
      <c r="Z96" s="173" t="s">
        <v>6441</v>
      </c>
      <c r="AA96" s="173"/>
      <c r="AB96" s="173"/>
      <c r="AC96" s="268"/>
      <c r="AD96" s="268"/>
      <c r="AE96" s="268"/>
      <c r="AF96" s="268"/>
      <c r="AG96" s="509"/>
      <c r="AH96" s="509"/>
      <c r="AI96" s="509"/>
      <c r="AJ96" s="509"/>
      <c r="AK96" s="509"/>
      <c r="AL96" s="509"/>
      <c r="AM96" s="509"/>
      <c r="AN96" s="509"/>
      <c r="AO96" s="509"/>
      <c r="AP96" s="509"/>
      <c r="AQ96" s="509"/>
      <c r="AR96" s="509"/>
      <c r="AS96" s="509"/>
      <c r="AT96" s="509"/>
      <c r="AU96" s="509"/>
      <c r="AV96" s="509"/>
      <c r="AW96" s="509"/>
      <c r="AX96" s="509"/>
      <c r="AY96" s="509"/>
      <c r="AZ96" s="509"/>
      <c r="BA96" s="509"/>
      <c r="BB96" s="509"/>
      <c r="BC96" s="509"/>
      <c r="BD96" s="509"/>
      <c r="BE96" s="509"/>
      <c r="BF96" s="509"/>
      <c r="BG96" s="509"/>
      <c r="BH96" s="509"/>
      <c r="BI96" s="509"/>
      <c r="BJ96" s="509"/>
      <c r="BK96" s="509"/>
    </row>
    <row r="97" ht="22.5" customHeight="1">
      <c r="A97" s="268">
        <v>20.0</v>
      </c>
      <c r="B97" s="268">
        <v>3.0</v>
      </c>
      <c r="C97" s="268" t="s">
        <v>277</v>
      </c>
      <c r="D97" s="268"/>
      <c r="E97" s="268"/>
      <c r="F97" s="268"/>
      <c r="G97" s="723">
        <v>1.0</v>
      </c>
      <c r="H97" s="267" t="s">
        <v>6442</v>
      </c>
      <c r="I97" s="267" t="s">
        <v>6443</v>
      </c>
      <c r="J97" s="468" t="s">
        <v>418</v>
      </c>
      <c r="K97" s="468" t="s">
        <v>6444</v>
      </c>
      <c r="L97" s="469">
        <v>42481.0</v>
      </c>
      <c r="M97" s="468" t="s">
        <v>350</v>
      </c>
      <c r="N97" s="510" t="s">
        <v>153</v>
      </c>
      <c r="O97" s="469">
        <v>45301.0</v>
      </c>
      <c r="P97" s="468" t="s">
        <v>9</v>
      </c>
      <c r="Q97" s="268" t="s">
        <v>266</v>
      </c>
      <c r="R97" s="268" t="s">
        <v>6445</v>
      </c>
      <c r="S97" s="268" t="s">
        <v>6446</v>
      </c>
      <c r="T97" s="546" t="s">
        <v>11</v>
      </c>
      <c r="U97" s="268" t="s">
        <v>10</v>
      </c>
      <c r="V97" s="268"/>
      <c r="W97" s="468"/>
      <c r="X97" s="268" t="s">
        <v>5791</v>
      </c>
      <c r="Y97" s="173" t="s">
        <v>6447</v>
      </c>
      <c r="Z97" s="173" t="s">
        <v>6448</v>
      </c>
      <c r="AA97" s="173" t="s">
        <v>6449</v>
      </c>
      <c r="AB97" s="173" t="s">
        <v>6450</v>
      </c>
      <c r="AC97" s="268" t="s">
        <v>6451</v>
      </c>
      <c r="AD97" s="268" t="s">
        <v>6452</v>
      </c>
      <c r="AE97" s="268"/>
      <c r="AF97" s="268"/>
      <c r="AG97" s="509"/>
      <c r="AH97" s="509"/>
      <c r="AI97" s="509"/>
      <c r="AJ97" s="509"/>
      <c r="AK97" s="509"/>
      <c r="AL97" s="509"/>
      <c r="AM97" s="509"/>
      <c r="AN97" s="509"/>
      <c r="AO97" s="509"/>
      <c r="AP97" s="509"/>
      <c r="AQ97" s="509"/>
      <c r="AR97" s="509"/>
      <c r="AS97" s="509"/>
      <c r="AT97" s="509"/>
      <c r="AU97" s="509"/>
      <c r="AV97" s="509"/>
      <c r="AW97" s="509"/>
      <c r="AX97" s="509"/>
      <c r="AY97" s="509"/>
      <c r="AZ97" s="509"/>
      <c r="BA97" s="509"/>
      <c r="BB97" s="509"/>
      <c r="BC97" s="509"/>
      <c r="BD97" s="509"/>
      <c r="BE97" s="509"/>
      <c r="BF97" s="509"/>
      <c r="BG97" s="509"/>
      <c r="BH97" s="509"/>
      <c r="BI97" s="509"/>
      <c r="BJ97" s="509"/>
      <c r="BK97" s="509"/>
    </row>
    <row r="98" ht="22.5" customHeight="1">
      <c r="A98" s="268">
        <v>21.0</v>
      </c>
      <c r="B98" s="268">
        <v>3.0</v>
      </c>
      <c r="C98" s="268" t="s">
        <v>277</v>
      </c>
      <c r="D98" s="268"/>
      <c r="E98" s="268"/>
      <c r="F98" s="268"/>
      <c r="G98" s="723">
        <v>1.0</v>
      </c>
      <c r="H98" s="267" t="s">
        <v>6453</v>
      </c>
      <c r="I98" s="267" t="s">
        <v>6454</v>
      </c>
      <c r="J98" s="468" t="s">
        <v>336</v>
      </c>
      <c r="K98" s="468" t="s">
        <v>6455</v>
      </c>
      <c r="L98" s="469">
        <v>42473.0</v>
      </c>
      <c r="M98" s="468" t="s">
        <v>350</v>
      </c>
      <c r="N98" s="510" t="s">
        <v>151</v>
      </c>
      <c r="O98" s="469">
        <v>43731.0</v>
      </c>
      <c r="P98" s="468" t="s">
        <v>133</v>
      </c>
      <c r="Q98" s="268" t="s">
        <v>266</v>
      </c>
      <c r="R98" s="268"/>
      <c r="S98" s="268"/>
      <c r="T98" s="546" t="s">
        <v>11</v>
      </c>
      <c r="U98" s="268" t="s">
        <v>15</v>
      </c>
      <c r="V98" s="268"/>
      <c r="W98" s="468" t="s">
        <v>5790</v>
      </c>
      <c r="X98" s="268" t="s">
        <v>5816</v>
      </c>
      <c r="Y98" s="173" t="s">
        <v>6456</v>
      </c>
      <c r="Z98" s="173"/>
      <c r="AA98" s="173" t="s">
        <v>6457</v>
      </c>
      <c r="AB98" s="173" t="s">
        <v>6458</v>
      </c>
      <c r="AC98" s="268" t="s">
        <v>6459</v>
      </c>
      <c r="AD98" s="268" t="s">
        <v>6460</v>
      </c>
      <c r="AE98" s="268"/>
      <c r="AF98" s="268"/>
      <c r="AG98" s="509"/>
      <c r="AH98" s="509"/>
      <c r="AI98" s="509"/>
      <c r="AJ98" s="509"/>
      <c r="AK98" s="509"/>
      <c r="AL98" s="509"/>
      <c r="AM98" s="509"/>
      <c r="AN98" s="509"/>
      <c r="AO98" s="509"/>
      <c r="AP98" s="509"/>
      <c r="AQ98" s="509"/>
      <c r="AR98" s="509"/>
      <c r="AS98" s="509"/>
      <c r="AT98" s="509"/>
      <c r="AU98" s="509"/>
      <c r="AV98" s="509"/>
      <c r="AW98" s="509"/>
      <c r="AX98" s="509"/>
      <c r="AY98" s="509"/>
      <c r="AZ98" s="509"/>
      <c r="BA98" s="509"/>
      <c r="BB98" s="509"/>
      <c r="BC98" s="509"/>
      <c r="BD98" s="509"/>
      <c r="BE98" s="509"/>
      <c r="BF98" s="509"/>
      <c r="BG98" s="509"/>
      <c r="BH98" s="509"/>
      <c r="BI98" s="509"/>
      <c r="BJ98" s="509"/>
      <c r="BK98" s="509"/>
    </row>
    <row r="99" ht="22.5" customHeight="1">
      <c r="A99" s="268">
        <v>22.0</v>
      </c>
      <c r="B99" s="268">
        <v>3.0</v>
      </c>
      <c r="C99" s="268" t="s">
        <v>277</v>
      </c>
      <c r="D99" s="268"/>
      <c r="E99" s="268"/>
      <c r="F99" s="268"/>
      <c r="G99" s="723">
        <v>1.0</v>
      </c>
      <c r="H99" s="267" t="s">
        <v>6461</v>
      </c>
      <c r="I99" s="267" t="s">
        <v>6462</v>
      </c>
      <c r="J99" s="468" t="s">
        <v>390</v>
      </c>
      <c r="K99" s="468" t="s">
        <v>6463</v>
      </c>
      <c r="L99" s="469">
        <v>42457.0</v>
      </c>
      <c r="M99" s="468" t="s">
        <v>350</v>
      </c>
      <c r="N99" s="510" t="s">
        <v>152</v>
      </c>
      <c r="O99" s="469">
        <v>43698.0</v>
      </c>
      <c r="P99" s="468" t="s">
        <v>42</v>
      </c>
      <c r="Q99" s="268" t="s">
        <v>268</v>
      </c>
      <c r="R99" s="268"/>
      <c r="S99" s="268"/>
      <c r="T99" s="545" t="s">
        <v>11</v>
      </c>
      <c r="U99" s="268" t="s">
        <v>10</v>
      </c>
      <c r="V99" s="268" t="s">
        <v>334</v>
      </c>
      <c r="W99" s="468"/>
      <c r="X99" s="268"/>
      <c r="Y99" s="173" t="s">
        <v>6464</v>
      </c>
      <c r="Z99" s="173" t="s">
        <v>6465</v>
      </c>
      <c r="AA99" s="173" t="s">
        <v>6466</v>
      </c>
      <c r="AB99" s="173" t="s">
        <v>6467</v>
      </c>
      <c r="AC99" s="268" t="s">
        <v>6468</v>
      </c>
      <c r="AD99" s="268" t="s">
        <v>6469</v>
      </c>
      <c r="AE99" s="268"/>
      <c r="AF99" s="268"/>
      <c r="AG99" s="509"/>
      <c r="AH99" s="509"/>
      <c r="AI99" s="509"/>
      <c r="AJ99" s="509"/>
      <c r="AK99" s="509"/>
      <c r="AL99" s="509"/>
      <c r="AM99" s="509"/>
      <c r="AN99" s="509"/>
      <c r="AO99" s="509"/>
      <c r="AP99" s="509"/>
      <c r="AQ99" s="509"/>
      <c r="AR99" s="509"/>
      <c r="AS99" s="509"/>
      <c r="AT99" s="509"/>
      <c r="AU99" s="509"/>
      <c r="AV99" s="509"/>
      <c r="AW99" s="509"/>
      <c r="AX99" s="509"/>
      <c r="AY99" s="509"/>
      <c r="AZ99" s="509"/>
      <c r="BA99" s="509"/>
      <c r="BB99" s="509"/>
      <c r="BC99" s="509"/>
      <c r="BD99" s="509"/>
      <c r="BE99" s="509"/>
      <c r="BF99" s="509"/>
      <c r="BG99" s="509"/>
      <c r="BH99" s="509"/>
      <c r="BI99" s="509"/>
      <c r="BJ99" s="509"/>
      <c r="BK99" s="509"/>
    </row>
    <row r="100" ht="14.25" customHeight="1">
      <c r="A100" s="268">
        <v>23.0</v>
      </c>
      <c r="B100" s="352">
        <v>3.0</v>
      </c>
      <c r="C100" s="352" t="s">
        <v>277</v>
      </c>
      <c r="D100" s="352"/>
      <c r="E100" s="352"/>
      <c r="F100" s="352"/>
      <c r="G100" s="729">
        <v>1.0</v>
      </c>
      <c r="H100" s="618" t="s">
        <v>6470</v>
      </c>
      <c r="I100" s="618" t="s">
        <v>6471</v>
      </c>
      <c r="J100" s="497" t="s">
        <v>336</v>
      </c>
      <c r="K100" s="497" t="s">
        <v>6472</v>
      </c>
      <c r="L100" s="498">
        <v>42425.0</v>
      </c>
      <c r="M100" s="497" t="s">
        <v>350</v>
      </c>
      <c r="N100" s="502"/>
      <c r="O100" s="498">
        <v>45883.0</v>
      </c>
      <c r="P100" s="497" t="s">
        <v>9</v>
      </c>
      <c r="Q100" s="352" t="s">
        <v>345</v>
      </c>
      <c r="R100" s="352" t="s">
        <v>6473</v>
      </c>
      <c r="S100" s="352"/>
      <c r="T100" s="352" t="s">
        <v>11</v>
      </c>
      <c r="U100" s="352" t="s">
        <v>15</v>
      </c>
      <c r="V100" s="352"/>
      <c r="W100" s="352"/>
      <c r="X100" s="183"/>
      <c r="Y100" s="188"/>
      <c r="Z100" s="188"/>
      <c r="AA100" s="188"/>
      <c r="AB100" s="502"/>
      <c r="AC100" s="502"/>
      <c r="AD100" s="502"/>
      <c r="AE100" s="502"/>
      <c r="AF100" s="502"/>
      <c r="AG100" s="502"/>
      <c r="AH100" s="502"/>
      <c r="AI100" s="502"/>
      <c r="AJ100" s="502"/>
      <c r="AK100" s="502"/>
      <c r="AL100" s="502"/>
      <c r="AM100" s="502"/>
      <c r="AN100" s="502"/>
      <c r="AO100" s="502"/>
      <c r="AP100" s="502"/>
      <c r="AQ100" s="502"/>
      <c r="AR100" s="502"/>
      <c r="AS100" s="502"/>
      <c r="AT100" s="502"/>
      <c r="AU100" s="502"/>
      <c r="AV100" s="502"/>
      <c r="AW100" s="521"/>
      <c r="AX100" s="521"/>
      <c r="AY100" s="521"/>
      <c r="AZ100" s="521"/>
      <c r="BA100" s="521"/>
      <c r="BB100" s="521"/>
      <c r="BC100" s="521"/>
      <c r="BD100" s="521"/>
      <c r="BE100" s="521"/>
      <c r="BF100" s="521"/>
      <c r="BG100" s="521"/>
      <c r="BH100" s="521"/>
      <c r="BI100" s="521"/>
      <c r="BJ100" s="521"/>
      <c r="BK100" s="521"/>
    </row>
    <row r="101" ht="14.25" customHeight="1">
      <c r="A101" s="535">
        <v>24.0</v>
      </c>
      <c r="B101" s="535">
        <v>3.0</v>
      </c>
      <c r="C101" s="535" t="s">
        <v>277</v>
      </c>
      <c r="D101" s="535"/>
      <c r="E101" s="535"/>
      <c r="F101" s="535"/>
      <c r="G101" s="758">
        <v>1.0</v>
      </c>
      <c r="H101" s="759"/>
      <c r="I101" s="759"/>
      <c r="J101" s="538" t="s">
        <v>336</v>
      </c>
      <c r="K101" s="538" t="s">
        <v>6474</v>
      </c>
      <c r="L101" s="539">
        <v>42403.0</v>
      </c>
      <c r="M101" s="538" t="s">
        <v>350</v>
      </c>
      <c r="N101" s="553"/>
      <c r="O101" s="539">
        <v>45761.0</v>
      </c>
      <c r="P101" s="538"/>
      <c r="Q101" s="535" t="s">
        <v>345</v>
      </c>
      <c r="R101" s="535"/>
      <c r="S101" s="535"/>
      <c r="T101" s="535" t="s">
        <v>11</v>
      </c>
      <c r="U101" s="535"/>
      <c r="V101" s="535"/>
      <c r="W101" s="535"/>
      <c r="X101" s="542"/>
      <c r="Y101" s="543"/>
      <c r="Z101" s="543"/>
      <c r="AA101" s="543"/>
      <c r="AB101" s="553"/>
      <c r="AC101" s="553"/>
      <c r="AD101" s="553"/>
      <c r="AE101" s="553"/>
      <c r="AF101" s="553"/>
      <c r="AG101" s="553"/>
      <c r="AH101" s="553"/>
      <c r="AI101" s="553"/>
      <c r="AJ101" s="553"/>
      <c r="AK101" s="553"/>
      <c r="AL101" s="553"/>
      <c r="AM101" s="553"/>
      <c r="AN101" s="553"/>
      <c r="AO101" s="553"/>
      <c r="AP101" s="553"/>
      <c r="AQ101" s="553"/>
      <c r="AR101" s="553"/>
      <c r="AS101" s="553"/>
      <c r="AT101" s="553"/>
      <c r="AU101" s="553"/>
      <c r="AV101" s="553"/>
      <c r="AW101" s="544"/>
      <c r="AX101" s="544"/>
      <c r="AY101" s="544"/>
      <c r="AZ101" s="544"/>
      <c r="BA101" s="544"/>
      <c r="BB101" s="544"/>
      <c r="BC101" s="544"/>
      <c r="BD101" s="544"/>
      <c r="BE101" s="544"/>
      <c r="BF101" s="544"/>
      <c r="BG101" s="544"/>
      <c r="BH101" s="544"/>
      <c r="BI101" s="544"/>
      <c r="BJ101" s="544"/>
      <c r="BK101" s="544"/>
    </row>
    <row r="102" ht="14.25" customHeight="1">
      <c r="A102" s="875" t="s">
        <v>6475</v>
      </c>
      <c r="B102" s="25"/>
      <c r="C102" s="25"/>
      <c r="D102" s="25"/>
      <c r="E102" s="25"/>
      <c r="F102" s="25"/>
      <c r="G102" s="25"/>
      <c r="H102" s="25"/>
      <c r="I102" s="25"/>
      <c r="J102" s="25"/>
      <c r="K102" s="26"/>
      <c r="L102" s="876"/>
      <c r="M102" s="877"/>
      <c r="N102" s="877"/>
      <c r="O102" s="876"/>
      <c r="P102" s="877"/>
      <c r="Q102" s="877"/>
      <c r="R102" s="877"/>
      <c r="S102" s="877"/>
      <c r="T102" s="877"/>
      <c r="U102" s="877"/>
      <c r="V102" s="878"/>
      <c r="W102" s="878"/>
      <c r="X102" s="878"/>
      <c r="Y102" s="877"/>
      <c r="Z102" s="877"/>
      <c r="AA102" s="877"/>
      <c r="AB102" s="877"/>
      <c r="AC102" s="877"/>
      <c r="AD102" s="877"/>
      <c r="AE102" s="877"/>
      <c r="AF102" s="877"/>
      <c r="AG102" s="528"/>
      <c r="AH102" s="528"/>
      <c r="AI102" s="528"/>
      <c r="AJ102" s="528"/>
      <c r="AK102" s="528"/>
      <c r="AL102" s="528"/>
      <c r="AM102" s="528"/>
      <c r="AN102" s="528"/>
      <c r="AO102" s="528"/>
      <c r="AP102" s="528"/>
      <c r="AQ102" s="528"/>
      <c r="AR102" s="528"/>
      <c r="AS102" s="528"/>
      <c r="AT102" s="528"/>
      <c r="AU102" s="528"/>
      <c r="AV102" s="528"/>
      <c r="AW102" s="528"/>
      <c r="AX102" s="528"/>
      <c r="AY102" s="528"/>
      <c r="AZ102" s="528"/>
      <c r="BA102" s="528"/>
      <c r="BB102" s="528"/>
      <c r="BC102" s="528"/>
      <c r="BD102" s="528"/>
      <c r="BE102" s="528"/>
      <c r="BF102" s="528"/>
      <c r="BG102" s="528"/>
      <c r="BH102" s="528"/>
      <c r="BI102" s="528"/>
      <c r="BJ102" s="528"/>
      <c r="BK102" s="528"/>
    </row>
    <row r="103" ht="22.5" customHeight="1">
      <c r="A103" s="268">
        <v>1.0</v>
      </c>
      <c r="B103" s="268">
        <v>8.0</v>
      </c>
      <c r="C103" s="268" t="s">
        <v>279</v>
      </c>
      <c r="D103" s="268"/>
      <c r="E103" s="268"/>
      <c r="F103" s="268"/>
      <c r="G103" s="723">
        <v>1.0</v>
      </c>
      <c r="H103" s="267" t="s">
        <v>6476</v>
      </c>
      <c r="I103" s="267" t="s">
        <v>6477</v>
      </c>
      <c r="J103" s="268" t="s">
        <v>336</v>
      </c>
      <c r="K103" s="268" t="s">
        <v>6478</v>
      </c>
      <c r="L103" s="269">
        <v>42265.0</v>
      </c>
      <c r="M103" s="268" t="s">
        <v>338</v>
      </c>
      <c r="N103" s="268" t="s">
        <v>154</v>
      </c>
      <c r="O103" s="269">
        <v>44426.0</v>
      </c>
      <c r="P103" s="268" t="s">
        <v>133</v>
      </c>
      <c r="Q103" s="268" t="s">
        <v>254</v>
      </c>
      <c r="R103" s="268"/>
      <c r="S103" s="268"/>
      <c r="T103" s="268" t="s">
        <v>11</v>
      </c>
      <c r="U103" s="268" t="s">
        <v>15</v>
      </c>
      <c r="V103" s="268"/>
      <c r="W103" s="268" t="s">
        <v>5782</v>
      </c>
      <c r="X103" s="268" t="s">
        <v>5790</v>
      </c>
      <c r="Y103" s="173" t="s">
        <v>6479</v>
      </c>
      <c r="Z103" s="173" t="s">
        <v>6480</v>
      </c>
      <c r="AA103" s="173" t="s">
        <v>5784</v>
      </c>
      <c r="AB103" s="173" t="s">
        <v>6481</v>
      </c>
      <c r="AC103" s="268"/>
      <c r="AD103" s="268"/>
      <c r="AE103" s="268"/>
      <c r="AF103" s="268"/>
      <c r="AG103" s="509"/>
      <c r="AH103" s="509"/>
      <c r="AI103" s="509"/>
      <c r="AJ103" s="509"/>
      <c r="AK103" s="509"/>
      <c r="AL103" s="509"/>
      <c r="AM103" s="509"/>
      <c r="AN103" s="509"/>
      <c r="AO103" s="509"/>
      <c r="AP103" s="509"/>
      <c r="AQ103" s="509"/>
      <c r="AR103" s="509"/>
      <c r="AS103" s="509"/>
      <c r="AT103" s="509"/>
      <c r="AU103" s="509"/>
      <c r="AV103" s="509"/>
      <c r="AW103" s="509"/>
      <c r="AX103" s="509"/>
      <c r="AY103" s="509"/>
      <c r="AZ103" s="509"/>
      <c r="BA103" s="509"/>
      <c r="BB103" s="509"/>
      <c r="BC103" s="509"/>
      <c r="BD103" s="509"/>
      <c r="BE103" s="509"/>
      <c r="BF103" s="509"/>
      <c r="BG103" s="509"/>
      <c r="BH103" s="509"/>
      <c r="BI103" s="509"/>
      <c r="BJ103" s="509"/>
      <c r="BK103" s="509"/>
    </row>
    <row r="104" ht="22.5" customHeight="1">
      <c r="A104" s="268">
        <v>2.0</v>
      </c>
      <c r="B104" s="268">
        <v>8.0</v>
      </c>
      <c r="C104" s="268" t="s">
        <v>279</v>
      </c>
      <c r="D104" s="268"/>
      <c r="E104" s="268"/>
      <c r="F104" s="268"/>
      <c r="G104" s="723">
        <v>1.0</v>
      </c>
      <c r="H104" s="267" t="s">
        <v>6482</v>
      </c>
      <c r="I104" s="267" t="s">
        <v>6483</v>
      </c>
      <c r="J104" s="268" t="s">
        <v>569</v>
      </c>
      <c r="K104" s="268" t="s">
        <v>6484</v>
      </c>
      <c r="L104" s="269">
        <v>42443.0</v>
      </c>
      <c r="M104" s="268" t="s">
        <v>338</v>
      </c>
      <c r="N104" s="268" t="s">
        <v>152</v>
      </c>
      <c r="O104" s="269">
        <v>43698.0</v>
      </c>
      <c r="P104" s="268" t="s">
        <v>115</v>
      </c>
      <c r="Q104" s="268" t="s">
        <v>254</v>
      </c>
      <c r="R104" s="268"/>
      <c r="S104" s="268"/>
      <c r="T104" s="268" t="s">
        <v>11</v>
      </c>
      <c r="U104" s="268" t="s">
        <v>15</v>
      </c>
      <c r="V104" s="268"/>
      <c r="W104" s="268" t="s">
        <v>6485</v>
      </c>
      <c r="X104" s="268" t="s">
        <v>5827</v>
      </c>
      <c r="Y104" s="173" t="s">
        <v>6486</v>
      </c>
      <c r="Z104" s="173" t="s">
        <v>6487</v>
      </c>
      <c r="AA104" s="173" t="s">
        <v>6488</v>
      </c>
      <c r="AB104" s="173" t="s">
        <v>6489</v>
      </c>
      <c r="AC104" s="268" t="s">
        <v>6490</v>
      </c>
      <c r="AD104" s="268" t="s">
        <v>6491</v>
      </c>
      <c r="AE104" s="268"/>
      <c r="AF104" s="268"/>
      <c r="AG104" s="509"/>
      <c r="AH104" s="509"/>
      <c r="AI104" s="509"/>
      <c r="AJ104" s="509"/>
      <c r="AK104" s="509"/>
      <c r="AL104" s="509"/>
      <c r="AM104" s="509"/>
      <c r="AN104" s="509"/>
      <c r="AO104" s="509"/>
      <c r="AP104" s="509"/>
      <c r="AQ104" s="509"/>
      <c r="AR104" s="509"/>
      <c r="AS104" s="509"/>
      <c r="AT104" s="509"/>
      <c r="AU104" s="509"/>
      <c r="AV104" s="509"/>
      <c r="AW104" s="509"/>
      <c r="AX104" s="509"/>
      <c r="AY104" s="509"/>
      <c r="AZ104" s="509"/>
      <c r="BA104" s="509"/>
      <c r="BB104" s="509"/>
      <c r="BC104" s="509"/>
      <c r="BD104" s="509"/>
      <c r="BE104" s="509"/>
      <c r="BF104" s="509"/>
      <c r="BG104" s="509"/>
      <c r="BH104" s="509"/>
      <c r="BI104" s="509"/>
      <c r="BJ104" s="509"/>
      <c r="BK104" s="509"/>
    </row>
    <row r="105" ht="22.5" customHeight="1">
      <c r="A105" s="268">
        <v>3.0</v>
      </c>
      <c r="B105" s="268">
        <v>8.0</v>
      </c>
      <c r="C105" s="268" t="s">
        <v>279</v>
      </c>
      <c r="D105" s="268"/>
      <c r="E105" s="268"/>
      <c r="F105" s="268"/>
      <c r="G105" s="723">
        <v>1.0</v>
      </c>
      <c r="H105" s="267" t="s">
        <v>6492</v>
      </c>
      <c r="I105" s="267" t="s">
        <v>6493</v>
      </c>
      <c r="J105" s="268" t="s">
        <v>2009</v>
      </c>
      <c r="K105" s="268" t="s">
        <v>6494</v>
      </c>
      <c r="L105" s="269">
        <v>42373.0</v>
      </c>
      <c r="M105" s="268" t="s">
        <v>338</v>
      </c>
      <c r="N105" s="268" t="s">
        <v>152</v>
      </c>
      <c r="O105" s="269">
        <v>44508.0</v>
      </c>
      <c r="P105" s="268" t="s">
        <v>9</v>
      </c>
      <c r="Q105" s="268" t="s">
        <v>254</v>
      </c>
      <c r="R105" s="268" t="s">
        <v>6495</v>
      </c>
      <c r="S105" s="268"/>
      <c r="T105" s="268" t="s">
        <v>11</v>
      </c>
      <c r="U105" s="268" t="s">
        <v>15</v>
      </c>
      <c r="V105" s="268"/>
      <c r="W105" s="268"/>
      <c r="X105" s="268" t="s">
        <v>5827</v>
      </c>
      <c r="Y105" s="173" t="s">
        <v>6496</v>
      </c>
      <c r="Z105" s="173" t="s">
        <v>6497</v>
      </c>
      <c r="AA105" s="173" t="s">
        <v>6498</v>
      </c>
      <c r="AB105" s="173" t="s">
        <v>6499</v>
      </c>
      <c r="AC105" s="268"/>
      <c r="AD105" s="268"/>
      <c r="AE105" s="268"/>
      <c r="AF105" s="268"/>
      <c r="AG105" s="509"/>
      <c r="AH105" s="509"/>
      <c r="AI105" s="509"/>
      <c r="AJ105" s="509"/>
      <c r="AK105" s="509"/>
      <c r="AL105" s="509"/>
      <c r="AM105" s="509"/>
      <c r="AN105" s="509"/>
      <c r="AO105" s="509"/>
      <c r="AP105" s="509"/>
      <c r="AQ105" s="509"/>
      <c r="AR105" s="509"/>
      <c r="AS105" s="509"/>
      <c r="AT105" s="509"/>
      <c r="AU105" s="509"/>
      <c r="AV105" s="509"/>
      <c r="AW105" s="509"/>
      <c r="AX105" s="509"/>
      <c r="AY105" s="509"/>
      <c r="AZ105" s="509"/>
      <c r="BA105" s="509"/>
      <c r="BB105" s="509"/>
      <c r="BC105" s="509"/>
      <c r="BD105" s="509"/>
      <c r="BE105" s="509"/>
      <c r="BF105" s="509"/>
      <c r="BG105" s="509"/>
      <c r="BH105" s="509"/>
      <c r="BI105" s="509"/>
      <c r="BJ105" s="509"/>
      <c r="BK105" s="509"/>
    </row>
    <row r="106" ht="22.5" customHeight="1">
      <c r="A106" s="268">
        <v>4.0</v>
      </c>
      <c r="B106" s="268">
        <v>8.0</v>
      </c>
      <c r="C106" s="268" t="s">
        <v>279</v>
      </c>
      <c r="D106" s="268"/>
      <c r="E106" s="268"/>
      <c r="F106" s="268"/>
      <c r="G106" s="723">
        <v>1.0</v>
      </c>
      <c r="H106" s="267" t="s">
        <v>6500</v>
      </c>
      <c r="I106" s="267" t="s">
        <v>6501</v>
      </c>
      <c r="J106" s="268" t="s">
        <v>6437</v>
      </c>
      <c r="K106" s="268" t="s">
        <v>6502</v>
      </c>
      <c r="L106" s="269">
        <v>42391.0</v>
      </c>
      <c r="M106" s="268" t="s">
        <v>338</v>
      </c>
      <c r="N106" s="268" t="s">
        <v>154</v>
      </c>
      <c r="O106" s="269">
        <v>44566.0</v>
      </c>
      <c r="P106" s="268" t="s">
        <v>76</v>
      </c>
      <c r="Q106" s="268" t="s">
        <v>254</v>
      </c>
      <c r="R106" s="268" t="s">
        <v>6503</v>
      </c>
      <c r="S106" s="268"/>
      <c r="T106" s="268" t="s">
        <v>11</v>
      </c>
      <c r="U106" s="268" t="s">
        <v>21</v>
      </c>
      <c r="V106" s="268"/>
      <c r="W106" s="268"/>
      <c r="X106" s="268"/>
      <c r="Y106" s="173" t="s">
        <v>6504</v>
      </c>
      <c r="Z106" s="173" t="s">
        <v>6505</v>
      </c>
      <c r="AA106" s="173" t="s">
        <v>6506</v>
      </c>
      <c r="AB106" s="173" t="s">
        <v>6507</v>
      </c>
      <c r="AC106" s="268"/>
      <c r="AD106" s="268"/>
      <c r="AE106" s="268"/>
      <c r="AF106" s="268"/>
      <c r="AG106" s="509"/>
      <c r="AH106" s="509"/>
      <c r="AI106" s="509"/>
      <c r="AJ106" s="509"/>
      <c r="AK106" s="509"/>
      <c r="AL106" s="509"/>
      <c r="AM106" s="509"/>
      <c r="AN106" s="509"/>
      <c r="AO106" s="509"/>
      <c r="AP106" s="509"/>
      <c r="AQ106" s="509"/>
      <c r="AR106" s="509"/>
      <c r="AS106" s="509"/>
      <c r="AT106" s="509"/>
      <c r="AU106" s="509"/>
      <c r="AV106" s="509"/>
      <c r="AW106" s="509"/>
      <c r="AX106" s="509"/>
      <c r="AY106" s="509"/>
      <c r="AZ106" s="509"/>
      <c r="BA106" s="509"/>
      <c r="BB106" s="509"/>
      <c r="BC106" s="509"/>
      <c r="BD106" s="509"/>
      <c r="BE106" s="509"/>
      <c r="BF106" s="509"/>
      <c r="BG106" s="509"/>
      <c r="BH106" s="509"/>
      <c r="BI106" s="509"/>
      <c r="BJ106" s="509"/>
      <c r="BK106" s="509"/>
    </row>
    <row r="107" ht="22.5" customHeight="1">
      <c r="A107" s="268">
        <v>5.0</v>
      </c>
      <c r="B107" s="268">
        <v>8.0</v>
      </c>
      <c r="C107" s="268" t="s">
        <v>279</v>
      </c>
      <c r="D107" s="268"/>
      <c r="E107" s="268"/>
      <c r="F107" s="268"/>
      <c r="G107" s="723">
        <v>1.0</v>
      </c>
      <c r="H107" s="267" t="s">
        <v>6508</v>
      </c>
      <c r="I107" s="267" t="s">
        <v>6509</v>
      </c>
      <c r="J107" s="268" t="s">
        <v>836</v>
      </c>
      <c r="K107" s="268" t="s">
        <v>6510</v>
      </c>
      <c r="L107" s="269">
        <v>42605.0</v>
      </c>
      <c r="M107" s="268" t="s">
        <v>338</v>
      </c>
      <c r="N107" s="268" t="s">
        <v>154</v>
      </c>
      <c r="O107" s="269">
        <v>45301.0</v>
      </c>
      <c r="P107" s="268" t="s">
        <v>42</v>
      </c>
      <c r="Q107" s="268" t="s">
        <v>256</v>
      </c>
      <c r="R107" s="268"/>
      <c r="S107" s="268"/>
      <c r="T107" s="466" t="s">
        <v>26</v>
      </c>
      <c r="U107" s="268" t="s">
        <v>21</v>
      </c>
      <c r="V107" s="268"/>
      <c r="W107" s="268"/>
      <c r="X107" s="268"/>
      <c r="Y107" s="173" t="s">
        <v>6511</v>
      </c>
      <c r="Z107" s="173" t="s">
        <v>6512</v>
      </c>
      <c r="AA107" s="173"/>
      <c r="AB107" s="173"/>
      <c r="AC107" s="268"/>
      <c r="AD107" s="268"/>
      <c r="AE107" s="268"/>
      <c r="AF107" s="268"/>
      <c r="AG107" s="509"/>
      <c r="AH107" s="509"/>
      <c r="AI107" s="509"/>
      <c r="AJ107" s="509"/>
      <c r="AK107" s="509"/>
      <c r="AL107" s="509"/>
      <c r="AM107" s="509"/>
      <c r="AN107" s="509"/>
      <c r="AO107" s="509"/>
      <c r="AP107" s="509"/>
      <c r="AQ107" s="509"/>
      <c r="AR107" s="509"/>
      <c r="AS107" s="509"/>
      <c r="AT107" s="509"/>
      <c r="AU107" s="509"/>
      <c r="AV107" s="509"/>
      <c r="AW107" s="509"/>
      <c r="AX107" s="509"/>
      <c r="AY107" s="509"/>
      <c r="AZ107" s="509"/>
      <c r="BA107" s="509"/>
      <c r="BB107" s="509"/>
      <c r="BC107" s="509"/>
      <c r="BD107" s="509"/>
      <c r="BE107" s="509"/>
      <c r="BF107" s="509"/>
      <c r="BG107" s="509"/>
      <c r="BH107" s="509"/>
      <c r="BI107" s="509"/>
      <c r="BJ107" s="509"/>
      <c r="BK107" s="509"/>
    </row>
    <row r="108" ht="22.5" customHeight="1">
      <c r="A108" s="268">
        <v>6.0</v>
      </c>
      <c r="B108" s="268">
        <v>8.0</v>
      </c>
      <c r="C108" s="268" t="s">
        <v>279</v>
      </c>
      <c r="D108" s="268"/>
      <c r="E108" s="268"/>
      <c r="F108" s="268"/>
      <c r="G108" s="723">
        <v>1.0</v>
      </c>
      <c r="H108" s="267" t="s">
        <v>6513</v>
      </c>
      <c r="I108" s="267" t="s">
        <v>6514</v>
      </c>
      <c r="J108" s="268" t="s">
        <v>1606</v>
      </c>
      <c r="K108" s="268" t="s">
        <v>6515</v>
      </c>
      <c r="L108" s="269">
        <v>42475.0</v>
      </c>
      <c r="M108" s="268" t="s">
        <v>350</v>
      </c>
      <c r="N108" s="268" t="s">
        <v>153</v>
      </c>
      <c r="O108" s="269">
        <v>44790.0</v>
      </c>
      <c r="P108" s="268" t="s">
        <v>25</v>
      </c>
      <c r="Q108" s="268" t="s">
        <v>258</v>
      </c>
      <c r="R108" s="268"/>
      <c r="S108" s="268"/>
      <c r="T108" s="268" t="s">
        <v>11</v>
      </c>
      <c r="U108" s="268" t="s">
        <v>15</v>
      </c>
      <c r="V108" s="268"/>
      <c r="W108" s="268"/>
      <c r="X108" s="268"/>
      <c r="Y108" s="173" t="s">
        <v>6516</v>
      </c>
      <c r="Z108" s="173" t="s">
        <v>6517</v>
      </c>
      <c r="AA108" s="173" t="s">
        <v>6518</v>
      </c>
      <c r="AB108" s="173"/>
      <c r="AC108" s="268"/>
      <c r="AD108" s="268"/>
      <c r="AE108" s="268"/>
      <c r="AF108" s="268"/>
      <c r="AG108" s="359"/>
      <c r="AH108" s="359"/>
      <c r="AI108" s="359"/>
      <c r="AJ108" s="359"/>
      <c r="AK108" s="509"/>
      <c r="AL108" s="509"/>
      <c r="AM108" s="509"/>
      <c r="AN108" s="509"/>
      <c r="AO108" s="509"/>
      <c r="AP108" s="509"/>
      <c r="AQ108" s="509"/>
      <c r="AR108" s="509"/>
      <c r="AS108" s="509"/>
      <c r="AT108" s="509"/>
      <c r="AU108" s="509"/>
      <c r="AV108" s="509"/>
      <c r="AW108" s="509"/>
      <c r="AX108" s="509"/>
      <c r="AY108" s="509"/>
      <c r="AZ108" s="509"/>
      <c r="BA108" s="509"/>
      <c r="BB108" s="509"/>
      <c r="BC108" s="509"/>
      <c r="BD108" s="509"/>
      <c r="BE108" s="509"/>
      <c r="BF108" s="509"/>
      <c r="BG108" s="509"/>
      <c r="BH108" s="509"/>
      <c r="BI108" s="509"/>
      <c r="BJ108" s="509"/>
      <c r="BK108" s="509"/>
    </row>
    <row r="109" ht="22.5" customHeight="1">
      <c r="A109" s="268">
        <v>7.0</v>
      </c>
      <c r="B109" s="268">
        <v>8.0</v>
      </c>
      <c r="C109" s="268" t="s">
        <v>279</v>
      </c>
      <c r="D109" s="268"/>
      <c r="E109" s="268"/>
      <c r="F109" s="268"/>
      <c r="G109" s="723">
        <v>1.0</v>
      </c>
      <c r="H109" s="267" t="s">
        <v>6519</v>
      </c>
      <c r="I109" s="267" t="s">
        <v>6520</v>
      </c>
      <c r="J109" s="268" t="s">
        <v>457</v>
      </c>
      <c r="K109" s="268" t="s">
        <v>6521</v>
      </c>
      <c r="L109" s="269">
        <v>42420.0</v>
      </c>
      <c r="M109" s="268" t="s">
        <v>350</v>
      </c>
      <c r="N109" s="268" t="s">
        <v>151</v>
      </c>
      <c r="O109" s="269">
        <v>43353.0</v>
      </c>
      <c r="P109" s="268" t="s">
        <v>133</v>
      </c>
      <c r="Q109" s="268" t="s">
        <v>258</v>
      </c>
      <c r="R109" s="268"/>
      <c r="S109" s="268"/>
      <c r="T109" s="268" t="s">
        <v>11</v>
      </c>
      <c r="U109" s="268" t="s">
        <v>21</v>
      </c>
      <c r="V109" s="268"/>
      <c r="W109" s="268"/>
      <c r="X109" s="268" t="s">
        <v>5947</v>
      </c>
      <c r="Y109" s="173" t="s">
        <v>6522</v>
      </c>
      <c r="Z109" s="173" t="s">
        <v>6523</v>
      </c>
      <c r="AA109" s="173" t="s">
        <v>6524</v>
      </c>
      <c r="AB109" s="173" t="s">
        <v>6525</v>
      </c>
      <c r="AC109" s="268" t="s">
        <v>6526</v>
      </c>
      <c r="AD109" s="268" t="s">
        <v>6527</v>
      </c>
      <c r="AE109" s="268" t="s">
        <v>6528</v>
      </c>
      <c r="AF109" s="268"/>
      <c r="AG109" s="509"/>
      <c r="AH109" s="509"/>
      <c r="AI109" s="509"/>
      <c r="AJ109" s="509"/>
      <c r="AK109" s="509"/>
      <c r="AL109" s="509"/>
      <c r="AM109" s="509"/>
      <c r="AN109" s="509"/>
      <c r="AO109" s="509"/>
      <c r="AP109" s="509"/>
      <c r="AQ109" s="509"/>
      <c r="AR109" s="509"/>
      <c r="AS109" s="509"/>
      <c r="AT109" s="509"/>
      <c r="AU109" s="509"/>
      <c r="AV109" s="509"/>
      <c r="AW109" s="509"/>
      <c r="AX109" s="509"/>
      <c r="AY109" s="509"/>
      <c r="AZ109" s="509"/>
      <c r="BA109" s="509"/>
      <c r="BB109" s="509"/>
      <c r="BC109" s="509"/>
      <c r="BD109" s="509"/>
      <c r="BE109" s="509"/>
      <c r="BF109" s="509"/>
      <c r="BG109" s="509"/>
      <c r="BH109" s="509"/>
      <c r="BI109" s="509"/>
      <c r="BJ109" s="509"/>
      <c r="BK109" s="509"/>
    </row>
    <row r="110" ht="22.5" customHeight="1">
      <c r="A110" s="268">
        <v>8.0</v>
      </c>
      <c r="B110" s="268">
        <v>8.0</v>
      </c>
      <c r="C110" s="268" t="s">
        <v>279</v>
      </c>
      <c r="D110" s="268"/>
      <c r="E110" s="268"/>
      <c r="F110" s="268"/>
      <c r="G110" s="723">
        <v>1.0</v>
      </c>
      <c r="H110" s="267" t="s">
        <v>6529</v>
      </c>
      <c r="I110" s="267" t="s">
        <v>6530</v>
      </c>
      <c r="J110" s="268" t="s">
        <v>369</v>
      </c>
      <c r="K110" s="268" t="s">
        <v>6531</v>
      </c>
      <c r="L110" s="269">
        <v>42282.0</v>
      </c>
      <c r="M110" s="268" t="s">
        <v>350</v>
      </c>
      <c r="N110" s="268" t="s">
        <v>151</v>
      </c>
      <c r="O110" s="269">
        <v>43334.0</v>
      </c>
      <c r="P110" s="268" t="s">
        <v>133</v>
      </c>
      <c r="Q110" s="268" t="s">
        <v>258</v>
      </c>
      <c r="R110" s="268"/>
      <c r="S110" s="268"/>
      <c r="T110" s="268" t="s">
        <v>11</v>
      </c>
      <c r="U110" s="268" t="s">
        <v>15</v>
      </c>
      <c r="V110" s="268"/>
      <c r="W110" s="468" t="s">
        <v>5802</v>
      </c>
      <c r="X110" s="268" t="s">
        <v>5803</v>
      </c>
      <c r="Y110" s="173" t="s">
        <v>6532</v>
      </c>
      <c r="Z110" s="173" t="s">
        <v>6533</v>
      </c>
      <c r="AA110" s="173" t="s">
        <v>6534</v>
      </c>
      <c r="AB110" s="173" t="s">
        <v>6535</v>
      </c>
      <c r="AC110" s="268" t="s">
        <v>6094</v>
      </c>
      <c r="AD110" s="268" t="s">
        <v>6536</v>
      </c>
      <c r="AE110" s="268" t="s">
        <v>6537</v>
      </c>
      <c r="AF110" s="268"/>
      <c r="AG110" s="509"/>
      <c r="AH110" s="509"/>
      <c r="AI110" s="509"/>
      <c r="AJ110" s="509"/>
      <c r="AK110" s="509"/>
      <c r="AL110" s="509"/>
      <c r="AM110" s="509"/>
      <c r="AN110" s="509"/>
      <c r="AO110" s="509"/>
      <c r="AP110" s="509"/>
      <c r="AQ110" s="509"/>
      <c r="AR110" s="509"/>
      <c r="AS110" s="509"/>
      <c r="AT110" s="509"/>
      <c r="AU110" s="509"/>
      <c r="AV110" s="509"/>
      <c r="AW110" s="509"/>
      <c r="AX110" s="509"/>
      <c r="AY110" s="509"/>
      <c r="AZ110" s="509"/>
      <c r="BA110" s="509"/>
      <c r="BB110" s="509"/>
      <c r="BC110" s="509"/>
      <c r="BD110" s="509"/>
      <c r="BE110" s="509"/>
      <c r="BF110" s="509"/>
      <c r="BG110" s="509"/>
      <c r="BH110" s="509"/>
      <c r="BI110" s="509"/>
      <c r="BJ110" s="509"/>
      <c r="BK110" s="509"/>
    </row>
    <row r="111" ht="22.5" customHeight="1">
      <c r="A111" s="268">
        <v>9.0</v>
      </c>
      <c r="B111" s="268">
        <v>8.0</v>
      </c>
      <c r="C111" s="268" t="s">
        <v>279</v>
      </c>
      <c r="D111" s="268"/>
      <c r="E111" s="268"/>
      <c r="F111" s="268"/>
      <c r="G111" s="723">
        <v>1.0</v>
      </c>
      <c r="H111" s="267" t="s">
        <v>6538</v>
      </c>
      <c r="I111" s="267" t="s">
        <v>6539</v>
      </c>
      <c r="J111" s="268" t="s">
        <v>343</v>
      </c>
      <c r="K111" s="268" t="s">
        <v>6540</v>
      </c>
      <c r="L111" s="269">
        <v>42508.0</v>
      </c>
      <c r="M111" s="268" t="s">
        <v>350</v>
      </c>
      <c r="N111" s="268" t="s">
        <v>151</v>
      </c>
      <c r="O111" s="269">
        <v>43334.0</v>
      </c>
      <c r="P111" s="268" t="s">
        <v>133</v>
      </c>
      <c r="Q111" s="268" t="s">
        <v>258</v>
      </c>
      <c r="R111" s="268"/>
      <c r="S111" s="268"/>
      <c r="T111" s="268" t="s">
        <v>11</v>
      </c>
      <c r="U111" s="268" t="s">
        <v>15</v>
      </c>
      <c r="V111" s="268"/>
      <c r="W111" s="468" t="s">
        <v>5867</v>
      </c>
      <c r="X111" s="268" t="s">
        <v>5816</v>
      </c>
      <c r="Y111" s="173" t="s">
        <v>6541</v>
      </c>
      <c r="Z111" s="173" t="s">
        <v>6542</v>
      </c>
      <c r="AA111" s="173" t="s">
        <v>6543</v>
      </c>
      <c r="AB111" s="173" t="s">
        <v>6544</v>
      </c>
      <c r="AC111" s="268" t="s">
        <v>6545</v>
      </c>
      <c r="AD111" s="268" t="s">
        <v>6546</v>
      </c>
      <c r="AE111" s="268" t="s">
        <v>6547</v>
      </c>
      <c r="AF111" s="268"/>
      <c r="AG111" s="509"/>
      <c r="AH111" s="509"/>
      <c r="AI111" s="509"/>
      <c r="AJ111" s="509"/>
      <c r="AK111" s="509"/>
      <c r="AL111" s="509"/>
      <c r="AM111" s="509"/>
      <c r="AN111" s="509"/>
      <c r="AO111" s="509"/>
      <c r="AP111" s="509"/>
      <c r="AQ111" s="509"/>
      <c r="AR111" s="509"/>
      <c r="AS111" s="509"/>
      <c r="AT111" s="509"/>
      <c r="AU111" s="509"/>
      <c r="AV111" s="509"/>
      <c r="AW111" s="509"/>
      <c r="AX111" s="509"/>
      <c r="AY111" s="509"/>
      <c r="AZ111" s="509"/>
      <c r="BA111" s="509"/>
      <c r="BB111" s="509"/>
      <c r="BC111" s="509"/>
      <c r="BD111" s="509"/>
      <c r="BE111" s="509"/>
      <c r="BF111" s="509"/>
      <c r="BG111" s="509"/>
      <c r="BH111" s="509"/>
      <c r="BI111" s="509"/>
      <c r="BJ111" s="509"/>
      <c r="BK111" s="509"/>
    </row>
    <row r="112" ht="22.5" customHeight="1">
      <c r="A112" s="268">
        <v>10.0</v>
      </c>
      <c r="B112" s="268">
        <v>8.0</v>
      </c>
      <c r="C112" s="268" t="s">
        <v>279</v>
      </c>
      <c r="D112" s="268"/>
      <c r="E112" s="268"/>
      <c r="F112" s="268"/>
      <c r="G112" s="723">
        <v>1.0</v>
      </c>
      <c r="H112" s="267" t="s">
        <v>6548</v>
      </c>
      <c r="I112" s="267" t="s">
        <v>6549</v>
      </c>
      <c r="J112" s="268" t="s">
        <v>569</v>
      </c>
      <c r="K112" s="268" t="s">
        <v>1268</v>
      </c>
      <c r="L112" s="269">
        <v>42338.0</v>
      </c>
      <c r="M112" s="268" t="s">
        <v>350</v>
      </c>
      <c r="N112" s="268" t="s">
        <v>151</v>
      </c>
      <c r="O112" s="269">
        <v>45155.0</v>
      </c>
      <c r="P112" s="268" t="s">
        <v>115</v>
      </c>
      <c r="Q112" s="268" t="s">
        <v>264</v>
      </c>
      <c r="R112" s="268"/>
      <c r="S112" s="268"/>
      <c r="T112" s="268" t="s">
        <v>11</v>
      </c>
      <c r="U112" s="268" t="s">
        <v>21</v>
      </c>
      <c r="V112" s="268"/>
      <c r="W112" s="468"/>
      <c r="X112" s="268"/>
      <c r="Y112" s="173" t="s">
        <v>6550</v>
      </c>
      <c r="Z112" s="173" t="s">
        <v>6551</v>
      </c>
      <c r="AA112" s="173"/>
      <c r="AB112" s="173"/>
      <c r="AC112" s="268"/>
      <c r="AD112" s="268"/>
      <c r="AE112" s="268"/>
      <c r="AF112" s="268"/>
      <c r="AG112" s="509"/>
      <c r="AH112" s="509"/>
      <c r="AI112" s="509"/>
      <c r="AJ112" s="509"/>
      <c r="AK112" s="509"/>
      <c r="AL112" s="509"/>
      <c r="AM112" s="509"/>
      <c r="AN112" s="509"/>
      <c r="AO112" s="509"/>
      <c r="AP112" s="509"/>
      <c r="AQ112" s="509"/>
      <c r="AR112" s="509"/>
      <c r="AS112" s="509"/>
      <c r="AT112" s="509"/>
      <c r="AU112" s="509"/>
      <c r="AV112" s="509"/>
      <c r="AW112" s="509"/>
      <c r="AX112" s="509"/>
      <c r="AY112" s="509"/>
      <c r="AZ112" s="509"/>
      <c r="BA112" s="509"/>
      <c r="BB112" s="509"/>
      <c r="BC112" s="509"/>
      <c r="BD112" s="509"/>
      <c r="BE112" s="509"/>
      <c r="BF112" s="509"/>
      <c r="BG112" s="509"/>
      <c r="BH112" s="509"/>
      <c r="BI112" s="509"/>
      <c r="BJ112" s="509"/>
      <c r="BK112" s="509"/>
    </row>
    <row r="113" ht="22.5" customHeight="1">
      <c r="A113" s="268">
        <v>11.0</v>
      </c>
      <c r="B113" s="268">
        <v>8.0</v>
      </c>
      <c r="C113" s="268" t="s">
        <v>279</v>
      </c>
      <c r="D113" s="268"/>
      <c r="E113" s="268"/>
      <c r="F113" s="268"/>
      <c r="G113" s="723">
        <v>1.0</v>
      </c>
      <c r="H113" s="267" t="s">
        <v>6552</v>
      </c>
      <c r="I113" s="267" t="s">
        <v>6553</v>
      </c>
      <c r="J113" s="268" t="s">
        <v>2003</v>
      </c>
      <c r="K113" s="268" t="s">
        <v>6554</v>
      </c>
      <c r="L113" s="269">
        <v>42523.0</v>
      </c>
      <c r="M113" s="268" t="s">
        <v>350</v>
      </c>
      <c r="N113" s="268" t="s">
        <v>152</v>
      </c>
      <c r="O113" s="269">
        <v>44978.0</v>
      </c>
      <c r="P113" s="268" t="s">
        <v>115</v>
      </c>
      <c r="Q113" s="268" t="s">
        <v>264</v>
      </c>
      <c r="R113" s="268"/>
      <c r="S113" s="268"/>
      <c r="T113" s="882" t="s">
        <v>26</v>
      </c>
      <c r="U113" s="268" t="s">
        <v>21</v>
      </c>
      <c r="V113" s="268"/>
      <c r="W113" s="468"/>
      <c r="X113" s="268"/>
      <c r="Y113" s="725" t="s">
        <v>6555</v>
      </c>
      <c r="Z113" s="725" t="s">
        <v>6556</v>
      </c>
      <c r="AA113" s="725" t="s">
        <v>6557</v>
      </c>
      <c r="AB113" s="725"/>
      <c r="AC113" s="359"/>
      <c r="AD113" s="268"/>
      <c r="AE113" s="268"/>
      <c r="AF113" s="359"/>
      <c r="AG113" s="509"/>
      <c r="AH113" s="509"/>
      <c r="AI113" s="509"/>
      <c r="AJ113" s="509"/>
      <c r="AK113" s="509"/>
      <c r="AL113" s="509"/>
      <c r="AM113" s="509"/>
      <c r="AN113" s="509"/>
      <c r="AO113" s="509"/>
      <c r="AP113" s="509"/>
      <c r="AQ113" s="509"/>
      <c r="AR113" s="509"/>
      <c r="AS113" s="509"/>
      <c r="AT113" s="509"/>
      <c r="AU113" s="509"/>
      <c r="AV113" s="509"/>
      <c r="AW113" s="509"/>
      <c r="AX113" s="509"/>
      <c r="AY113" s="509"/>
      <c r="AZ113" s="509"/>
      <c r="BA113" s="509"/>
      <c r="BB113" s="509"/>
      <c r="BC113" s="509"/>
      <c r="BD113" s="509"/>
      <c r="BE113" s="509"/>
      <c r="BF113" s="509"/>
      <c r="BG113" s="509"/>
      <c r="BH113" s="509"/>
      <c r="BI113" s="509"/>
      <c r="BJ113" s="509"/>
      <c r="BK113" s="509"/>
    </row>
    <row r="114" ht="22.5" customHeight="1">
      <c r="A114" s="268">
        <v>12.0</v>
      </c>
      <c r="B114" s="268">
        <v>8.0</v>
      </c>
      <c r="C114" s="268" t="s">
        <v>279</v>
      </c>
      <c r="D114" s="268"/>
      <c r="E114" s="268"/>
      <c r="F114" s="268" t="s">
        <v>334</v>
      </c>
      <c r="G114" s="723">
        <v>1.0</v>
      </c>
      <c r="H114" s="267" t="s">
        <v>6558</v>
      </c>
      <c r="I114" s="267" t="s">
        <v>6559</v>
      </c>
      <c r="J114" s="268" t="s">
        <v>3008</v>
      </c>
      <c r="K114" s="268" t="s">
        <v>6560</v>
      </c>
      <c r="L114" s="269">
        <v>42597.0</v>
      </c>
      <c r="M114" s="268" t="s">
        <v>338</v>
      </c>
      <c r="N114" s="268" t="s">
        <v>154</v>
      </c>
      <c r="O114" s="269">
        <v>44790.0</v>
      </c>
      <c r="P114" s="268" t="s">
        <v>37</v>
      </c>
      <c r="Q114" s="268" t="s">
        <v>264</v>
      </c>
      <c r="R114" s="268" t="s">
        <v>6561</v>
      </c>
      <c r="S114" s="268"/>
      <c r="T114" s="268" t="s">
        <v>11</v>
      </c>
      <c r="U114" s="268" t="s">
        <v>10</v>
      </c>
      <c r="V114" s="268"/>
      <c r="W114" s="268"/>
      <c r="X114" s="268"/>
      <c r="Y114" s="173" t="s">
        <v>6562</v>
      </c>
      <c r="Z114" s="173" t="s">
        <v>6563</v>
      </c>
      <c r="AA114" s="173" t="s">
        <v>6564</v>
      </c>
      <c r="AB114" s="173"/>
      <c r="AC114" s="268"/>
      <c r="AD114" s="268"/>
      <c r="AE114" s="268"/>
      <c r="AF114" s="268"/>
      <c r="AG114" s="509"/>
      <c r="AH114" s="509"/>
      <c r="AI114" s="509"/>
      <c r="AJ114" s="509"/>
      <c r="AK114" s="509"/>
      <c r="AL114" s="509"/>
      <c r="AM114" s="509"/>
      <c r="AN114" s="509"/>
      <c r="AO114" s="509"/>
      <c r="AP114" s="509"/>
      <c r="AQ114" s="509"/>
      <c r="AR114" s="509"/>
      <c r="AS114" s="509"/>
      <c r="AT114" s="509"/>
      <c r="AU114" s="509"/>
      <c r="AV114" s="509"/>
      <c r="AW114" s="509"/>
      <c r="AX114" s="509"/>
      <c r="AY114" s="509"/>
      <c r="AZ114" s="509"/>
      <c r="BA114" s="509"/>
      <c r="BB114" s="509"/>
      <c r="BC114" s="509"/>
      <c r="BD114" s="509"/>
      <c r="BE114" s="509"/>
      <c r="BF114" s="509"/>
      <c r="BG114" s="509"/>
      <c r="BH114" s="509"/>
      <c r="BI114" s="509"/>
      <c r="BJ114" s="509"/>
      <c r="BK114" s="509"/>
    </row>
    <row r="115" ht="22.5" customHeight="1">
      <c r="A115" s="268">
        <v>13.0</v>
      </c>
      <c r="B115" s="268">
        <v>8.0</v>
      </c>
      <c r="C115" s="268" t="s">
        <v>279</v>
      </c>
      <c r="D115" s="268"/>
      <c r="E115" s="268"/>
      <c r="F115" s="268"/>
      <c r="G115" s="723">
        <v>1.0</v>
      </c>
      <c r="H115" s="267" t="s">
        <v>6565</v>
      </c>
      <c r="I115" s="267" t="s">
        <v>6566</v>
      </c>
      <c r="J115" s="268" t="s">
        <v>2369</v>
      </c>
      <c r="K115" s="268" t="s">
        <v>6567</v>
      </c>
      <c r="L115" s="269">
        <v>42368.0</v>
      </c>
      <c r="M115" s="268" t="s">
        <v>350</v>
      </c>
      <c r="N115" s="268" t="s">
        <v>154</v>
      </c>
      <c r="O115" s="269">
        <v>44790.0</v>
      </c>
      <c r="P115" s="268" t="s">
        <v>107</v>
      </c>
      <c r="Q115" s="268" t="s">
        <v>264</v>
      </c>
      <c r="R115" s="268" t="s">
        <v>6568</v>
      </c>
      <c r="S115" s="268"/>
      <c r="T115" s="268" t="s">
        <v>11</v>
      </c>
      <c r="U115" s="268" t="s">
        <v>15</v>
      </c>
      <c r="V115" s="268"/>
      <c r="W115" s="468"/>
      <c r="X115" s="268"/>
      <c r="Y115" s="173" t="s">
        <v>6569</v>
      </c>
      <c r="Z115" s="173" t="s">
        <v>6570</v>
      </c>
      <c r="AA115" s="173" t="s">
        <v>6571</v>
      </c>
      <c r="AB115" s="173"/>
      <c r="AC115" s="268"/>
      <c r="AD115" s="268"/>
      <c r="AE115" s="268"/>
      <c r="AF115" s="268"/>
      <c r="AG115" s="509"/>
      <c r="AH115" s="509"/>
      <c r="AI115" s="509"/>
      <c r="AJ115" s="509"/>
      <c r="AK115" s="509"/>
      <c r="AL115" s="509"/>
      <c r="AM115" s="509"/>
      <c r="AN115" s="509"/>
      <c r="AO115" s="509"/>
      <c r="AP115" s="509"/>
      <c r="AQ115" s="509"/>
      <c r="AR115" s="509"/>
      <c r="AS115" s="509"/>
      <c r="AT115" s="509"/>
      <c r="AU115" s="509"/>
      <c r="AV115" s="509"/>
      <c r="AW115" s="509"/>
      <c r="AX115" s="509"/>
      <c r="AY115" s="509"/>
      <c r="AZ115" s="509"/>
      <c r="BA115" s="509"/>
      <c r="BB115" s="509"/>
      <c r="BC115" s="509"/>
      <c r="BD115" s="509"/>
      <c r="BE115" s="509"/>
      <c r="BF115" s="509"/>
      <c r="BG115" s="509"/>
      <c r="BH115" s="509"/>
      <c r="BI115" s="509"/>
      <c r="BJ115" s="509"/>
      <c r="BK115" s="509"/>
    </row>
    <row r="116" ht="22.5" customHeight="1">
      <c r="A116" s="268">
        <v>14.0</v>
      </c>
      <c r="B116" s="268">
        <v>8.0</v>
      </c>
      <c r="C116" s="268" t="s">
        <v>279</v>
      </c>
      <c r="D116" s="268"/>
      <c r="E116" s="268"/>
      <c r="F116" s="268"/>
      <c r="G116" s="723">
        <v>1.0</v>
      </c>
      <c r="H116" s="267" t="s">
        <v>6572</v>
      </c>
      <c r="I116" s="267" t="s">
        <v>6573</v>
      </c>
      <c r="J116" s="268" t="s">
        <v>4930</v>
      </c>
      <c r="K116" s="268" t="s">
        <v>6574</v>
      </c>
      <c r="L116" s="269">
        <v>42569.0</v>
      </c>
      <c r="M116" s="268" t="s">
        <v>350</v>
      </c>
      <c r="N116" s="268" t="s">
        <v>153</v>
      </c>
      <c r="O116" s="269">
        <v>45155.0</v>
      </c>
      <c r="P116" s="268" t="s">
        <v>92</v>
      </c>
      <c r="Q116" s="268" t="s">
        <v>264</v>
      </c>
      <c r="R116" s="268" t="s">
        <v>6575</v>
      </c>
      <c r="S116" s="268" t="s">
        <v>6576</v>
      </c>
      <c r="T116" s="466" t="s">
        <v>26</v>
      </c>
      <c r="U116" s="268" t="s">
        <v>15</v>
      </c>
      <c r="V116" s="268"/>
      <c r="W116" s="268"/>
      <c r="X116" s="268"/>
      <c r="Y116" s="173" t="s">
        <v>6577</v>
      </c>
      <c r="Z116" s="173" t="s">
        <v>6578</v>
      </c>
      <c r="AA116" s="173"/>
      <c r="AB116" s="173"/>
      <c r="AC116" s="268"/>
      <c r="AD116" s="268"/>
      <c r="AE116" s="268"/>
      <c r="AF116" s="268"/>
      <c r="AG116" s="509"/>
      <c r="AH116" s="509"/>
      <c r="AI116" s="509"/>
      <c r="AJ116" s="509"/>
      <c r="AK116" s="509"/>
      <c r="AL116" s="509"/>
      <c r="AM116" s="509"/>
      <c r="AN116" s="509"/>
      <c r="AO116" s="509"/>
      <c r="AP116" s="509"/>
      <c r="AQ116" s="509"/>
      <c r="AR116" s="509"/>
      <c r="AS116" s="509"/>
      <c r="AT116" s="509"/>
      <c r="AU116" s="509"/>
      <c r="AV116" s="509"/>
      <c r="AW116" s="509"/>
      <c r="AX116" s="509"/>
      <c r="AY116" s="509"/>
      <c r="AZ116" s="509"/>
      <c r="BA116" s="509"/>
      <c r="BB116" s="509"/>
      <c r="BC116" s="509"/>
      <c r="BD116" s="509"/>
      <c r="BE116" s="509"/>
      <c r="BF116" s="509"/>
      <c r="BG116" s="509"/>
      <c r="BH116" s="509"/>
      <c r="BI116" s="509"/>
      <c r="BJ116" s="509"/>
      <c r="BK116" s="509"/>
    </row>
    <row r="117" ht="22.5" customHeight="1">
      <c r="A117" s="268">
        <v>15.0</v>
      </c>
      <c r="B117" s="268">
        <v>8.0</v>
      </c>
      <c r="C117" s="268" t="s">
        <v>279</v>
      </c>
      <c r="D117" s="268"/>
      <c r="E117" s="268"/>
      <c r="F117" s="268"/>
      <c r="G117" s="723">
        <v>1.0</v>
      </c>
      <c r="H117" s="267" t="s">
        <v>6579</v>
      </c>
      <c r="I117" s="267" t="s">
        <v>6580</v>
      </c>
      <c r="J117" s="268" t="s">
        <v>6581</v>
      </c>
      <c r="K117" s="268" t="s">
        <v>6582</v>
      </c>
      <c r="L117" s="269">
        <v>42480.0</v>
      </c>
      <c r="M117" s="268" t="s">
        <v>338</v>
      </c>
      <c r="N117" s="268" t="s">
        <v>151</v>
      </c>
      <c r="O117" s="269">
        <v>44062.0</v>
      </c>
      <c r="P117" s="268" t="s">
        <v>125</v>
      </c>
      <c r="Q117" s="268" t="s">
        <v>264</v>
      </c>
      <c r="R117" s="268" t="s">
        <v>6583</v>
      </c>
      <c r="S117" s="268"/>
      <c r="T117" s="268" t="s">
        <v>11</v>
      </c>
      <c r="U117" s="268" t="s">
        <v>15</v>
      </c>
      <c r="V117" s="268"/>
      <c r="W117" s="268"/>
      <c r="X117" s="268" t="s">
        <v>5815</v>
      </c>
      <c r="Y117" s="173" t="s">
        <v>6584</v>
      </c>
      <c r="Z117" s="173" t="s">
        <v>6585</v>
      </c>
      <c r="AA117" s="173" t="s">
        <v>6586</v>
      </c>
      <c r="AB117" s="173" t="s">
        <v>6587</v>
      </c>
      <c r="AC117" s="268" t="s">
        <v>6588</v>
      </c>
      <c r="AD117" s="268"/>
      <c r="AE117" s="268"/>
      <c r="AF117" s="268"/>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row>
    <row r="118" ht="22.5" customHeight="1">
      <c r="A118" s="268">
        <v>16.0</v>
      </c>
      <c r="B118" s="268">
        <v>8.0</v>
      </c>
      <c r="C118" s="268" t="s">
        <v>279</v>
      </c>
      <c r="D118" s="268"/>
      <c r="E118" s="268"/>
      <c r="F118" s="268"/>
      <c r="G118" s="723">
        <v>1.0</v>
      </c>
      <c r="H118" s="267" t="s">
        <v>6589</v>
      </c>
      <c r="I118" s="267" t="s">
        <v>6590</v>
      </c>
      <c r="J118" s="268" t="s">
        <v>3236</v>
      </c>
      <c r="K118" s="268" t="s">
        <v>6591</v>
      </c>
      <c r="L118" s="269">
        <v>42579.0</v>
      </c>
      <c r="M118" s="268" t="s">
        <v>338</v>
      </c>
      <c r="N118" s="268" t="s">
        <v>151</v>
      </c>
      <c r="O118" s="269">
        <v>45519.0</v>
      </c>
      <c r="P118" s="268" t="s">
        <v>76</v>
      </c>
      <c r="Q118" s="268" t="s">
        <v>264</v>
      </c>
      <c r="R118" s="268"/>
      <c r="S118" s="268"/>
      <c r="T118" s="466" t="s">
        <v>22</v>
      </c>
      <c r="U118" s="268" t="s">
        <v>15</v>
      </c>
      <c r="V118" s="268"/>
      <c r="W118" s="268"/>
      <c r="X118" s="268"/>
      <c r="Y118" s="173" t="s">
        <v>6592</v>
      </c>
      <c r="Z118" s="173"/>
      <c r="AA118" s="173"/>
      <c r="AB118" s="173"/>
      <c r="AC118" s="268"/>
      <c r="AD118" s="268"/>
      <c r="AE118" s="268"/>
      <c r="AF118" s="268"/>
      <c r="AG118" s="268"/>
      <c r="AH118" s="268"/>
      <c r="AI118" s="268"/>
      <c r="AJ118" s="268"/>
      <c r="AK118" s="268"/>
      <c r="AL118" s="268"/>
      <c r="AM118" s="268"/>
      <c r="AN118" s="268"/>
      <c r="AO118" s="268"/>
      <c r="AP118" s="268"/>
      <c r="AQ118" s="268"/>
      <c r="AR118" s="268"/>
      <c r="AS118" s="268"/>
      <c r="AT118" s="268"/>
      <c r="AU118" s="268"/>
      <c r="AV118" s="268"/>
      <c r="AW118" s="268"/>
      <c r="AX118" s="268"/>
      <c r="AY118" s="268"/>
      <c r="AZ118" s="268"/>
      <c r="BA118" s="268"/>
      <c r="BB118" s="268"/>
      <c r="BC118" s="268"/>
      <c r="BD118" s="268"/>
      <c r="BE118" s="268"/>
      <c r="BF118" s="268"/>
      <c r="BG118" s="268"/>
      <c r="BH118" s="268"/>
      <c r="BI118" s="268"/>
      <c r="BJ118" s="268"/>
      <c r="BK118" s="268"/>
    </row>
    <row r="119" ht="22.5" customHeight="1">
      <c r="A119" s="268">
        <v>17.0</v>
      </c>
      <c r="B119" s="268">
        <v>8.0</v>
      </c>
      <c r="C119" s="268" t="s">
        <v>279</v>
      </c>
      <c r="D119" s="268"/>
      <c r="E119" s="268"/>
      <c r="F119" s="268"/>
      <c r="G119" s="723">
        <v>1.0</v>
      </c>
      <c r="H119" s="267" t="s">
        <v>6593</v>
      </c>
      <c r="I119" s="267" t="s">
        <v>6594</v>
      </c>
      <c r="J119" s="268" t="s">
        <v>336</v>
      </c>
      <c r="K119" s="268" t="s">
        <v>6595</v>
      </c>
      <c r="L119" s="269">
        <v>42477.0</v>
      </c>
      <c r="M119" s="268" t="s">
        <v>338</v>
      </c>
      <c r="N119" s="268" t="s">
        <v>151</v>
      </c>
      <c r="O119" s="269">
        <v>45519.0</v>
      </c>
      <c r="P119" s="268" t="s">
        <v>133</v>
      </c>
      <c r="Q119" s="268" t="s">
        <v>264</v>
      </c>
      <c r="R119" s="268"/>
      <c r="S119" s="268"/>
      <c r="T119" s="268" t="s">
        <v>11</v>
      </c>
      <c r="U119" s="268" t="s">
        <v>15</v>
      </c>
      <c r="V119" s="268"/>
      <c r="W119" s="268"/>
      <c r="X119" s="268"/>
      <c r="Y119" s="173" t="s">
        <v>6596</v>
      </c>
      <c r="Z119" s="173"/>
      <c r="AA119" s="173"/>
      <c r="AB119" s="173"/>
      <c r="AC119" s="268"/>
      <c r="AD119" s="268"/>
      <c r="AE119" s="268"/>
      <c r="AF119" s="268"/>
      <c r="AG119" s="509"/>
      <c r="AH119" s="509"/>
      <c r="AI119" s="509"/>
      <c r="AJ119" s="509"/>
      <c r="AK119" s="509"/>
      <c r="AL119" s="509"/>
      <c r="AM119" s="509"/>
      <c r="AN119" s="509"/>
      <c r="AO119" s="509"/>
      <c r="AP119" s="509"/>
      <c r="AQ119" s="509"/>
      <c r="AR119" s="509"/>
      <c r="AS119" s="509"/>
      <c r="AT119" s="509"/>
      <c r="AU119" s="509"/>
      <c r="AV119" s="509"/>
      <c r="AW119" s="509"/>
      <c r="AX119" s="509"/>
      <c r="AY119" s="509"/>
      <c r="AZ119" s="509"/>
      <c r="BA119" s="509"/>
      <c r="BB119" s="509"/>
      <c r="BC119" s="509"/>
      <c r="BD119" s="509"/>
      <c r="BE119" s="509"/>
      <c r="BF119" s="509"/>
      <c r="BG119" s="509"/>
      <c r="BH119" s="509"/>
      <c r="BI119" s="509"/>
      <c r="BJ119" s="509"/>
      <c r="BK119" s="509"/>
    </row>
    <row r="120" ht="22.5" customHeight="1">
      <c r="A120" s="268">
        <v>18.0</v>
      </c>
      <c r="B120" s="268">
        <v>8.0</v>
      </c>
      <c r="C120" s="268" t="s">
        <v>279</v>
      </c>
      <c r="D120" s="268"/>
      <c r="E120" s="268"/>
      <c r="F120" s="268"/>
      <c r="G120" s="723">
        <v>1.0</v>
      </c>
      <c r="H120" s="267" t="s">
        <v>6597</v>
      </c>
      <c r="I120" s="267" t="s">
        <v>6598</v>
      </c>
      <c r="J120" s="268" t="s">
        <v>6599</v>
      </c>
      <c r="K120" s="268" t="s">
        <v>6600</v>
      </c>
      <c r="L120" s="269">
        <v>42581.0</v>
      </c>
      <c r="M120" s="268" t="s">
        <v>350</v>
      </c>
      <c r="N120" s="268" t="s">
        <v>151</v>
      </c>
      <c r="O120" s="269">
        <v>44790.0</v>
      </c>
      <c r="P120" s="268" t="s">
        <v>25</v>
      </c>
      <c r="Q120" s="268" t="s">
        <v>266</v>
      </c>
      <c r="R120" s="268"/>
      <c r="S120" s="268"/>
      <c r="T120" s="268" t="s">
        <v>11</v>
      </c>
      <c r="U120" s="268" t="s">
        <v>21</v>
      </c>
      <c r="V120" s="268"/>
      <c r="W120" s="468"/>
      <c r="X120" s="268"/>
      <c r="Y120" s="173" t="s">
        <v>6601</v>
      </c>
      <c r="Z120" s="173" t="s">
        <v>6602</v>
      </c>
      <c r="AA120" s="173" t="s">
        <v>6603</v>
      </c>
      <c r="AB120" s="173"/>
      <c r="AC120" s="268"/>
      <c r="AD120" s="268"/>
      <c r="AE120" s="268"/>
      <c r="AF120" s="268"/>
      <c r="AG120" s="509"/>
      <c r="AH120" s="509"/>
      <c r="AI120" s="509"/>
      <c r="AJ120" s="509"/>
      <c r="AK120" s="509"/>
      <c r="AL120" s="509"/>
      <c r="AM120" s="509"/>
      <c r="AN120" s="509"/>
      <c r="AO120" s="509"/>
      <c r="AP120" s="509"/>
      <c r="AQ120" s="509"/>
      <c r="AR120" s="509"/>
      <c r="AS120" s="509"/>
      <c r="AT120" s="509"/>
      <c r="AU120" s="509"/>
      <c r="AV120" s="509"/>
      <c r="AW120" s="509"/>
      <c r="AX120" s="509"/>
      <c r="AY120" s="509"/>
      <c r="AZ120" s="509"/>
      <c r="BA120" s="509"/>
      <c r="BB120" s="509"/>
      <c r="BC120" s="509"/>
      <c r="BD120" s="509"/>
      <c r="BE120" s="509"/>
      <c r="BF120" s="509"/>
      <c r="BG120" s="509"/>
      <c r="BH120" s="509"/>
      <c r="BI120" s="509"/>
      <c r="BJ120" s="509"/>
      <c r="BK120" s="509"/>
    </row>
    <row r="121" ht="22.5" customHeight="1">
      <c r="A121" s="268">
        <v>19.0</v>
      </c>
      <c r="B121" s="268">
        <v>8.0</v>
      </c>
      <c r="C121" s="268" t="s">
        <v>279</v>
      </c>
      <c r="D121" s="268"/>
      <c r="E121" s="268"/>
      <c r="F121" s="268"/>
      <c r="G121" s="723">
        <v>1.0</v>
      </c>
      <c r="H121" s="267" t="s">
        <v>6604</v>
      </c>
      <c r="I121" s="267" t="s">
        <v>6605</v>
      </c>
      <c r="J121" s="468" t="s">
        <v>962</v>
      </c>
      <c r="K121" s="468" t="s">
        <v>6606</v>
      </c>
      <c r="L121" s="469">
        <v>42251.0</v>
      </c>
      <c r="M121" s="468" t="s">
        <v>350</v>
      </c>
      <c r="N121" s="510" t="s">
        <v>153</v>
      </c>
      <c r="O121" s="469">
        <v>43766.0</v>
      </c>
      <c r="P121" s="468" t="s">
        <v>115</v>
      </c>
      <c r="Q121" s="268" t="s">
        <v>266</v>
      </c>
      <c r="R121" s="268" t="s">
        <v>6607</v>
      </c>
      <c r="S121" s="268"/>
      <c r="T121" s="268" t="s">
        <v>11</v>
      </c>
      <c r="U121" s="268" t="s">
        <v>21</v>
      </c>
      <c r="V121" s="268"/>
      <c r="W121" s="468"/>
      <c r="X121" s="268" t="s">
        <v>5947</v>
      </c>
      <c r="Y121" s="173" t="s">
        <v>6608</v>
      </c>
      <c r="Z121" s="173" t="s">
        <v>6609</v>
      </c>
      <c r="AA121" s="173" t="s">
        <v>6610</v>
      </c>
      <c r="AB121" s="173" t="s">
        <v>6611</v>
      </c>
      <c r="AC121" s="268" t="s">
        <v>6612</v>
      </c>
      <c r="AD121" s="268" t="s">
        <v>6613</v>
      </c>
      <c r="AE121" s="268"/>
      <c r="AF121" s="268"/>
      <c r="AG121" s="509"/>
      <c r="AH121" s="509"/>
      <c r="AI121" s="509"/>
      <c r="AJ121" s="509"/>
      <c r="AK121" s="509"/>
      <c r="AL121" s="509"/>
      <c r="AM121" s="509"/>
      <c r="AN121" s="509"/>
      <c r="AO121" s="509"/>
      <c r="AP121" s="509"/>
      <c r="AQ121" s="509"/>
      <c r="AR121" s="509"/>
      <c r="AS121" s="509"/>
      <c r="AT121" s="509"/>
      <c r="AU121" s="509"/>
      <c r="AV121" s="509"/>
      <c r="AW121" s="509"/>
      <c r="AX121" s="509"/>
      <c r="AY121" s="509"/>
      <c r="AZ121" s="509"/>
      <c r="BA121" s="509"/>
      <c r="BB121" s="509"/>
      <c r="BC121" s="509"/>
      <c r="BD121" s="509"/>
      <c r="BE121" s="509"/>
      <c r="BF121" s="509"/>
      <c r="BG121" s="509"/>
      <c r="BH121" s="509"/>
      <c r="BI121" s="509"/>
      <c r="BJ121" s="509"/>
      <c r="BK121" s="509"/>
    </row>
    <row r="122" ht="22.5" customHeight="1">
      <c r="A122" s="268">
        <v>20.0</v>
      </c>
      <c r="B122" s="268">
        <v>8.0</v>
      </c>
      <c r="C122" s="268" t="s">
        <v>279</v>
      </c>
      <c r="D122" s="268"/>
      <c r="E122" s="268"/>
      <c r="F122" s="268"/>
      <c r="G122" s="723">
        <v>1.0</v>
      </c>
      <c r="H122" s="267" t="s">
        <v>6614</v>
      </c>
      <c r="I122" s="267" t="s">
        <v>6615</v>
      </c>
      <c r="J122" s="468" t="s">
        <v>366</v>
      </c>
      <c r="K122" s="468" t="s">
        <v>6616</v>
      </c>
      <c r="L122" s="469">
        <v>42402.0</v>
      </c>
      <c r="M122" s="468" t="s">
        <v>350</v>
      </c>
      <c r="N122" s="510" t="s">
        <v>151</v>
      </c>
      <c r="O122" s="469">
        <v>45532.0</v>
      </c>
      <c r="P122" s="468" t="s">
        <v>9</v>
      </c>
      <c r="Q122" s="268" t="s">
        <v>266</v>
      </c>
      <c r="R122" s="268"/>
      <c r="S122" s="268"/>
      <c r="T122" s="268" t="s">
        <v>11</v>
      </c>
      <c r="U122" s="268"/>
      <c r="V122" s="268"/>
      <c r="W122" s="468"/>
      <c r="X122" s="268"/>
      <c r="Y122" s="173" t="s">
        <v>6617</v>
      </c>
      <c r="Z122" s="173"/>
      <c r="AA122" s="173"/>
      <c r="AB122" s="173"/>
      <c r="AC122" s="268"/>
      <c r="AD122" s="268"/>
      <c r="AE122" s="268"/>
      <c r="AF122" s="268"/>
      <c r="AG122" s="509"/>
      <c r="AH122" s="509"/>
      <c r="AI122" s="509"/>
      <c r="AJ122" s="509"/>
      <c r="AK122" s="509"/>
      <c r="AL122" s="509"/>
      <c r="AM122" s="509"/>
      <c r="AN122" s="509"/>
      <c r="AO122" s="509"/>
      <c r="AP122" s="509"/>
      <c r="AQ122" s="509"/>
      <c r="AR122" s="509"/>
      <c r="AS122" s="509"/>
      <c r="AT122" s="509"/>
      <c r="AU122" s="509"/>
      <c r="AV122" s="509"/>
      <c r="AW122" s="509"/>
      <c r="AX122" s="509"/>
      <c r="AY122" s="509"/>
      <c r="AZ122" s="509"/>
      <c r="BA122" s="509"/>
      <c r="BB122" s="509"/>
      <c r="BC122" s="509"/>
      <c r="BD122" s="509"/>
      <c r="BE122" s="509"/>
      <c r="BF122" s="509"/>
      <c r="BG122" s="509"/>
      <c r="BH122" s="509"/>
      <c r="BI122" s="509"/>
      <c r="BJ122" s="509"/>
      <c r="BK122" s="509"/>
    </row>
    <row r="123" ht="22.5" customHeight="1">
      <c r="A123" s="268">
        <v>21.0</v>
      </c>
      <c r="B123" s="268">
        <v>8.0</v>
      </c>
      <c r="C123" s="268" t="s">
        <v>279</v>
      </c>
      <c r="D123" s="268"/>
      <c r="E123" s="268"/>
      <c r="F123" s="268"/>
      <c r="G123" s="723">
        <v>1.0</v>
      </c>
      <c r="H123" s="267" t="s">
        <v>6618</v>
      </c>
      <c r="I123" s="267" t="s">
        <v>6619</v>
      </c>
      <c r="J123" s="468" t="s">
        <v>6620</v>
      </c>
      <c r="K123" s="468" t="s">
        <v>3974</v>
      </c>
      <c r="L123" s="469">
        <v>42303.0</v>
      </c>
      <c r="M123" s="468" t="s">
        <v>338</v>
      </c>
      <c r="N123" s="510" t="s">
        <v>154</v>
      </c>
      <c r="O123" s="469">
        <v>44426.0</v>
      </c>
      <c r="P123" s="468" t="s">
        <v>91</v>
      </c>
      <c r="Q123" s="268" t="s">
        <v>268</v>
      </c>
      <c r="R123" s="268"/>
      <c r="S123" s="268"/>
      <c r="T123" s="546" t="s">
        <v>11</v>
      </c>
      <c r="U123" s="268" t="s">
        <v>15</v>
      </c>
      <c r="V123" s="268"/>
      <c r="W123" s="468" t="s">
        <v>6485</v>
      </c>
      <c r="X123" s="268" t="s">
        <v>5827</v>
      </c>
      <c r="Y123" s="173" t="s">
        <v>6621</v>
      </c>
      <c r="Z123" s="173" t="s">
        <v>6622</v>
      </c>
      <c r="AA123" s="173" t="s">
        <v>6623</v>
      </c>
      <c r="AB123" s="173" t="s">
        <v>6624</v>
      </c>
      <c r="AC123" s="268"/>
      <c r="AD123" s="268"/>
      <c r="AE123" s="268"/>
      <c r="AF123" s="268"/>
      <c r="AG123" s="509"/>
      <c r="AH123" s="509"/>
      <c r="AI123" s="509"/>
      <c r="AJ123" s="509"/>
      <c r="AK123" s="509"/>
      <c r="AL123" s="509"/>
      <c r="AM123" s="509"/>
      <c r="AN123" s="509"/>
      <c r="AO123" s="509"/>
      <c r="AP123" s="509"/>
      <c r="AQ123" s="509"/>
      <c r="AR123" s="509"/>
      <c r="AS123" s="509"/>
      <c r="AT123" s="509"/>
      <c r="AU123" s="509"/>
      <c r="AV123" s="509"/>
      <c r="AW123" s="509"/>
      <c r="AX123" s="509"/>
      <c r="AY123" s="509"/>
      <c r="AZ123" s="509"/>
      <c r="BA123" s="509"/>
      <c r="BB123" s="509"/>
      <c r="BC123" s="509"/>
      <c r="BD123" s="509"/>
      <c r="BE123" s="509"/>
      <c r="BF123" s="509"/>
      <c r="BG123" s="509"/>
      <c r="BH123" s="509"/>
      <c r="BI123" s="509"/>
      <c r="BJ123" s="509"/>
      <c r="BK123" s="509"/>
    </row>
    <row r="124" ht="14.25" customHeight="1">
      <c r="A124" s="352">
        <v>22.0</v>
      </c>
      <c r="B124" s="268">
        <v>8.0</v>
      </c>
      <c r="C124" s="268" t="s">
        <v>279</v>
      </c>
      <c r="D124" s="352"/>
      <c r="E124" s="352"/>
      <c r="F124" s="352"/>
      <c r="G124" s="729">
        <v>1.0</v>
      </c>
      <c r="H124" s="618" t="s">
        <v>6625</v>
      </c>
      <c r="I124" s="618" t="s">
        <v>6626</v>
      </c>
      <c r="J124" s="497" t="s">
        <v>1770</v>
      </c>
      <c r="K124" s="497" t="s">
        <v>6627</v>
      </c>
      <c r="L124" s="498">
        <v>42544.0</v>
      </c>
      <c r="M124" s="497" t="s">
        <v>350</v>
      </c>
      <c r="N124" s="502"/>
      <c r="O124" s="498">
        <v>45883.0</v>
      </c>
      <c r="P124" s="497" t="s">
        <v>115</v>
      </c>
      <c r="Q124" s="352" t="s">
        <v>345</v>
      </c>
      <c r="R124" s="352"/>
      <c r="S124" s="352"/>
      <c r="T124" s="352" t="s">
        <v>22</v>
      </c>
      <c r="U124" s="352" t="s">
        <v>15</v>
      </c>
      <c r="V124" s="352"/>
      <c r="W124" s="352"/>
      <c r="X124" s="183"/>
      <c r="Y124" s="188"/>
      <c r="Z124" s="188"/>
      <c r="AA124" s="188"/>
      <c r="AB124" s="502"/>
      <c r="AC124" s="502"/>
      <c r="AD124" s="502"/>
      <c r="AE124" s="502"/>
      <c r="AF124" s="502"/>
      <c r="AG124" s="502"/>
      <c r="AH124" s="502"/>
      <c r="AI124" s="502"/>
      <c r="AJ124" s="502"/>
      <c r="AK124" s="502"/>
      <c r="AL124" s="502"/>
      <c r="AM124" s="502"/>
      <c r="AN124" s="502"/>
      <c r="AO124" s="502"/>
      <c r="AP124" s="502"/>
      <c r="AQ124" s="502"/>
      <c r="AR124" s="502"/>
      <c r="AS124" s="502"/>
      <c r="AT124" s="502"/>
      <c r="AU124" s="502"/>
      <c r="AV124" s="502"/>
      <c r="AW124" s="521"/>
      <c r="AX124" s="521"/>
      <c r="AY124" s="521"/>
      <c r="AZ124" s="521"/>
      <c r="BA124" s="521"/>
      <c r="BB124" s="521"/>
      <c r="BC124" s="521"/>
      <c r="BD124" s="521"/>
      <c r="BE124" s="521"/>
      <c r="BF124" s="521"/>
      <c r="BG124" s="521"/>
      <c r="BH124" s="521"/>
      <c r="BI124" s="521"/>
      <c r="BJ124" s="521"/>
      <c r="BK124" s="521"/>
    </row>
    <row r="125" ht="14.25" customHeight="1">
      <c r="A125" s="352">
        <v>23.0</v>
      </c>
      <c r="B125" s="268">
        <v>8.0</v>
      </c>
      <c r="C125" s="268" t="s">
        <v>279</v>
      </c>
      <c r="D125" s="352"/>
      <c r="E125" s="352"/>
      <c r="F125" s="352"/>
      <c r="G125" s="729">
        <v>1.0</v>
      </c>
      <c r="H125" s="618" t="s">
        <v>6628</v>
      </c>
      <c r="I125" s="618" t="s">
        <v>6629</v>
      </c>
      <c r="J125" s="497" t="s">
        <v>361</v>
      </c>
      <c r="K125" s="497" t="s">
        <v>6630</v>
      </c>
      <c r="L125" s="498">
        <v>42457.0</v>
      </c>
      <c r="M125" s="497" t="s">
        <v>350</v>
      </c>
      <c r="N125" s="502"/>
      <c r="O125" s="498">
        <v>45883.0</v>
      </c>
      <c r="P125" s="497" t="s">
        <v>133</v>
      </c>
      <c r="Q125" s="352" t="s">
        <v>345</v>
      </c>
      <c r="R125" s="352" t="s">
        <v>6631</v>
      </c>
      <c r="S125" s="352"/>
      <c r="T125" s="352" t="s">
        <v>11</v>
      </c>
      <c r="U125" s="352"/>
      <c r="V125" s="352"/>
      <c r="W125" s="352"/>
      <c r="X125" s="183"/>
      <c r="Y125" s="188"/>
      <c r="Z125" s="188"/>
      <c r="AA125" s="188"/>
      <c r="AB125" s="502"/>
      <c r="AC125" s="502"/>
      <c r="AD125" s="502"/>
      <c r="AE125" s="502"/>
      <c r="AF125" s="502"/>
      <c r="AG125" s="502"/>
      <c r="AH125" s="502"/>
      <c r="AI125" s="502"/>
      <c r="AJ125" s="502"/>
      <c r="AK125" s="502"/>
      <c r="AL125" s="502"/>
      <c r="AM125" s="502"/>
      <c r="AN125" s="502"/>
      <c r="AO125" s="502"/>
      <c r="AP125" s="502"/>
      <c r="AQ125" s="502"/>
      <c r="AR125" s="502"/>
      <c r="AS125" s="502"/>
      <c r="AT125" s="502"/>
      <c r="AU125" s="502"/>
      <c r="AV125" s="502"/>
      <c r="AW125" s="521"/>
      <c r="AX125" s="521"/>
      <c r="AY125" s="521"/>
      <c r="AZ125" s="521"/>
      <c r="BA125" s="521"/>
      <c r="BB125" s="521"/>
      <c r="BC125" s="521"/>
      <c r="BD125" s="521"/>
      <c r="BE125" s="521"/>
      <c r="BF125" s="521"/>
      <c r="BG125" s="521"/>
      <c r="BH125" s="521"/>
      <c r="BI125" s="521"/>
      <c r="BJ125" s="521"/>
      <c r="BK125" s="521"/>
    </row>
    <row r="126" ht="14.25" customHeight="1">
      <c r="A126" s="484">
        <v>24.0</v>
      </c>
      <c r="B126" s="268">
        <v>8.0</v>
      </c>
      <c r="C126" s="268" t="s">
        <v>279</v>
      </c>
      <c r="D126" s="484"/>
      <c r="E126" s="484"/>
      <c r="F126" s="484"/>
      <c r="G126" s="774">
        <v>1.0</v>
      </c>
      <c r="H126" s="625"/>
      <c r="I126" s="625"/>
      <c r="J126" s="487" t="s">
        <v>6632</v>
      </c>
      <c r="K126" s="487" t="s">
        <v>6633</v>
      </c>
      <c r="L126" s="488">
        <v>42305.0</v>
      </c>
      <c r="M126" s="487" t="s">
        <v>338</v>
      </c>
      <c r="N126" s="494"/>
      <c r="O126" s="498">
        <v>45883.0</v>
      </c>
      <c r="P126" s="487" t="s">
        <v>42</v>
      </c>
      <c r="Q126" s="484" t="s">
        <v>345</v>
      </c>
      <c r="R126" s="484"/>
      <c r="S126" s="484"/>
      <c r="T126" s="484" t="s">
        <v>16</v>
      </c>
      <c r="U126" s="484"/>
      <c r="V126" s="484"/>
      <c r="W126" s="484"/>
      <c r="X126" s="491"/>
      <c r="Y126" s="493"/>
      <c r="Z126" s="493"/>
      <c r="AA126" s="493"/>
      <c r="AB126" s="494"/>
      <c r="AC126" s="494"/>
      <c r="AD126" s="494"/>
      <c r="AE126" s="494"/>
      <c r="AF126" s="494"/>
      <c r="AG126" s="494"/>
      <c r="AH126" s="494"/>
      <c r="AI126" s="494"/>
      <c r="AJ126" s="494"/>
      <c r="AK126" s="494"/>
      <c r="AL126" s="494"/>
      <c r="AM126" s="494"/>
      <c r="AN126" s="494"/>
      <c r="AO126" s="494"/>
      <c r="AP126" s="494"/>
      <c r="AQ126" s="494"/>
      <c r="AR126" s="494"/>
      <c r="AS126" s="494"/>
      <c r="AT126" s="494"/>
      <c r="AU126" s="494"/>
      <c r="AV126" s="494"/>
      <c r="AW126" s="888"/>
      <c r="AX126" s="888"/>
      <c r="AY126" s="888"/>
      <c r="AZ126" s="888"/>
      <c r="BA126" s="888"/>
      <c r="BB126" s="888"/>
      <c r="BC126" s="888"/>
      <c r="BD126" s="888"/>
      <c r="BE126" s="888"/>
      <c r="BF126" s="888"/>
      <c r="BG126" s="888"/>
      <c r="BH126" s="888"/>
      <c r="BI126" s="888"/>
      <c r="BJ126" s="888"/>
      <c r="BK126" s="888"/>
    </row>
    <row r="127" ht="14.25" customHeight="1">
      <c r="A127" s="875" t="s">
        <v>6634</v>
      </c>
      <c r="B127" s="25"/>
      <c r="C127" s="25"/>
      <c r="D127" s="25"/>
      <c r="E127" s="25"/>
      <c r="F127" s="25"/>
      <c r="G127" s="25"/>
      <c r="H127" s="25"/>
      <c r="I127" s="25"/>
      <c r="J127" s="25"/>
      <c r="K127" s="26"/>
      <c r="L127" s="876"/>
      <c r="M127" s="877"/>
      <c r="N127" s="877"/>
      <c r="O127" s="876"/>
      <c r="P127" s="877"/>
      <c r="Q127" s="877"/>
      <c r="R127" s="877"/>
      <c r="S127" s="877"/>
      <c r="T127" s="877"/>
      <c r="U127" s="877"/>
      <c r="V127" s="878"/>
      <c r="W127" s="878"/>
      <c r="X127" s="878"/>
      <c r="Y127" s="877"/>
      <c r="Z127" s="877"/>
      <c r="AA127" s="877"/>
      <c r="AB127" s="877"/>
      <c r="AC127" s="877"/>
      <c r="AD127" s="877"/>
      <c r="AE127" s="877"/>
      <c r="AF127" s="877"/>
      <c r="AG127" s="528"/>
      <c r="AH127" s="528"/>
      <c r="AI127" s="528"/>
      <c r="AJ127" s="528"/>
      <c r="AK127" s="528"/>
      <c r="AL127" s="528"/>
      <c r="AM127" s="528"/>
      <c r="AN127" s="528"/>
      <c r="AO127" s="528"/>
      <c r="AP127" s="528"/>
      <c r="AQ127" s="528"/>
      <c r="AR127" s="528"/>
      <c r="AS127" s="528"/>
      <c r="AT127" s="528"/>
      <c r="AU127" s="528"/>
      <c r="AV127" s="528"/>
      <c r="AW127" s="528"/>
      <c r="AX127" s="528"/>
      <c r="AY127" s="528"/>
      <c r="AZ127" s="528"/>
      <c r="BA127" s="528"/>
      <c r="BB127" s="528"/>
      <c r="BC127" s="528"/>
      <c r="BD127" s="528"/>
      <c r="BE127" s="528"/>
      <c r="BF127" s="528"/>
      <c r="BG127" s="528"/>
      <c r="BH127" s="528"/>
      <c r="BI127" s="528"/>
      <c r="BJ127" s="528"/>
      <c r="BK127" s="528"/>
    </row>
    <row r="128" ht="22.5" customHeight="1">
      <c r="A128" s="268">
        <v>1.0</v>
      </c>
      <c r="B128" s="268">
        <v>2.0</v>
      </c>
      <c r="C128" s="268" t="s">
        <v>280</v>
      </c>
      <c r="D128" s="268"/>
      <c r="E128" s="268"/>
      <c r="F128" s="268" t="s">
        <v>334</v>
      </c>
      <c r="G128" s="723">
        <v>1.0</v>
      </c>
      <c r="H128" s="267" t="s">
        <v>6635</v>
      </c>
      <c r="I128" s="267" t="s">
        <v>6636</v>
      </c>
      <c r="J128" s="268" t="s">
        <v>6637</v>
      </c>
      <c r="K128" s="268" t="s">
        <v>6638</v>
      </c>
      <c r="L128" s="269">
        <v>42267.0</v>
      </c>
      <c r="M128" s="268" t="s">
        <v>350</v>
      </c>
      <c r="N128" s="268" t="s">
        <v>153</v>
      </c>
      <c r="O128" s="269">
        <v>43129.0</v>
      </c>
      <c r="P128" s="268" t="s">
        <v>56</v>
      </c>
      <c r="Q128" s="268" t="s">
        <v>256</v>
      </c>
      <c r="R128" s="268" t="s">
        <v>6639</v>
      </c>
      <c r="S128" s="268"/>
      <c r="T128" s="268" t="s">
        <v>11</v>
      </c>
      <c r="U128" s="268" t="s">
        <v>21</v>
      </c>
      <c r="V128" s="268"/>
      <c r="W128" s="268" t="s">
        <v>5772</v>
      </c>
      <c r="X128" s="268" t="s">
        <v>5773</v>
      </c>
      <c r="Y128" s="173" t="s">
        <v>6640</v>
      </c>
      <c r="Z128" s="173" t="s">
        <v>6641</v>
      </c>
      <c r="AA128" s="173" t="s">
        <v>6642</v>
      </c>
      <c r="AB128" s="173" t="s">
        <v>6643</v>
      </c>
      <c r="AC128" s="173" t="s">
        <v>6644</v>
      </c>
      <c r="AD128" s="268" t="s">
        <v>6645</v>
      </c>
      <c r="AE128" s="268" t="s">
        <v>6646</v>
      </c>
      <c r="AF128" s="268"/>
      <c r="AG128" s="509"/>
      <c r="AH128" s="509"/>
      <c r="AI128" s="509"/>
      <c r="AJ128" s="509"/>
      <c r="AK128" s="509"/>
      <c r="AL128" s="509"/>
      <c r="AM128" s="509"/>
      <c r="AN128" s="509"/>
      <c r="AO128" s="509"/>
      <c r="AP128" s="509"/>
      <c r="AQ128" s="509"/>
      <c r="AR128" s="509"/>
      <c r="AS128" s="509"/>
      <c r="AT128" s="509"/>
      <c r="AU128" s="509"/>
      <c r="AV128" s="509"/>
      <c r="AW128" s="509"/>
      <c r="AX128" s="509"/>
      <c r="AY128" s="509"/>
      <c r="AZ128" s="509"/>
      <c r="BA128" s="509"/>
      <c r="BB128" s="509"/>
      <c r="BC128" s="509"/>
      <c r="BD128" s="509"/>
      <c r="BE128" s="509"/>
      <c r="BF128" s="509"/>
      <c r="BG128" s="509"/>
      <c r="BH128" s="509"/>
      <c r="BI128" s="509"/>
      <c r="BJ128" s="509"/>
      <c r="BK128" s="509"/>
    </row>
    <row r="129" ht="22.5" customHeight="1">
      <c r="A129" s="268">
        <v>2.0</v>
      </c>
      <c r="B129" s="268">
        <v>2.0</v>
      </c>
      <c r="C129" s="268" t="s">
        <v>280</v>
      </c>
      <c r="D129" s="268"/>
      <c r="E129" s="268"/>
      <c r="F129" s="268"/>
      <c r="G129" s="723">
        <v>1.0</v>
      </c>
      <c r="H129" s="267" t="s">
        <v>6647</v>
      </c>
      <c r="I129" s="267" t="s">
        <v>6648</v>
      </c>
      <c r="J129" s="268" t="s">
        <v>336</v>
      </c>
      <c r="K129" s="268" t="s">
        <v>6649</v>
      </c>
      <c r="L129" s="269">
        <v>42336.0</v>
      </c>
      <c r="M129" s="268" t="s">
        <v>350</v>
      </c>
      <c r="N129" s="268" t="s">
        <v>152</v>
      </c>
      <c r="O129" s="269">
        <v>44790.0</v>
      </c>
      <c r="P129" s="268" t="s">
        <v>133</v>
      </c>
      <c r="Q129" s="268" t="s">
        <v>256</v>
      </c>
      <c r="R129" s="268"/>
      <c r="S129" s="268"/>
      <c r="T129" s="268" t="s">
        <v>11</v>
      </c>
      <c r="U129" s="268" t="s">
        <v>15</v>
      </c>
      <c r="V129" s="268"/>
      <c r="W129" s="268"/>
      <c r="X129" s="268"/>
      <c r="Y129" s="173" t="s">
        <v>6650</v>
      </c>
      <c r="Z129" s="173" t="s">
        <v>6651</v>
      </c>
      <c r="AA129" s="173" t="s">
        <v>6652</v>
      </c>
      <c r="AB129" s="173"/>
      <c r="AC129" s="268"/>
      <c r="AD129" s="268"/>
      <c r="AE129" s="268"/>
      <c r="AF129" s="268"/>
      <c r="AG129" s="509"/>
      <c r="AH129" s="509"/>
      <c r="AI129" s="509"/>
      <c r="AJ129" s="509"/>
      <c r="AK129" s="509"/>
      <c r="AL129" s="509"/>
      <c r="AM129" s="509"/>
      <c r="AN129" s="509"/>
      <c r="AO129" s="509"/>
      <c r="AP129" s="509"/>
      <c r="AQ129" s="509"/>
      <c r="AR129" s="509"/>
      <c r="AS129" s="509"/>
      <c r="AT129" s="509"/>
      <c r="AU129" s="509"/>
      <c r="AV129" s="509"/>
      <c r="AW129" s="509"/>
      <c r="AX129" s="509"/>
      <c r="AY129" s="509"/>
      <c r="AZ129" s="509"/>
      <c r="BA129" s="509"/>
      <c r="BB129" s="509"/>
      <c r="BC129" s="509"/>
      <c r="BD129" s="509"/>
      <c r="BE129" s="509"/>
      <c r="BF129" s="509"/>
      <c r="BG129" s="509"/>
      <c r="BH129" s="509"/>
      <c r="BI129" s="509"/>
      <c r="BJ129" s="509"/>
      <c r="BK129" s="509"/>
    </row>
    <row r="130" ht="22.5" customHeight="1">
      <c r="A130" s="268">
        <v>3.0</v>
      </c>
      <c r="B130" s="268">
        <v>2.0</v>
      </c>
      <c r="C130" s="268" t="s">
        <v>280</v>
      </c>
      <c r="D130" s="268"/>
      <c r="E130" s="268"/>
      <c r="F130" s="268"/>
      <c r="G130" s="723">
        <v>1.0</v>
      </c>
      <c r="H130" s="267" t="s">
        <v>6653</v>
      </c>
      <c r="I130" s="267" t="s">
        <v>6654</v>
      </c>
      <c r="J130" s="268" t="s">
        <v>369</v>
      </c>
      <c r="K130" s="268" t="s">
        <v>6655</v>
      </c>
      <c r="L130" s="269">
        <v>42531.0</v>
      </c>
      <c r="M130" s="268" t="s">
        <v>338</v>
      </c>
      <c r="N130" s="268" t="s">
        <v>152</v>
      </c>
      <c r="O130" s="269">
        <v>44566.0</v>
      </c>
      <c r="P130" s="268" t="s">
        <v>133</v>
      </c>
      <c r="Q130" s="268" t="s">
        <v>256</v>
      </c>
      <c r="R130" s="268"/>
      <c r="S130" s="268"/>
      <c r="T130" s="268" t="s">
        <v>26</v>
      </c>
      <c r="U130" s="268" t="s">
        <v>15</v>
      </c>
      <c r="V130" s="268"/>
      <c r="W130" s="268" t="s">
        <v>5790</v>
      </c>
      <c r="X130" s="268" t="s">
        <v>5816</v>
      </c>
      <c r="Y130" s="173" t="s">
        <v>6656</v>
      </c>
      <c r="Z130" s="173" t="s">
        <v>6657</v>
      </c>
      <c r="AA130" s="173" t="s">
        <v>6658</v>
      </c>
      <c r="AB130" s="173" t="s">
        <v>6659</v>
      </c>
      <c r="AC130" s="268"/>
      <c r="AD130" s="268"/>
      <c r="AE130" s="268"/>
      <c r="AF130" s="268"/>
      <c r="AG130" s="509"/>
      <c r="AH130" s="509"/>
      <c r="AI130" s="509"/>
      <c r="AJ130" s="509"/>
      <c r="AK130" s="509"/>
      <c r="AL130" s="509"/>
      <c r="AM130" s="509"/>
      <c r="AN130" s="509"/>
      <c r="AO130" s="509"/>
      <c r="AP130" s="509"/>
      <c r="AQ130" s="509"/>
      <c r="AR130" s="509"/>
      <c r="AS130" s="509"/>
      <c r="AT130" s="509"/>
      <c r="AU130" s="509"/>
      <c r="AV130" s="509"/>
      <c r="AW130" s="509"/>
      <c r="AX130" s="509"/>
      <c r="AY130" s="509"/>
      <c r="AZ130" s="509"/>
      <c r="BA130" s="509"/>
      <c r="BB130" s="509"/>
      <c r="BC130" s="509"/>
      <c r="BD130" s="509"/>
      <c r="BE130" s="509"/>
      <c r="BF130" s="509"/>
      <c r="BG130" s="509"/>
      <c r="BH130" s="509"/>
      <c r="BI130" s="509"/>
      <c r="BJ130" s="509"/>
      <c r="BK130" s="509"/>
    </row>
    <row r="131" ht="22.5" customHeight="1">
      <c r="A131" s="268">
        <v>4.0</v>
      </c>
      <c r="B131" s="268">
        <v>2.0</v>
      </c>
      <c r="C131" s="268" t="s">
        <v>280</v>
      </c>
      <c r="D131" s="268"/>
      <c r="E131" s="268"/>
      <c r="F131" s="268"/>
      <c r="G131" s="723">
        <v>1.0</v>
      </c>
      <c r="H131" s="267" t="s">
        <v>6660</v>
      </c>
      <c r="I131" s="267" t="s">
        <v>6661</v>
      </c>
      <c r="J131" s="268" t="s">
        <v>2536</v>
      </c>
      <c r="K131" s="268" t="s">
        <v>6662</v>
      </c>
      <c r="L131" s="269">
        <v>42296.0</v>
      </c>
      <c r="M131" s="268" t="s">
        <v>350</v>
      </c>
      <c r="N131" s="268" t="s">
        <v>154</v>
      </c>
      <c r="O131" s="269">
        <v>44426.0</v>
      </c>
      <c r="P131" s="268" t="s">
        <v>42</v>
      </c>
      <c r="Q131" s="268" t="s">
        <v>256</v>
      </c>
      <c r="R131" s="268" t="s">
        <v>6663</v>
      </c>
      <c r="S131" s="268"/>
      <c r="T131" s="609" t="s">
        <v>11</v>
      </c>
      <c r="U131" s="268" t="s">
        <v>21</v>
      </c>
      <c r="V131" s="268"/>
      <c r="W131" s="468" t="s">
        <v>6111</v>
      </c>
      <c r="X131" s="268" t="s">
        <v>6112</v>
      </c>
      <c r="Y131" s="173" t="s">
        <v>6664</v>
      </c>
      <c r="Z131" s="173" t="s">
        <v>6665</v>
      </c>
      <c r="AA131" s="173" t="s">
        <v>6666</v>
      </c>
      <c r="AB131" s="173" t="s">
        <v>6667</v>
      </c>
      <c r="AC131" s="268"/>
      <c r="AD131" s="268"/>
      <c r="AE131" s="268"/>
      <c r="AF131" s="268"/>
      <c r="AG131" s="509"/>
      <c r="AH131" s="509"/>
      <c r="AI131" s="509"/>
      <c r="AJ131" s="509"/>
      <c r="AK131" s="509"/>
      <c r="AL131" s="509"/>
      <c r="AM131" s="509"/>
      <c r="AN131" s="509"/>
      <c r="AO131" s="509"/>
      <c r="AP131" s="509"/>
      <c r="AQ131" s="509"/>
      <c r="AR131" s="509"/>
      <c r="AS131" s="509"/>
      <c r="AT131" s="509"/>
      <c r="AU131" s="509"/>
      <c r="AV131" s="509"/>
      <c r="AW131" s="509"/>
      <c r="AX131" s="509"/>
      <c r="AY131" s="509"/>
      <c r="AZ131" s="509"/>
      <c r="BA131" s="509"/>
      <c r="BB131" s="509"/>
      <c r="BC131" s="509"/>
      <c r="BD131" s="509"/>
      <c r="BE131" s="509"/>
      <c r="BF131" s="509"/>
      <c r="BG131" s="509"/>
      <c r="BH131" s="509"/>
      <c r="BI131" s="509"/>
      <c r="BJ131" s="509"/>
      <c r="BK131" s="509"/>
    </row>
    <row r="132" ht="22.5" customHeight="1">
      <c r="A132" s="268">
        <v>5.0</v>
      </c>
      <c r="B132" s="268">
        <v>2.0</v>
      </c>
      <c r="C132" s="268" t="s">
        <v>280</v>
      </c>
      <c r="D132" s="268"/>
      <c r="E132" s="268"/>
      <c r="F132" s="268"/>
      <c r="G132" s="723">
        <v>1.0</v>
      </c>
      <c r="H132" s="267" t="s">
        <v>6668</v>
      </c>
      <c r="I132" s="267" t="s">
        <v>6669</v>
      </c>
      <c r="J132" s="268" t="s">
        <v>366</v>
      </c>
      <c r="K132" s="268" t="s">
        <v>6670</v>
      </c>
      <c r="L132" s="269">
        <v>42366.0</v>
      </c>
      <c r="M132" s="268" t="s">
        <v>338</v>
      </c>
      <c r="N132" s="268" t="s">
        <v>154</v>
      </c>
      <c r="O132" s="269">
        <v>43334.0</v>
      </c>
      <c r="P132" s="268" t="s">
        <v>133</v>
      </c>
      <c r="Q132" s="268" t="s">
        <v>256</v>
      </c>
      <c r="R132" s="268"/>
      <c r="S132" s="268"/>
      <c r="T132" s="268" t="s">
        <v>11</v>
      </c>
      <c r="U132" s="268" t="s">
        <v>15</v>
      </c>
      <c r="V132" s="268"/>
      <c r="W132" s="268"/>
      <c r="X132" s="268" t="s">
        <v>5827</v>
      </c>
      <c r="Y132" s="173" t="s">
        <v>6671</v>
      </c>
      <c r="Z132" s="173" t="s">
        <v>6672</v>
      </c>
      <c r="AA132" s="173" t="s">
        <v>6673</v>
      </c>
      <c r="AB132" s="173" t="s">
        <v>6674</v>
      </c>
      <c r="AC132" s="268" t="s">
        <v>6675</v>
      </c>
      <c r="AD132" s="268" t="s">
        <v>6676</v>
      </c>
      <c r="AE132" s="268" t="s">
        <v>6677</v>
      </c>
      <c r="AF132" s="268"/>
      <c r="AG132" s="509"/>
      <c r="AH132" s="509"/>
      <c r="AI132" s="509"/>
      <c r="AJ132" s="509"/>
      <c r="AK132" s="509"/>
      <c r="AL132" s="509"/>
      <c r="AM132" s="509"/>
      <c r="AN132" s="509"/>
      <c r="AO132" s="509"/>
      <c r="AP132" s="509"/>
      <c r="AQ132" s="509"/>
      <c r="AR132" s="509"/>
      <c r="AS132" s="509"/>
      <c r="AT132" s="509"/>
      <c r="AU132" s="509"/>
      <c r="AV132" s="509"/>
      <c r="AW132" s="509"/>
      <c r="AX132" s="509"/>
      <c r="AY132" s="509"/>
      <c r="AZ132" s="509"/>
      <c r="BA132" s="509"/>
      <c r="BB132" s="509"/>
      <c r="BC132" s="509"/>
      <c r="BD132" s="509"/>
      <c r="BE132" s="509"/>
      <c r="BF132" s="509"/>
      <c r="BG132" s="509"/>
      <c r="BH132" s="509"/>
      <c r="BI132" s="509"/>
      <c r="BJ132" s="509"/>
      <c r="BK132" s="509"/>
    </row>
    <row r="133" ht="22.5" customHeight="1">
      <c r="A133" s="268">
        <v>6.0</v>
      </c>
      <c r="B133" s="268">
        <v>2.0</v>
      </c>
      <c r="C133" s="268" t="s">
        <v>280</v>
      </c>
      <c r="D133" s="268"/>
      <c r="E133" s="268"/>
      <c r="F133" s="268"/>
      <c r="G133" s="723">
        <v>1.0</v>
      </c>
      <c r="H133" s="267" t="s">
        <v>6678</v>
      </c>
      <c r="I133" s="267" t="s">
        <v>6679</v>
      </c>
      <c r="J133" s="268" t="s">
        <v>559</v>
      </c>
      <c r="K133" s="268" t="s">
        <v>6680</v>
      </c>
      <c r="L133" s="269">
        <v>42349.0</v>
      </c>
      <c r="M133" s="268" t="s">
        <v>338</v>
      </c>
      <c r="N133" s="268" t="s">
        <v>154</v>
      </c>
      <c r="O133" s="269">
        <v>43334.0</v>
      </c>
      <c r="P133" s="268" t="s">
        <v>39</v>
      </c>
      <c r="Q133" s="268" t="s">
        <v>256</v>
      </c>
      <c r="R133" s="268"/>
      <c r="S133" s="268"/>
      <c r="T133" s="268" t="s">
        <v>11</v>
      </c>
      <c r="U133" s="268" t="s">
        <v>10</v>
      </c>
      <c r="V133" s="268"/>
      <c r="W133" s="268"/>
      <c r="X133" s="268"/>
      <c r="Y133" s="173" t="s">
        <v>6681</v>
      </c>
      <c r="Z133" s="173" t="s">
        <v>6682</v>
      </c>
      <c r="AA133" s="173" t="s">
        <v>6683</v>
      </c>
      <c r="AB133" s="173" t="s">
        <v>6684</v>
      </c>
      <c r="AC133" s="268" t="s">
        <v>6685</v>
      </c>
      <c r="AD133" s="268" t="s">
        <v>6686</v>
      </c>
      <c r="AE133" s="268" t="s">
        <v>6687</v>
      </c>
      <c r="AF133" s="268"/>
      <c r="AG133" s="509"/>
      <c r="AH133" s="509"/>
      <c r="AI133" s="509"/>
      <c r="AJ133" s="509"/>
      <c r="AK133" s="509"/>
      <c r="AL133" s="509"/>
      <c r="AM133" s="509"/>
      <c r="AN133" s="509"/>
      <c r="AO133" s="509"/>
      <c r="AP133" s="509"/>
      <c r="AQ133" s="509"/>
      <c r="AR133" s="509"/>
      <c r="AS133" s="509"/>
      <c r="AT133" s="509"/>
      <c r="AU133" s="509"/>
      <c r="AV133" s="509"/>
      <c r="AW133" s="509"/>
      <c r="AX133" s="509"/>
      <c r="AY133" s="509"/>
      <c r="AZ133" s="509"/>
      <c r="BA133" s="509"/>
      <c r="BB133" s="509"/>
      <c r="BC133" s="509"/>
      <c r="BD133" s="509"/>
      <c r="BE133" s="509"/>
      <c r="BF133" s="509"/>
      <c r="BG133" s="509"/>
      <c r="BH133" s="509"/>
      <c r="BI133" s="509"/>
      <c r="BJ133" s="509"/>
      <c r="BK133" s="509"/>
    </row>
    <row r="134" ht="22.5" customHeight="1">
      <c r="A134" s="268">
        <v>7.0</v>
      </c>
      <c r="B134" s="268">
        <v>2.0</v>
      </c>
      <c r="C134" s="268" t="s">
        <v>280</v>
      </c>
      <c r="D134" s="268" t="s">
        <v>334</v>
      </c>
      <c r="E134" s="268"/>
      <c r="F134" s="268"/>
      <c r="G134" s="723">
        <v>1.0</v>
      </c>
      <c r="H134" s="267" t="s">
        <v>6688</v>
      </c>
      <c r="I134" s="267" t="s">
        <v>6689</v>
      </c>
      <c r="J134" s="268" t="s">
        <v>6690</v>
      </c>
      <c r="K134" s="268" t="s">
        <v>6691</v>
      </c>
      <c r="L134" s="269">
        <v>42314.0</v>
      </c>
      <c r="M134" s="268" t="s">
        <v>338</v>
      </c>
      <c r="N134" s="268" t="s">
        <v>154</v>
      </c>
      <c r="O134" s="269">
        <v>43108.0</v>
      </c>
      <c r="P134" s="268" t="s">
        <v>9</v>
      </c>
      <c r="Q134" s="268" t="s">
        <v>258</v>
      </c>
      <c r="R134" s="268" t="s">
        <v>6692</v>
      </c>
      <c r="S134" s="268"/>
      <c r="T134" s="268" t="s">
        <v>11</v>
      </c>
      <c r="U134" s="268" t="s">
        <v>21</v>
      </c>
      <c r="V134" s="268" t="s">
        <v>334</v>
      </c>
      <c r="W134" s="268"/>
      <c r="X134" s="268"/>
      <c r="Y134" s="173" t="s">
        <v>6693</v>
      </c>
      <c r="Z134" s="173" t="s">
        <v>6694</v>
      </c>
      <c r="AA134" s="173" t="s">
        <v>6695</v>
      </c>
      <c r="AB134" s="173" t="s">
        <v>6696</v>
      </c>
      <c r="AC134" s="268" t="s">
        <v>6697</v>
      </c>
      <c r="AD134" s="268" t="s">
        <v>6698</v>
      </c>
      <c r="AE134" s="268" t="s">
        <v>6699</v>
      </c>
      <c r="AF134" s="268"/>
      <c r="AG134" s="509"/>
      <c r="AH134" s="509"/>
      <c r="AI134" s="509"/>
      <c r="AJ134" s="509"/>
      <c r="AK134" s="509"/>
      <c r="AL134" s="509"/>
      <c r="AM134" s="509"/>
      <c r="AN134" s="509"/>
      <c r="AO134" s="509"/>
      <c r="AP134" s="509"/>
      <c r="AQ134" s="509"/>
      <c r="AR134" s="509"/>
      <c r="AS134" s="509"/>
      <c r="AT134" s="509"/>
      <c r="AU134" s="509"/>
      <c r="AV134" s="509"/>
      <c r="AW134" s="509"/>
      <c r="AX134" s="509"/>
      <c r="AY134" s="509"/>
      <c r="AZ134" s="509"/>
      <c r="BA134" s="509"/>
      <c r="BB134" s="509"/>
      <c r="BC134" s="509"/>
      <c r="BD134" s="509"/>
      <c r="BE134" s="509"/>
      <c r="BF134" s="509"/>
      <c r="BG134" s="509"/>
      <c r="BH134" s="509"/>
      <c r="BI134" s="509"/>
      <c r="BJ134" s="509"/>
      <c r="BK134" s="509"/>
    </row>
    <row r="135" ht="22.5" customHeight="1">
      <c r="A135" s="268">
        <v>8.0</v>
      </c>
      <c r="B135" s="268">
        <v>2.0</v>
      </c>
      <c r="C135" s="268" t="s">
        <v>280</v>
      </c>
      <c r="D135" s="268"/>
      <c r="E135" s="268"/>
      <c r="F135" s="268"/>
      <c r="G135" s="723">
        <v>1.0</v>
      </c>
      <c r="H135" s="267" t="s">
        <v>6700</v>
      </c>
      <c r="I135" s="267" t="s">
        <v>6701</v>
      </c>
      <c r="J135" s="268" t="s">
        <v>999</v>
      </c>
      <c r="K135" s="268" t="s">
        <v>6702</v>
      </c>
      <c r="L135" s="269">
        <v>42439.0</v>
      </c>
      <c r="M135" s="268" t="s">
        <v>338</v>
      </c>
      <c r="N135" s="268" t="s">
        <v>151</v>
      </c>
      <c r="O135" s="269">
        <v>43734.0</v>
      </c>
      <c r="P135" s="268" t="s">
        <v>133</v>
      </c>
      <c r="Q135" s="268" t="s">
        <v>258</v>
      </c>
      <c r="R135" s="268"/>
      <c r="S135" s="268"/>
      <c r="T135" s="268" t="s">
        <v>11</v>
      </c>
      <c r="U135" s="268" t="s">
        <v>10</v>
      </c>
      <c r="V135" s="268"/>
      <c r="W135" s="268"/>
      <c r="X135" s="268" t="s">
        <v>5803</v>
      </c>
      <c r="Y135" s="173" t="s">
        <v>6703</v>
      </c>
      <c r="Z135" s="173" t="s">
        <v>6704</v>
      </c>
      <c r="AA135" s="173" t="s">
        <v>6705</v>
      </c>
      <c r="AB135" s="173" t="s">
        <v>6706</v>
      </c>
      <c r="AC135" s="268" t="s">
        <v>6707</v>
      </c>
      <c r="AD135" s="268" t="s">
        <v>6708</v>
      </c>
      <c r="AE135" s="268"/>
      <c r="AF135" s="268"/>
      <c r="AG135" s="509"/>
      <c r="AH135" s="509"/>
      <c r="AI135" s="509"/>
      <c r="AJ135" s="509"/>
      <c r="AK135" s="509"/>
      <c r="AL135" s="509"/>
      <c r="AM135" s="509"/>
      <c r="AN135" s="509"/>
      <c r="AO135" s="509"/>
      <c r="AP135" s="509"/>
      <c r="AQ135" s="509"/>
      <c r="AR135" s="509"/>
      <c r="AS135" s="509"/>
      <c r="AT135" s="509"/>
      <c r="AU135" s="509"/>
      <c r="AV135" s="509"/>
      <c r="AW135" s="509"/>
      <c r="AX135" s="509"/>
      <c r="AY135" s="509"/>
      <c r="AZ135" s="509"/>
      <c r="BA135" s="509"/>
      <c r="BB135" s="509"/>
      <c r="BC135" s="509"/>
      <c r="BD135" s="509"/>
      <c r="BE135" s="509"/>
      <c r="BF135" s="509"/>
      <c r="BG135" s="509"/>
      <c r="BH135" s="509"/>
      <c r="BI135" s="509"/>
      <c r="BJ135" s="509"/>
      <c r="BK135" s="509"/>
    </row>
    <row r="136" ht="22.5" customHeight="1">
      <c r="A136" s="268">
        <v>9.0</v>
      </c>
      <c r="B136" s="268">
        <v>2.0</v>
      </c>
      <c r="C136" s="268" t="s">
        <v>280</v>
      </c>
      <c r="D136" s="268"/>
      <c r="E136" s="268"/>
      <c r="F136" s="268"/>
      <c r="G136" s="723">
        <v>1.0</v>
      </c>
      <c r="H136" s="267" t="s">
        <v>6709</v>
      </c>
      <c r="I136" s="267" t="s">
        <v>6710</v>
      </c>
      <c r="J136" s="268" t="s">
        <v>407</v>
      </c>
      <c r="K136" s="268" t="s">
        <v>6711</v>
      </c>
      <c r="L136" s="269">
        <v>42611.0</v>
      </c>
      <c r="M136" s="268" t="s">
        <v>338</v>
      </c>
      <c r="N136" s="268" t="s">
        <v>152</v>
      </c>
      <c r="O136" s="269">
        <v>45155.0</v>
      </c>
      <c r="P136" s="268" t="s">
        <v>115</v>
      </c>
      <c r="Q136" s="268" t="s">
        <v>258</v>
      </c>
      <c r="R136" s="268"/>
      <c r="S136" s="268"/>
      <c r="T136" s="268" t="s">
        <v>11</v>
      </c>
      <c r="U136" s="268" t="s">
        <v>15</v>
      </c>
      <c r="V136" s="268"/>
      <c r="W136" s="468"/>
      <c r="X136" s="268"/>
      <c r="Y136" s="725" t="s">
        <v>6712</v>
      </c>
      <c r="Z136" s="725" t="s">
        <v>6713</v>
      </c>
      <c r="AA136" s="725"/>
      <c r="AB136" s="725"/>
      <c r="AC136" s="359"/>
      <c r="AD136" s="268"/>
      <c r="AE136" s="268"/>
      <c r="AF136" s="268"/>
      <c r="AG136" s="509"/>
      <c r="AH136" s="509"/>
      <c r="AI136" s="509"/>
      <c r="AJ136" s="509"/>
      <c r="AK136" s="509"/>
      <c r="AL136" s="509"/>
      <c r="AM136" s="509"/>
      <c r="AN136" s="509"/>
      <c r="AO136" s="509"/>
      <c r="AP136" s="509"/>
      <c r="AQ136" s="509"/>
      <c r="AR136" s="509"/>
      <c r="AS136" s="509"/>
      <c r="AT136" s="509"/>
      <c r="AU136" s="509"/>
      <c r="AV136" s="509"/>
      <c r="AW136" s="509"/>
      <c r="AX136" s="509"/>
      <c r="AY136" s="509"/>
      <c r="AZ136" s="509"/>
      <c r="BA136" s="509"/>
      <c r="BB136" s="509"/>
      <c r="BC136" s="509"/>
      <c r="BD136" s="509"/>
      <c r="BE136" s="509"/>
      <c r="BF136" s="509"/>
      <c r="BG136" s="509"/>
      <c r="BH136" s="509"/>
      <c r="BI136" s="509"/>
      <c r="BJ136" s="509"/>
      <c r="BK136" s="509"/>
    </row>
    <row r="137" ht="22.5" customHeight="1">
      <c r="A137" s="268">
        <v>10.0</v>
      </c>
      <c r="B137" s="268">
        <v>2.0</v>
      </c>
      <c r="C137" s="268" t="s">
        <v>280</v>
      </c>
      <c r="D137" s="268"/>
      <c r="E137" s="268"/>
      <c r="F137" s="268"/>
      <c r="G137" s="723">
        <v>1.0</v>
      </c>
      <c r="H137" s="267" t="s">
        <v>6714</v>
      </c>
      <c r="I137" s="267" t="s">
        <v>6715</v>
      </c>
      <c r="J137" s="268" t="s">
        <v>1710</v>
      </c>
      <c r="K137" s="268" t="s">
        <v>6716</v>
      </c>
      <c r="L137" s="269">
        <v>42257.0</v>
      </c>
      <c r="M137" s="268" t="s">
        <v>350</v>
      </c>
      <c r="N137" s="268" t="s">
        <v>154</v>
      </c>
      <c r="O137" s="269">
        <v>43334.0</v>
      </c>
      <c r="P137" s="268" t="s">
        <v>133</v>
      </c>
      <c r="Q137" s="268" t="s">
        <v>260</v>
      </c>
      <c r="R137" s="268"/>
      <c r="S137" s="268"/>
      <c r="T137" s="268" t="s">
        <v>11</v>
      </c>
      <c r="U137" s="268" t="s">
        <v>10</v>
      </c>
      <c r="V137" s="268"/>
      <c r="W137" s="468" t="s">
        <v>5802</v>
      </c>
      <c r="X137" s="268" t="s">
        <v>5803</v>
      </c>
      <c r="Y137" s="725" t="s">
        <v>6717</v>
      </c>
      <c r="Z137" s="725" t="s">
        <v>6718</v>
      </c>
      <c r="AA137" s="725" t="s">
        <v>6719</v>
      </c>
      <c r="AB137" s="725" t="s">
        <v>6720</v>
      </c>
      <c r="AC137" s="359" t="s">
        <v>6721</v>
      </c>
      <c r="AD137" s="268" t="s">
        <v>6722</v>
      </c>
      <c r="AE137" s="268" t="s">
        <v>6723</v>
      </c>
      <c r="AF137" s="268"/>
      <c r="AG137" s="509"/>
      <c r="AH137" s="509"/>
      <c r="AI137" s="509"/>
      <c r="AJ137" s="509"/>
      <c r="AK137" s="509"/>
      <c r="AL137" s="509"/>
      <c r="AM137" s="509"/>
      <c r="AN137" s="509"/>
      <c r="AO137" s="509"/>
      <c r="AP137" s="509"/>
      <c r="AQ137" s="509"/>
      <c r="AR137" s="509"/>
      <c r="AS137" s="509"/>
      <c r="AT137" s="509"/>
      <c r="AU137" s="509"/>
      <c r="AV137" s="509"/>
      <c r="AW137" s="509"/>
      <c r="AX137" s="509"/>
      <c r="AY137" s="509"/>
      <c r="AZ137" s="509"/>
      <c r="BA137" s="509"/>
      <c r="BB137" s="509"/>
      <c r="BC137" s="509"/>
      <c r="BD137" s="509"/>
      <c r="BE137" s="509"/>
      <c r="BF137" s="509"/>
      <c r="BG137" s="509"/>
      <c r="BH137" s="509"/>
      <c r="BI137" s="509"/>
      <c r="BJ137" s="509"/>
      <c r="BK137" s="509"/>
    </row>
    <row r="138" ht="22.5" customHeight="1">
      <c r="A138" s="268">
        <v>11.0</v>
      </c>
      <c r="B138" s="268">
        <v>2.0</v>
      </c>
      <c r="C138" s="268" t="s">
        <v>280</v>
      </c>
      <c r="D138" s="268"/>
      <c r="E138" s="268"/>
      <c r="F138" s="268"/>
      <c r="G138" s="723">
        <v>1.0</v>
      </c>
      <c r="H138" s="267" t="s">
        <v>6724</v>
      </c>
      <c r="I138" s="267" t="s">
        <v>6725</v>
      </c>
      <c r="J138" s="268" t="s">
        <v>343</v>
      </c>
      <c r="K138" s="268" t="s">
        <v>6726</v>
      </c>
      <c r="L138" s="269">
        <v>42342.0</v>
      </c>
      <c r="M138" s="268" t="s">
        <v>350</v>
      </c>
      <c r="N138" s="268" t="s">
        <v>154</v>
      </c>
      <c r="O138" s="269">
        <v>44790.0</v>
      </c>
      <c r="P138" s="268" t="s">
        <v>133</v>
      </c>
      <c r="Q138" s="268" t="s">
        <v>260</v>
      </c>
      <c r="R138" s="268"/>
      <c r="S138" s="268"/>
      <c r="T138" s="268" t="s">
        <v>11</v>
      </c>
      <c r="U138" s="268" t="s">
        <v>15</v>
      </c>
      <c r="V138" s="268"/>
      <c r="W138" s="468"/>
      <c r="X138" s="268" t="s">
        <v>5990</v>
      </c>
      <c r="Y138" s="725" t="s">
        <v>6727</v>
      </c>
      <c r="Z138" s="725" t="s">
        <v>6728</v>
      </c>
      <c r="AA138" s="725" t="s">
        <v>6729</v>
      </c>
      <c r="AB138" s="173"/>
      <c r="AC138" s="268"/>
      <c r="AD138" s="268"/>
      <c r="AE138" s="268"/>
      <c r="AF138" s="268"/>
      <c r="AG138" s="509"/>
      <c r="AH138" s="509"/>
      <c r="AI138" s="509"/>
      <c r="AJ138" s="509"/>
      <c r="AK138" s="509"/>
      <c r="AL138" s="509"/>
      <c r="AM138" s="509"/>
      <c r="AN138" s="509"/>
      <c r="AO138" s="509"/>
      <c r="AP138" s="509"/>
      <c r="AQ138" s="509"/>
      <c r="AR138" s="509"/>
      <c r="AS138" s="509"/>
      <c r="AT138" s="509"/>
      <c r="AU138" s="509"/>
      <c r="AV138" s="509"/>
      <c r="AW138" s="509"/>
      <c r="AX138" s="509"/>
      <c r="AY138" s="509"/>
      <c r="AZ138" s="509"/>
      <c r="BA138" s="509"/>
      <c r="BB138" s="509"/>
      <c r="BC138" s="509"/>
      <c r="BD138" s="509"/>
      <c r="BE138" s="509"/>
      <c r="BF138" s="509"/>
      <c r="BG138" s="509"/>
      <c r="BH138" s="509"/>
      <c r="BI138" s="509"/>
      <c r="BJ138" s="509"/>
      <c r="BK138" s="509"/>
    </row>
    <row r="139" ht="22.5" customHeight="1">
      <c r="A139" s="268">
        <v>12.0</v>
      </c>
      <c r="B139" s="268">
        <v>2.0</v>
      </c>
      <c r="C139" s="268" t="s">
        <v>280</v>
      </c>
      <c r="D139" s="268"/>
      <c r="E139" s="268"/>
      <c r="F139" s="268"/>
      <c r="G139" s="723">
        <v>1.0</v>
      </c>
      <c r="H139" s="267" t="s">
        <v>6730</v>
      </c>
      <c r="I139" s="267" t="s">
        <v>6731</v>
      </c>
      <c r="J139" s="268" t="s">
        <v>390</v>
      </c>
      <c r="K139" s="268" t="s">
        <v>6732</v>
      </c>
      <c r="L139" s="269">
        <v>42398.0</v>
      </c>
      <c r="M139" s="268" t="s">
        <v>338</v>
      </c>
      <c r="N139" s="268" t="s">
        <v>152</v>
      </c>
      <c r="O139" s="269">
        <v>45355.0</v>
      </c>
      <c r="P139" s="268" t="s">
        <v>42</v>
      </c>
      <c r="Q139" s="268" t="s">
        <v>260</v>
      </c>
      <c r="R139" s="268"/>
      <c r="S139" s="268"/>
      <c r="T139" s="268" t="s">
        <v>26</v>
      </c>
      <c r="U139" s="268" t="s">
        <v>21</v>
      </c>
      <c r="V139" s="268"/>
      <c r="W139" s="468"/>
      <c r="X139" s="268"/>
      <c r="Y139" s="173" t="s">
        <v>6733</v>
      </c>
      <c r="Z139" s="173" t="s">
        <v>6734</v>
      </c>
      <c r="AA139" s="173"/>
      <c r="AB139" s="173"/>
      <c r="AC139" s="268"/>
      <c r="AD139" s="268"/>
      <c r="AE139" s="268"/>
      <c r="AF139" s="268"/>
      <c r="AG139" s="509"/>
      <c r="AH139" s="509"/>
      <c r="AI139" s="509"/>
      <c r="AJ139" s="509"/>
      <c r="AK139" s="509"/>
      <c r="AL139" s="509"/>
      <c r="AM139" s="509"/>
      <c r="AN139" s="509"/>
      <c r="AO139" s="509"/>
      <c r="AP139" s="509"/>
      <c r="AQ139" s="509"/>
      <c r="AR139" s="509"/>
      <c r="AS139" s="509"/>
      <c r="AT139" s="509"/>
      <c r="AU139" s="509"/>
      <c r="AV139" s="509"/>
      <c r="AW139" s="509"/>
      <c r="AX139" s="509"/>
      <c r="AY139" s="509"/>
      <c r="AZ139" s="509"/>
      <c r="BA139" s="509"/>
      <c r="BB139" s="509"/>
      <c r="BC139" s="509"/>
      <c r="BD139" s="509"/>
      <c r="BE139" s="509"/>
      <c r="BF139" s="509"/>
      <c r="BG139" s="509"/>
      <c r="BH139" s="509"/>
      <c r="BI139" s="509"/>
      <c r="BJ139" s="509"/>
      <c r="BK139" s="509"/>
    </row>
    <row r="140" ht="22.5" customHeight="1">
      <c r="A140" s="268">
        <v>13.0</v>
      </c>
      <c r="B140" s="268">
        <v>2.0</v>
      </c>
      <c r="C140" s="268" t="s">
        <v>280</v>
      </c>
      <c r="D140" s="268"/>
      <c r="E140" s="268"/>
      <c r="F140" s="268"/>
      <c r="G140" s="723">
        <v>1.0</v>
      </c>
      <c r="H140" s="267" t="s">
        <v>6735</v>
      </c>
      <c r="I140" s="267" t="s">
        <v>6736</v>
      </c>
      <c r="J140" s="268" t="s">
        <v>1602</v>
      </c>
      <c r="K140" s="268" t="s">
        <v>6737</v>
      </c>
      <c r="L140" s="269">
        <v>42555.0</v>
      </c>
      <c r="M140" s="268" t="s">
        <v>350</v>
      </c>
      <c r="N140" s="268" t="s">
        <v>151</v>
      </c>
      <c r="O140" s="269">
        <v>43698.0</v>
      </c>
      <c r="P140" s="268" t="s">
        <v>133</v>
      </c>
      <c r="Q140" s="268" t="s">
        <v>260</v>
      </c>
      <c r="R140" s="268" t="s">
        <v>6100</v>
      </c>
      <c r="S140" s="268"/>
      <c r="T140" s="268" t="s">
        <v>11</v>
      </c>
      <c r="U140" s="268" t="s">
        <v>15</v>
      </c>
      <c r="V140" s="268"/>
      <c r="W140" s="468"/>
      <c r="X140" s="268" t="s">
        <v>5867</v>
      </c>
      <c r="Y140" s="173" t="s">
        <v>6738</v>
      </c>
      <c r="Z140" s="173" t="s">
        <v>6739</v>
      </c>
      <c r="AA140" s="173" t="s">
        <v>6740</v>
      </c>
      <c r="AB140" s="173" t="s">
        <v>6741</v>
      </c>
      <c r="AC140" s="268" t="s">
        <v>6742</v>
      </c>
      <c r="AD140" s="268" t="s">
        <v>6743</v>
      </c>
      <c r="AE140" s="268"/>
      <c r="AF140" s="268"/>
      <c r="AG140" s="509"/>
      <c r="AH140" s="509"/>
      <c r="AI140" s="509"/>
      <c r="AJ140" s="509"/>
      <c r="AK140" s="509"/>
      <c r="AL140" s="509"/>
      <c r="AM140" s="509"/>
      <c r="AN140" s="509"/>
      <c r="AO140" s="509"/>
      <c r="AP140" s="509"/>
      <c r="AQ140" s="509"/>
      <c r="AR140" s="509"/>
      <c r="AS140" s="509"/>
      <c r="AT140" s="509"/>
      <c r="AU140" s="509"/>
      <c r="AV140" s="509"/>
      <c r="AW140" s="509"/>
      <c r="AX140" s="509"/>
      <c r="AY140" s="509"/>
      <c r="AZ140" s="509"/>
      <c r="BA140" s="509"/>
      <c r="BB140" s="509"/>
      <c r="BC140" s="509"/>
      <c r="BD140" s="509"/>
      <c r="BE140" s="509"/>
      <c r="BF140" s="509"/>
      <c r="BG140" s="509"/>
      <c r="BH140" s="509"/>
      <c r="BI140" s="509"/>
      <c r="BJ140" s="509"/>
      <c r="BK140" s="509"/>
    </row>
    <row r="141" ht="22.5" customHeight="1">
      <c r="A141" s="268">
        <v>14.0</v>
      </c>
      <c r="B141" s="268">
        <v>2.0</v>
      </c>
      <c r="C141" s="268" t="s">
        <v>280</v>
      </c>
      <c r="D141" s="268"/>
      <c r="E141" s="268"/>
      <c r="F141" s="268"/>
      <c r="G141" s="723">
        <v>1.0</v>
      </c>
      <c r="H141" s="267" t="s">
        <v>6744</v>
      </c>
      <c r="I141" s="267" t="s">
        <v>6745</v>
      </c>
      <c r="J141" s="268" t="s">
        <v>559</v>
      </c>
      <c r="K141" s="268" t="s">
        <v>6746</v>
      </c>
      <c r="L141" s="269">
        <v>42376.0</v>
      </c>
      <c r="M141" s="268" t="s">
        <v>338</v>
      </c>
      <c r="N141" s="268" t="s">
        <v>153</v>
      </c>
      <c r="O141" s="269">
        <v>44426.0</v>
      </c>
      <c r="P141" s="268" t="s">
        <v>39</v>
      </c>
      <c r="Q141" s="268" t="s">
        <v>262</v>
      </c>
      <c r="R141" s="268"/>
      <c r="S141" s="268"/>
      <c r="T141" s="268" t="s">
        <v>11</v>
      </c>
      <c r="U141" s="268" t="s">
        <v>15</v>
      </c>
      <c r="V141" s="268"/>
      <c r="W141" s="268" t="s">
        <v>5867</v>
      </c>
      <c r="X141" s="268" t="s">
        <v>5816</v>
      </c>
      <c r="Y141" s="173" t="s">
        <v>6747</v>
      </c>
      <c r="Z141" s="173" t="s">
        <v>6748</v>
      </c>
      <c r="AA141" s="173" t="s">
        <v>6749</v>
      </c>
      <c r="AB141" s="173" t="s">
        <v>6750</v>
      </c>
      <c r="AC141" s="268"/>
      <c r="AD141" s="268"/>
      <c r="AE141" s="268"/>
      <c r="AF141" s="268"/>
      <c r="AG141" s="509"/>
      <c r="AH141" s="509"/>
      <c r="AI141" s="509"/>
      <c r="AJ141" s="509"/>
      <c r="AK141" s="509"/>
      <c r="AL141" s="509"/>
      <c r="AM141" s="509"/>
      <c r="AN141" s="509"/>
      <c r="AO141" s="509"/>
      <c r="AP141" s="509"/>
      <c r="AQ141" s="509" t="s">
        <v>6751</v>
      </c>
      <c r="AR141" s="509"/>
      <c r="AS141" s="509"/>
      <c r="AT141" s="509"/>
      <c r="AU141" s="509"/>
      <c r="AV141" s="509"/>
      <c r="AW141" s="509"/>
      <c r="AX141" s="509"/>
      <c r="AY141" s="509"/>
      <c r="AZ141" s="509"/>
      <c r="BA141" s="509"/>
      <c r="BB141" s="509"/>
      <c r="BC141" s="509"/>
      <c r="BD141" s="509"/>
      <c r="BE141" s="509"/>
      <c r="BF141" s="509"/>
      <c r="BG141" s="509"/>
      <c r="BH141" s="509"/>
      <c r="BI141" s="509"/>
      <c r="BJ141" s="509"/>
      <c r="BK141" s="509"/>
    </row>
    <row r="142" ht="22.5" customHeight="1">
      <c r="A142" s="268">
        <v>15.0</v>
      </c>
      <c r="B142" s="268">
        <v>2.0</v>
      </c>
      <c r="C142" s="268" t="s">
        <v>280</v>
      </c>
      <c r="D142" s="268"/>
      <c r="E142" s="268"/>
      <c r="F142" s="268"/>
      <c r="G142" s="723">
        <v>1.0</v>
      </c>
      <c r="H142" s="267" t="s">
        <v>6752</v>
      </c>
      <c r="I142" s="267" t="s">
        <v>6753</v>
      </c>
      <c r="J142" s="268" t="s">
        <v>5955</v>
      </c>
      <c r="K142" s="268" t="s">
        <v>6754</v>
      </c>
      <c r="L142" s="269">
        <v>42458.0</v>
      </c>
      <c r="M142" s="268" t="s">
        <v>338</v>
      </c>
      <c r="N142" s="268" t="s">
        <v>152</v>
      </c>
      <c r="O142" s="269">
        <v>45519.0</v>
      </c>
      <c r="P142" s="268" t="s">
        <v>42</v>
      </c>
      <c r="Q142" s="268" t="s">
        <v>262</v>
      </c>
      <c r="R142" s="268"/>
      <c r="S142" s="268"/>
      <c r="T142" s="268" t="s">
        <v>11</v>
      </c>
      <c r="U142" s="268" t="s">
        <v>21</v>
      </c>
      <c r="V142" s="268"/>
      <c r="W142" s="468"/>
      <c r="X142" s="268"/>
      <c r="Y142" s="173" t="s">
        <v>6755</v>
      </c>
      <c r="Z142" s="173"/>
      <c r="AA142" s="173"/>
      <c r="AB142" s="173"/>
      <c r="AC142" s="268"/>
      <c r="AD142" s="268"/>
      <c r="AE142" s="268"/>
      <c r="AF142" s="268"/>
      <c r="AG142" s="509"/>
      <c r="AH142" s="509"/>
      <c r="AI142" s="509"/>
      <c r="AJ142" s="509"/>
      <c r="AK142" s="509"/>
      <c r="AL142" s="509"/>
      <c r="AM142" s="509"/>
      <c r="AN142" s="509"/>
      <c r="AO142" s="509"/>
      <c r="AP142" s="509"/>
      <c r="AQ142" s="509"/>
      <c r="AR142" s="509"/>
      <c r="AS142" s="509"/>
      <c r="AT142" s="509"/>
      <c r="AU142" s="509"/>
      <c r="AV142" s="509"/>
      <c r="AW142" s="509"/>
      <c r="AX142" s="509"/>
      <c r="AY142" s="509"/>
      <c r="AZ142" s="509"/>
      <c r="BA142" s="509"/>
      <c r="BB142" s="509"/>
      <c r="BC142" s="509"/>
      <c r="BD142" s="509"/>
      <c r="BE142" s="509"/>
      <c r="BF142" s="509"/>
      <c r="BG142" s="509"/>
      <c r="BH142" s="509"/>
      <c r="BI142" s="509"/>
      <c r="BJ142" s="509"/>
      <c r="BK142" s="509"/>
    </row>
    <row r="143" ht="22.5" customHeight="1">
      <c r="A143" s="268">
        <v>16.0</v>
      </c>
      <c r="B143" s="268">
        <v>2.0</v>
      </c>
      <c r="C143" s="268" t="s">
        <v>280</v>
      </c>
      <c r="D143" s="268"/>
      <c r="E143" s="268"/>
      <c r="F143" s="268"/>
      <c r="G143" s="723">
        <v>1.0</v>
      </c>
      <c r="H143" s="267" t="s">
        <v>6756</v>
      </c>
      <c r="I143" s="267" t="s">
        <v>6757</v>
      </c>
      <c r="J143" s="268" t="s">
        <v>5209</v>
      </c>
      <c r="K143" s="268" t="s">
        <v>6758</v>
      </c>
      <c r="L143" s="269">
        <v>42333.0</v>
      </c>
      <c r="M143" s="268" t="s">
        <v>338</v>
      </c>
      <c r="N143" s="268" t="s">
        <v>152</v>
      </c>
      <c r="O143" s="269">
        <v>45301.0</v>
      </c>
      <c r="P143" s="268" t="s">
        <v>115</v>
      </c>
      <c r="Q143" s="268" t="s">
        <v>266</v>
      </c>
      <c r="R143" s="268"/>
      <c r="S143" s="268"/>
      <c r="T143" s="466" t="s">
        <v>26</v>
      </c>
      <c r="U143" s="268" t="s">
        <v>21</v>
      </c>
      <c r="V143" s="268"/>
      <c r="W143" s="268"/>
      <c r="X143" s="268"/>
      <c r="Y143" s="173" t="s">
        <v>6759</v>
      </c>
      <c r="Z143" s="173" t="s">
        <v>6760</v>
      </c>
      <c r="AA143" s="173"/>
      <c r="AB143" s="173"/>
      <c r="AC143" s="268"/>
      <c r="AD143" s="268"/>
      <c r="AE143" s="268"/>
      <c r="AF143" s="268"/>
      <c r="AG143" s="509"/>
      <c r="AH143" s="509"/>
      <c r="AI143" s="509"/>
      <c r="AJ143" s="509"/>
      <c r="AK143" s="509"/>
      <c r="AL143" s="509"/>
      <c r="AM143" s="509"/>
      <c r="AN143" s="509"/>
      <c r="AO143" s="509"/>
      <c r="AP143" s="509"/>
      <c r="AQ143" s="509"/>
      <c r="AR143" s="509"/>
      <c r="AS143" s="509"/>
      <c r="AT143" s="509"/>
      <c r="AU143" s="509"/>
      <c r="AV143" s="509"/>
      <c r="AW143" s="509"/>
      <c r="AX143" s="509"/>
      <c r="AY143" s="509"/>
      <c r="AZ143" s="509"/>
      <c r="BA143" s="509"/>
      <c r="BB143" s="509"/>
      <c r="BC143" s="509"/>
      <c r="BD143" s="509"/>
      <c r="BE143" s="509"/>
      <c r="BF143" s="509"/>
      <c r="BG143" s="509"/>
      <c r="BH143" s="509"/>
      <c r="BI143" s="509"/>
      <c r="BJ143" s="509"/>
      <c r="BK143" s="509"/>
    </row>
    <row r="144" ht="22.5" customHeight="1">
      <c r="A144" s="268">
        <v>17.0</v>
      </c>
      <c r="B144" s="268">
        <v>2.0</v>
      </c>
      <c r="C144" s="268" t="s">
        <v>280</v>
      </c>
      <c r="D144" s="268"/>
      <c r="E144" s="268"/>
      <c r="F144" s="268"/>
      <c r="G144" s="723">
        <v>1.0</v>
      </c>
      <c r="H144" s="267" t="s">
        <v>6761</v>
      </c>
      <c r="I144" s="267" t="s">
        <v>6762</v>
      </c>
      <c r="J144" s="268" t="s">
        <v>6763</v>
      </c>
      <c r="K144" s="268" t="s">
        <v>6764</v>
      </c>
      <c r="L144" s="269">
        <v>42266.0</v>
      </c>
      <c r="M144" s="268" t="s">
        <v>338</v>
      </c>
      <c r="N144" s="268" t="s">
        <v>153</v>
      </c>
      <c r="O144" s="269">
        <v>44930.0</v>
      </c>
      <c r="P144" s="268" t="s">
        <v>115</v>
      </c>
      <c r="Q144" s="268" t="s">
        <v>266</v>
      </c>
      <c r="R144" s="268"/>
      <c r="S144" s="268"/>
      <c r="T144" s="882" t="s">
        <v>11</v>
      </c>
      <c r="U144" s="268" t="s">
        <v>15</v>
      </c>
      <c r="V144" s="268"/>
      <c r="W144" s="468"/>
      <c r="X144" s="268"/>
      <c r="Y144" s="173" t="s">
        <v>6765</v>
      </c>
      <c r="Z144" s="173" t="s">
        <v>6766</v>
      </c>
      <c r="AA144" s="173" t="s">
        <v>6767</v>
      </c>
      <c r="AB144" s="173"/>
      <c r="AC144" s="268"/>
      <c r="AD144" s="268"/>
      <c r="AE144" s="268"/>
      <c r="AF144" s="268"/>
      <c r="AG144" s="509"/>
      <c r="AH144" s="509"/>
      <c r="AI144" s="509"/>
      <c r="AJ144" s="509"/>
      <c r="AK144" s="509"/>
      <c r="AL144" s="509"/>
      <c r="AM144" s="509"/>
      <c r="AN144" s="509"/>
      <c r="AO144" s="509"/>
      <c r="AP144" s="509"/>
      <c r="AQ144" s="509"/>
      <c r="AR144" s="509"/>
      <c r="AS144" s="509"/>
      <c r="AT144" s="509"/>
      <c r="AU144" s="509"/>
      <c r="AV144" s="509"/>
      <c r="AW144" s="509"/>
      <c r="AX144" s="509"/>
      <c r="AY144" s="509"/>
      <c r="AZ144" s="509"/>
      <c r="BA144" s="509"/>
      <c r="BB144" s="509"/>
      <c r="BC144" s="509"/>
      <c r="BD144" s="509"/>
      <c r="BE144" s="509"/>
      <c r="BF144" s="509"/>
      <c r="BG144" s="509"/>
      <c r="BH144" s="509"/>
      <c r="BI144" s="509"/>
      <c r="BJ144" s="509"/>
      <c r="BK144" s="509"/>
    </row>
    <row r="145" ht="22.5" customHeight="1">
      <c r="A145" s="268">
        <v>18.0</v>
      </c>
      <c r="B145" s="268">
        <v>2.0</v>
      </c>
      <c r="C145" s="268" t="s">
        <v>280</v>
      </c>
      <c r="D145" s="268"/>
      <c r="E145" s="268"/>
      <c r="F145" s="268"/>
      <c r="G145" s="723">
        <v>1.0</v>
      </c>
      <c r="H145" s="267" t="s">
        <v>6768</v>
      </c>
      <c r="I145" s="267" t="s">
        <v>6769</v>
      </c>
      <c r="J145" s="468" t="s">
        <v>2288</v>
      </c>
      <c r="K145" s="468" t="s">
        <v>6770</v>
      </c>
      <c r="L145" s="469">
        <v>42472.0</v>
      </c>
      <c r="M145" s="468" t="s">
        <v>338</v>
      </c>
      <c r="N145" s="510" t="s">
        <v>152</v>
      </c>
      <c r="O145" s="469">
        <v>44062.0</v>
      </c>
      <c r="P145" s="468" t="s">
        <v>125</v>
      </c>
      <c r="Q145" s="268" t="s">
        <v>266</v>
      </c>
      <c r="R145" s="268"/>
      <c r="S145" s="268"/>
      <c r="T145" s="268" t="s">
        <v>11</v>
      </c>
      <c r="U145" s="268" t="s">
        <v>10</v>
      </c>
      <c r="V145" s="268"/>
      <c r="W145" s="468" t="s">
        <v>5867</v>
      </c>
      <c r="X145" s="268" t="s">
        <v>5816</v>
      </c>
      <c r="Y145" s="173" t="s">
        <v>6771</v>
      </c>
      <c r="Z145" s="173" t="s">
        <v>6772</v>
      </c>
      <c r="AA145" s="173" t="s">
        <v>6773</v>
      </c>
      <c r="AB145" s="173" t="s">
        <v>6774</v>
      </c>
      <c r="AC145" s="268" t="s">
        <v>6775</v>
      </c>
      <c r="AD145" s="268"/>
      <c r="AE145" s="268"/>
      <c r="AF145" s="268"/>
      <c r="AG145" s="509"/>
      <c r="AH145" s="509"/>
      <c r="AI145" s="509"/>
      <c r="AJ145" s="509"/>
      <c r="AK145" s="509"/>
      <c r="AL145" s="509"/>
      <c r="AM145" s="509"/>
      <c r="AN145" s="509"/>
      <c r="AO145" s="509"/>
      <c r="AP145" s="509"/>
      <c r="AQ145" s="509"/>
      <c r="AR145" s="509"/>
      <c r="AS145" s="509"/>
      <c r="AT145" s="509"/>
      <c r="AU145" s="509"/>
      <c r="AV145" s="509"/>
      <c r="AW145" s="509"/>
      <c r="AX145" s="509"/>
      <c r="AY145" s="509"/>
      <c r="AZ145" s="509"/>
      <c r="BA145" s="509"/>
      <c r="BB145" s="509"/>
      <c r="BC145" s="509"/>
      <c r="BD145" s="509"/>
      <c r="BE145" s="509"/>
      <c r="BF145" s="509"/>
      <c r="BG145" s="509"/>
      <c r="BH145" s="509"/>
      <c r="BI145" s="509"/>
      <c r="BJ145" s="509"/>
      <c r="BK145" s="509"/>
    </row>
    <row r="146" ht="22.5" customHeight="1">
      <c r="A146" s="268">
        <v>19.0</v>
      </c>
      <c r="B146" s="268">
        <v>2.0</v>
      </c>
      <c r="C146" s="268" t="s">
        <v>280</v>
      </c>
      <c r="D146" s="268" t="s">
        <v>334</v>
      </c>
      <c r="E146" s="268"/>
      <c r="F146" s="268"/>
      <c r="G146" s="723">
        <v>1.0</v>
      </c>
      <c r="H146" s="267" t="s">
        <v>6776</v>
      </c>
      <c r="I146" s="267" t="s">
        <v>6777</v>
      </c>
      <c r="J146" s="468" t="s">
        <v>2176</v>
      </c>
      <c r="K146" s="468" t="s">
        <v>6778</v>
      </c>
      <c r="L146" s="469">
        <v>42429.0</v>
      </c>
      <c r="M146" s="468" t="s">
        <v>350</v>
      </c>
      <c r="N146" s="510" t="s">
        <v>152</v>
      </c>
      <c r="O146" s="469">
        <v>44426.0</v>
      </c>
      <c r="P146" s="468" t="s">
        <v>9</v>
      </c>
      <c r="Q146" s="268" t="s">
        <v>268</v>
      </c>
      <c r="R146" s="268"/>
      <c r="S146" s="268"/>
      <c r="T146" s="268" t="s">
        <v>11</v>
      </c>
      <c r="U146" s="268" t="s">
        <v>15</v>
      </c>
      <c r="V146" s="268"/>
      <c r="W146" s="468" t="s">
        <v>5802</v>
      </c>
      <c r="X146" s="268" t="s">
        <v>5803</v>
      </c>
      <c r="Y146" s="173" t="s">
        <v>6779</v>
      </c>
      <c r="Z146" s="173" t="s">
        <v>6780</v>
      </c>
      <c r="AA146" s="173" t="s">
        <v>6781</v>
      </c>
      <c r="AB146" s="173" t="s">
        <v>6782</v>
      </c>
      <c r="AC146" s="268"/>
      <c r="AD146" s="268"/>
      <c r="AE146" s="268"/>
      <c r="AF146" s="268"/>
      <c r="AG146" s="509"/>
      <c r="AH146" s="509"/>
      <c r="AI146" s="509"/>
      <c r="AJ146" s="509"/>
      <c r="AK146" s="509"/>
      <c r="AL146" s="509"/>
      <c r="AM146" s="509"/>
      <c r="AN146" s="509"/>
      <c r="AO146" s="509"/>
      <c r="AP146" s="509"/>
      <c r="AQ146" s="509"/>
      <c r="AR146" s="509"/>
      <c r="AS146" s="509"/>
      <c r="AT146" s="509"/>
      <c r="AU146" s="509"/>
      <c r="AV146" s="509"/>
      <c r="AW146" s="509"/>
      <c r="AX146" s="509"/>
      <c r="AY146" s="509"/>
      <c r="AZ146" s="509"/>
      <c r="BA146" s="509"/>
      <c r="BB146" s="509"/>
      <c r="BC146" s="509"/>
      <c r="BD146" s="509"/>
      <c r="BE146" s="509"/>
      <c r="BF146" s="509"/>
      <c r="BG146" s="509"/>
      <c r="BH146" s="509"/>
      <c r="BI146" s="509"/>
      <c r="BJ146" s="509"/>
      <c r="BK146" s="509"/>
    </row>
    <row r="147" ht="22.5" customHeight="1">
      <c r="A147" s="268">
        <v>20.0</v>
      </c>
      <c r="B147" s="268">
        <v>2.0</v>
      </c>
      <c r="C147" s="268" t="s">
        <v>280</v>
      </c>
      <c r="D147" s="268"/>
      <c r="E147" s="268"/>
      <c r="F147" s="268"/>
      <c r="G147" s="723">
        <v>1.0</v>
      </c>
      <c r="H147" s="267" t="s">
        <v>6783</v>
      </c>
      <c r="I147" s="267" t="s">
        <v>6784</v>
      </c>
      <c r="J147" s="468" t="s">
        <v>6581</v>
      </c>
      <c r="K147" s="468" t="s">
        <v>6785</v>
      </c>
      <c r="L147" s="469">
        <v>42459.0</v>
      </c>
      <c r="M147" s="468" t="s">
        <v>350</v>
      </c>
      <c r="N147" s="510" t="s">
        <v>151</v>
      </c>
      <c r="O147" s="469">
        <v>43482.0</v>
      </c>
      <c r="P147" s="468" t="s">
        <v>125</v>
      </c>
      <c r="Q147" s="268" t="s">
        <v>268</v>
      </c>
      <c r="R147" s="268"/>
      <c r="S147" s="268"/>
      <c r="T147" s="268" t="s">
        <v>11</v>
      </c>
      <c r="U147" s="268" t="s">
        <v>15</v>
      </c>
      <c r="V147" s="268"/>
      <c r="W147" s="468" t="s">
        <v>5791</v>
      </c>
      <c r="X147" s="268" t="s">
        <v>5816</v>
      </c>
      <c r="Y147" s="173" t="s">
        <v>6786</v>
      </c>
      <c r="Z147" s="173" t="s">
        <v>6787</v>
      </c>
      <c r="AA147" s="173" t="s">
        <v>6788</v>
      </c>
      <c r="AB147" s="173" t="s">
        <v>6789</v>
      </c>
      <c r="AC147" s="268" t="s">
        <v>6790</v>
      </c>
      <c r="AD147" s="268" t="s">
        <v>6791</v>
      </c>
      <c r="AE147" s="268"/>
      <c r="AF147" s="268"/>
      <c r="AG147" s="509"/>
      <c r="AH147" s="509"/>
      <c r="AI147" s="509"/>
      <c r="AJ147" s="509"/>
      <c r="AK147" s="509"/>
      <c r="AL147" s="509"/>
      <c r="AM147" s="509"/>
      <c r="AN147" s="509"/>
      <c r="AO147" s="509"/>
      <c r="AP147" s="509"/>
      <c r="AQ147" s="509"/>
      <c r="AR147" s="509"/>
      <c r="AS147" s="509"/>
      <c r="AT147" s="509"/>
      <c r="AU147" s="509"/>
      <c r="AV147" s="509"/>
      <c r="AW147" s="509"/>
      <c r="AX147" s="509"/>
      <c r="AY147" s="509"/>
      <c r="AZ147" s="509"/>
      <c r="BA147" s="509"/>
      <c r="BB147" s="509"/>
      <c r="BC147" s="509"/>
      <c r="BD147" s="509"/>
      <c r="BE147" s="509"/>
      <c r="BF147" s="509"/>
      <c r="BG147" s="509"/>
      <c r="BH147" s="509"/>
      <c r="BI147" s="509"/>
      <c r="BJ147" s="509"/>
      <c r="BK147" s="509"/>
    </row>
    <row r="148" ht="22.5" customHeight="1">
      <c r="A148" s="268">
        <v>21.0</v>
      </c>
      <c r="B148" s="268">
        <v>2.0</v>
      </c>
      <c r="C148" s="268" t="s">
        <v>280</v>
      </c>
      <c r="D148" s="268"/>
      <c r="E148" s="268"/>
      <c r="F148" s="268"/>
      <c r="G148" s="723">
        <v>1.0</v>
      </c>
      <c r="H148" s="267" t="s">
        <v>6792</v>
      </c>
      <c r="I148" s="267" t="s">
        <v>6793</v>
      </c>
      <c r="J148" s="468" t="s">
        <v>336</v>
      </c>
      <c r="K148" s="468" t="s">
        <v>6794</v>
      </c>
      <c r="L148" s="469">
        <v>42303.0</v>
      </c>
      <c r="M148" s="468" t="s">
        <v>350</v>
      </c>
      <c r="N148" s="510" t="s">
        <v>151</v>
      </c>
      <c r="O148" s="469">
        <v>43129.0</v>
      </c>
      <c r="P148" s="468" t="s">
        <v>25</v>
      </c>
      <c r="Q148" s="268" t="s">
        <v>268</v>
      </c>
      <c r="R148" s="268"/>
      <c r="S148" s="268"/>
      <c r="T148" s="268" t="s">
        <v>11</v>
      </c>
      <c r="U148" s="268" t="s">
        <v>21</v>
      </c>
      <c r="V148" s="268"/>
      <c r="W148" s="268" t="s">
        <v>6795</v>
      </c>
      <c r="X148" s="173" t="s">
        <v>6112</v>
      </c>
      <c r="Y148" s="178" t="s">
        <v>6796</v>
      </c>
      <c r="Z148" s="178" t="s">
        <v>6797</v>
      </c>
      <c r="AA148" s="173" t="s">
        <v>6798</v>
      </c>
      <c r="AB148" s="173" t="s">
        <v>6799</v>
      </c>
      <c r="AC148" s="268" t="s">
        <v>6800</v>
      </c>
      <c r="AD148" s="268" t="s">
        <v>6801</v>
      </c>
      <c r="AE148" s="268" t="s">
        <v>6802</v>
      </c>
      <c r="AF148" s="268"/>
      <c r="AG148" s="509"/>
      <c r="AH148" s="509"/>
      <c r="AI148" s="509"/>
      <c r="AJ148" s="509"/>
      <c r="AK148" s="509"/>
      <c r="AL148" s="509"/>
      <c r="AM148" s="509"/>
      <c r="AN148" s="509"/>
      <c r="AO148" s="509"/>
      <c r="AP148" s="509"/>
      <c r="AQ148" s="509"/>
      <c r="AR148" s="509"/>
      <c r="AS148" s="509"/>
      <c r="AT148" s="509"/>
      <c r="AU148" s="509"/>
      <c r="AV148" s="509"/>
      <c r="AW148" s="509"/>
      <c r="AX148" s="509"/>
      <c r="AY148" s="509"/>
      <c r="AZ148" s="509"/>
      <c r="BA148" s="509"/>
      <c r="BB148" s="509"/>
      <c r="BC148" s="509"/>
      <c r="BD148" s="509"/>
      <c r="BE148" s="509"/>
      <c r="BF148" s="509"/>
      <c r="BG148" s="509"/>
      <c r="BH148" s="509"/>
      <c r="BI148" s="509"/>
      <c r="BJ148" s="509"/>
      <c r="BK148" s="509"/>
    </row>
    <row r="149" ht="22.5" customHeight="1">
      <c r="A149" s="268">
        <v>22.0</v>
      </c>
      <c r="B149" s="268">
        <v>2.0</v>
      </c>
      <c r="C149" s="268" t="s">
        <v>280</v>
      </c>
      <c r="D149" s="268"/>
      <c r="E149" s="268"/>
      <c r="F149" s="268"/>
      <c r="G149" s="723">
        <v>1.0</v>
      </c>
      <c r="H149" s="267" t="s">
        <v>6803</v>
      </c>
      <c r="I149" s="267" t="s">
        <v>6804</v>
      </c>
      <c r="J149" s="468" t="s">
        <v>4975</v>
      </c>
      <c r="K149" s="468" t="s">
        <v>6805</v>
      </c>
      <c r="L149" s="469">
        <v>42356.0</v>
      </c>
      <c r="M149" s="468" t="s">
        <v>350</v>
      </c>
      <c r="N149" s="510" t="s">
        <v>151</v>
      </c>
      <c r="O149" s="469">
        <v>44426.0</v>
      </c>
      <c r="P149" s="468" t="s">
        <v>115</v>
      </c>
      <c r="Q149" s="268" t="s">
        <v>268</v>
      </c>
      <c r="R149" s="268"/>
      <c r="S149" s="268"/>
      <c r="T149" s="268" t="s">
        <v>11</v>
      </c>
      <c r="U149" s="268" t="s">
        <v>21</v>
      </c>
      <c r="V149" s="268"/>
      <c r="W149" s="268" t="s">
        <v>5990</v>
      </c>
      <c r="X149" s="173" t="s">
        <v>5990</v>
      </c>
      <c r="Y149" s="178" t="s">
        <v>6806</v>
      </c>
      <c r="Z149" s="178" t="s">
        <v>6807</v>
      </c>
      <c r="AA149" s="178" t="s">
        <v>6808</v>
      </c>
      <c r="AB149" s="510" t="s">
        <v>6809</v>
      </c>
      <c r="AC149" s="510"/>
      <c r="AD149" s="510"/>
      <c r="AE149" s="510"/>
      <c r="AF149" s="510"/>
      <c r="AG149" s="510"/>
      <c r="AH149" s="510"/>
      <c r="AI149" s="510"/>
      <c r="AJ149" s="510"/>
      <c r="AK149" s="510"/>
      <c r="AL149" s="510"/>
      <c r="AM149" s="510"/>
      <c r="AN149" s="510"/>
      <c r="AO149" s="510"/>
      <c r="AP149" s="510"/>
      <c r="AQ149" s="510"/>
      <c r="AR149" s="510"/>
      <c r="AS149" s="510"/>
      <c r="AT149" s="510"/>
      <c r="AU149" s="510"/>
      <c r="AV149" s="510"/>
      <c r="AW149" s="509"/>
      <c r="AX149" s="509"/>
      <c r="AY149" s="509"/>
      <c r="AZ149" s="509"/>
      <c r="BA149" s="509"/>
      <c r="BB149" s="509"/>
      <c r="BC149" s="509"/>
      <c r="BD149" s="509"/>
      <c r="BE149" s="509"/>
      <c r="BF149" s="509"/>
      <c r="BG149" s="509"/>
      <c r="BH149" s="509"/>
      <c r="BI149" s="509"/>
      <c r="BJ149" s="509"/>
      <c r="BK149" s="509"/>
    </row>
    <row r="150" ht="22.5" customHeight="1">
      <c r="A150" s="268">
        <v>23.0</v>
      </c>
      <c r="B150" s="268">
        <v>2.0</v>
      </c>
      <c r="C150" s="268" t="s">
        <v>280</v>
      </c>
      <c r="D150" s="268"/>
      <c r="E150" s="268"/>
      <c r="F150" s="268"/>
      <c r="G150" s="723">
        <v>1.0</v>
      </c>
      <c r="H150" s="267" t="s">
        <v>6810</v>
      </c>
      <c r="I150" s="267" t="s">
        <v>6811</v>
      </c>
      <c r="J150" s="468" t="s">
        <v>569</v>
      </c>
      <c r="K150" s="468" t="s">
        <v>6812</v>
      </c>
      <c r="L150" s="469">
        <v>42516.0</v>
      </c>
      <c r="M150" s="468" t="s">
        <v>350</v>
      </c>
      <c r="N150" s="510" t="s">
        <v>154</v>
      </c>
      <c r="O150" s="469">
        <v>44790.0</v>
      </c>
      <c r="P150" s="468" t="s">
        <v>115</v>
      </c>
      <c r="Q150" s="268" t="s">
        <v>268</v>
      </c>
      <c r="R150" s="268"/>
      <c r="S150" s="268"/>
      <c r="T150" s="268" t="s">
        <v>11</v>
      </c>
      <c r="U150" s="268" t="s">
        <v>21</v>
      </c>
      <c r="V150" s="268"/>
      <c r="W150" s="268"/>
      <c r="X150" s="173"/>
      <c r="Y150" s="178" t="s">
        <v>6813</v>
      </c>
      <c r="Z150" s="178" t="s">
        <v>6814</v>
      </c>
      <c r="AA150" s="178" t="s">
        <v>6815</v>
      </c>
      <c r="AB150" s="510"/>
      <c r="AC150" s="510"/>
      <c r="AD150" s="510"/>
      <c r="AE150" s="510"/>
      <c r="AF150" s="510"/>
      <c r="AG150" s="510"/>
      <c r="AH150" s="510"/>
      <c r="AI150" s="510"/>
      <c r="AJ150" s="510"/>
      <c r="AK150" s="510"/>
      <c r="AL150" s="510"/>
      <c r="AM150" s="510"/>
      <c r="AN150" s="510"/>
      <c r="AO150" s="510"/>
      <c r="AP150" s="510"/>
      <c r="AQ150" s="510"/>
      <c r="AR150" s="510"/>
      <c r="AS150" s="510"/>
      <c r="AT150" s="510"/>
      <c r="AU150" s="510"/>
      <c r="AV150" s="510"/>
      <c r="AW150" s="509"/>
      <c r="AX150" s="509"/>
      <c r="AY150" s="509"/>
      <c r="AZ150" s="509"/>
      <c r="BA150" s="509"/>
      <c r="BB150" s="509"/>
      <c r="BC150" s="509"/>
      <c r="BD150" s="509"/>
      <c r="BE150" s="509"/>
      <c r="BF150" s="509"/>
      <c r="BG150" s="509"/>
      <c r="BH150" s="509"/>
      <c r="BI150" s="509"/>
      <c r="BJ150" s="509"/>
      <c r="BK150" s="509"/>
    </row>
    <row r="151" ht="14.25" customHeight="1">
      <c r="A151" s="352">
        <v>24.0</v>
      </c>
      <c r="B151" s="268">
        <v>2.0</v>
      </c>
      <c r="C151" s="268" t="s">
        <v>280</v>
      </c>
      <c r="D151" s="352"/>
      <c r="E151" s="352"/>
      <c r="F151" s="352"/>
      <c r="G151" s="729">
        <v>1.0</v>
      </c>
      <c r="H151" s="618" t="s">
        <v>6816</v>
      </c>
      <c r="I151" s="618" t="s">
        <v>6817</v>
      </c>
      <c r="J151" s="497" t="s">
        <v>6182</v>
      </c>
      <c r="K151" s="497" t="s">
        <v>6818</v>
      </c>
      <c r="L151" s="498">
        <v>42383.0</v>
      </c>
      <c r="M151" s="497" t="s">
        <v>350</v>
      </c>
      <c r="N151" s="502"/>
      <c r="O151" s="498">
        <v>45883.0</v>
      </c>
      <c r="P151" s="497" t="s">
        <v>42</v>
      </c>
      <c r="Q151" s="352" t="s">
        <v>345</v>
      </c>
      <c r="R151" s="352" t="s">
        <v>6819</v>
      </c>
      <c r="S151" s="352"/>
      <c r="T151" s="352" t="s">
        <v>26</v>
      </c>
      <c r="U151" s="352" t="s">
        <v>21</v>
      </c>
      <c r="V151" s="352"/>
      <c r="W151" s="352"/>
      <c r="X151" s="183"/>
      <c r="Y151" s="188"/>
      <c r="Z151" s="188"/>
      <c r="AA151" s="188"/>
      <c r="AB151" s="502"/>
      <c r="AC151" s="502"/>
      <c r="AD151" s="502"/>
      <c r="AE151" s="502"/>
      <c r="AF151" s="502"/>
      <c r="AG151" s="502"/>
      <c r="AH151" s="502"/>
      <c r="AI151" s="502"/>
      <c r="AJ151" s="502"/>
      <c r="AK151" s="502"/>
      <c r="AL151" s="502"/>
      <c r="AM151" s="502"/>
      <c r="AN151" s="502"/>
      <c r="AO151" s="502"/>
      <c r="AP151" s="502"/>
      <c r="AQ151" s="502"/>
      <c r="AR151" s="502"/>
      <c r="AS151" s="502"/>
      <c r="AT151" s="502"/>
      <c r="AU151" s="502"/>
      <c r="AV151" s="502"/>
      <c r="AW151" s="521"/>
      <c r="AX151" s="521"/>
      <c r="AY151" s="521"/>
      <c r="AZ151" s="521"/>
      <c r="BA151" s="521"/>
      <c r="BB151" s="521"/>
      <c r="BC151" s="521"/>
      <c r="BD151" s="521"/>
      <c r="BE151" s="521"/>
      <c r="BF151" s="521"/>
      <c r="BG151" s="521"/>
      <c r="BH151" s="521"/>
      <c r="BI151" s="521"/>
      <c r="BJ151" s="521"/>
      <c r="BK151" s="521"/>
    </row>
    <row r="152" ht="14.25" customHeight="1">
      <c r="A152" s="875" t="s">
        <v>6820</v>
      </c>
      <c r="B152" s="25"/>
      <c r="C152" s="25"/>
      <c r="D152" s="25"/>
      <c r="E152" s="25"/>
      <c r="F152" s="25"/>
      <c r="G152" s="25"/>
      <c r="H152" s="25"/>
      <c r="I152" s="25"/>
      <c r="J152" s="25"/>
      <c r="K152" s="26"/>
      <c r="L152" s="876"/>
      <c r="M152" s="877"/>
      <c r="N152" s="877"/>
      <c r="O152" s="876"/>
      <c r="P152" s="877"/>
      <c r="Q152" s="877"/>
      <c r="R152" s="877"/>
      <c r="S152" s="877"/>
      <c r="T152" s="877"/>
      <c r="U152" s="877"/>
      <c r="V152" s="878"/>
      <c r="W152" s="878"/>
      <c r="X152" s="878"/>
      <c r="Y152" s="877"/>
      <c r="Z152" s="877"/>
      <c r="AA152" s="877"/>
      <c r="AB152" s="877"/>
      <c r="AC152" s="877"/>
      <c r="AD152" s="877"/>
      <c r="AE152" s="877"/>
      <c r="AF152" s="877"/>
      <c r="AG152" s="528"/>
      <c r="AH152" s="528"/>
      <c r="AI152" s="528"/>
      <c r="AJ152" s="528"/>
      <c r="AK152" s="528"/>
      <c r="AL152" s="528"/>
      <c r="AM152" s="528"/>
      <c r="AN152" s="528"/>
      <c r="AO152" s="528"/>
      <c r="AP152" s="528"/>
      <c r="AQ152" s="528"/>
      <c r="AR152" s="528"/>
      <c r="AS152" s="528"/>
      <c r="AT152" s="528"/>
      <c r="AU152" s="528"/>
      <c r="AV152" s="528"/>
      <c r="AW152" s="528"/>
      <c r="AX152" s="528"/>
      <c r="AY152" s="528"/>
      <c r="AZ152" s="528"/>
      <c r="BA152" s="528"/>
      <c r="BB152" s="528"/>
      <c r="BC152" s="528"/>
      <c r="BD152" s="528"/>
      <c r="BE152" s="528"/>
      <c r="BF152" s="528"/>
      <c r="BG152" s="528"/>
      <c r="BH152" s="528"/>
      <c r="BI152" s="528"/>
      <c r="BJ152" s="528"/>
      <c r="BK152" s="528"/>
    </row>
    <row r="153" ht="22.5" customHeight="1">
      <c r="A153" s="268">
        <v>1.0</v>
      </c>
      <c r="B153" s="268">
        <v>1.0</v>
      </c>
      <c r="C153" s="268" t="s">
        <v>282</v>
      </c>
      <c r="D153" s="268"/>
      <c r="E153" s="268"/>
      <c r="F153" s="268"/>
      <c r="G153" s="723">
        <v>1.0</v>
      </c>
      <c r="H153" s="267" t="s">
        <v>6821</v>
      </c>
      <c r="I153" s="267" t="s">
        <v>6822</v>
      </c>
      <c r="J153" s="268" t="s">
        <v>6823</v>
      </c>
      <c r="K153" s="268" t="s">
        <v>6824</v>
      </c>
      <c r="L153" s="269">
        <v>42608.0</v>
      </c>
      <c r="M153" s="268" t="s">
        <v>350</v>
      </c>
      <c r="N153" s="268" t="s">
        <v>151</v>
      </c>
      <c r="O153" s="269">
        <v>45519.0</v>
      </c>
      <c r="P153" s="268" t="s">
        <v>66</v>
      </c>
      <c r="Q153" s="268" t="s">
        <v>256</v>
      </c>
      <c r="R153" s="268"/>
      <c r="S153" s="268"/>
      <c r="T153" s="268" t="s">
        <v>11</v>
      </c>
      <c r="U153" s="268" t="s">
        <v>10</v>
      </c>
      <c r="V153" s="268"/>
      <c r="W153" s="268"/>
      <c r="X153" s="268"/>
      <c r="Y153" s="173" t="s">
        <v>6825</v>
      </c>
      <c r="Z153" s="173"/>
      <c r="AA153" s="173"/>
      <c r="AB153" s="173"/>
      <c r="AC153" s="268"/>
      <c r="AD153" s="268"/>
      <c r="AE153" s="268"/>
      <c r="AF153" s="268"/>
      <c r="AG153" s="509"/>
      <c r="AH153" s="509"/>
      <c r="AI153" s="509"/>
      <c r="AJ153" s="509"/>
      <c r="AK153" s="509"/>
      <c r="AL153" s="509"/>
      <c r="AM153" s="509"/>
      <c r="AN153" s="509"/>
      <c r="AO153" s="509"/>
      <c r="AP153" s="509"/>
      <c r="AQ153" s="509"/>
      <c r="AR153" s="509"/>
      <c r="AS153" s="509"/>
      <c r="AT153" s="509"/>
      <c r="AU153" s="509"/>
      <c r="AV153" s="509"/>
      <c r="AW153" s="509"/>
      <c r="AX153" s="509"/>
      <c r="AY153" s="509"/>
      <c r="AZ153" s="509"/>
      <c r="BA153" s="509"/>
      <c r="BB153" s="509"/>
      <c r="BC153" s="509"/>
      <c r="BD153" s="509"/>
      <c r="BE153" s="509"/>
      <c r="BF153" s="509"/>
      <c r="BG153" s="509"/>
      <c r="BH153" s="509"/>
      <c r="BI153" s="509"/>
      <c r="BJ153" s="509"/>
      <c r="BK153" s="509"/>
    </row>
    <row r="154" ht="22.5" customHeight="1">
      <c r="A154" s="268">
        <v>2.0</v>
      </c>
      <c r="B154" s="268">
        <v>1.0</v>
      </c>
      <c r="C154" s="268" t="s">
        <v>282</v>
      </c>
      <c r="D154" s="268"/>
      <c r="E154" s="268"/>
      <c r="F154" s="268"/>
      <c r="G154" s="723">
        <v>1.0</v>
      </c>
      <c r="H154" s="267" t="s">
        <v>6826</v>
      </c>
      <c r="I154" s="267" t="s">
        <v>6827</v>
      </c>
      <c r="J154" s="268" t="s">
        <v>6828</v>
      </c>
      <c r="K154" s="268" t="s">
        <v>6829</v>
      </c>
      <c r="L154" s="269">
        <v>42268.0</v>
      </c>
      <c r="M154" s="268" t="s">
        <v>350</v>
      </c>
      <c r="N154" s="268" t="s">
        <v>152</v>
      </c>
      <c r="O154" s="269">
        <v>45519.0</v>
      </c>
      <c r="P154" s="268" t="s">
        <v>76</v>
      </c>
      <c r="Q154" s="268" t="s">
        <v>256</v>
      </c>
      <c r="R154" s="268"/>
      <c r="S154" s="268"/>
      <c r="T154" s="466" t="s">
        <v>26</v>
      </c>
      <c r="U154" s="268"/>
      <c r="V154" s="268"/>
      <c r="W154" s="268"/>
      <c r="X154" s="268"/>
      <c r="Y154" s="173" t="s">
        <v>6830</v>
      </c>
      <c r="Z154" s="173"/>
      <c r="AA154" s="173"/>
      <c r="AB154" s="173"/>
      <c r="AC154" s="268"/>
      <c r="AD154" s="268"/>
      <c r="AE154" s="268"/>
      <c r="AF154" s="268"/>
      <c r="AG154" s="509"/>
      <c r="AH154" s="509"/>
      <c r="AI154" s="509"/>
      <c r="AJ154" s="509"/>
      <c r="AK154" s="509"/>
      <c r="AL154" s="509"/>
      <c r="AM154" s="509"/>
      <c r="AN154" s="509"/>
      <c r="AO154" s="509"/>
      <c r="AP154" s="509"/>
      <c r="AQ154" s="509"/>
      <c r="AR154" s="509"/>
      <c r="AS154" s="509"/>
      <c r="AT154" s="509"/>
      <c r="AU154" s="509"/>
      <c r="AV154" s="509"/>
      <c r="AW154" s="509"/>
      <c r="AX154" s="509"/>
      <c r="AY154" s="509"/>
      <c r="AZ154" s="509"/>
      <c r="BA154" s="509"/>
      <c r="BB154" s="509"/>
      <c r="BC154" s="509"/>
      <c r="BD154" s="509"/>
      <c r="BE154" s="509"/>
      <c r="BF154" s="509"/>
      <c r="BG154" s="509"/>
      <c r="BH154" s="509"/>
      <c r="BI154" s="509"/>
      <c r="BJ154" s="509"/>
      <c r="BK154" s="509"/>
    </row>
    <row r="155" ht="22.5" customHeight="1">
      <c r="A155" s="268">
        <v>3.0</v>
      </c>
      <c r="B155" s="268">
        <v>1.0</v>
      </c>
      <c r="C155" s="268" t="s">
        <v>282</v>
      </c>
      <c r="D155" s="268"/>
      <c r="E155" s="268"/>
      <c r="F155" s="268"/>
      <c r="G155" s="723">
        <v>1.0</v>
      </c>
      <c r="H155" s="267" t="s">
        <v>6831</v>
      </c>
      <c r="I155" s="267" t="s">
        <v>6832</v>
      </c>
      <c r="J155" s="268" t="s">
        <v>6833</v>
      </c>
      <c r="K155" s="268" t="s">
        <v>6834</v>
      </c>
      <c r="L155" s="269">
        <v>42463.0</v>
      </c>
      <c r="M155" s="268" t="s">
        <v>338</v>
      </c>
      <c r="N155" s="268" t="s">
        <v>153</v>
      </c>
      <c r="O155" s="269">
        <v>43698.0</v>
      </c>
      <c r="P155" s="268" t="s">
        <v>133</v>
      </c>
      <c r="Q155" s="268" t="s">
        <v>258</v>
      </c>
      <c r="R155" s="268"/>
      <c r="S155" s="268"/>
      <c r="T155" s="268" t="s">
        <v>11</v>
      </c>
      <c r="U155" s="268" t="s">
        <v>21</v>
      </c>
      <c r="V155" s="268"/>
      <c r="W155" s="268" t="s">
        <v>6835</v>
      </c>
      <c r="X155" s="268" t="s">
        <v>5867</v>
      </c>
      <c r="Y155" s="173" t="s">
        <v>6836</v>
      </c>
      <c r="Z155" s="173" t="s">
        <v>6837</v>
      </c>
      <c r="AA155" s="173" t="s">
        <v>6838</v>
      </c>
      <c r="AB155" s="173" t="s">
        <v>6839</v>
      </c>
      <c r="AC155" s="268" t="s">
        <v>6840</v>
      </c>
      <c r="AD155" s="268" t="s">
        <v>6841</v>
      </c>
      <c r="AE155" s="268" t="s">
        <v>6842</v>
      </c>
      <c r="AF155" s="268"/>
      <c r="AG155" s="509"/>
      <c r="AH155" s="509"/>
      <c r="AI155" s="509"/>
      <c r="AJ155" s="509"/>
      <c r="AK155" s="509"/>
      <c r="AL155" s="509"/>
      <c r="AM155" s="509"/>
      <c r="AN155" s="509"/>
      <c r="AO155" s="509"/>
      <c r="AP155" s="509"/>
      <c r="AQ155" s="509"/>
      <c r="AR155" s="509"/>
      <c r="AS155" s="509"/>
      <c r="AT155" s="509"/>
      <c r="AU155" s="509"/>
      <c r="AV155" s="509"/>
      <c r="AW155" s="509"/>
      <c r="AX155" s="509"/>
      <c r="AY155" s="509"/>
      <c r="AZ155" s="509"/>
      <c r="BA155" s="509"/>
      <c r="BB155" s="509"/>
      <c r="BC155" s="509"/>
      <c r="BD155" s="509"/>
      <c r="BE155" s="509"/>
      <c r="BF155" s="509"/>
      <c r="BG155" s="509"/>
      <c r="BH155" s="509"/>
      <c r="BI155" s="509"/>
      <c r="BJ155" s="509"/>
      <c r="BK155" s="509"/>
    </row>
    <row r="156" ht="22.5" customHeight="1">
      <c r="A156" s="268">
        <v>4.0</v>
      </c>
      <c r="B156" s="268">
        <v>1.0</v>
      </c>
      <c r="C156" s="268" t="s">
        <v>282</v>
      </c>
      <c r="D156" s="268"/>
      <c r="E156" s="268"/>
      <c r="F156" s="268"/>
      <c r="G156" s="723">
        <v>1.0</v>
      </c>
      <c r="H156" s="267" t="s">
        <v>6843</v>
      </c>
      <c r="I156" s="267" t="s">
        <v>6844</v>
      </c>
      <c r="J156" s="268" t="s">
        <v>836</v>
      </c>
      <c r="K156" s="268" t="s">
        <v>6845</v>
      </c>
      <c r="L156" s="269">
        <v>42267.0</v>
      </c>
      <c r="M156" s="268" t="s">
        <v>338</v>
      </c>
      <c r="N156" s="268" t="s">
        <v>153</v>
      </c>
      <c r="O156" s="269">
        <v>44081.0</v>
      </c>
      <c r="P156" s="268" t="s">
        <v>42</v>
      </c>
      <c r="Q156" s="268" t="s">
        <v>258</v>
      </c>
      <c r="R156" s="268"/>
      <c r="S156" s="268"/>
      <c r="T156" s="882" t="s">
        <v>11</v>
      </c>
      <c r="U156" s="268" t="s">
        <v>21</v>
      </c>
      <c r="V156" s="268"/>
      <c r="W156" s="468" t="s">
        <v>5816</v>
      </c>
      <c r="X156" s="268" t="s">
        <v>5990</v>
      </c>
      <c r="Y156" s="173" t="s">
        <v>6846</v>
      </c>
      <c r="Z156" s="173" t="s">
        <v>6847</v>
      </c>
      <c r="AA156" s="173" t="s">
        <v>6848</v>
      </c>
      <c r="AB156" s="173" t="s">
        <v>6849</v>
      </c>
      <c r="AC156" s="268" t="s">
        <v>6850</v>
      </c>
      <c r="AD156" s="268"/>
      <c r="AE156" s="268"/>
      <c r="AF156" s="268"/>
      <c r="AG156" s="509"/>
      <c r="AH156" s="509"/>
      <c r="AI156" s="509"/>
      <c r="AJ156" s="509"/>
      <c r="AK156" s="509"/>
      <c r="AL156" s="509"/>
      <c r="AM156" s="509"/>
      <c r="AN156" s="509"/>
      <c r="AO156" s="509"/>
      <c r="AP156" s="509"/>
      <c r="AQ156" s="509"/>
      <c r="AR156" s="509"/>
      <c r="AS156" s="509"/>
      <c r="AT156" s="509"/>
      <c r="AU156" s="509"/>
      <c r="AV156" s="509"/>
      <c r="AW156" s="509"/>
      <c r="AX156" s="509"/>
      <c r="AY156" s="509"/>
      <c r="AZ156" s="509"/>
      <c r="BA156" s="509"/>
      <c r="BB156" s="509"/>
      <c r="BC156" s="509"/>
      <c r="BD156" s="509"/>
      <c r="BE156" s="509"/>
      <c r="BF156" s="509"/>
      <c r="BG156" s="509"/>
      <c r="BH156" s="509"/>
      <c r="BI156" s="509"/>
      <c r="BJ156" s="509"/>
      <c r="BK156" s="509"/>
    </row>
    <row r="157" ht="22.5" customHeight="1">
      <c r="A157" s="268">
        <v>5.0</v>
      </c>
      <c r="B157" s="268">
        <v>1.0</v>
      </c>
      <c r="C157" s="268" t="s">
        <v>282</v>
      </c>
      <c r="D157" s="268"/>
      <c r="E157" s="268"/>
      <c r="F157" s="268"/>
      <c r="G157" s="723">
        <v>1.0</v>
      </c>
      <c r="H157" s="267" t="s">
        <v>6851</v>
      </c>
      <c r="I157" s="267" t="s">
        <v>6852</v>
      </c>
      <c r="J157" s="268" t="s">
        <v>390</v>
      </c>
      <c r="K157" s="268" t="s">
        <v>6853</v>
      </c>
      <c r="L157" s="269">
        <v>42606.0</v>
      </c>
      <c r="M157" s="268" t="s">
        <v>350</v>
      </c>
      <c r="N157" s="268" t="s">
        <v>154</v>
      </c>
      <c r="O157" s="269">
        <v>45155.0</v>
      </c>
      <c r="P157" s="268" t="s">
        <v>42</v>
      </c>
      <c r="Q157" s="268" t="s">
        <v>258</v>
      </c>
      <c r="R157" s="268"/>
      <c r="S157" s="268"/>
      <c r="T157" s="546" t="s">
        <v>11</v>
      </c>
      <c r="U157" s="268" t="s">
        <v>21</v>
      </c>
      <c r="V157" s="268"/>
      <c r="W157" s="268"/>
      <c r="X157" s="268"/>
      <c r="Y157" s="173" t="s">
        <v>6854</v>
      </c>
      <c r="Z157" s="173" t="s">
        <v>6855</v>
      </c>
      <c r="AA157" s="173"/>
      <c r="AB157" s="173"/>
      <c r="AC157" s="268"/>
      <c r="AD157" s="268"/>
      <c r="AE157" s="268"/>
      <c r="AF157" s="268"/>
      <c r="AG157" s="509"/>
      <c r="AH157" s="509"/>
      <c r="AI157" s="509"/>
      <c r="AJ157" s="509"/>
      <c r="AK157" s="509"/>
      <c r="AL157" s="509"/>
      <c r="AM157" s="509"/>
      <c r="AN157" s="509"/>
      <c r="AO157" s="509"/>
      <c r="AP157" s="509"/>
      <c r="AQ157" s="509"/>
      <c r="AR157" s="509"/>
      <c r="AS157" s="509"/>
      <c r="AT157" s="509"/>
      <c r="AU157" s="509"/>
      <c r="AV157" s="509"/>
      <c r="AW157" s="509"/>
      <c r="AX157" s="509"/>
      <c r="AY157" s="509"/>
      <c r="AZ157" s="509"/>
      <c r="BA157" s="509"/>
      <c r="BB157" s="509"/>
      <c r="BC157" s="509"/>
      <c r="BD157" s="509"/>
      <c r="BE157" s="509"/>
      <c r="BF157" s="509"/>
      <c r="BG157" s="509"/>
      <c r="BH157" s="509"/>
      <c r="BI157" s="509"/>
      <c r="BJ157" s="509"/>
      <c r="BK157" s="509"/>
    </row>
    <row r="158" ht="22.5" customHeight="1">
      <c r="A158" s="268">
        <v>6.0</v>
      </c>
      <c r="B158" s="268">
        <v>1.0</v>
      </c>
      <c r="C158" s="268" t="s">
        <v>282</v>
      </c>
      <c r="D158" s="268"/>
      <c r="E158" s="268"/>
      <c r="F158" s="268"/>
      <c r="G158" s="723">
        <v>1.0</v>
      </c>
      <c r="H158" s="267" t="s">
        <v>6856</v>
      </c>
      <c r="I158" s="267" t="s">
        <v>6857</v>
      </c>
      <c r="J158" s="268" t="s">
        <v>6858</v>
      </c>
      <c r="K158" s="268" t="s">
        <v>5999</v>
      </c>
      <c r="L158" s="269">
        <v>42434.0</v>
      </c>
      <c r="M158" s="268" t="s">
        <v>350</v>
      </c>
      <c r="N158" s="268" t="s">
        <v>154</v>
      </c>
      <c r="O158" s="269">
        <v>45176.0</v>
      </c>
      <c r="P158" s="268" t="s">
        <v>9</v>
      </c>
      <c r="Q158" s="268" t="s">
        <v>258</v>
      </c>
      <c r="R158" s="268" t="s">
        <v>6859</v>
      </c>
      <c r="S158" s="268"/>
      <c r="T158" s="268" t="s">
        <v>11</v>
      </c>
      <c r="U158" s="268" t="s">
        <v>10</v>
      </c>
      <c r="V158" s="268"/>
      <c r="W158" s="268"/>
      <c r="X158" s="268"/>
      <c r="Y158" s="173" t="s">
        <v>6860</v>
      </c>
      <c r="Z158" s="173" t="s">
        <v>6861</v>
      </c>
      <c r="AA158" s="173"/>
      <c r="AB158" s="173"/>
      <c r="AC158" s="268"/>
      <c r="AD158" s="268"/>
      <c r="AE158" s="268"/>
      <c r="AF158" s="268"/>
      <c r="AG158" s="509"/>
      <c r="AH158" s="509"/>
      <c r="AI158" s="509"/>
      <c r="AJ158" s="509"/>
      <c r="AK158" s="509"/>
      <c r="AL158" s="509"/>
      <c r="AM158" s="509"/>
      <c r="AN158" s="509"/>
      <c r="AO158" s="509"/>
      <c r="AP158" s="509"/>
      <c r="AQ158" s="509"/>
      <c r="AR158" s="509"/>
      <c r="AS158" s="509"/>
      <c r="AT158" s="509"/>
      <c r="AU158" s="509"/>
      <c r="AV158" s="509"/>
      <c r="AW158" s="509"/>
      <c r="AX158" s="509"/>
      <c r="AY158" s="509"/>
      <c r="AZ158" s="509"/>
      <c r="BA158" s="509"/>
      <c r="BB158" s="509"/>
      <c r="BC158" s="509"/>
      <c r="BD158" s="509"/>
      <c r="BE158" s="509"/>
      <c r="BF158" s="509"/>
      <c r="BG158" s="509"/>
      <c r="BH158" s="509"/>
      <c r="BI158" s="509"/>
      <c r="BJ158" s="509"/>
      <c r="BK158" s="509"/>
    </row>
    <row r="159" ht="22.5" customHeight="1">
      <c r="A159" s="268">
        <v>7.0</v>
      </c>
      <c r="B159" s="268">
        <v>1.0</v>
      </c>
      <c r="C159" s="268" t="s">
        <v>282</v>
      </c>
      <c r="D159" s="268"/>
      <c r="E159" s="268"/>
      <c r="F159" s="268"/>
      <c r="G159" s="723">
        <v>1.0</v>
      </c>
      <c r="H159" s="267" t="s">
        <v>6862</v>
      </c>
      <c r="I159" s="267" t="s">
        <v>6863</v>
      </c>
      <c r="J159" s="268" t="s">
        <v>390</v>
      </c>
      <c r="K159" s="268" t="s">
        <v>6864</v>
      </c>
      <c r="L159" s="269">
        <v>42606.0</v>
      </c>
      <c r="M159" s="268" t="s">
        <v>338</v>
      </c>
      <c r="N159" s="268" t="s">
        <v>154</v>
      </c>
      <c r="O159" s="269">
        <v>43698.0</v>
      </c>
      <c r="P159" s="268" t="s">
        <v>42</v>
      </c>
      <c r="Q159" s="268" t="s">
        <v>260</v>
      </c>
      <c r="R159" s="268"/>
      <c r="S159" s="268"/>
      <c r="T159" s="268" t="s">
        <v>11</v>
      </c>
      <c r="U159" s="268" t="s">
        <v>21</v>
      </c>
      <c r="V159" s="268"/>
      <c r="W159" s="268" t="s">
        <v>5802</v>
      </c>
      <c r="X159" s="268" t="s">
        <v>5803</v>
      </c>
      <c r="Y159" s="173" t="s">
        <v>6865</v>
      </c>
      <c r="Z159" s="173" t="s">
        <v>6866</v>
      </c>
      <c r="AA159" s="173" t="s">
        <v>6867</v>
      </c>
      <c r="AB159" s="173" t="s">
        <v>6868</v>
      </c>
      <c r="AC159" s="268" t="s">
        <v>6869</v>
      </c>
      <c r="AD159" s="268" t="s">
        <v>6870</v>
      </c>
      <c r="AE159" s="268"/>
      <c r="AF159" s="268"/>
      <c r="AG159" s="509"/>
      <c r="AH159" s="509"/>
      <c r="AI159" s="509"/>
      <c r="AJ159" s="509"/>
      <c r="AK159" s="509"/>
      <c r="AL159" s="509"/>
      <c r="AM159" s="509"/>
      <c r="AN159" s="509"/>
      <c r="AO159" s="509"/>
      <c r="AP159" s="509"/>
      <c r="AQ159" s="509"/>
      <c r="AR159" s="509"/>
      <c r="AS159" s="509"/>
      <c r="AT159" s="509"/>
      <c r="AU159" s="509"/>
      <c r="AV159" s="509"/>
      <c r="AW159" s="509"/>
      <c r="AX159" s="509"/>
      <c r="AY159" s="509"/>
      <c r="AZ159" s="509"/>
      <c r="BA159" s="509"/>
      <c r="BB159" s="509"/>
      <c r="BC159" s="509"/>
      <c r="BD159" s="509"/>
      <c r="BE159" s="509"/>
      <c r="BF159" s="509"/>
      <c r="BG159" s="509"/>
      <c r="BH159" s="509"/>
      <c r="BI159" s="509"/>
      <c r="BJ159" s="509"/>
      <c r="BK159" s="509"/>
    </row>
    <row r="160" ht="22.5" customHeight="1">
      <c r="A160" s="268">
        <v>8.0</v>
      </c>
      <c r="B160" s="268">
        <v>1.0</v>
      </c>
      <c r="C160" s="268" t="s">
        <v>282</v>
      </c>
      <c r="D160" s="268"/>
      <c r="E160" s="268"/>
      <c r="F160" s="268"/>
      <c r="G160" s="723">
        <v>1.0</v>
      </c>
      <c r="H160" s="267" t="s">
        <v>6871</v>
      </c>
      <c r="I160" s="267" t="s">
        <v>6872</v>
      </c>
      <c r="J160" s="268" t="s">
        <v>6873</v>
      </c>
      <c r="K160" s="268" t="s">
        <v>6874</v>
      </c>
      <c r="L160" s="269">
        <v>42407.0</v>
      </c>
      <c r="M160" s="268" t="s">
        <v>338</v>
      </c>
      <c r="N160" s="268" t="s">
        <v>151</v>
      </c>
      <c r="O160" s="269">
        <v>44690.0</v>
      </c>
      <c r="P160" s="268" t="s">
        <v>66</v>
      </c>
      <c r="Q160" s="268" t="s">
        <v>260</v>
      </c>
      <c r="R160" s="268"/>
      <c r="S160" s="268"/>
      <c r="T160" s="268" t="s">
        <v>11</v>
      </c>
      <c r="U160" s="268" t="s">
        <v>21</v>
      </c>
      <c r="V160" s="268"/>
      <c r="W160" s="268" t="s">
        <v>5782</v>
      </c>
      <c r="X160" s="268" t="s">
        <v>5782</v>
      </c>
      <c r="Y160" s="173" t="s">
        <v>6875</v>
      </c>
      <c r="Z160" s="173" t="s">
        <v>6876</v>
      </c>
      <c r="AA160" s="173" t="s">
        <v>6877</v>
      </c>
      <c r="AB160" s="173" t="s">
        <v>6878</v>
      </c>
      <c r="AC160" s="268"/>
      <c r="AD160" s="268"/>
      <c r="AE160" s="268"/>
      <c r="AF160" s="268"/>
      <c r="AG160" s="509"/>
      <c r="AH160" s="509"/>
      <c r="AI160" s="509"/>
      <c r="AJ160" s="509"/>
      <c r="AK160" s="509"/>
      <c r="AL160" s="509"/>
      <c r="AM160" s="509"/>
      <c r="AN160" s="509"/>
      <c r="AO160" s="509"/>
      <c r="AP160" s="509"/>
      <c r="AQ160" s="509"/>
      <c r="AR160" s="509"/>
      <c r="AS160" s="509"/>
      <c r="AT160" s="509"/>
      <c r="AU160" s="509"/>
      <c r="AV160" s="509"/>
      <c r="AW160" s="509"/>
      <c r="AX160" s="509"/>
      <c r="AY160" s="509"/>
      <c r="AZ160" s="509"/>
      <c r="BA160" s="509"/>
      <c r="BB160" s="509"/>
      <c r="BC160" s="509"/>
      <c r="BD160" s="509"/>
      <c r="BE160" s="509"/>
      <c r="BF160" s="509"/>
      <c r="BG160" s="509"/>
      <c r="BH160" s="509"/>
      <c r="BI160" s="509"/>
      <c r="BJ160" s="509"/>
      <c r="BK160" s="509"/>
    </row>
    <row r="161" ht="22.5" customHeight="1">
      <c r="A161" s="268">
        <v>9.0</v>
      </c>
      <c r="B161" s="268">
        <v>1.0</v>
      </c>
      <c r="C161" s="268" t="s">
        <v>282</v>
      </c>
      <c r="D161" s="268"/>
      <c r="E161" s="268"/>
      <c r="F161" s="268"/>
      <c r="G161" s="723">
        <v>1.0</v>
      </c>
      <c r="H161" s="267" t="s">
        <v>6879</v>
      </c>
      <c r="I161" s="267" t="s">
        <v>6880</v>
      </c>
      <c r="J161" s="268" t="s">
        <v>6881</v>
      </c>
      <c r="K161" s="268" t="s">
        <v>6882</v>
      </c>
      <c r="L161" s="269">
        <v>42311.0</v>
      </c>
      <c r="M161" s="268" t="s">
        <v>350</v>
      </c>
      <c r="N161" s="268" t="s">
        <v>151</v>
      </c>
      <c r="O161" s="269">
        <v>44426.0</v>
      </c>
      <c r="P161" s="268" t="s">
        <v>37</v>
      </c>
      <c r="Q161" s="268" t="s">
        <v>260</v>
      </c>
      <c r="R161" s="268"/>
      <c r="S161" s="268"/>
      <c r="T161" s="268" t="s">
        <v>11</v>
      </c>
      <c r="U161" s="268" t="s">
        <v>10</v>
      </c>
      <c r="V161" s="268"/>
      <c r="W161" s="268" t="s">
        <v>5791</v>
      </c>
      <c r="X161" s="268" t="s">
        <v>5816</v>
      </c>
      <c r="Y161" s="173" t="s">
        <v>6883</v>
      </c>
      <c r="Z161" s="173" t="s">
        <v>6884</v>
      </c>
      <c r="AA161" s="173" t="s">
        <v>6885</v>
      </c>
      <c r="AB161" s="173" t="s">
        <v>6886</v>
      </c>
      <c r="AC161" s="268"/>
      <c r="AD161" s="268"/>
      <c r="AE161" s="268"/>
      <c r="AF161" s="268"/>
      <c r="AG161" s="509"/>
      <c r="AH161" s="509"/>
      <c r="AI161" s="509"/>
      <c r="AJ161" s="509"/>
      <c r="AK161" s="509"/>
      <c r="AL161" s="509"/>
      <c r="AM161" s="509"/>
      <c r="AN161" s="509"/>
      <c r="AO161" s="509"/>
      <c r="AP161" s="509"/>
      <c r="AQ161" s="509"/>
      <c r="AR161" s="509"/>
      <c r="AS161" s="509"/>
      <c r="AT161" s="509"/>
      <c r="AU161" s="509"/>
      <c r="AV161" s="509"/>
      <c r="AW161" s="509"/>
      <c r="AX161" s="509"/>
      <c r="AY161" s="509"/>
      <c r="AZ161" s="509"/>
      <c r="BA161" s="509"/>
      <c r="BB161" s="509"/>
      <c r="BC161" s="509"/>
      <c r="BD161" s="509"/>
      <c r="BE161" s="509"/>
      <c r="BF161" s="509"/>
      <c r="BG161" s="509"/>
      <c r="BH161" s="509"/>
      <c r="BI161" s="509"/>
      <c r="BJ161" s="509"/>
      <c r="BK161" s="509"/>
    </row>
    <row r="162" ht="22.5" customHeight="1">
      <c r="A162" s="268">
        <v>10.0</v>
      </c>
      <c r="B162" s="268">
        <v>1.0</v>
      </c>
      <c r="C162" s="268" t="s">
        <v>282</v>
      </c>
      <c r="D162" s="268"/>
      <c r="E162" s="268"/>
      <c r="F162" s="268"/>
      <c r="G162" s="723">
        <v>1.0</v>
      </c>
      <c r="H162" s="267" t="s">
        <v>6887</v>
      </c>
      <c r="I162" s="267" t="s">
        <v>6888</v>
      </c>
      <c r="J162" s="268" t="s">
        <v>3251</v>
      </c>
      <c r="K162" s="268" t="s">
        <v>6889</v>
      </c>
      <c r="L162" s="269">
        <v>42248.0</v>
      </c>
      <c r="M162" s="268" t="s">
        <v>350</v>
      </c>
      <c r="N162" s="268" t="s">
        <v>153</v>
      </c>
      <c r="O162" s="269">
        <v>45519.0</v>
      </c>
      <c r="P162" s="268" t="s">
        <v>115</v>
      </c>
      <c r="Q162" s="268" t="s">
        <v>260</v>
      </c>
      <c r="R162" s="268"/>
      <c r="S162" s="268"/>
      <c r="T162" s="882" t="s">
        <v>11</v>
      </c>
      <c r="U162" s="268" t="s">
        <v>21</v>
      </c>
      <c r="V162" s="268"/>
      <c r="W162" s="468"/>
      <c r="X162" s="268"/>
      <c r="Y162" s="173" t="s">
        <v>6890</v>
      </c>
      <c r="Z162" s="173"/>
      <c r="AA162" s="173"/>
      <c r="AB162" s="173"/>
      <c r="AC162" s="268"/>
      <c r="AD162" s="268"/>
      <c r="AE162" s="268"/>
      <c r="AF162" s="268"/>
      <c r="AG162" s="509"/>
      <c r="AH162" s="509"/>
      <c r="AI162" s="509"/>
      <c r="AJ162" s="509"/>
      <c r="AK162" s="509"/>
      <c r="AL162" s="509"/>
      <c r="AM162" s="509"/>
      <c r="AN162" s="509"/>
      <c r="AO162" s="509"/>
      <c r="AP162" s="509"/>
      <c r="AQ162" s="509"/>
      <c r="AR162" s="509"/>
      <c r="AS162" s="509"/>
      <c r="AT162" s="509"/>
      <c r="AU162" s="509"/>
      <c r="AV162" s="509"/>
      <c r="AW162" s="509"/>
      <c r="AX162" s="509"/>
      <c r="AY162" s="509"/>
      <c r="AZ162" s="509"/>
      <c r="BA162" s="509"/>
      <c r="BB162" s="509"/>
      <c r="BC162" s="509"/>
      <c r="BD162" s="509"/>
      <c r="BE162" s="509"/>
      <c r="BF162" s="509"/>
      <c r="BG162" s="509"/>
      <c r="BH162" s="509"/>
      <c r="BI162" s="509"/>
      <c r="BJ162" s="509"/>
      <c r="BK162" s="509"/>
    </row>
    <row r="163" ht="22.5" customHeight="1">
      <c r="A163" s="268">
        <v>11.0</v>
      </c>
      <c r="B163" s="268">
        <v>1.0</v>
      </c>
      <c r="C163" s="268" t="s">
        <v>282</v>
      </c>
      <c r="D163" s="268"/>
      <c r="E163" s="268"/>
      <c r="F163" s="268"/>
      <c r="G163" s="723">
        <v>1.0</v>
      </c>
      <c r="H163" s="267" t="s">
        <v>6891</v>
      </c>
      <c r="I163" s="267" t="s">
        <v>6892</v>
      </c>
      <c r="J163" s="268" t="s">
        <v>569</v>
      </c>
      <c r="K163" s="268" t="s">
        <v>6893</v>
      </c>
      <c r="L163" s="269">
        <v>42508.0</v>
      </c>
      <c r="M163" s="268" t="s">
        <v>350</v>
      </c>
      <c r="N163" s="268" t="s">
        <v>153</v>
      </c>
      <c r="O163" s="269">
        <v>45026.0</v>
      </c>
      <c r="P163" s="268" t="s">
        <v>115</v>
      </c>
      <c r="Q163" s="268" t="s">
        <v>262</v>
      </c>
      <c r="R163" s="268"/>
      <c r="S163" s="268"/>
      <c r="T163" s="268" t="s">
        <v>11</v>
      </c>
      <c r="U163" s="268" t="s">
        <v>15</v>
      </c>
      <c r="V163" s="268"/>
      <c r="W163" s="268"/>
      <c r="X163" s="268"/>
      <c r="Y163" s="173" t="s">
        <v>6894</v>
      </c>
      <c r="Z163" s="173" t="s">
        <v>6895</v>
      </c>
      <c r="AA163" s="173" t="s">
        <v>6896</v>
      </c>
      <c r="AB163" s="173"/>
      <c r="AC163" s="268"/>
      <c r="AD163" s="268"/>
      <c r="AE163" s="268"/>
      <c r="AF163" s="268"/>
      <c r="AG163" s="509"/>
      <c r="AH163" s="509"/>
      <c r="AI163" s="509"/>
      <c r="AJ163" s="509"/>
      <c r="AK163" s="509"/>
      <c r="AL163" s="509"/>
      <c r="AM163" s="509"/>
      <c r="AN163" s="509"/>
      <c r="AO163" s="509"/>
      <c r="AP163" s="509"/>
      <c r="AQ163" s="509"/>
      <c r="AR163" s="509"/>
      <c r="AS163" s="509"/>
      <c r="AT163" s="509"/>
      <c r="AU163" s="509"/>
      <c r="AV163" s="509"/>
      <c r="AW163" s="509"/>
      <c r="AX163" s="509"/>
      <c r="AY163" s="509"/>
      <c r="AZ163" s="509"/>
      <c r="BA163" s="509"/>
      <c r="BB163" s="509"/>
      <c r="BC163" s="509"/>
      <c r="BD163" s="509"/>
      <c r="BE163" s="509"/>
      <c r="BF163" s="509"/>
      <c r="BG163" s="509"/>
      <c r="BH163" s="509"/>
      <c r="BI163" s="509"/>
      <c r="BJ163" s="509"/>
      <c r="BK163" s="509"/>
    </row>
    <row r="164" ht="22.5" customHeight="1">
      <c r="A164" s="268">
        <v>12.0</v>
      </c>
      <c r="B164" s="268">
        <v>1.0</v>
      </c>
      <c r="C164" s="268" t="s">
        <v>282</v>
      </c>
      <c r="D164" s="268"/>
      <c r="E164" s="268"/>
      <c r="F164" s="268"/>
      <c r="G164" s="723">
        <v>1.0</v>
      </c>
      <c r="H164" s="267" t="s">
        <v>6897</v>
      </c>
      <c r="I164" s="267" t="s">
        <v>6898</v>
      </c>
      <c r="J164" s="268" t="s">
        <v>6899</v>
      </c>
      <c r="K164" s="268" t="s">
        <v>6900</v>
      </c>
      <c r="L164" s="269">
        <v>42443.0</v>
      </c>
      <c r="M164" s="268" t="s">
        <v>338</v>
      </c>
      <c r="N164" s="268" t="s">
        <v>153</v>
      </c>
      <c r="O164" s="269">
        <v>43334.0</v>
      </c>
      <c r="P164" s="268" t="s">
        <v>37</v>
      </c>
      <c r="Q164" s="268" t="s">
        <v>262</v>
      </c>
      <c r="R164" s="268" t="s">
        <v>561</v>
      </c>
      <c r="S164" s="268"/>
      <c r="T164" s="268" t="s">
        <v>11</v>
      </c>
      <c r="U164" s="268" t="s">
        <v>10</v>
      </c>
      <c r="V164" s="268"/>
      <c r="W164" s="268" t="s">
        <v>5802</v>
      </c>
      <c r="X164" s="268" t="s">
        <v>5803</v>
      </c>
      <c r="Y164" s="173" t="s">
        <v>6901</v>
      </c>
      <c r="Z164" s="173" t="s">
        <v>6902</v>
      </c>
      <c r="AA164" s="173" t="s">
        <v>6903</v>
      </c>
      <c r="AB164" s="173" t="s">
        <v>6904</v>
      </c>
      <c r="AC164" s="268" t="s">
        <v>6905</v>
      </c>
      <c r="AD164" s="268" t="s">
        <v>6906</v>
      </c>
      <c r="AE164" s="268" t="s">
        <v>6907</v>
      </c>
      <c r="AF164" s="268"/>
      <c r="AG164" s="509"/>
      <c r="AH164" s="509"/>
      <c r="AI164" s="509"/>
      <c r="AJ164" s="509"/>
      <c r="AK164" s="509"/>
      <c r="AL164" s="509"/>
      <c r="AM164" s="509"/>
      <c r="AN164" s="509"/>
      <c r="AO164" s="509"/>
      <c r="AP164" s="509"/>
      <c r="AQ164" s="509"/>
      <c r="AR164" s="509"/>
      <c r="AS164" s="509"/>
      <c r="AT164" s="509"/>
      <c r="AU164" s="509"/>
      <c r="AV164" s="509"/>
      <c r="AW164" s="509"/>
      <c r="AX164" s="509"/>
      <c r="AY164" s="509"/>
      <c r="AZ164" s="509"/>
      <c r="BA164" s="509"/>
      <c r="BB164" s="509"/>
      <c r="BC164" s="509"/>
      <c r="BD164" s="509"/>
      <c r="BE164" s="509"/>
      <c r="BF164" s="509"/>
      <c r="BG164" s="509"/>
      <c r="BH164" s="509"/>
      <c r="BI164" s="509"/>
      <c r="BJ164" s="509"/>
      <c r="BK164" s="509"/>
    </row>
    <row r="165" ht="22.5" customHeight="1">
      <c r="A165" s="268">
        <v>13.0</v>
      </c>
      <c r="B165" s="268">
        <v>1.0</v>
      </c>
      <c r="C165" s="268" t="s">
        <v>282</v>
      </c>
      <c r="D165" s="268"/>
      <c r="E165" s="268"/>
      <c r="F165" s="268"/>
      <c r="G165" s="723">
        <v>1.0</v>
      </c>
      <c r="H165" s="267" t="s">
        <v>6908</v>
      </c>
      <c r="I165" s="267" t="s">
        <v>6909</v>
      </c>
      <c r="J165" s="268" t="s">
        <v>460</v>
      </c>
      <c r="K165" s="268" t="s">
        <v>6910</v>
      </c>
      <c r="L165" s="269">
        <v>42422.0</v>
      </c>
      <c r="M165" s="268" t="s">
        <v>338</v>
      </c>
      <c r="N165" s="268" t="s">
        <v>151</v>
      </c>
      <c r="O165" s="269">
        <v>45155.0</v>
      </c>
      <c r="P165" s="268" t="s">
        <v>42</v>
      </c>
      <c r="Q165" s="268" t="s">
        <v>262</v>
      </c>
      <c r="R165" s="268"/>
      <c r="S165" s="268"/>
      <c r="T165" s="546" t="s">
        <v>11</v>
      </c>
      <c r="U165" s="268"/>
      <c r="V165" s="268"/>
      <c r="W165" s="268"/>
      <c r="X165" s="268"/>
      <c r="Y165" s="173" t="s">
        <v>6911</v>
      </c>
      <c r="Z165" s="173" t="s">
        <v>6912</v>
      </c>
      <c r="AA165" s="173"/>
      <c r="AB165" s="173"/>
      <c r="AC165" s="268"/>
      <c r="AD165" s="268"/>
      <c r="AE165" s="268"/>
      <c r="AF165" s="268"/>
      <c r="AG165" s="509"/>
      <c r="AH165" s="509"/>
      <c r="AI165" s="509"/>
      <c r="AJ165" s="509"/>
      <c r="AK165" s="509"/>
      <c r="AL165" s="509"/>
      <c r="AM165" s="509"/>
      <c r="AN165" s="509"/>
      <c r="AO165" s="509"/>
      <c r="AP165" s="509"/>
      <c r="AQ165" s="509"/>
      <c r="AR165" s="509"/>
      <c r="AS165" s="509"/>
      <c r="AT165" s="509"/>
      <c r="AU165" s="509"/>
      <c r="AV165" s="509"/>
      <c r="AW165" s="509"/>
      <c r="AX165" s="509"/>
      <c r="AY165" s="509"/>
      <c r="AZ165" s="509"/>
      <c r="BA165" s="509"/>
      <c r="BB165" s="509"/>
      <c r="BC165" s="509"/>
      <c r="BD165" s="509"/>
      <c r="BE165" s="509"/>
      <c r="BF165" s="509"/>
      <c r="BG165" s="509"/>
      <c r="BH165" s="509"/>
      <c r="BI165" s="509"/>
      <c r="BJ165" s="509"/>
      <c r="BK165" s="509"/>
    </row>
    <row r="166" ht="22.5" customHeight="1">
      <c r="A166" s="268">
        <v>14.0</v>
      </c>
      <c r="B166" s="268">
        <v>1.0</v>
      </c>
      <c r="C166" s="268" t="s">
        <v>282</v>
      </c>
      <c r="D166" s="268"/>
      <c r="E166" s="268"/>
      <c r="F166" s="268"/>
      <c r="G166" s="723">
        <v>1.0</v>
      </c>
      <c r="H166" s="267" t="s">
        <v>6913</v>
      </c>
      <c r="I166" s="267" t="s">
        <v>6914</v>
      </c>
      <c r="J166" s="268" t="s">
        <v>3461</v>
      </c>
      <c r="K166" s="268" t="s">
        <v>6915</v>
      </c>
      <c r="L166" s="269">
        <v>42261.0</v>
      </c>
      <c r="M166" s="268" t="s">
        <v>350</v>
      </c>
      <c r="N166" s="268" t="s">
        <v>151</v>
      </c>
      <c r="O166" s="269">
        <v>43222.0</v>
      </c>
      <c r="P166" s="268" t="s">
        <v>66</v>
      </c>
      <c r="Q166" s="268" t="s">
        <v>262</v>
      </c>
      <c r="R166" s="268" t="s">
        <v>6692</v>
      </c>
      <c r="S166" s="268"/>
      <c r="T166" s="268" t="s">
        <v>11</v>
      </c>
      <c r="U166" s="268" t="s">
        <v>10</v>
      </c>
      <c r="V166" s="268"/>
      <c r="W166" s="268"/>
      <c r="X166" s="268" t="s">
        <v>5947</v>
      </c>
      <c r="Y166" s="173" t="s">
        <v>6916</v>
      </c>
      <c r="Z166" s="173" t="s">
        <v>6917</v>
      </c>
      <c r="AA166" s="173" t="s">
        <v>6918</v>
      </c>
      <c r="AB166" s="173" t="s">
        <v>6919</v>
      </c>
      <c r="AC166" s="268" t="s">
        <v>6920</v>
      </c>
      <c r="AD166" s="268" t="s">
        <v>6921</v>
      </c>
      <c r="AE166" s="268" t="s">
        <v>6922</v>
      </c>
      <c r="AF166" s="268"/>
      <c r="AG166" s="509"/>
      <c r="AH166" s="509"/>
      <c r="AI166" s="509"/>
      <c r="AJ166" s="509"/>
      <c r="AK166" s="509"/>
      <c r="AL166" s="509"/>
      <c r="AM166" s="509"/>
      <c r="AN166" s="509"/>
      <c r="AO166" s="509"/>
      <c r="AP166" s="509"/>
      <c r="AQ166" s="509"/>
      <c r="AR166" s="509"/>
      <c r="AS166" s="509"/>
      <c r="AT166" s="509"/>
      <c r="AU166" s="509"/>
      <c r="AV166" s="509"/>
      <c r="AW166" s="509"/>
      <c r="AX166" s="509"/>
      <c r="AY166" s="509"/>
      <c r="AZ166" s="509"/>
      <c r="BA166" s="509"/>
      <c r="BB166" s="509"/>
      <c r="BC166" s="509"/>
      <c r="BD166" s="509"/>
      <c r="BE166" s="509"/>
      <c r="BF166" s="509"/>
      <c r="BG166" s="509"/>
      <c r="BH166" s="509"/>
      <c r="BI166" s="509"/>
      <c r="BJ166" s="509"/>
      <c r="BK166" s="509"/>
    </row>
    <row r="167" ht="22.5" customHeight="1">
      <c r="A167" s="268">
        <v>15.0</v>
      </c>
      <c r="B167" s="268">
        <v>1.0</v>
      </c>
      <c r="C167" s="268" t="s">
        <v>282</v>
      </c>
      <c r="D167" s="268"/>
      <c r="E167" s="268"/>
      <c r="F167" s="268" t="s">
        <v>334</v>
      </c>
      <c r="G167" s="723">
        <v>1.0</v>
      </c>
      <c r="H167" s="267" t="s">
        <v>6923</v>
      </c>
      <c r="I167" s="267" t="s">
        <v>6924</v>
      </c>
      <c r="J167" s="268" t="s">
        <v>1724</v>
      </c>
      <c r="K167" s="268" t="s">
        <v>6925</v>
      </c>
      <c r="L167" s="269">
        <v>42471.0</v>
      </c>
      <c r="M167" s="268" t="s">
        <v>338</v>
      </c>
      <c r="N167" s="268" t="s">
        <v>154</v>
      </c>
      <c r="O167" s="269">
        <v>43164.0</v>
      </c>
      <c r="P167" s="268" t="s">
        <v>37</v>
      </c>
      <c r="Q167" s="268" t="s">
        <v>266</v>
      </c>
      <c r="R167" s="268"/>
      <c r="S167" s="268"/>
      <c r="T167" s="268" t="s">
        <v>11</v>
      </c>
      <c r="U167" s="268" t="s">
        <v>10</v>
      </c>
      <c r="V167" s="268"/>
      <c r="W167" s="468" t="s">
        <v>6333</v>
      </c>
      <c r="X167" s="268" t="s">
        <v>6334</v>
      </c>
      <c r="Y167" s="173" t="s">
        <v>6926</v>
      </c>
      <c r="Z167" s="173" t="s">
        <v>6927</v>
      </c>
      <c r="AA167" s="173" t="s">
        <v>6928</v>
      </c>
      <c r="AB167" s="173" t="s">
        <v>6929</v>
      </c>
      <c r="AC167" s="268" t="s">
        <v>6930</v>
      </c>
      <c r="AD167" s="268" t="s">
        <v>6931</v>
      </c>
      <c r="AE167" s="268"/>
      <c r="AF167" s="268"/>
      <c r="AG167" s="509"/>
      <c r="AH167" s="509"/>
      <c r="AI167" s="509"/>
      <c r="AJ167" s="509"/>
      <c r="AK167" s="509"/>
      <c r="AL167" s="509"/>
      <c r="AM167" s="509"/>
      <c r="AN167" s="509"/>
      <c r="AO167" s="509"/>
      <c r="AP167" s="509"/>
      <c r="AQ167" s="509"/>
      <c r="AR167" s="509"/>
      <c r="AS167" s="509"/>
      <c r="AT167" s="509"/>
      <c r="AU167" s="509"/>
      <c r="AV167" s="509"/>
      <c r="AW167" s="509"/>
      <c r="AX167" s="509"/>
      <c r="AY167" s="509"/>
      <c r="AZ167" s="509"/>
      <c r="BA167" s="509"/>
      <c r="BB167" s="509"/>
      <c r="BC167" s="509"/>
      <c r="BD167" s="509"/>
      <c r="BE167" s="509"/>
      <c r="BF167" s="509"/>
      <c r="BG167" s="509"/>
      <c r="BH167" s="509"/>
      <c r="BI167" s="509"/>
      <c r="BJ167" s="509"/>
      <c r="BK167" s="509"/>
    </row>
    <row r="168" ht="22.5" customHeight="1">
      <c r="A168" s="268">
        <v>16.0</v>
      </c>
      <c r="B168" s="268">
        <v>1.0</v>
      </c>
      <c r="C168" s="268" t="s">
        <v>282</v>
      </c>
      <c r="D168" s="268"/>
      <c r="E168" s="268"/>
      <c r="F168" s="268"/>
      <c r="G168" s="723">
        <v>1.0</v>
      </c>
      <c r="H168" s="267" t="s">
        <v>6932</v>
      </c>
      <c r="I168" s="267" t="s">
        <v>6933</v>
      </c>
      <c r="J168" s="268" t="s">
        <v>361</v>
      </c>
      <c r="K168" s="268" t="s">
        <v>6934</v>
      </c>
      <c r="L168" s="269">
        <v>42598.0</v>
      </c>
      <c r="M168" s="268" t="s">
        <v>350</v>
      </c>
      <c r="N168" s="268" t="s">
        <v>151</v>
      </c>
      <c r="O168" s="269">
        <v>43698.0</v>
      </c>
      <c r="P168" s="268" t="s">
        <v>133</v>
      </c>
      <c r="Q168" s="268" t="s">
        <v>266</v>
      </c>
      <c r="R168" s="268"/>
      <c r="S168" s="268"/>
      <c r="T168" s="268" t="s">
        <v>26</v>
      </c>
      <c r="U168" s="268" t="s">
        <v>21</v>
      </c>
      <c r="V168" s="268" t="s">
        <v>334</v>
      </c>
      <c r="W168" s="468"/>
      <c r="X168" s="268" t="s">
        <v>5802</v>
      </c>
      <c r="Y168" s="173" t="s">
        <v>6935</v>
      </c>
      <c r="Z168" s="173" t="s">
        <v>6936</v>
      </c>
      <c r="AA168" s="173" t="s">
        <v>6937</v>
      </c>
      <c r="AB168" s="173" t="s">
        <v>6938</v>
      </c>
      <c r="AC168" s="268" t="s">
        <v>6939</v>
      </c>
      <c r="AD168" s="268" t="s">
        <v>6940</v>
      </c>
      <c r="AE168" s="268"/>
      <c r="AF168" s="268"/>
      <c r="AG168" s="509"/>
      <c r="AH168" s="509"/>
      <c r="AI168" s="509"/>
      <c r="AJ168" s="509"/>
      <c r="AK168" s="509"/>
      <c r="AL168" s="509"/>
      <c r="AM168" s="509"/>
      <c r="AN168" s="509"/>
      <c r="AO168" s="509"/>
      <c r="AP168" s="509"/>
      <c r="AQ168" s="509"/>
      <c r="AR168" s="509"/>
      <c r="AS168" s="509"/>
      <c r="AT168" s="509"/>
      <c r="AU168" s="509"/>
      <c r="AV168" s="509"/>
      <c r="AW168" s="509"/>
      <c r="AX168" s="509"/>
      <c r="AY168" s="509"/>
      <c r="AZ168" s="509"/>
      <c r="BA168" s="509"/>
      <c r="BB168" s="509"/>
      <c r="BC168" s="509"/>
      <c r="BD168" s="509"/>
      <c r="BE168" s="509"/>
      <c r="BF168" s="509"/>
      <c r="BG168" s="509"/>
      <c r="BH168" s="509"/>
      <c r="BI168" s="509"/>
      <c r="BJ168" s="509"/>
      <c r="BK168" s="509"/>
    </row>
    <row r="169" ht="22.5" customHeight="1">
      <c r="A169" s="268">
        <v>17.0</v>
      </c>
      <c r="B169" s="268">
        <v>1.0</v>
      </c>
      <c r="C169" s="268" t="s">
        <v>282</v>
      </c>
      <c r="D169" s="268"/>
      <c r="E169" s="268"/>
      <c r="F169" s="268"/>
      <c r="G169" s="723">
        <v>1.0</v>
      </c>
      <c r="H169" s="267" t="s">
        <v>6941</v>
      </c>
      <c r="I169" s="267" t="s">
        <v>6942</v>
      </c>
      <c r="J169" s="268" t="s">
        <v>6943</v>
      </c>
      <c r="K169" s="268" t="s">
        <v>6944</v>
      </c>
      <c r="L169" s="269">
        <v>42366.0</v>
      </c>
      <c r="M169" s="268" t="s">
        <v>350</v>
      </c>
      <c r="N169" s="268" t="s">
        <v>151</v>
      </c>
      <c r="O169" s="269">
        <v>43334.0</v>
      </c>
      <c r="P169" s="268" t="s">
        <v>133</v>
      </c>
      <c r="Q169" s="268" t="s">
        <v>266</v>
      </c>
      <c r="R169" s="268"/>
      <c r="S169" s="268"/>
      <c r="T169" s="268" t="s">
        <v>11</v>
      </c>
      <c r="U169" s="268" t="s">
        <v>21</v>
      </c>
      <c r="V169" s="268"/>
      <c r="W169" s="468"/>
      <c r="X169" s="268" t="s">
        <v>5803</v>
      </c>
      <c r="Y169" s="173" t="s">
        <v>6945</v>
      </c>
      <c r="Z169" s="173" t="s">
        <v>6946</v>
      </c>
      <c r="AA169" s="173" t="s">
        <v>6947</v>
      </c>
      <c r="AB169" s="173" t="s">
        <v>6948</v>
      </c>
      <c r="AC169" s="268" t="s">
        <v>6949</v>
      </c>
      <c r="AD169" s="268" t="s">
        <v>6950</v>
      </c>
      <c r="AE169" s="268" t="s">
        <v>6951</v>
      </c>
      <c r="AF169" s="268"/>
      <c r="AG169" s="509"/>
      <c r="AH169" s="509"/>
      <c r="AI169" s="509"/>
      <c r="AJ169" s="509"/>
      <c r="AK169" s="509"/>
      <c r="AL169" s="509"/>
      <c r="AM169" s="509"/>
      <c r="AN169" s="509"/>
      <c r="AO169" s="509"/>
      <c r="AP169" s="509"/>
      <c r="AQ169" s="509"/>
      <c r="AR169" s="509"/>
      <c r="AS169" s="509"/>
      <c r="AT169" s="509"/>
      <c r="AU169" s="509"/>
      <c r="AV169" s="509"/>
      <c r="AW169" s="509"/>
      <c r="AX169" s="509"/>
      <c r="AY169" s="509"/>
      <c r="AZ169" s="509"/>
      <c r="BA169" s="509"/>
      <c r="BB169" s="509"/>
      <c r="BC169" s="509"/>
      <c r="BD169" s="509"/>
      <c r="BE169" s="509"/>
      <c r="BF169" s="509"/>
      <c r="BG169" s="509"/>
      <c r="BH169" s="509"/>
      <c r="BI169" s="509"/>
      <c r="BJ169" s="509"/>
      <c r="BK169" s="509"/>
    </row>
    <row r="170" ht="22.5" customHeight="1">
      <c r="A170" s="268">
        <v>18.0</v>
      </c>
      <c r="B170" s="268">
        <v>1.0</v>
      </c>
      <c r="C170" s="268" t="s">
        <v>282</v>
      </c>
      <c r="D170" s="268"/>
      <c r="E170" s="268"/>
      <c r="F170" s="268"/>
      <c r="G170" s="723">
        <v>1.0</v>
      </c>
      <c r="H170" s="267" t="s">
        <v>6952</v>
      </c>
      <c r="I170" s="267" t="s">
        <v>6953</v>
      </c>
      <c r="J170" s="268" t="s">
        <v>343</v>
      </c>
      <c r="K170" s="268" t="s">
        <v>6954</v>
      </c>
      <c r="L170" s="269">
        <v>42250.0</v>
      </c>
      <c r="M170" s="268" t="s">
        <v>350</v>
      </c>
      <c r="N170" s="268" t="s">
        <v>154</v>
      </c>
      <c r="O170" s="269">
        <v>45519.0</v>
      </c>
      <c r="P170" s="268" t="s">
        <v>133</v>
      </c>
      <c r="Q170" s="268" t="s">
        <v>266</v>
      </c>
      <c r="R170" s="268"/>
      <c r="S170" s="268"/>
      <c r="T170" s="466" t="s">
        <v>22</v>
      </c>
      <c r="U170" s="268" t="s">
        <v>15</v>
      </c>
      <c r="V170" s="268"/>
      <c r="W170" s="468"/>
      <c r="X170" s="268"/>
      <c r="Y170" s="173" t="s">
        <v>6955</v>
      </c>
      <c r="Z170" s="173"/>
      <c r="AA170" s="173"/>
      <c r="AB170" s="173"/>
      <c r="AC170" s="268"/>
      <c r="AD170" s="268"/>
      <c r="AE170" s="268"/>
      <c r="AF170" s="268"/>
      <c r="AG170" s="359"/>
      <c r="AH170" s="359"/>
      <c r="AI170" s="359"/>
      <c r="AJ170" s="359"/>
      <c r="AK170" s="359"/>
      <c r="AL170" s="359"/>
      <c r="AM170" s="509"/>
      <c r="AN170" s="509"/>
      <c r="AO170" s="509"/>
      <c r="AP170" s="509"/>
      <c r="AQ170" s="509"/>
      <c r="AR170" s="509"/>
      <c r="AS170" s="509"/>
      <c r="AT170" s="509"/>
      <c r="AU170" s="509"/>
      <c r="AV170" s="509"/>
      <c r="AW170" s="509"/>
      <c r="AX170" s="509"/>
      <c r="AY170" s="509"/>
      <c r="AZ170" s="509"/>
      <c r="BA170" s="509"/>
      <c r="BB170" s="509"/>
      <c r="BC170" s="509"/>
      <c r="BD170" s="509"/>
      <c r="BE170" s="509"/>
      <c r="BF170" s="509"/>
      <c r="BG170" s="509"/>
      <c r="BH170" s="509"/>
      <c r="BI170" s="509"/>
      <c r="BJ170" s="509"/>
      <c r="BK170" s="509"/>
    </row>
    <row r="171" ht="22.5" customHeight="1">
      <c r="A171" s="268">
        <v>19.0</v>
      </c>
      <c r="B171" s="268">
        <v>1.0</v>
      </c>
      <c r="C171" s="268" t="s">
        <v>282</v>
      </c>
      <c r="D171" s="268"/>
      <c r="E171" s="268"/>
      <c r="F171" s="268" t="s">
        <v>334</v>
      </c>
      <c r="G171" s="723">
        <v>1.0</v>
      </c>
      <c r="H171" s="267" t="s">
        <v>6956</v>
      </c>
      <c r="I171" s="267" t="s">
        <v>6957</v>
      </c>
      <c r="J171" s="268" t="s">
        <v>564</v>
      </c>
      <c r="K171" s="268" t="s">
        <v>6958</v>
      </c>
      <c r="L171" s="269">
        <v>42373.0</v>
      </c>
      <c r="M171" s="268" t="s">
        <v>338</v>
      </c>
      <c r="N171" s="268" t="s">
        <v>151</v>
      </c>
      <c r="O171" s="269">
        <v>45519.0</v>
      </c>
      <c r="P171" s="268" t="s">
        <v>37</v>
      </c>
      <c r="Q171" s="268" t="s">
        <v>266</v>
      </c>
      <c r="R171" s="268"/>
      <c r="S171" s="268"/>
      <c r="T171" s="268" t="s">
        <v>11</v>
      </c>
      <c r="U171" s="268" t="s">
        <v>21</v>
      </c>
      <c r="V171" s="268"/>
      <c r="W171" s="268"/>
      <c r="X171" s="268"/>
      <c r="Y171" s="173" t="s">
        <v>6959</v>
      </c>
      <c r="Z171" s="173"/>
      <c r="AA171" s="173"/>
      <c r="AB171" s="173"/>
      <c r="AC171" s="268"/>
      <c r="AD171" s="268"/>
      <c r="AE171" s="268"/>
      <c r="AF171" s="268"/>
      <c r="AG171" s="359"/>
      <c r="AH171" s="359"/>
      <c r="AI171" s="359"/>
      <c r="AJ171" s="359"/>
      <c r="AK171" s="359"/>
      <c r="AL171" s="359"/>
      <c r="AM171" s="509"/>
      <c r="AN171" s="509"/>
      <c r="AO171" s="509"/>
      <c r="AP171" s="509"/>
      <c r="AQ171" s="509"/>
      <c r="AR171" s="509"/>
      <c r="AS171" s="509"/>
      <c r="AT171" s="509"/>
      <c r="AU171" s="509"/>
      <c r="AV171" s="509"/>
      <c r="AW171" s="509"/>
      <c r="AX171" s="509"/>
      <c r="AY171" s="509"/>
      <c r="AZ171" s="509"/>
      <c r="BA171" s="509"/>
      <c r="BB171" s="509"/>
      <c r="BC171" s="509"/>
      <c r="BD171" s="509"/>
      <c r="BE171" s="509"/>
      <c r="BF171" s="509"/>
      <c r="BG171" s="509"/>
      <c r="BH171" s="509"/>
      <c r="BI171" s="509"/>
      <c r="BJ171" s="509"/>
      <c r="BK171" s="509"/>
    </row>
    <row r="172" ht="22.5" customHeight="1">
      <c r="A172" s="268">
        <v>20.0</v>
      </c>
      <c r="B172" s="268">
        <v>1.0</v>
      </c>
      <c r="C172" s="268" t="s">
        <v>282</v>
      </c>
      <c r="D172" s="268"/>
      <c r="E172" s="268"/>
      <c r="F172" s="268"/>
      <c r="G172" s="723">
        <v>1.0</v>
      </c>
      <c r="H172" s="267" t="s">
        <v>6960</v>
      </c>
      <c r="I172" s="267" t="s">
        <v>6961</v>
      </c>
      <c r="J172" s="268" t="s">
        <v>336</v>
      </c>
      <c r="K172" s="268" t="s">
        <v>6962</v>
      </c>
      <c r="L172" s="269">
        <v>42352.0</v>
      </c>
      <c r="M172" s="268" t="s">
        <v>350</v>
      </c>
      <c r="N172" s="268" t="s">
        <v>153</v>
      </c>
      <c r="O172" s="269">
        <v>43334.0</v>
      </c>
      <c r="P172" s="268" t="s">
        <v>133</v>
      </c>
      <c r="Q172" s="268" t="s">
        <v>268</v>
      </c>
      <c r="R172" s="268"/>
      <c r="S172" s="268"/>
      <c r="T172" s="268" t="s">
        <v>11</v>
      </c>
      <c r="U172" s="268" t="s">
        <v>15</v>
      </c>
      <c r="V172" s="268"/>
      <c r="W172" s="268" t="s">
        <v>5791</v>
      </c>
      <c r="X172" s="268" t="s">
        <v>5990</v>
      </c>
      <c r="Y172" s="173" t="s">
        <v>6963</v>
      </c>
      <c r="Z172" s="173" t="s">
        <v>6964</v>
      </c>
      <c r="AA172" s="173" t="s">
        <v>6965</v>
      </c>
      <c r="AB172" s="173" t="s">
        <v>6966</v>
      </c>
      <c r="AC172" s="268" t="s">
        <v>6967</v>
      </c>
      <c r="AD172" s="268" t="s">
        <v>6968</v>
      </c>
      <c r="AE172" s="268" t="s">
        <v>6969</v>
      </c>
      <c r="AF172" s="268"/>
      <c r="AG172" s="359"/>
      <c r="AH172" s="359"/>
      <c r="AI172" s="359"/>
      <c r="AJ172" s="359"/>
      <c r="AK172" s="359"/>
      <c r="AL172" s="359"/>
      <c r="AM172" s="509"/>
      <c r="AN172" s="509"/>
      <c r="AO172" s="509"/>
      <c r="AP172" s="509"/>
      <c r="AQ172" s="509"/>
      <c r="AR172" s="509"/>
      <c r="AS172" s="509"/>
      <c r="AT172" s="509"/>
      <c r="AU172" s="509"/>
      <c r="AV172" s="509"/>
      <c r="AW172" s="509"/>
      <c r="AX172" s="509"/>
      <c r="AY172" s="509"/>
      <c r="AZ172" s="509"/>
      <c r="BA172" s="509"/>
      <c r="BB172" s="509"/>
      <c r="BC172" s="509"/>
      <c r="BD172" s="509"/>
      <c r="BE172" s="509"/>
      <c r="BF172" s="509"/>
      <c r="BG172" s="509"/>
      <c r="BH172" s="509"/>
      <c r="BI172" s="509"/>
      <c r="BJ172" s="509"/>
      <c r="BK172" s="509"/>
    </row>
    <row r="173" ht="22.5" customHeight="1">
      <c r="A173" s="268">
        <v>21.0</v>
      </c>
      <c r="B173" s="268">
        <v>1.0</v>
      </c>
      <c r="C173" s="268" t="s">
        <v>282</v>
      </c>
      <c r="D173" s="268"/>
      <c r="E173" s="268"/>
      <c r="F173" s="268"/>
      <c r="G173" s="723">
        <v>1.0</v>
      </c>
      <c r="H173" s="267" t="s">
        <v>6970</v>
      </c>
      <c r="I173" s="267" t="s">
        <v>6971</v>
      </c>
      <c r="J173" s="468" t="s">
        <v>336</v>
      </c>
      <c r="K173" s="468" t="s">
        <v>6972</v>
      </c>
      <c r="L173" s="469">
        <v>42370.0</v>
      </c>
      <c r="M173" s="468" t="s">
        <v>350</v>
      </c>
      <c r="N173" s="510" t="s">
        <v>152</v>
      </c>
      <c r="O173" s="469">
        <v>43698.0</v>
      </c>
      <c r="P173" s="468" t="s">
        <v>9</v>
      </c>
      <c r="Q173" s="268" t="s">
        <v>268</v>
      </c>
      <c r="R173" s="268"/>
      <c r="S173" s="268"/>
      <c r="T173" s="466" t="s">
        <v>26</v>
      </c>
      <c r="U173" s="268" t="s">
        <v>10</v>
      </c>
      <c r="V173" s="268"/>
      <c r="W173" s="468"/>
      <c r="X173" s="268" t="s">
        <v>5867</v>
      </c>
      <c r="Y173" s="725" t="s">
        <v>6973</v>
      </c>
      <c r="Z173" s="725" t="s">
        <v>6974</v>
      </c>
      <c r="AA173" s="725" t="s">
        <v>6975</v>
      </c>
      <c r="AB173" s="725" t="s">
        <v>6976</v>
      </c>
      <c r="AC173" s="359" t="s">
        <v>6977</v>
      </c>
      <c r="AD173" s="268" t="s">
        <v>6978</v>
      </c>
      <c r="AE173" s="268"/>
      <c r="AF173" s="268"/>
      <c r="AG173" s="359"/>
      <c r="AH173" s="359"/>
      <c r="AI173" s="359"/>
      <c r="AJ173" s="359"/>
      <c r="AK173" s="359"/>
      <c r="AL173" s="359"/>
      <c r="AM173" s="359"/>
      <c r="AN173" s="359"/>
      <c r="AO173" s="359"/>
      <c r="AP173" s="359"/>
      <c r="AQ173" s="509"/>
      <c r="AR173" s="509"/>
      <c r="AS173" s="509"/>
      <c r="AT173" s="509"/>
      <c r="AU173" s="509"/>
      <c r="AV173" s="509"/>
      <c r="AW173" s="509"/>
      <c r="AX173" s="509"/>
      <c r="AY173" s="509"/>
      <c r="AZ173" s="509"/>
      <c r="BA173" s="509"/>
      <c r="BB173" s="509"/>
      <c r="BC173" s="509"/>
      <c r="BD173" s="509"/>
      <c r="BE173" s="509"/>
      <c r="BF173" s="509"/>
      <c r="BG173" s="509"/>
      <c r="BH173" s="509"/>
      <c r="BI173" s="509"/>
      <c r="BJ173" s="509"/>
      <c r="BK173" s="509"/>
    </row>
    <row r="174" ht="22.5" customHeight="1">
      <c r="A174" s="268">
        <v>22.0</v>
      </c>
      <c r="B174" s="268">
        <v>1.0</v>
      </c>
      <c r="C174" s="268" t="s">
        <v>282</v>
      </c>
      <c r="D174" s="268"/>
      <c r="E174" s="268"/>
      <c r="F174" s="268"/>
      <c r="G174" s="723">
        <v>1.0</v>
      </c>
      <c r="H174" s="267" t="s">
        <v>6979</v>
      </c>
      <c r="I174" s="267" t="s">
        <v>6980</v>
      </c>
      <c r="J174" s="468" t="s">
        <v>6981</v>
      </c>
      <c r="K174" s="468" t="s">
        <v>6982</v>
      </c>
      <c r="L174" s="469">
        <v>42491.0</v>
      </c>
      <c r="M174" s="468" t="s">
        <v>338</v>
      </c>
      <c r="N174" s="510" t="s">
        <v>154</v>
      </c>
      <c r="O174" s="469">
        <v>43334.0</v>
      </c>
      <c r="P174" s="468" t="s">
        <v>9</v>
      </c>
      <c r="Q174" s="268" t="s">
        <v>268</v>
      </c>
      <c r="R174" s="268"/>
      <c r="S174" s="268"/>
      <c r="T174" s="268" t="s">
        <v>11</v>
      </c>
      <c r="U174" s="268" t="s">
        <v>15</v>
      </c>
      <c r="V174" s="268"/>
      <c r="W174" s="468"/>
      <c r="X174" s="268" t="s">
        <v>5867</v>
      </c>
      <c r="Y174" s="173" t="s">
        <v>6983</v>
      </c>
      <c r="Z174" s="173" t="s">
        <v>6984</v>
      </c>
      <c r="AA174" s="173" t="s">
        <v>6985</v>
      </c>
      <c r="AB174" s="173" t="s">
        <v>6986</v>
      </c>
      <c r="AC174" s="268" t="s">
        <v>6987</v>
      </c>
      <c r="AD174" s="268" t="s">
        <v>6988</v>
      </c>
      <c r="AE174" s="268" t="s">
        <v>6989</v>
      </c>
      <c r="AF174" s="268"/>
      <c r="AG174" s="359"/>
      <c r="AH174" s="359"/>
      <c r="AI174" s="359"/>
      <c r="AJ174" s="359"/>
      <c r="AK174" s="359"/>
      <c r="AL174" s="359"/>
      <c r="AM174" s="509"/>
      <c r="AN174" s="509"/>
      <c r="AO174" s="509"/>
      <c r="AP174" s="509"/>
      <c r="AQ174" s="509"/>
      <c r="AR174" s="509"/>
      <c r="AS174" s="509"/>
      <c r="AT174" s="509"/>
      <c r="AU174" s="509"/>
      <c r="AV174" s="509"/>
      <c r="AW174" s="509"/>
      <c r="AX174" s="509"/>
      <c r="AY174" s="509"/>
      <c r="AZ174" s="509"/>
      <c r="BA174" s="509"/>
      <c r="BB174" s="509"/>
      <c r="BC174" s="509"/>
      <c r="BD174" s="509"/>
      <c r="BE174" s="509"/>
      <c r="BF174" s="509"/>
      <c r="BG174" s="509"/>
      <c r="BH174" s="509"/>
      <c r="BI174" s="509"/>
      <c r="BJ174" s="509"/>
      <c r="BK174" s="509"/>
    </row>
    <row r="175" ht="22.5" customHeight="1">
      <c r="A175" s="268">
        <v>23.0</v>
      </c>
      <c r="B175" s="268">
        <v>1.0</v>
      </c>
      <c r="C175" s="268" t="s">
        <v>282</v>
      </c>
      <c r="D175" s="268"/>
      <c r="E175" s="268"/>
      <c r="F175" s="268"/>
      <c r="G175" s="723">
        <v>1.0</v>
      </c>
      <c r="H175" s="267" t="s">
        <v>6990</v>
      </c>
      <c r="I175" s="267" t="s">
        <v>6991</v>
      </c>
      <c r="J175" s="468" t="s">
        <v>361</v>
      </c>
      <c r="K175" s="468" t="s">
        <v>6992</v>
      </c>
      <c r="L175" s="469">
        <v>42448.0</v>
      </c>
      <c r="M175" s="468" t="s">
        <v>338</v>
      </c>
      <c r="N175" s="510" t="s">
        <v>152</v>
      </c>
      <c r="O175" s="469">
        <v>43334.0</v>
      </c>
      <c r="P175" s="468" t="s">
        <v>133</v>
      </c>
      <c r="Q175" s="268" t="s">
        <v>268</v>
      </c>
      <c r="R175" s="268" t="s">
        <v>561</v>
      </c>
      <c r="S175" s="268"/>
      <c r="T175" s="466" t="s">
        <v>11</v>
      </c>
      <c r="U175" s="268" t="s">
        <v>15</v>
      </c>
      <c r="V175" s="268"/>
      <c r="W175" s="468"/>
      <c r="X175" s="268" t="s">
        <v>5867</v>
      </c>
      <c r="Y175" s="173" t="s">
        <v>6993</v>
      </c>
      <c r="Z175" s="173" t="s">
        <v>6994</v>
      </c>
      <c r="AA175" s="173" t="s">
        <v>6995</v>
      </c>
      <c r="AB175" s="173" t="s">
        <v>6996</v>
      </c>
      <c r="AC175" s="268" t="s">
        <v>6997</v>
      </c>
      <c r="AD175" s="268" t="s">
        <v>6998</v>
      </c>
      <c r="AE175" s="268" t="s">
        <v>6999</v>
      </c>
      <c r="AF175" s="268"/>
      <c r="AG175" s="359"/>
      <c r="AH175" s="359"/>
      <c r="AI175" s="359"/>
      <c r="AJ175" s="359"/>
      <c r="AK175" s="359"/>
      <c r="AL175" s="359"/>
      <c r="AM175" s="509"/>
      <c r="AN175" s="509"/>
      <c r="AO175" s="509"/>
      <c r="AP175" s="509"/>
      <c r="AQ175" s="509"/>
      <c r="AR175" s="509"/>
      <c r="AS175" s="509"/>
      <c r="AT175" s="509"/>
      <c r="AU175" s="509"/>
      <c r="AV175" s="509"/>
      <c r="AW175" s="509"/>
      <c r="AX175" s="509"/>
      <c r="AY175" s="509"/>
      <c r="AZ175" s="509"/>
      <c r="BA175" s="509"/>
      <c r="BB175" s="509"/>
      <c r="BC175" s="509"/>
      <c r="BD175" s="509"/>
      <c r="BE175" s="509"/>
      <c r="BF175" s="509"/>
      <c r="BG175" s="509"/>
      <c r="BH175" s="509"/>
      <c r="BI175" s="509"/>
      <c r="BJ175" s="509"/>
      <c r="BK175" s="509"/>
    </row>
    <row r="176" ht="22.5" customHeight="1">
      <c r="A176" s="268">
        <v>24.0</v>
      </c>
      <c r="B176" s="268">
        <v>1.0</v>
      </c>
      <c r="C176" s="268" t="s">
        <v>282</v>
      </c>
      <c r="D176" s="268"/>
      <c r="E176" s="268"/>
      <c r="F176" s="268"/>
      <c r="G176" s="723">
        <v>1.0</v>
      </c>
      <c r="H176" s="267" t="s">
        <v>7000</v>
      </c>
      <c r="I176" s="267" t="s">
        <v>7001</v>
      </c>
      <c r="J176" s="268" t="s">
        <v>407</v>
      </c>
      <c r="K176" s="268" t="s">
        <v>7002</v>
      </c>
      <c r="L176" s="269">
        <v>42474.0</v>
      </c>
      <c r="M176" s="268" t="s">
        <v>338</v>
      </c>
      <c r="N176" s="268" t="s">
        <v>151</v>
      </c>
      <c r="O176" s="269">
        <v>45155.0</v>
      </c>
      <c r="P176" s="268" t="s">
        <v>115</v>
      </c>
      <c r="Q176" s="268" t="s">
        <v>268</v>
      </c>
      <c r="R176" s="268"/>
      <c r="S176" s="268"/>
      <c r="T176" s="268" t="s">
        <v>11</v>
      </c>
      <c r="U176" s="268" t="s">
        <v>10</v>
      </c>
      <c r="V176" s="268"/>
      <c r="W176" s="468"/>
      <c r="X176" s="268"/>
      <c r="Y176" s="173" t="s">
        <v>7003</v>
      </c>
      <c r="Z176" s="173" t="s">
        <v>7004</v>
      </c>
      <c r="AA176" s="173"/>
      <c r="AB176" s="173"/>
      <c r="AC176" s="268"/>
      <c r="AD176" s="268"/>
      <c r="AE176" s="268"/>
      <c r="AF176" s="268"/>
      <c r="AG176" s="509"/>
      <c r="AH176" s="509"/>
      <c r="AI176" s="509"/>
      <c r="AJ176" s="509"/>
      <c r="AK176" s="509"/>
      <c r="AL176" s="509"/>
      <c r="AM176" s="509"/>
      <c r="AN176" s="509"/>
      <c r="AO176" s="509"/>
      <c r="AP176" s="509"/>
      <c r="AQ176" s="509"/>
      <c r="AR176" s="509"/>
      <c r="AS176" s="509"/>
      <c r="AT176" s="509"/>
      <c r="AU176" s="509"/>
      <c r="AV176" s="509"/>
      <c r="AW176" s="509"/>
      <c r="AX176" s="509"/>
      <c r="AY176" s="509"/>
      <c r="AZ176" s="509"/>
      <c r="BA176" s="509"/>
      <c r="BB176" s="509"/>
      <c r="BC176" s="509"/>
      <c r="BD176" s="509"/>
      <c r="BE176" s="509"/>
      <c r="BF176" s="509"/>
      <c r="BG176" s="509"/>
      <c r="BH176" s="509"/>
      <c r="BI176" s="509"/>
      <c r="BJ176" s="509"/>
      <c r="BK176" s="509"/>
    </row>
    <row r="177" ht="14.25" customHeight="1">
      <c r="A177" s="875" t="s">
        <v>7005</v>
      </c>
      <c r="B177" s="25"/>
      <c r="C177" s="25"/>
      <c r="D177" s="25"/>
      <c r="E177" s="25"/>
      <c r="F177" s="25"/>
      <c r="G177" s="25"/>
      <c r="H177" s="25"/>
      <c r="I177" s="25"/>
      <c r="J177" s="25"/>
      <c r="K177" s="26"/>
      <c r="L177" s="876"/>
      <c r="M177" s="877"/>
      <c r="N177" s="877"/>
      <c r="O177" s="876"/>
      <c r="P177" s="877"/>
      <c r="Q177" s="877"/>
      <c r="R177" s="877"/>
      <c r="S177" s="877"/>
      <c r="T177" s="877"/>
      <c r="U177" s="877"/>
      <c r="V177" s="878"/>
      <c r="W177" s="878"/>
      <c r="X177" s="878"/>
      <c r="Y177" s="877"/>
      <c r="Z177" s="877"/>
      <c r="AA177" s="877"/>
      <c r="AB177" s="877"/>
      <c r="AC177" s="877"/>
      <c r="AD177" s="877"/>
      <c r="AE177" s="877"/>
      <c r="AF177" s="877"/>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c r="BC177" s="821"/>
      <c r="BD177" s="821"/>
      <c r="BE177" s="821"/>
      <c r="BF177" s="821"/>
      <c r="BG177" s="821"/>
      <c r="BH177" s="821"/>
      <c r="BI177" s="821"/>
      <c r="BJ177" s="821"/>
      <c r="BK177" s="821"/>
    </row>
    <row r="178" ht="22.5" customHeight="1">
      <c r="A178" s="268">
        <v>1.0</v>
      </c>
      <c r="B178" s="268">
        <v>7.0</v>
      </c>
      <c r="C178" s="268" t="s">
        <v>284</v>
      </c>
      <c r="D178" s="268"/>
      <c r="E178" s="268"/>
      <c r="F178" s="268"/>
      <c r="G178" s="723">
        <v>1.0</v>
      </c>
      <c r="H178" s="267" t="s">
        <v>7006</v>
      </c>
      <c r="I178" s="267" t="s">
        <v>7007</v>
      </c>
      <c r="J178" s="268" t="s">
        <v>1606</v>
      </c>
      <c r="K178" s="268" t="s">
        <v>7008</v>
      </c>
      <c r="L178" s="269">
        <v>42476.0</v>
      </c>
      <c r="M178" s="268" t="s">
        <v>338</v>
      </c>
      <c r="N178" s="268" t="s">
        <v>151</v>
      </c>
      <c r="O178" s="269">
        <v>45665.0</v>
      </c>
      <c r="P178" s="268" t="s">
        <v>133</v>
      </c>
      <c r="Q178" s="268" t="s">
        <v>254</v>
      </c>
      <c r="R178" s="268"/>
      <c r="S178" s="268"/>
      <c r="T178" s="268" t="s">
        <v>11</v>
      </c>
      <c r="U178" s="268" t="s">
        <v>15</v>
      </c>
      <c r="V178" s="268"/>
      <c r="W178" s="268"/>
      <c r="X178" s="268"/>
      <c r="Y178" s="173" t="s">
        <v>7009</v>
      </c>
      <c r="Z178" s="173"/>
      <c r="AA178" s="173"/>
      <c r="AB178" s="173"/>
      <c r="AC178" s="268"/>
      <c r="AD178" s="268"/>
      <c r="AE178" s="268"/>
      <c r="AF178" s="268"/>
      <c r="AG178" s="509"/>
      <c r="AH178" s="509"/>
      <c r="AI178" s="509"/>
      <c r="AJ178" s="509"/>
      <c r="AK178" s="509"/>
      <c r="AL178" s="509"/>
      <c r="AM178" s="509"/>
      <c r="AN178" s="509"/>
      <c r="AO178" s="509"/>
      <c r="AP178" s="509"/>
      <c r="AQ178" s="509"/>
      <c r="AR178" s="509"/>
      <c r="AS178" s="509"/>
      <c r="AT178" s="509"/>
      <c r="AU178" s="509"/>
      <c r="AV178" s="509"/>
      <c r="AW178" s="509"/>
      <c r="AX178" s="509"/>
      <c r="AY178" s="509"/>
      <c r="AZ178" s="509"/>
      <c r="BA178" s="509"/>
      <c r="BB178" s="509"/>
      <c r="BC178" s="509"/>
      <c r="BD178" s="509"/>
      <c r="BE178" s="509"/>
      <c r="BF178" s="509"/>
      <c r="BG178" s="509"/>
      <c r="BH178" s="509"/>
      <c r="BI178" s="509"/>
      <c r="BJ178" s="509"/>
      <c r="BK178" s="509"/>
    </row>
    <row r="179" ht="22.5" customHeight="1">
      <c r="A179" s="268">
        <v>2.0</v>
      </c>
      <c r="B179" s="268">
        <v>7.0</v>
      </c>
      <c r="C179" s="268" t="s">
        <v>284</v>
      </c>
      <c r="D179" s="268"/>
      <c r="E179" s="268"/>
      <c r="F179" s="268"/>
      <c r="G179" s="723">
        <v>1.0</v>
      </c>
      <c r="H179" s="267" t="s">
        <v>7010</v>
      </c>
      <c r="I179" s="267" t="s">
        <v>7011</v>
      </c>
      <c r="J179" s="268" t="s">
        <v>336</v>
      </c>
      <c r="K179" s="268" t="s">
        <v>7012</v>
      </c>
      <c r="L179" s="269">
        <v>42576.0</v>
      </c>
      <c r="M179" s="268" t="s">
        <v>350</v>
      </c>
      <c r="N179" s="268" t="s">
        <v>154</v>
      </c>
      <c r="O179" s="269">
        <v>43698.0</v>
      </c>
      <c r="P179" s="268" t="s">
        <v>133</v>
      </c>
      <c r="Q179" s="268" t="s">
        <v>256</v>
      </c>
      <c r="R179" s="268"/>
      <c r="S179" s="268"/>
      <c r="T179" s="268" t="s">
        <v>11</v>
      </c>
      <c r="U179" s="268" t="s">
        <v>15</v>
      </c>
      <c r="V179" s="268"/>
      <c r="W179" s="268"/>
      <c r="X179" s="268" t="s">
        <v>5803</v>
      </c>
      <c r="Y179" s="173" t="s">
        <v>7013</v>
      </c>
      <c r="Z179" s="173" t="s">
        <v>7014</v>
      </c>
      <c r="AA179" s="173" t="s">
        <v>7015</v>
      </c>
      <c r="AB179" s="173" t="s">
        <v>7016</v>
      </c>
      <c r="AC179" s="268" t="s">
        <v>7017</v>
      </c>
      <c r="AD179" s="268" t="s">
        <v>7018</v>
      </c>
      <c r="AE179" s="268" t="s">
        <v>7019</v>
      </c>
      <c r="AF179" s="268"/>
      <c r="AG179" s="509"/>
      <c r="AH179" s="509"/>
      <c r="AI179" s="509"/>
      <c r="AJ179" s="509"/>
      <c r="AK179" s="509"/>
      <c r="AL179" s="509"/>
      <c r="AM179" s="509"/>
      <c r="AN179" s="509"/>
      <c r="AO179" s="509"/>
      <c r="AP179" s="509"/>
      <c r="AQ179" s="509"/>
      <c r="AR179" s="509"/>
      <c r="AS179" s="509"/>
      <c r="AT179" s="509"/>
      <c r="AU179" s="509"/>
      <c r="AV179" s="509"/>
      <c r="AW179" s="509"/>
      <c r="AX179" s="509"/>
      <c r="AY179" s="509"/>
      <c r="AZ179" s="509"/>
      <c r="BA179" s="509"/>
      <c r="BB179" s="509"/>
      <c r="BC179" s="509"/>
      <c r="BD179" s="509"/>
      <c r="BE179" s="509"/>
      <c r="BF179" s="509"/>
      <c r="BG179" s="509"/>
      <c r="BH179" s="509"/>
      <c r="BI179" s="509"/>
      <c r="BJ179" s="509"/>
      <c r="BK179" s="509"/>
    </row>
    <row r="180" ht="22.5" customHeight="1">
      <c r="A180" s="268">
        <v>3.0</v>
      </c>
      <c r="B180" s="268">
        <v>7.0</v>
      </c>
      <c r="C180" s="268" t="s">
        <v>284</v>
      </c>
      <c r="D180" s="268"/>
      <c r="E180" s="268"/>
      <c r="F180" s="268"/>
      <c r="G180" s="723">
        <v>1.0</v>
      </c>
      <c r="H180" s="267" t="s">
        <v>7020</v>
      </c>
      <c r="I180" s="267" t="s">
        <v>7021</v>
      </c>
      <c r="J180" s="268" t="s">
        <v>7022</v>
      </c>
      <c r="K180" s="268" t="s">
        <v>7023</v>
      </c>
      <c r="L180" s="269">
        <v>42613.0</v>
      </c>
      <c r="M180" s="268" t="s">
        <v>350</v>
      </c>
      <c r="N180" s="268" t="s">
        <v>153</v>
      </c>
      <c r="O180" s="269">
        <v>45301.0</v>
      </c>
      <c r="P180" s="268" t="s">
        <v>42</v>
      </c>
      <c r="Q180" s="268" t="s">
        <v>256</v>
      </c>
      <c r="R180" s="268"/>
      <c r="S180" s="268"/>
      <c r="T180" s="545" t="s">
        <v>26</v>
      </c>
      <c r="U180" s="268" t="s">
        <v>10</v>
      </c>
      <c r="V180" s="268"/>
      <c r="W180" s="268"/>
      <c r="X180" s="268"/>
      <c r="Y180" s="173" t="s">
        <v>7024</v>
      </c>
      <c r="Z180" s="173" t="s">
        <v>7025</v>
      </c>
      <c r="AA180" s="173"/>
      <c r="AB180" s="173"/>
      <c r="AC180" s="268"/>
      <c r="AD180" s="268"/>
      <c r="AE180" s="268"/>
      <c r="AF180" s="268"/>
      <c r="AG180" s="509"/>
      <c r="AH180" s="509"/>
      <c r="AI180" s="509"/>
      <c r="AJ180" s="509"/>
      <c r="AK180" s="509"/>
      <c r="AL180" s="509"/>
      <c r="AM180" s="509"/>
      <c r="AN180" s="509"/>
      <c r="AO180" s="509"/>
      <c r="AP180" s="509"/>
      <c r="AQ180" s="509"/>
      <c r="AR180" s="509"/>
      <c r="AS180" s="509"/>
      <c r="AT180" s="509"/>
      <c r="AU180" s="509"/>
      <c r="AV180" s="509"/>
      <c r="AW180" s="509"/>
      <c r="AX180" s="509"/>
      <c r="AY180" s="509"/>
      <c r="AZ180" s="509"/>
      <c r="BA180" s="509"/>
      <c r="BB180" s="509"/>
      <c r="BC180" s="509"/>
      <c r="BD180" s="509"/>
      <c r="BE180" s="509"/>
      <c r="BF180" s="509"/>
      <c r="BG180" s="509"/>
      <c r="BH180" s="509"/>
      <c r="BI180" s="509"/>
      <c r="BJ180" s="509"/>
      <c r="BK180" s="509"/>
    </row>
    <row r="181" ht="22.5" customHeight="1">
      <c r="A181" s="268">
        <v>4.0</v>
      </c>
      <c r="B181" s="268">
        <v>7.0</v>
      </c>
      <c r="C181" s="268" t="s">
        <v>284</v>
      </c>
      <c r="D181" s="268"/>
      <c r="E181" s="268"/>
      <c r="F181" s="268"/>
      <c r="G181" s="723">
        <v>1.0</v>
      </c>
      <c r="H181" s="267" t="s">
        <v>7026</v>
      </c>
      <c r="I181" s="267" t="s">
        <v>7027</v>
      </c>
      <c r="J181" s="268" t="s">
        <v>1023</v>
      </c>
      <c r="K181" s="268" t="s">
        <v>7028</v>
      </c>
      <c r="L181" s="889">
        <v>42597.0</v>
      </c>
      <c r="M181" s="268" t="s">
        <v>338</v>
      </c>
      <c r="N181" s="268" t="s">
        <v>151</v>
      </c>
      <c r="O181" s="889">
        <v>43836.0</v>
      </c>
      <c r="P181" s="268" t="s">
        <v>42</v>
      </c>
      <c r="Q181" s="268" t="s">
        <v>258</v>
      </c>
      <c r="R181" s="268" t="s">
        <v>7029</v>
      </c>
      <c r="S181" s="268"/>
      <c r="T181" s="268" t="s">
        <v>11</v>
      </c>
      <c r="U181" s="268" t="s">
        <v>10</v>
      </c>
      <c r="V181" s="268"/>
      <c r="W181" s="268"/>
      <c r="X181" s="268" t="s">
        <v>5990</v>
      </c>
      <c r="Y181" s="173" t="s">
        <v>7030</v>
      </c>
      <c r="Z181" s="173" t="s">
        <v>7031</v>
      </c>
      <c r="AA181" s="173" t="s">
        <v>7032</v>
      </c>
      <c r="AB181" s="173" t="s">
        <v>7033</v>
      </c>
      <c r="AC181" s="268" t="s">
        <v>7034</v>
      </c>
      <c r="AD181" s="268" t="s">
        <v>7035</v>
      </c>
      <c r="AE181" s="268"/>
      <c r="AF181" s="268"/>
      <c r="AG181" s="509"/>
      <c r="AH181" s="509"/>
      <c r="AI181" s="509"/>
      <c r="AJ181" s="509"/>
      <c r="AK181" s="509"/>
      <c r="AL181" s="509"/>
      <c r="AM181" s="509"/>
      <c r="AN181" s="509"/>
      <c r="AO181" s="509"/>
      <c r="AP181" s="509"/>
      <c r="AQ181" s="509"/>
      <c r="AR181" s="509"/>
      <c r="AS181" s="509"/>
      <c r="AT181" s="509"/>
      <c r="AU181" s="509"/>
      <c r="AV181" s="509"/>
      <c r="AW181" s="509"/>
      <c r="AX181" s="509"/>
      <c r="AY181" s="509"/>
      <c r="AZ181" s="509"/>
      <c r="BA181" s="509"/>
      <c r="BB181" s="509"/>
      <c r="BC181" s="509"/>
      <c r="BD181" s="509"/>
      <c r="BE181" s="509"/>
      <c r="BF181" s="509"/>
      <c r="BG181" s="509"/>
      <c r="BH181" s="509"/>
      <c r="BI181" s="509"/>
      <c r="BJ181" s="509"/>
      <c r="BK181" s="509"/>
    </row>
    <row r="182" ht="22.5" customHeight="1">
      <c r="A182" s="268">
        <v>5.0</v>
      </c>
      <c r="B182" s="268">
        <v>7.0</v>
      </c>
      <c r="C182" s="268" t="s">
        <v>284</v>
      </c>
      <c r="D182" s="268"/>
      <c r="E182" s="268"/>
      <c r="F182" s="268"/>
      <c r="G182" s="723">
        <v>1.0</v>
      </c>
      <c r="H182" s="267" t="s">
        <v>7036</v>
      </c>
      <c r="I182" s="267" t="s">
        <v>7037</v>
      </c>
      <c r="J182" s="268" t="s">
        <v>1575</v>
      </c>
      <c r="K182" s="268" t="s">
        <v>7038</v>
      </c>
      <c r="L182" s="269">
        <v>42271.0</v>
      </c>
      <c r="M182" s="268" t="s">
        <v>350</v>
      </c>
      <c r="N182" s="268" t="s">
        <v>153</v>
      </c>
      <c r="O182" s="269">
        <v>43698.0</v>
      </c>
      <c r="P182" s="268" t="s">
        <v>66</v>
      </c>
      <c r="Q182" s="268" t="s">
        <v>258</v>
      </c>
      <c r="R182" s="268"/>
      <c r="S182" s="268"/>
      <c r="T182" s="882" t="s">
        <v>11</v>
      </c>
      <c r="U182" s="268" t="s">
        <v>21</v>
      </c>
      <c r="V182" s="268"/>
      <c r="W182" s="468"/>
      <c r="X182" s="268"/>
      <c r="Y182" s="725" t="s">
        <v>7039</v>
      </c>
      <c r="Z182" s="725" t="s">
        <v>6345</v>
      </c>
      <c r="AA182" s="725" t="s">
        <v>7040</v>
      </c>
      <c r="AB182" s="173" t="s">
        <v>7041</v>
      </c>
      <c r="AC182" s="268" t="s">
        <v>7042</v>
      </c>
      <c r="AD182" s="268" t="s">
        <v>7043</v>
      </c>
      <c r="AE182" s="268"/>
      <c r="AF182" s="268"/>
      <c r="AG182" s="509"/>
      <c r="AH182" s="509"/>
      <c r="AI182" s="509"/>
      <c r="AJ182" s="509"/>
      <c r="AK182" s="509"/>
      <c r="AL182" s="509"/>
      <c r="AM182" s="509"/>
      <c r="AN182" s="509"/>
      <c r="AO182" s="509"/>
      <c r="AP182" s="509"/>
      <c r="AQ182" s="509"/>
      <c r="AR182" s="509"/>
      <c r="AS182" s="509"/>
      <c r="AT182" s="509"/>
      <c r="AU182" s="509"/>
      <c r="AV182" s="509"/>
      <c r="AW182" s="509"/>
      <c r="AX182" s="509"/>
      <c r="AY182" s="509"/>
      <c r="AZ182" s="509"/>
      <c r="BA182" s="509"/>
      <c r="BB182" s="509"/>
      <c r="BC182" s="509"/>
      <c r="BD182" s="509"/>
      <c r="BE182" s="509"/>
      <c r="BF182" s="509"/>
      <c r="BG182" s="509"/>
      <c r="BH182" s="509"/>
      <c r="BI182" s="509"/>
      <c r="BJ182" s="509"/>
      <c r="BK182" s="509"/>
    </row>
    <row r="183" ht="22.5" customHeight="1">
      <c r="A183" s="268">
        <v>6.0</v>
      </c>
      <c r="B183" s="268">
        <v>7.0</v>
      </c>
      <c r="C183" s="268" t="s">
        <v>284</v>
      </c>
      <c r="D183" s="268"/>
      <c r="E183" s="268"/>
      <c r="F183" s="268"/>
      <c r="G183" s="723">
        <v>1.0</v>
      </c>
      <c r="H183" s="267" t="s">
        <v>7044</v>
      </c>
      <c r="I183" s="267" t="s">
        <v>7045</v>
      </c>
      <c r="J183" s="268" t="s">
        <v>569</v>
      </c>
      <c r="K183" s="268" t="s">
        <v>7046</v>
      </c>
      <c r="L183" s="269">
        <v>42371.0</v>
      </c>
      <c r="M183" s="268" t="s">
        <v>338</v>
      </c>
      <c r="N183" s="268" t="s">
        <v>152</v>
      </c>
      <c r="O183" s="269">
        <v>45519.0</v>
      </c>
      <c r="P183" s="268" t="s">
        <v>115</v>
      </c>
      <c r="Q183" s="268" t="s">
        <v>258</v>
      </c>
      <c r="R183" s="268"/>
      <c r="S183" s="268"/>
      <c r="T183" s="466" t="s">
        <v>26</v>
      </c>
      <c r="U183" s="268" t="s">
        <v>15</v>
      </c>
      <c r="V183" s="268"/>
      <c r="W183" s="468"/>
      <c r="X183" s="268"/>
      <c r="Y183" s="725" t="s">
        <v>7047</v>
      </c>
      <c r="Z183" s="725"/>
      <c r="AA183" s="725"/>
      <c r="AB183" s="173"/>
      <c r="AC183" s="268"/>
      <c r="AD183" s="268"/>
      <c r="AE183" s="268"/>
      <c r="AF183" s="268"/>
      <c r="AG183" s="509"/>
      <c r="AH183" s="509"/>
      <c r="AI183" s="509"/>
      <c r="AJ183" s="509"/>
      <c r="AK183" s="509"/>
      <c r="AL183" s="509"/>
      <c r="AM183" s="509"/>
      <c r="AN183" s="509"/>
      <c r="AO183" s="509"/>
      <c r="AP183" s="509"/>
      <c r="AQ183" s="509"/>
      <c r="AR183" s="509"/>
      <c r="AS183" s="509"/>
      <c r="AT183" s="509"/>
      <c r="AU183" s="509"/>
      <c r="AV183" s="509"/>
      <c r="AW183" s="509"/>
      <c r="AX183" s="509"/>
      <c r="AY183" s="509"/>
      <c r="AZ183" s="509"/>
      <c r="BA183" s="509"/>
      <c r="BB183" s="509"/>
      <c r="BC183" s="509"/>
      <c r="BD183" s="509"/>
      <c r="BE183" s="509"/>
      <c r="BF183" s="509"/>
      <c r="BG183" s="509"/>
      <c r="BH183" s="509"/>
      <c r="BI183" s="509"/>
      <c r="BJ183" s="509"/>
      <c r="BK183" s="509"/>
    </row>
    <row r="184" ht="22.5" customHeight="1">
      <c r="A184" s="268">
        <v>7.0</v>
      </c>
      <c r="B184" s="268">
        <v>7.0</v>
      </c>
      <c r="C184" s="268" t="s">
        <v>284</v>
      </c>
      <c r="D184" s="268"/>
      <c r="E184" s="268"/>
      <c r="F184" s="268"/>
      <c r="G184" s="723">
        <v>1.0</v>
      </c>
      <c r="H184" s="267" t="s">
        <v>7048</v>
      </c>
      <c r="I184" s="267" t="s">
        <v>7049</v>
      </c>
      <c r="J184" s="268" t="s">
        <v>7050</v>
      </c>
      <c r="K184" s="268" t="s">
        <v>7051</v>
      </c>
      <c r="L184" s="269">
        <v>42380.0</v>
      </c>
      <c r="M184" s="268" t="s">
        <v>338</v>
      </c>
      <c r="N184" s="268" t="s">
        <v>153</v>
      </c>
      <c r="O184" s="269">
        <v>45155.0</v>
      </c>
      <c r="P184" s="268" t="s">
        <v>42</v>
      </c>
      <c r="Q184" s="268" t="s">
        <v>260</v>
      </c>
      <c r="R184" s="268"/>
      <c r="S184" s="268" t="s">
        <v>7052</v>
      </c>
      <c r="T184" s="268" t="s">
        <v>26</v>
      </c>
      <c r="U184" s="268" t="s">
        <v>10</v>
      </c>
      <c r="V184" s="268"/>
      <c r="W184" s="468"/>
      <c r="X184" s="268"/>
      <c r="Y184" s="173" t="s">
        <v>7053</v>
      </c>
      <c r="Z184" s="173" t="s">
        <v>7054</v>
      </c>
      <c r="AA184" s="173"/>
      <c r="AB184" s="173"/>
      <c r="AC184" s="268"/>
      <c r="AD184" s="268"/>
      <c r="AE184" s="268"/>
      <c r="AF184" s="268"/>
      <c r="AG184" s="509"/>
      <c r="AH184" s="509"/>
      <c r="AI184" s="509"/>
      <c r="AJ184" s="509"/>
      <c r="AK184" s="509"/>
      <c r="AL184" s="509"/>
      <c r="AM184" s="509"/>
      <c r="AN184" s="509"/>
      <c r="AO184" s="509"/>
      <c r="AP184" s="509"/>
      <c r="AQ184" s="509"/>
      <c r="AR184" s="509"/>
      <c r="AS184" s="509"/>
      <c r="AT184" s="509"/>
      <c r="AU184" s="509"/>
      <c r="AV184" s="509"/>
      <c r="AW184" s="509"/>
      <c r="AX184" s="509"/>
      <c r="AY184" s="509"/>
      <c r="AZ184" s="509"/>
      <c r="BA184" s="509"/>
      <c r="BB184" s="509"/>
      <c r="BC184" s="509"/>
      <c r="BD184" s="509"/>
      <c r="BE184" s="509"/>
      <c r="BF184" s="509"/>
      <c r="BG184" s="509"/>
      <c r="BH184" s="509"/>
      <c r="BI184" s="509"/>
      <c r="BJ184" s="509"/>
      <c r="BK184" s="509"/>
    </row>
    <row r="185" ht="22.5" customHeight="1">
      <c r="A185" s="268">
        <v>8.0</v>
      </c>
      <c r="B185" s="268">
        <v>7.0</v>
      </c>
      <c r="C185" s="268" t="s">
        <v>284</v>
      </c>
      <c r="D185" s="268"/>
      <c r="E185" s="268"/>
      <c r="F185" s="268"/>
      <c r="G185" s="723">
        <v>1.0</v>
      </c>
      <c r="H185" s="267" t="s">
        <v>7055</v>
      </c>
      <c r="I185" s="267" t="s">
        <v>7056</v>
      </c>
      <c r="J185" s="268" t="s">
        <v>7057</v>
      </c>
      <c r="K185" s="268" t="s">
        <v>7058</v>
      </c>
      <c r="L185" s="269">
        <v>42566.0</v>
      </c>
      <c r="M185" s="268" t="s">
        <v>350</v>
      </c>
      <c r="N185" s="268" t="s">
        <v>152</v>
      </c>
      <c r="O185" s="269">
        <v>44790.0</v>
      </c>
      <c r="P185" s="268" t="s">
        <v>66</v>
      </c>
      <c r="Q185" s="268" t="s">
        <v>260</v>
      </c>
      <c r="R185" s="268"/>
      <c r="S185" s="268"/>
      <c r="T185" s="268" t="s">
        <v>11</v>
      </c>
      <c r="U185" s="268" t="s">
        <v>10</v>
      </c>
      <c r="V185" s="268"/>
      <c r="W185" s="468"/>
      <c r="X185" s="268"/>
      <c r="Y185" s="173" t="s">
        <v>7059</v>
      </c>
      <c r="Z185" s="173" t="s">
        <v>7060</v>
      </c>
      <c r="AA185" s="173" t="s">
        <v>7061</v>
      </c>
      <c r="AB185" s="173"/>
      <c r="AC185" s="268"/>
      <c r="AD185" s="268"/>
      <c r="AE185" s="268"/>
      <c r="AF185" s="268"/>
      <c r="AG185" s="509"/>
      <c r="AH185" s="509"/>
      <c r="AI185" s="509"/>
      <c r="AJ185" s="509"/>
      <c r="AK185" s="509"/>
      <c r="AL185" s="509"/>
      <c r="AM185" s="509"/>
      <c r="AN185" s="509"/>
      <c r="AO185" s="509"/>
      <c r="AP185" s="509"/>
      <c r="AQ185" s="509"/>
      <c r="AR185" s="509"/>
      <c r="AS185" s="509"/>
      <c r="AT185" s="509"/>
      <c r="AU185" s="509"/>
      <c r="AV185" s="509"/>
      <c r="AW185" s="509"/>
      <c r="AX185" s="509"/>
      <c r="AY185" s="509"/>
      <c r="AZ185" s="509"/>
      <c r="BA185" s="509"/>
      <c r="BB185" s="509"/>
      <c r="BC185" s="509"/>
      <c r="BD185" s="509"/>
      <c r="BE185" s="509"/>
      <c r="BF185" s="509"/>
      <c r="BG185" s="509"/>
      <c r="BH185" s="509"/>
      <c r="BI185" s="509"/>
      <c r="BJ185" s="509"/>
      <c r="BK185" s="509"/>
    </row>
    <row r="186" ht="22.5" customHeight="1">
      <c r="A186" s="268">
        <v>9.0</v>
      </c>
      <c r="B186" s="268">
        <v>7.0</v>
      </c>
      <c r="C186" s="268" t="s">
        <v>284</v>
      </c>
      <c r="D186" s="268"/>
      <c r="E186" s="268"/>
      <c r="F186" s="268"/>
      <c r="G186" s="723">
        <v>1.0</v>
      </c>
      <c r="H186" s="267" t="s">
        <v>7062</v>
      </c>
      <c r="I186" s="267" t="s">
        <v>7063</v>
      </c>
      <c r="J186" s="268" t="s">
        <v>891</v>
      </c>
      <c r="K186" s="268" t="s">
        <v>7064</v>
      </c>
      <c r="L186" s="269">
        <v>42449.0</v>
      </c>
      <c r="M186" s="268" t="s">
        <v>338</v>
      </c>
      <c r="N186" s="268" t="s">
        <v>153</v>
      </c>
      <c r="O186" s="269">
        <v>45519.0</v>
      </c>
      <c r="P186" s="268" t="s">
        <v>115</v>
      </c>
      <c r="Q186" s="268" t="s">
        <v>260</v>
      </c>
      <c r="R186" s="268"/>
      <c r="S186" s="268"/>
      <c r="T186" s="268" t="s">
        <v>11</v>
      </c>
      <c r="U186" s="268" t="s">
        <v>21</v>
      </c>
      <c r="V186" s="268"/>
      <c r="W186" s="468"/>
      <c r="X186" s="268"/>
      <c r="Y186" s="173" t="s">
        <v>7065</v>
      </c>
      <c r="Z186" s="173"/>
      <c r="AA186" s="173"/>
      <c r="AB186" s="173"/>
      <c r="AC186" s="268"/>
      <c r="AD186" s="268"/>
      <c r="AE186" s="268"/>
      <c r="AF186" s="268"/>
      <c r="AG186" s="509"/>
      <c r="AH186" s="509"/>
      <c r="AI186" s="509"/>
      <c r="AJ186" s="509"/>
      <c r="AK186" s="509"/>
      <c r="AL186" s="509"/>
      <c r="AM186" s="509"/>
      <c r="AN186" s="509"/>
      <c r="AO186" s="509"/>
      <c r="AP186" s="509"/>
      <c r="AQ186" s="509"/>
      <c r="AR186" s="509"/>
      <c r="AS186" s="509"/>
      <c r="AT186" s="509"/>
      <c r="AU186" s="509"/>
      <c r="AV186" s="509"/>
      <c r="AW186" s="509"/>
      <c r="AX186" s="509"/>
      <c r="AY186" s="509"/>
      <c r="AZ186" s="509"/>
      <c r="BA186" s="509"/>
      <c r="BB186" s="509"/>
      <c r="BC186" s="509"/>
      <c r="BD186" s="509"/>
      <c r="BE186" s="509"/>
      <c r="BF186" s="509"/>
      <c r="BG186" s="509"/>
      <c r="BH186" s="509"/>
      <c r="BI186" s="509"/>
      <c r="BJ186" s="509"/>
      <c r="BK186" s="509"/>
    </row>
    <row r="187" ht="22.5" customHeight="1">
      <c r="A187" s="268">
        <v>10.0</v>
      </c>
      <c r="B187" s="268">
        <v>7.0</v>
      </c>
      <c r="C187" s="268" t="s">
        <v>284</v>
      </c>
      <c r="D187" s="268"/>
      <c r="E187" s="268"/>
      <c r="F187" s="268" t="s">
        <v>334</v>
      </c>
      <c r="G187" s="723">
        <v>1.0</v>
      </c>
      <c r="H187" s="267" t="s">
        <v>7066</v>
      </c>
      <c r="I187" s="267" t="s">
        <v>7067</v>
      </c>
      <c r="J187" s="268" t="s">
        <v>7068</v>
      </c>
      <c r="K187" s="268" t="s">
        <v>7069</v>
      </c>
      <c r="L187" s="269">
        <v>42312.0</v>
      </c>
      <c r="M187" s="268" t="s">
        <v>338</v>
      </c>
      <c r="N187" s="268" t="s">
        <v>154</v>
      </c>
      <c r="O187" s="269">
        <v>45519.0</v>
      </c>
      <c r="P187" s="268" t="s">
        <v>25</v>
      </c>
      <c r="Q187" s="268" t="s">
        <v>260</v>
      </c>
      <c r="R187" s="268"/>
      <c r="S187" s="268"/>
      <c r="T187" s="546" t="s">
        <v>11</v>
      </c>
      <c r="U187" s="268" t="s">
        <v>21</v>
      </c>
      <c r="V187" s="268"/>
      <c r="W187" s="268"/>
      <c r="X187" s="268"/>
      <c r="Y187" s="173" t="s">
        <v>7070</v>
      </c>
      <c r="Z187" s="173"/>
      <c r="AA187" s="173"/>
      <c r="AB187" s="173"/>
      <c r="AC187" s="268"/>
      <c r="AD187" s="268"/>
      <c r="AE187" s="268"/>
      <c r="AF187" s="268"/>
      <c r="AG187" s="509"/>
      <c r="AH187" s="509"/>
      <c r="AI187" s="509"/>
      <c r="AJ187" s="509"/>
      <c r="AK187" s="509"/>
      <c r="AL187" s="509"/>
      <c r="AM187" s="509"/>
      <c r="AN187" s="509"/>
      <c r="AO187" s="509"/>
      <c r="AP187" s="509"/>
      <c r="AQ187" s="509"/>
      <c r="AR187" s="509"/>
      <c r="AS187" s="509"/>
      <c r="AT187" s="509"/>
      <c r="AU187" s="509"/>
      <c r="AV187" s="509"/>
      <c r="AW187" s="509"/>
      <c r="AX187" s="509"/>
      <c r="AY187" s="509"/>
      <c r="AZ187" s="509"/>
      <c r="BA187" s="509"/>
      <c r="BB187" s="509"/>
      <c r="BC187" s="509"/>
      <c r="BD187" s="509"/>
      <c r="BE187" s="509"/>
      <c r="BF187" s="509"/>
      <c r="BG187" s="509"/>
      <c r="BH187" s="509"/>
      <c r="BI187" s="509"/>
      <c r="BJ187" s="509"/>
      <c r="BK187" s="509"/>
    </row>
    <row r="188" ht="22.5" customHeight="1">
      <c r="A188" s="268">
        <v>11.0</v>
      </c>
      <c r="B188" s="268">
        <v>7.0</v>
      </c>
      <c r="C188" s="268" t="s">
        <v>284</v>
      </c>
      <c r="D188" s="268"/>
      <c r="E188" s="268"/>
      <c r="F188" s="268"/>
      <c r="G188" s="723">
        <v>1.0</v>
      </c>
      <c r="H188" s="267" t="s">
        <v>7071</v>
      </c>
      <c r="I188" s="267" t="s">
        <v>7072</v>
      </c>
      <c r="J188" s="268" t="s">
        <v>2328</v>
      </c>
      <c r="K188" s="268" t="s">
        <v>7073</v>
      </c>
      <c r="L188" s="269">
        <v>42564.0</v>
      </c>
      <c r="M188" s="268" t="s">
        <v>350</v>
      </c>
      <c r="N188" s="268" t="s">
        <v>151</v>
      </c>
      <c r="O188" s="269">
        <v>45665.0</v>
      </c>
      <c r="P188" s="268" t="s">
        <v>42</v>
      </c>
      <c r="Q188" s="268" t="s">
        <v>260</v>
      </c>
      <c r="R188" s="268" t="s">
        <v>6819</v>
      </c>
      <c r="S188" s="268"/>
      <c r="T188" s="268" t="s">
        <v>26</v>
      </c>
      <c r="U188" s="268" t="s">
        <v>21</v>
      </c>
      <c r="V188" s="268"/>
      <c r="W188" s="268"/>
      <c r="X188" s="268"/>
      <c r="Y188" s="173" t="s">
        <v>7074</v>
      </c>
      <c r="Z188" s="173"/>
      <c r="AA188" s="173"/>
      <c r="AB188" s="173"/>
      <c r="AC188" s="268"/>
      <c r="AD188" s="268"/>
      <c r="AE188" s="268"/>
      <c r="AF188" s="268"/>
      <c r="AG188" s="509"/>
      <c r="AH188" s="509"/>
      <c r="AI188" s="509"/>
      <c r="AJ188" s="509"/>
      <c r="AK188" s="509"/>
      <c r="AL188" s="509"/>
      <c r="AM188" s="509"/>
      <c r="AN188" s="509"/>
      <c r="AO188" s="509"/>
      <c r="AP188" s="509"/>
      <c r="AQ188" s="509"/>
      <c r="AR188" s="509"/>
      <c r="AS188" s="509"/>
      <c r="AT188" s="509"/>
      <c r="AU188" s="509"/>
      <c r="AV188" s="509"/>
      <c r="AW188" s="509"/>
      <c r="AX188" s="509"/>
      <c r="AY188" s="509"/>
      <c r="AZ188" s="509"/>
      <c r="BA188" s="509"/>
      <c r="BB188" s="509"/>
      <c r="BC188" s="509"/>
      <c r="BD188" s="509"/>
      <c r="BE188" s="509"/>
      <c r="BF188" s="509"/>
      <c r="BG188" s="509"/>
      <c r="BH188" s="509"/>
      <c r="BI188" s="509"/>
      <c r="BJ188" s="509"/>
      <c r="BK188" s="509"/>
    </row>
    <row r="189" ht="22.5" customHeight="1">
      <c r="A189" s="268">
        <v>12.0</v>
      </c>
      <c r="B189" s="268">
        <v>7.0</v>
      </c>
      <c r="C189" s="268" t="s">
        <v>284</v>
      </c>
      <c r="D189" s="268"/>
      <c r="E189" s="268"/>
      <c r="F189" s="268"/>
      <c r="G189" s="723">
        <v>1.0</v>
      </c>
      <c r="H189" s="267" t="s">
        <v>7075</v>
      </c>
      <c r="I189" s="267" t="s">
        <v>7076</v>
      </c>
      <c r="J189" s="268" t="s">
        <v>418</v>
      </c>
      <c r="K189" s="268" t="s">
        <v>7077</v>
      </c>
      <c r="L189" s="269">
        <v>42307.0</v>
      </c>
      <c r="M189" s="268" t="s">
        <v>338</v>
      </c>
      <c r="N189" s="268" t="s">
        <v>151</v>
      </c>
      <c r="O189" s="269">
        <v>44566.0</v>
      </c>
      <c r="P189" s="268" t="s">
        <v>133</v>
      </c>
      <c r="Q189" s="268" t="s">
        <v>262</v>
      </c>
      <c r="R189" s="268"/>
      <c r="S189" s="268"/>
      <c r="T189" s="466" t="s">
        <v>26</v>
      </c>
      <c r="U189" s="268" t="s">
        <v>15</v>
      </c>
      <c r="V189" s="268"/>
      <c r="W189" s="468"/>
      <c r="X189" s="268"/>
      <c r="Y189" s="173" t="s">
        <v>7078</v>
      </c>
      <c r="Z189" s="173" t="s">
        <v>7079</v>
      </c>
      <c r="AA189" s="173" t="s">
        <v>7080</v>
      </c>
      <c r="AB189" s="173" t="s">
        <v>7081</v>
      </c>
      <c r="AC189" s="268"/>
      <c r="AD189" s="268"/>
      <c r="AE189" s="268"/>
      <c r="AF189" s="268"/>
      <c r="AG189" s="509"/>
      <c r="AH189" s="509"/>
      <c r="AI189" s="509"/>
      <c r="AJ189" s="509"/>
      <c r="AK189" s="509"/>
      <c r="AL189" s="509"/>
      <c r="AM189" s="509"/>
      <c r="AN189" s="509"/>
      <c r="AO189" s="509"/>
      <c r="AP189" s="509"/>
      <c r="AQ189" s="509"/>
      <c r="AR189" s="509"/>
      <c r="AS189" s="509"/>
      <c r="AT189" s="509"/>
      <c r="AU189" s="509"/>
      <c r="AV189" s="509"/>
      <c r="AW189" s="509"/>
      <c r="AX189" s="509"/>
      <c r="AY189" s="509"/>
      <c r="AZ189" s="509"/>
      <c r="BA189" s="509"/>
      <c r="BB189" s="509"/>
      <c r="BC189" s="509"/>
      <c r="BD189" s="509"/>
      <c r="BE189" s="509"/>
      <c r="BF189" s="509"/>
      <c r="BG189" s="509"/>
      <c r="BH189" s="509"/>
      <c r="BI189" s="509"/>
      <c r="BJ189" s="509"/>
      <c r="BK189" s="509"/>
    </row>
    <row r="190" ht="22.5" customHeight="1">
      <c r="A190" s="268">
        <v>13.0</v>
      </c>
      <c r="B190" s="268">
        <v>7.0</v>
      </c>
      <c r="C190" s="268" t="s">
        <v>284</v>
      </c>
      <c r="D190" s="268"/>
      <c r="E190" s="268"/>
      <c r="F190" s="268"/>
      <c r="G190" s="723">
        <v>1.0</v>
      </c>
      <c r="H190" s="267" t="s">
        <v>7082</v>
      </c>
      <c r="I190" s="267" t="s">
        <v>7083</v>
      </c>
      <c r="J190" s="268" t="s">
        <v>475</v>
      </c>
      <c r="K190" s="268" t="s">
        <v>7084</v>
      </c>
      <c r="L190" s="269">
        <v>42253.0</v>
      </c>
      <c r="M190" s="268" t="s">
        <v>350</v>
      </c>
      <c r="N190" s="268" t="s">
        <v>151</v>
      </c>
      <c r="O190" s="269">
        <v>44062.0</v>
      </c>
      <c r="P190" s="268" t="s">
        <v>133</v>
      </c>
      <c r="Q190" s="268" t="s">
        <v>262</v>
      </c>
      <c r="R190" s="268"/>
      <c r="S190" s="268"/>
      <c r="T190" s="268" t="s">
        <v>11</v>
      </c>
      <c r="U190" s="268" t="s">
        <v>15</v>
      </c>
      <c r="V190" s="268"/>
      <c r="W190" s="468"/>
      <c r="X190" s="268" t="s">
        <v>5867</v>
      </c>
      <c r="Y190" s="173" t="s">
        <v>7085</v>
      </c>
      <c r="Z190" s="173" t="s">
        <v>7086</v>
      </c>
      <c r="AA190" s="173" t="s">
        <v>7087</v>
      </c>
      <c r="AB190" s="173" t="s">
        <v>7088</v>
      </c>
      <c r="AC190" s="268" t="s">
        <v>7089</v>
      </c>
      <c r="AD190" s="268"/>
      <c r="AE190" s="268"/>
      <c r="AF190" s="268"/>
      <c r="AG190" s="509"/>
      <c r="AH190" s="509"/>
      <c r="AI190" s="509"/>
      <c r="AJ190" s="509"/>
      <c r="AK190" s="509"/>
      <c r="AL190" s="509"/>
      <c r="AM190" s="509"/>
      <c r="AN190" s="509"/>
      <c r="AO190" s="509"/>
      <c r="AP190" s="509"/>
      <c r="AQ190" s="509"/>
      <c r="AR190" s="509"/>
      <c r="AS190" s="509"/>
      <c r="AT190" s="509"/>
      <c r="AU190" s="509"/>
      <c r="AV190" s="509"/>
      <c r="AW190" s="509"/>
      <c r="AX190" s="509"/>
      <c r="AY190" s="509"/>
      <c r="AZ190" s="509"/>
      <c r="BA190" s="509"/>
      <c r="BB190" s="509"/>
      <c r="BC190" s="509"/>
      <c r="BD190" s="509"/>
      <c r="BE190" s="509"/>
      <c r="BF190" s="509"/>
      <c r="BG190" s="509"/>
      <c r="BH190" s="509"/>
      <c r="BI190" s="509"/>
      <c r="BJ190" s="509"/>
      <c r="BK190" s="509"/>
    </row>
    <row r="191" ht="22.5" customHeight="1">
      <c r="A191" s="268">
        <v>14.0</v>
      </c>
      <c r="B191" s="268">
        <v>7.0</v>
      </c>
      <c r="C191" s="268" t="s">
        <v>284</v>
      </c>
      <c r="D191" s="268"/>
      <c r="E191" s="268"/>
      <c r="F191" s="268"/>
      <c r="G191" s="723">
        <v>1.0</v>
      </c>
      <c r="H191" s="267" t="s">
        <v>7090</v>
      </c>
      <c r="I191" s="267" t="s">
        <v>7091</v>
      </c>
      <c r="J191" s="268" t="s">
        <v>569</v>
      </c>
      <c r="K191" s="268" t="s">
        <v>7092</v>
      </c>
      <c r="L191" s="269">
        <v>42493.0</v>
      </c>
      <c r="M191" s="268" t="s">
        <v>338</v>
      </c>
      <c r="N191" s="268" t="s">
        <v>153</v>
      </c>
      <c r="O191" s="269">
        <v>43787.0</v>
      </c>
      <c r="P191" s="268" t="s">
        <v>115</v>
      </c>
      <c r="Q191" s="268" t="s">
        <v>262</v>
      </c>
      <c r="R191" s="268"/>
      <c r="S191" s="268"/>
      <c r="T191" s="268" t="s">
        <v>11</v>
      </c>
      <c r="U191" s="268" t="s">
        <v>21</v>
      </c>
      <c r="V191" s="268"/>
      <c r="W191" s="468" t="s">
        <v>6485</v>
      </c>
      <c r="X191" s="268" t="s">
        <v>5827</v>
      </c>
      <c r="Y191" s="173" t="s">
        <v>7093</v>
      </c>
      <c r="Z191" s="173" t="s">
        <v>7094</v>
      </c>
      <c r="AA191" s="173" t="s">
        <v>7095</v>
      </c>
      <c r="AB191" s="173" t="s">
        <v>7096</v>
      </c>
      <c r="AC191" s="268" t="s">
        <v>7097</v>
      </c>
      <c r="AD191" s="268" t="s">
        <v>7098</v>
      </c>
      <c r="AE191" s="268"/>
      <c r="AF191" s="268"/>
      <c r="AG191" s="509"/>
      <c r="AH191" s="509"/>
      <c r="AI191" s="509"/>
      <c r="AJ191" s="509"/>
      <c r="AK191" s="509"/>
      <c r="AL191" s="509"/>
      <c r="AM191" s="509"/>
      <c r="AN191" s="509"/>
      <c r="AO191" s="509"/>
      <c r="AP191" s="509"/>
      <c r="AQ191" s="509"/>
      <c r="AR191" s="509"/>
      <c r="AS191" s="509"/>
      <c r="AT191" s="509"/>
      <c r="AU191" s="509"/>
      <c r="AV191" s="509"/>
      <c r="AW191" s="509"/>
      <c r="AX191" s="509"/>
      <c r="AY191" s="509"/>
      <c r="AZ191" s="509"/>
      <c r="BA191" s="509"/>
      <c r="BB191" s="509"/>
      <c r="BC191" s="509"/>
      <c r="BD191" s="509"/>
      <c r="BE191" s="509"/>
      <c r="BF191" s="509"/>
      <c r="BG191" s="509"/>
      <c r="BH191" s="509"/>
      <c r="BI191" s="509"/>
      <c r="BJ191" s="509"/>
      <c r="BK191" s="509"/>
    </row>
    <row r="192" ht="22.5" customHeight="1">
      <c r="A192" s="268">
        <v>15.0</v>
      </c>
      <c r="B192" s="268">
        <v>7.0</v>
      </c>
      <c r="C192" s="268" t="s">
        <v>284</v>
      </c>
      <c r="D192" s="268"/>
      <c r="E192" s="268"/>
      <c r="F192" s="268"/>
      <c r="G192" s="723">
        <v>1.0</v>
      </c>
      <c r="H192" s="267" t="s">
        <v>7099</v>
      </c>
      <c r="I192" s="267" t="s">
        <v>7100</v>
      </c>
      <c r="J192" s="268" t="s">
        <v>7101</v>
      </c>
      <c r="K192" s="268" t="s">
        <v>7102</v>
      </c>
      <c r="L192" s="269">
        <v>42395.0</v>
      </c>
      <c r="M192" s="268" t="s">
        <v>350</v>
      </c>
      <c r="N192" s="268" t="s">
        <v>152</v>
      </c>
      <c r="O192" s="269">
        <v>43339.0</v>
      </c>
      <c r="P192" s="268" t="s">
        <v>66</v>
      </c>
      <c r="Q192" s="268" t="s">
        <v>262</v>
      </c>
      <c r="R192" s="268" t="s">
        <v>7103</v>
      </c>
      <c r="S192" s="268"/>
      <c r="T192" s="268" t="s">
        <v>11</v>
      </c>
      <c r="U192" s="268" t="s">
        <v>10</v>
      </c>
      <c r="V192" s="268"/>
      <c r="W192" s="268" t="s">
        <v>5782</v>
      </c>
      <c r="X192" s="268" t="s">
        <v>5790</v>
      </c>
      <c r="Y192" s="173" t="s">
        <v>7104</v>
      </c>
      <c r="Z192" s="173" t="s">
        <v>7105</v>
      </c>
      <c r="AA192" s="173" t="s">
        <v>7106</v>
      </c>
      <c r="AB192" s="173" t="s">
        <v>7107</v>
      </c>
      <c r="AC192" s="268" t="s">
        <v>7108</v>
      </c>
      <c r="AD192" s="268" t="s">
        <v>7109</v>
      </c>
      <c r="AE192" s="268"/>
      <c r="AF192" s="268"/>
      <c r="AG192" s="509"/>
      <c r="AH192" s="509"/>
      <c r="AI192" s="509"/>
      <c r="AJ192" s="509"/>
      <c r="AK192" s="509"/>
      <c r="AL192" s="509"/>
      <c r="AM192" s="509"/>
      <c r="AN192" s="509"/>
      <c r="AO192" s="509"/>
      <c r="AP192" s="509"/>
      <c r="AQ192" s="509"/>
      <c r="AR192" s="509"/>
      <c r="AS192" s="509"/>
      <c r="AT192" s="509"/>
      <c r="AU192" s="509"/>
      <c r="AV192" s="509"/>
      <c r="AW192" s="509"/>
      <c r="AX192" s="509"/>
      <c r="AY192" s="509"/>
      <c r="AZ192" s="509"/>
      <c r="BA192" s="509"/>
      <c r="BB192" s="509"/>
      <c r="BC192" s="509"/>
      <c r="BD192" s="509"/>
      <c r="BE192" s="509"/>
      <c r="BF192" s="509"/>
      <c r="BG192" s="509"/>
      <c r="BH192" s="509"/>
      <c r="BI192" s="509"/>
      <c r="BJ192" s="509"/>
      <c r="BK192" s="509"/>
    </row>
    <row r="193" ht="22.5" customHeight="1">
      <c r="A193" s="268">
        <v>16.0</v>
      </c>
      <c r="B193" s="268">
        <v>7.0</v>
      </c>
      <c r="C193" s="268" t="s">
        <v>284</v>
      </c>
      <c r="D193" s="268"/>
      <c r="E193" s="268"/>
      <c r="F193" s="268"/>
      <c r="G193" s="723">
        <v>1.0</v>
      </c>
      <c r="H193" s="267" t="s">
        <v>7110</v>
      </c>
      <c r="I193" s="267" t="s">
        <v>7111</v>
      </c>
      <c r="J193" s="468" t="s">
        <v>366</v>
      </c>
      <c r="K193" s="468" t="s">
        <v>7112</v>
      </c>
      <c r="L193" s="469">
        <v>42476.0</v>
      </c>
      <c r="M193" s="468" t="s">
        <v>350</v>
      </c>
      <c r="N193" s="510" t="s">
        <v>152</v>
      </c>
      <c r="O193" s="469">
        <v>43698.0</v>
      </c>
      <c r="P193" s="468" t="s">
        <v>133</v>
      </c>
      <c r="Q193" s="268" t="s">
        <v>264</v>
      </c>
      <c r="R193" s="268"/>
      <c r="S193" s="268"/>
      <c r="T193" s="268" t="s">
        <v>11</v>
      </c>
      <c r="U193" s="268" t="s">
        <v>21</v>
      </c>
      <c r="V193" s="268"/>
      <c r="W193" s="268" t="s">
        <v>5802</v>
      </c>
      <c r="X193" s="173" t="s">
        <v>5803</v>
      </c>
      <c r="Y193" s="178" t="s">
        <v>7113</v>
      </c>
      <c r="Z193" s="178" t="s">
        <v>7114</v>
      </c>
      <c r="AA193" s="178" t="s">
        <v>7115</v>
      </c>
      <c r="AB193" s="510" t="s">
        <v>7116</v>
      </c>
      <c r="AC193" s="510" t="s">
        <v>7117</v>
      </c>
      <c r="AD193" s="510" t="s">
        <v>7118</v>
      </c>
      <c r="AE193" s="510" t="s">
        <v>7119</v>
      </c>
      <c r="AF193" s="510"/>
      <c r="AG193" s="509"/>
      <c r="AH193" s="509"/>
      <c r="AI193" s="509"/>
      <c r="AJ193" s="509"/>
      <c r="AK193" s="509"/>
      <c r="AL193" s="509"/>
      <c r="AM193" s="509"/>
      <c r="AN193" s="509"/>
      <c r="AO193" s="509"/>
      <c r="AP193" s="509"/>
      <c r="AQ193" s="509"/>
      <c r="AR193" s="509"/>
      <c r="AS193" s="509"/>
      <c r="AT193" s="509"/>
      <c r="AU193" s="509"/>
      <c r="AV193" s="509"/>
      <c r="AW193" s="509"/>
      <c r="AX193" s="509"/>
      <c r="AY193" s="509"/>
      <c r="AZ193" s="509"/>
      <c r="BA193" s="509"/>
      <c r="BB193" s="509"/>
      <c r="BC193" s="509"/>
      <c r="BD193" s="509"/>
      <c r="BE193" s="509"/>
      <c r="BF193" s="509"/>
      <c r="BG193" s="509"/>
      <c r="BH193" s="509"/>
      <c r="BI193" s="509"/>
      <c r="BJ193" s="509"/>
      <c r="BK193" s="509"/>
    </row>
    <row r="194" ht="22.5" customHeight="1">
      <c r="A194" s="268">
        <v>17.0</v>
      </c>
      <c r="B194" s="268">
        <v>7.0</v>
      </c>
      <c r="C194" s="268" t="s">
        <v>284</v>
      </c>
      <c r="D194" s="268"/>
      <c r="E194" s="268"/>
      <c r="F194" s="268"/>
      <c r="G194" s="723">
        <v>1.0</v>
      </c>
      <c r="H194" s="267" t="s">
        <v>7120</v>
      </c>
      <c r="I194" s="267" t="s">
        <v>7121</v>
      </c>
      <c r="J194" s="468" t="s">
        <v>884</v>
      </c>
      <c r="K194" s="468" t="s">
        <v>7122</v>
      </c>
      <c r="L194" s="469">
        <v>42273.0</v>
      </c>
      <c r="M194" s="468" t="s">
        <v>350</v>
      </c>
      <c r="N194" s="510" t="s">
        <v>151</v>
      </c>
      <c r="O194" s="469">
        <v>43713.0</v>
      </c>
      <c r="P194" s="468" t="s">
        <v>133</v>
      </c>
      <c r="Q194" s="268" t="s">
        <v>264</v>
      </c>
      <c r="R194" s="268"/>
      <c r="S194" s="268"/>
      <c r="T194" s="268" t="s">
        <v>26</v>
      </c>
      <c r="U194" s="268" t="s">
        <v>15</v>
      </c>
      <c r="V194" s="268"/>
      <c r="W194" s="468"/>
      <c r="X194" s="268"/>
      <c r="Y194" s="173" t="s">
        <v>7123</v>
      </c>
      <c r="Z194" s="173" t="s">
        <v>7124</v>
      </c>
      <c r="AA194" s="173" t="s">
        <v>7125</v>
      </c>
      <c r="AB194" s="173" t="s">
        <v>7126</v>
      </c>
      <c r="AC194" s="268" t="s">
        <v>7127</v>
      </c>
      <c r="AD194" s="268" t="s">
        <v>7128</v>
      </c>
      <c r="AE194" s="268"/>
      <c r="AF194" s="268"/>
      <c r="AG194" s="509"/>
      <c r="AH194" s="509"/>
      <c r="AI194" s="509"/>
      <c r="AJ194" s="509"/>
      <c r="AK194" s="509"/>
      <c r="AL194" s="509"/>
      <c r="AM194" s="509"/>
      <c r="AN194" s="509"/>
      <c r="AO194" s="509"/>
      <c r="AP194" s="509"/>
      <c r="AQ194" s="509"/>
      <c r="AR194" s="509"/>
      <c r="AS194" s="509"/>
      <c r="AT194" s="509"/>
      <c r="AU194" s="509"/>
      <c r="AV194" s="509"/>
      <c r="AW194" s="509"/>
      <c r="AX194" s="509"/>
      <c r="AY194" s="509"/>
      <c r="AZ194" s="509"/>
      <c r="BA194" s="509"/>
      <c r="BB194" s="509"/>
      <c r="BC194" s="509"/>
      <c r="BD194" s="509"/>
      <c r="BE194" s="509"/>
      <c r="BF194" s="509"/>
      <c r="BG194" s="509"/>
      <c r="BH194" s="509"/>
      <c r="BI194" s="509"/>
      <c r="BJ194" s="509"/>
      <c r="BK194" s="509"/>
    </row>
    <row r="195" ht="22.5" customHeight="1">
      <c r="A195" s="268">
        <v>18.0</v>
      </c>
      <c r="B195" s="268">
        <v>7.0</v>
      </c>
      <c r="C195" s="268" t="s">
        <v>284</v>
      </c>
      <c r="D195" s="268"/>
      <c r="E195" s="268"/>
      <c r="F195" s="268"/>
      <c r="G195" s="723">
        <v>1.0</v>
      </c>
      <c r="H195" s="267" t="s">
        <v>7129</v>
      </c>
      <c r="I195" s="267" t="s">
        <v>7130</v>
      </c>
      <c r="J195" s="468" t="s">
        <v>369</v>
      </c>
      <c r="K195" s="468" t="s">
        <v>7131</v>
      </c>
      <c r="L195" s="469">
        <v>42251.0</v>
      </c>
      <c r="M195" s="468" t="s">
        <v>350</v>
      </c>
      <c r="N195" s="510" t="s">
        <v>154</v>
      </c>
      <c r="O195" s="469">
        <v>43353.0</v>
      </c>
      <c r="P195" s="468" t="s">
        <v>9</v>
      </c>
      <c r="Q195" s="268" t="s">
        <v>264</v>
      </c>
      <c r="R195" s="268"/>
      <c r="S195" s="268"/>
      <c r="T195" s="268" t="s">
        <v>11</v>
      </c>
      <c r="U195" s="268" t="s">
        <v>15</v>
      </c>
      <c r="V195" s="268"/>
      <c r="W195" s="268"/>
      <c r="X195" s="173" t="s">
        <v>5802</v>
      </c>
      <c r="Y195" s="178" t="s">
        <v>7132</v>
      </c>
      <c r="Z195" s="178" t="s">
        <v>7133</v>
      </c>
      <c r="AA195" s="178" t="s">
        <v>7134</v>
      </c>
      <c r="AB195" s="173" t="s">
        <v>7135</v>
      </c>
      <c r="AC195" s="268" t="s">
        <v>7136</v>
      </c>
      <c r="AD195" s="268" t="s">
        <v>7137</v>
      </c>
      <c r="AE195" s="268" t="s">
        <v>7138</v>
      </c>
      <c r="AF195" s="268"/>
      <c r="AG195" s="509"/>
      <c r="AH195" s="509"/>
      <c r="AI195" s="509"/>
      <c r="AJ195" s="509"/>
      <c r="AK195" s="509"/>
      <c r="AL195" s="509"/>
      <c r="AM195" s="509"/>
      <c r="AN195" s="509"/>
      <c r="AO195" s="509"/>
      <c r="AP195" s="509"/>
      <c r="AQ195" s="509"/>
      <c r="AR195" s="509"/>
      <c r="AS195" s="509"/>
      <c r="AT195" s="509"/>
      <c r="AU195" s="509"/>
      <c r="AV195" s="509"/>
      <c r="AW195" s="509"/>
      <c r="AX195" s="509"/>
      <c r="AY195" s="509"/>
      <c r="AZ195" s="509"/>
      <c r="BA195" s="509"/>
      <c r="BB195" s="509"/>
      <c r="BC195" s="509"/>
      <c r="BD195" s="509"/>
      <c r="BE195" s="509"/>
      <c r="BF195" s="509"/>
      <c r="BG195" s="509"/>
      <c r="BH195" s="509"/>
      <c r="BI195" s="509"/>
      <c r="BJ195" s="509"/>
      <c r="BK195" s="509"/>
    </row>
    <row r="196" ht="22.5" customHeight="1">
      <c r="A196" s="268">
        <v>19.0</v>
      </c>
      <c r="B196" s="268">
        <v>7.0</v>
      </c>
      <c r="C196" s="268" t="s">
        <v>284</v>
      </c>
      <c r="D196" s="268"/>
      <c r="E196" s="268"/>
      <c r="F196" s="268"/>
      <c r="G196" s="723">
        <v>1.0</v>
      </c>
      <c r="H196" s="267" t="s">
        <v>7139</v>
      </c>
      <c r="I196" s="267" t="s">
        <v>7140</v>
      </c>
      <c r="J196" s="468" t="s">
        <v>1537</v>
      </c>
      <c r="K196" s="468" t="s">
        <v>7141</v>
      </c>
      <c r="L196" s="469">
        <v>42298.0</v>
      </c>
      <c r="M196" s="468" t="s">
        <v>338</v>
      </c>
      <c r="N196" s="510" t="s">
        <v>154</v>
      </c>
      <c r="O196" s="469">
        <v>43136.0</v>
      </c>
      <c r="P196" s="468" t="s">
        <v>115</v>
      </c>
      <c r="Q196" s="268" t="s">
        <v>266</v>
      </c>
      <c r="R196" s="268" t="s">
        <v>5814</v>
      </c>
      <c r="S196" s="268"/>
      <c r="T196" s="268" t="s">
        <v>11</v>
      </c>
      <c r="U196" s="268" t="s">
        <v>21</v>
      </c>
      <c r="V196" s="268"/>
      <c r="W196" s="268" t="s">
        <v>6485</v>
      </c>
      <c r="X196" s="173" t="s">
        <v>6112</v>
      </c>
      <c r="Y196" s="178" t="s">
        <v>7142</v>
      </c>
      <c r="Z196" s="178" t="s">
        <v>7143</v>
      </c>
      <c r="AA196" s="173" t="s">
        <v>7144</v>
      </c>
      <c r="AB196" s="173" t="s">
        <v>7145</v>
      </c>
      <c r="AC196" s="268" t="s">
        <v>7146</v>
      </c>
      <c r="AD196" s="268" t="s">
        <v>7147</v>
      </c>
      <c r="AE196" s="268" t="s">
        <v>7148</v>
      </c>
      <c r="AF196" s="268"/>
      <c r="AG196" s="509"/>
      <c r="AH196" s="509"/>
      <c r="AI196" s="509"/>
      <c r="AJ196" s="509"/>
      <c r="AK196" s="509"/>
      <c r="AL196" s="509"/>
      <c r="AM196" s="509"/>
      <c r="AN196" s="509"/>
      <c r="AO196" s="509"/>
      <c r="AP196" s="509"/>
      <c r="AQ196" s="509"/>
      <c r="AR196" s="509"/>
      <c r="AS196" s="509"/>
      <c r="AT196" s="509"/>
      <c r="AU196" s="509"/>
      <c r="AV196" s="509"/>
      <c r="AW196" s="509"/>
      <c r="AX196" s="509"/>
      <c r="AY196" s="509"/>
      <c r="AZ196" s="509"/>
      <c r="BA196" s="509"/>
      <c r="BB196" s="509"/>
      <c r="BC196" s="509"/>
      <c r="BD196" s="509"/>
      <c r="BE196" s="509"/>
      <c r="BF196" s="509"/>
      <c r="BG196" s="509"/>
      <c r="BH196" s="509"/>
      <c r="BI196" s="509"/>
      <c r="BJ196" s="509"/>
      <c r="BK196" s="509"/>
    </row>
    <row r="197" ht="22.5" customHeight="1">
      <c r="A197" s="268">
        <v>20.0</v>
      </c>
      <c r="B197" s="268">
        <v>7.0</v>
      </c>
      <c r="C197" s="268" t="s">
        <v>284</v>
      </c>
      <c r="D197" s="268"/>
      <c r="E197" s="268"/>
      <c r="F197" s="268"/>
      <c r="G197" s="723">
        <v>1.0</v>
      </c>
      <c r="H197" s="267" t="s">
        <v>7149</v>
      </c>
      <c r="I197" s="267" t="s">
        <v>7150</v>
      </c>
      <c r="J197" s="468" t="s">
        <v>559</v>
      </c>
      <c r="K197" s="468" t="s">
        <v>7151</v>
      </c>
      <c r="L197" s="469">
        <v>42386.0</v>
      </c>
      <c r="M197" s="468" t="s">
        <v>350</v>
      </c>
      <c r="N197" s="510" t="s">
        <v>152</v>
      </c>
      <c r="O197" s="469">
        <v>43334.0</v>
      </c>
      <c r="P197" s="468" t="s">
        <v>133</v>
      </c>
      <c r="Q197" s="268" t="s">
        <v>268</v>
      </c>
      <c r="R197" s="268" t="s">
        <v>561</v>
      </c>
      <c r="S197" s="268"/>
      <c r="T197" s="466" t="s">
        <v>11</v>
      </c>
      <c r="U197" s="268" t="s">
        <v>15</v>
      </c>
      <c r="V197" s="268" t="s">
        <v>334</v>
      </c>
      <c r="W197" s="268"/>
      <c r="X197" s="173"/>
      <c r="Y197" s="178" t="s">
        <v>7152</v>
      </c>
      <c r="Z197" s="178" t="s">
        <v>7153</v>
      </c>
      <c r="AA197" s="173" t="s">
        <v>7154</v>
      </c>
      <c r="AB197" s="173" t="s">
        <v>7155</v>
      </c>
      <c r="AC197" s="268" t="s">
        <v>7156</v>
      </c>
      <c r="AD197" s="268" t="s">
        <v>7157</v>
      </c>
      <c r="AE197" s="268" t="s">
        <v>7158</v>
      </c>
      <c r="AF197" s="268"/>
      <c r="AG197" s="509"/>
      <c r="AH197" s="509"/>
      <c r="AI197" s="509"/>
      <c r="AJ197" s="509"/>
      <c r="AK197" s="509"/>
      <c r="AL197" s="509"/>
      <c r="AM197" s="509"/>
      <c r="AN197" s="509"/>
      <c r="AO197" s="509"/>
      <c r="AP197" s="509"/>
      <c r="AQ197" s="509"/>
      <c r="AR197" s="509"/>
      <c r="AS197" s="509"/>
      <c r="AT197" s="509"/>
      <c r="AU197" s="509"/>
      <c r="AV197" s="509"/>
      <c r="AW197" s="509"/>
      <c r="AX197" s="509"/>
      <c r="AY197" s="509"/>
      <c r="AZ197" s="509"/>
      <c r="BA197" s="509"/>
      <c r="BB197" s="509"/>
      <c r="BC197" s="509"/>
      <c r="BD197" s="509"/>
      <c r="BE197" s="509"/>
      <c r="BF197" s="509"/>
      <c r="BG197" s="509"/>
      <c r="BH197" s="509"/>
      <c r="BI197" s="509"/>
      <c r="BJ197" s="509"/>
      <c r="BK197" s="509"/>
    </row>
    <row r="198" ht="22.5" customHeight="1">
      <c r="A198" s="268">
        <v>21.0</v>
      </c>
      <c r="B198" s="268">
        <v>7.0</v>
      </c>
      <c r="C198" s="268" t="s">
        <v>284</v>
      </c>
      <c r="D198" s="268"/>
      <c r="E198" s="268"/>
      <c r="F198" s="268"/>
      <c r="G198" s="723">
        <v>1.0</v>
      </c>
      <c r="H198" s="267" t="s">
        <v>7159</v>
      </c>
      <c r="I198" s="267" t="s">
        <v>7160</v>
      </c>
      <c r="J198" s="468" t="s">
        <v>7161</v>
      </c>
      <c r="K198" s="468" t="s">
        <v>7162</v>
      </c>
      <c r="L198" s="469">
        <v>42490.0</v>
      </c>
      <c r="M198" s="468" t="s">
        <v>338</v>
      </c>
      <c r="N198" s="510" t="s">
        <v>154</v>
      </c>
      <c r="O198" s="469">
        <v>45782.0</v>
      </c>
      <c r="P198" s="468" t="s">
        <v>25</v>
      </c>
      <c r="Q198" s="268" t="s">
        <v>345</v>
      </c>
      <c r="R198" s="268" t="s">
        <v>7163</v>
      </c>
      <c r="S198" s="268"/>
      <c r="T198" s="268" t="s">
        <v>11</v>
      </c>
      <c r="U198" s="268" t="s">
        <v>21</v>
      </c>
      <c r="V198" s="268"/>
      <c r="W198" s="268"/>
      <c r="X198" s="173"/>
      <c r="Y198" s="178" t="s">
        <v>7164</v>
      </c>
      <c r="Z198" s="178"/>
      <c r="AA198" s="173"/>
      <c r="AB198" s="173"/>
      <c r="AC198" s="268"/>
      <c r="AD198" s="268"/>
      <c r="AE198" s="268"/>
      <c r="AF198" s="268"/>
      <c r="AG198" s="509"/>
      <c r="AH198" s="509"/>
      <c r="AI198" s="509"/>
      <c r="AJ198" s="509"/>
      <c r="AK198" s="509"/>
      <c r="AL198" s="509"/>
      <c r="AM198" s="509"/>
      <c r="AN198" s="509"/>
      <c r="AO198" s="509"/>
      <c r="AP198" s="509"/>
      <c r="AQ198" s="509"/>
      <c r="AR198" s="509"/>
      <c r="AS198" s="509"/>
      <c r="AT198" s="509"/>
      <c r="AU198" s="509"/>
      <c r="AV198" s="509"/>
      <c r="AW198" s="509"/>
      <c r="AX198" s="509"/>
      <c r="AY198" s="509"/>
      <c r="AZ198" s="509"/>
      <c r="BA198" s="509"/>
      <c r="BB198" s="509"/>
      <c r="BC198" s="509"/>
      <c r="BD198" s="509"/>
      <c r="BE198" s="509"/>
      <c r="BF198" s="509"/>
      <c r="BG198" s="509"/>
      <c r="BH198" s="509"/>
      <c r="BI198" s="509"/>
      <c r="BJ198" s="509"/>
      <c r="BK198" s="509"/>
    </row>
    <row r="199" ht="14.25" customHeight="1">
      <c r="A199" s="352">
        <v>22.0</v>
      </c>
      <c r="B199" s="268">
        <v>7.0</v>
      </c>
      <c r="C199" s="268" t="s">
        <v>284</v>
      </c>
      <c r="D199" s="352"/>
      <c r="E199" s="352"/>
      <c r="F199" s="352"/>
      <c r="G199" s="729">
        <v>1.0</v>
      </c>
      <c r="H199" s="618" t="s">
        <v>7165</v>
      </c>
      <c r="I199" s="618" t="s">
        <v>7166</v>
      </c>
      <c r="J199" s="497" t="s">
        <v>407</v>
      </c>
      <c r="K199" s="497" t="s">
        <v>4235</v>
      </c>
      <c r="L199" s="498">
        <v>42586.0</v>
      </c>
      <c r="M199" s="497" t="s">
        <v>350</v>
      </c>
      <c r="N199" s="502"/>
      <c r="O199" s="498">
        <v>45883.0</v>
      </c>
      <c r="P199" s="497" t="s">
        <v>115</v>
      </c>
      <c r="Q199" s="352" t="s">
        <v>345</v>
      </c>
      <c r="R199" s="352"/>
      <c r="S199" s="352"/>
      <c r="T199" s="352" t="s">
        <v>11</v>
      </c>
      <c r="U199" s="352" t="s">
        <v>15</v>
      </c>
      <c r="V199" s="352"/>
      <c r="W199" s="352"/>
      <c r="X199" s="183"/>
      <c r="Y199" s="188"/>
      <c r="Z199" s="188"/>
      <c r="AA199" s="188"/>
      <c r="AB199" s="502"/>
      <c r="AC199" s="502"/>
      <c r="AD199" s="502"/>
      <c r="AE199" s="502"/>
      <c r="AF199" s="502"/>
      <c r="AG199" s="502"/>
      <c r="AH199" s="502"/>
      <c r="AI199" s="502"/>
      <c r="AJ199" s="502"/>
      <c r="AK199" s="502"/>
      <c r="AL199" s="502"/>
      <c r="AM199" s="502"/>
      <c r="AN199" s="502"/>
      <c r="AO199" s="502"/>
      <c r="AP199" s="502"/>
      <c r="AQ199" s="502"/>
      <c r="AR199" s="502"/>
      <c r="AS199" s="502"/>
      <c r="AT199" s="502"/>
      <c r="AU199" s="502"/>
      <c r="AV199" s="502"/>
      <c r="AW199" s="521"/>
      <c r="AX199" s="521"/>
      <c r="AY199" s="521"/>
      <c r="AZ199" s="521"/>
      <c r="BA199" s="521"/>
      <c r="BB199" s="521"/>
      <c r="BC199" s="521"/>
      <c r="BD199" s="521"/>
      <c r="BE199" s="521"/>
      <c r="BF199" s="521"/>
      <c r="BG199" s="521"/>
      <c r="BH199" s="521"/>
      <c r="BI199" s="521"/>
      <c r="BJ199" s="521"/>
      <c r="BK199" s="521"/>
    </row>
    <row r="200" ht="14.25" customHeight="1">
      <c r="A200" s="352">
        <v>23.0</v>
      </c>
      <c r="B200" s="268">
        <v>7.0</v>
      </c>
      <c r="C200" s="268" t="s">
        <v>284</v>
      </c>
      <c r="D200" s="352"/>
      <c r="E200" s="352"/>
      <c r="F200" s="352"/>
      <c r="G200" s="729">
        <v>1.0</v>
      </c>
      <c r="H200" s="618" t="s">
        <v>7167</v>
      </c>
      <c r="I200" s="618" t="s">
        <v>7168</v>
      </c>
      <c r="J200" s="497" t="s">
        <v>1277</v>
      </c>
      <c r="K200" s="497" t="s">
        <v>7169</v>
      </c>
      <c r="L200" s="498">
        <v>42485.0</v>
      </c>
      <c r="M200" s="497" t="s">
        <v>350</v>
      </c>
      <c r="N200" s="502"/>
      <c r="O200" s="498">
        <v>45883.0</v>
      </c>
      <c r="P200" s="497" t="s">
        <v>109</v>
      </c>
      <c r="Q200" s="352" t="s">
        <v>345</v>
      </c>
      <c r="R200" s="352" t="s">
        <v>7170</v>
      </c>
      <c r="S200" s="352"/>
      <c r="T200" s="352" t="s">
        <v>11</v>
      </c>
      <c r="U200" s="352" t="s">
        <v>21</v>
      </c>
      <c r="V200" s="352"/>
      <c r="W200" s="352"/>
      <c r="X200" s="183"/>
      <c r="Y200" s="188"/>
      <c r="Z200" s="188"/>
      <c r="AA200" s="188"/>
      <c r="AB200" s="502"/>
      <c r="AC200" s="502"/>
      <c r="AD200" s="502"/>
      <c r="AE200" s="502"/>
      <c r="AF200" s="502"/>
      <c r="AG200" s="502"/>
      <c r="AH200" s="502"/>
      <c r="AI200" s="502"/>
      <c r="AJ200" s="502"/>
      <c r="AK200" s="502"/>
      <c r="AL200" s="502"/>
      <c r="AM200" s="502"/>
      <c r="AN200" s="502"/>
      <c r="AO200" s="502"/>
      <c r="AP200" s="502"/>
      <c r="AQ200" s="502"/>
      <c r="AR200" s="502"/>
      <c r="AS200" s="502"/>
      <c r="AT200" s="502"/>
      <c r="AU200" s="502"/>
      <c r="AV200" s="502"/>
      <c r="AW200" s="521"/>
      <c r="AX200" s="521"/>
      <c r="AY200" s="521"/>
      <c r="AZ200" s="521"/>
      <c r="BA200" s="521"/>
      <c r="BB200" s="521"/>
      <c r="BC200" s="521"/>
      <c r="BD200" s="521"/>
      <c r="BE200" s="521"/>
      <c r="BF200" s="521"/>
      <c r="BG200" s="521"/>
      <c r="BH200" s="521"/>
      <c r="BI200" s="521"/>
      <c r="BJ200" s="521"/>
      <c r="BK200" s="521"/>
    </row>
    <row r="201" ht="14.25" customHeight="1">
      <c r="A201" s="352">
        <v>24.0</v>
      </c>
      <c r="B201" s="268">
        <v>7.0</v>
      </c>
      <c r="C201" s="268" t="s">
        <v>284</v>
      </c>
      <c r="D201" s="484"/>
      <c r="E201" s="484"/>
      <c r="F201" s="484"/>
      <c r="G201" s="774">
        <v>1.0</v>
      </c>
      <c r="H201" s="625" t="s">
        <v>7171</v>
      </c>
      <c r="I201" s="625"/>
      <c r="J201" s="487" t="s">
        <v>7172</v>
      </c>
      <c r="K201" s="487" t="s">
        <v>7173</v>
      </c>
      <c r="L201" s="488">
        <v>42432.0</v>
      </c>
      <c r="M201" s="487" t="s">
        <v>350</v>
      </c>
      <c r="N201" s="494"/>
      <c r="O201" s="488">
        <v>45883.0</v>
      </c>
      <c r="P201" s="487" t="s">
        <v>70</v>
      </c>
      <c r="Q201" s="484" t="s">
        <v>345</v>
      </c>
      <c r="R201" s="484"/>
      <c r="S201" s="484"/>
      <c r="T201" s="484" t="s">
        <v>11</v>
      </c>
      <c r="U201" s="484"/>
      <c r="V201" s="484"/>
      <c r="W201" s="484"/>
      <c r="X201" s="491"/>
      <c r="Y201" s="493"/>
      <c r="Z201" s="493"/>
      <c r="AA201" s="493"/>
      <c r="AB201" s="494"/>
      <c r="AC201" s="494"/>
      <c r="AD201" s="494"/>
      <c r="AE201" s="494"/>
      <c r="AF201" s="494"/>
      <c r="AG201" s="494"/>
      <c r="AH201" s="494"/>
      <c r="AI201" s="494"/>
      <c r="AJ201" s="494"/>
      <c r="AK201" s="494"/>
      <c r="AL201" s="494"/>
      <c r="AM201" s="494"/>
      <c r="AN201" s="494"/>
      <c r="AO201" s="494"/>
      <c r="AP201" s="494"/>
      <c r="AQ201" s="494"/>
      <c r="AR201" s="494"/>
      <c r="AS201" s="494"/>
      <c r="AT201" s="494"/>
      <c r="AU201" s="494"/>
      <c r="AV201" s="494"/>
      <c r="AW201" s="888"/>
      <c r="AX201" s="888"/>
      <c r="AY201" s="888"/>
      <c r="AZ201" s="888"/>
      <c r="BA201" s="888"/>
      <c r="BB201" s="888"/>
      <c r="BC201" s="888"/>
      <c r="BD201" s="888"/>
      <c r="BE201" s="888"/>
      <c r="BF201" s="888"/>
      <c r="BG201" s="888"/>
      <c r="BH201" s="888"/>
      <c r="BI201" s="888"/>
      <c r="BJ201" s="888"/>
      <c r="BK201" s="888"/>
    </row>
    <row r="202" ht="14.25" customHeight="1">
      <c r="A202" s="890">
        <v>23.0</v>
      </c>
      <c r="B202" s="890"/>
      <c r="C202" s="890"/>
      <c r="D202" s="890"/>
      <c r="E202" s="890"/>
      <c r="F202" s="890"/>
      <c r="G202" s="891"/>
      <c r="H202" s="892"/>
      <c r="I202" s="892"/>
      <c r="J202" s="890"/>
      <c r="K202" s="890"/>
      <c r="L202" s="893"/>
      <c r="M202" s="890"/>
      <c r="N202" s="890"/>
      <c r="O202" s="893"/>
      <c r="P202" s="890"/>
      <c r="Q202" s="890"/>
      <c r="R202" s="890"/>
      <c r="S202" s="890"/>
      <c r="T202" s="890"/>
      <c r="U202" s="890"/>
      <c r="V202" s="894"/>
      <c r="W202" s="894"/>
      <c r="X202" s="894"/>
      <c r="Y202" s="895"/>
      <c r="Z202" s="895"/>
      <c r="AA202" s="895"/>
      <c r="AB202" s="895"/>
      <c r="AC202" s="890"/>
      <c r="AD202" s="890"/>
      <c r="AE202" s="890"/>
      <c r="AF202" s="890"/>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c r="BC202" s="676"/>
      <c r="BD202" s="676"/>
      <c r="BE202" s="676"/>
      <c r="BF202" s="676"/>
      <c r="BG202" s="676"/>
      <c r="BH202" s="676"/>
      <c r="BI202" s="676"/>
      <c r="BJ202" s="676"/>
      <c r="BK202" s="676"/>
    </row>
    <row r="203" ht="18.75" customHeight="1">
      <c r="A203" s="405" t="s">
        <v>2168</v>
      </c>
      <c r="B203" s="25"/>
      <c r="C203" s="25"/>
      <c r="D203" s="25"/>
      <c r="E203" s="25"/>
      <c r="F203" s="25"/>
      <c r="G203" s="25"/>
      <c r="H203" s="25"/>
      <c r="I203" s="25"/>
      <c r="J203" s="25"/>
      <c r="K203" s="26"/>
      <c r="L203" s="569"/>
      <c r="M203" s="569"/>
      <c r="N203" s="412"/>
      <c r="O203" s="569"/>
      <c r="P203" s="569"/>
      <c r="Q203" s="569"/>
      <c r="R203" s="569"/>
      <c r="S203" s="569"/>
      <c r="T203" s="569"/>
      <c r="U203" s="569"/>
      <c r="V203" s="412"/>
      <c r="W203" s="412"/>
      <c r="X203" s="240"/>
      <c r="Y203" s="238"/>
      <c r="Z203" s="238"/>
      <c r="AA203" s="238"/>
      <c r="AB203" s="509"/>
      <c r="AC203" s="509"/>
      <c r="AD203" s="509"/>
      <c r="AE203" s="509"/>
      <c r="AF203" s="509"/>
      <c r="AG203" s="509"/>
      <c r="AH203" s="509"/>
      <c r="AI203" s="509"/>
      <c r="AJ203" s="509"/>
      <c r="AK203" s="509"/>
      <c r="AL203" s="509"/>
      <c r="AM203" s="509"/>
      <c r="AN203" s="509"/>
      <c r="AO203" s="509"/>
      <c r="AP203" s="509"/>
      <c r="AQ203" s="509"/>
      <c r="AR203" s="509"/>
      <c r="AS203" s="509"/>
      <c r="AT203" s="509"/>
      <c r="AU203" s="509"/>
      <c r="AV203" s="509"/>
      <c r="AW203" s="509"/>
      <c r="AX203" s="509"/>
      <c r="AY203" s="509"/>
      <c r="AZ203" s="509"/>
      <c r="BA203" s="509"/>
      <c r="BB203" s="509"/>
      <c r="BC203" s="509"/>
      <c r="BD203" s="509"/>
      <c r="BE203" s="509"/>
      <c r="BF203" s="509"/>
      <c r="BG203" s="509"/>
      <c r="BH203" s="509"/>
      <c r="BI203" s="509"/>
      <c r="BJ203" s="509"/>
      <c r="BK203" s="509"/>
    </row>
    <row r="204" ht="15.75" customHeight="1"/>
    <row r="205" ht="15.75" customHeight="1"/>
    <row r="206" ht="15.75" customHeight="1"/>
    <row r="207" ht="15.75" customHeight="1"/>
    <row r="208" ht="14.25" customHeight="1">
      <c r="A208" s="268"/>
      <c r="B208" s="268"/>
      <c r="C208" s="268"/>
      <c r="D208" s="268"/>
      <c r="E208" s="268"/>
      <c r="F208" s="268"/>
      <c r="G208" s="723"/>
      <c r="H208" s="267"/>
      <c r="I208" s="267"/>
      <c r="J208" s="468"/>
      <c r="K208" s="468"/>
      <c r="L208" s="469"/>
      <c r="M208" s="468"/>
      <c r="N208" s="510"/>
      <c r="O208" s="469"/>
      <c r="P208" s="468"/>
      <c r="Q208" s="268"/>
      <c r="R208" s="268"/>
      <c r="S208" s="268"/>
      <c r="T208" s="268"/>
      <c r="U208" s="268"/>
      <c r="V208" s="268"/>
      <c r="W208" s="268"/>
      <c r="X208" s="173"/>
      <c r="Y208" s="178"/>
      <c r="Z208" s="178"/>
      <c r="AA208" s="178"/>
      <c r="AB208" s="510"/>
      <c r="AC208" s="510"/>
      <c r="AD208" s="510"/>
      <c r="AE208" s="510"/>
      <c r="AF208" s="510"/>
      <c r="AG208" s="510"/>
      <c r="AH208" s="510"/>
      <c r="AI208" s="510"/>
      <c r="AJ208" s="510"/>
      <c r="AK208" s="510"/>
      <c r="AL208" s="510"/>
      <c r="AM208" s="510"/>
      <c r="AN208" s="510"/>
      <c r="AO208" s="510"/>
      <c r="AP208" s="510"/>
      <c r="AQ208" s="510"/>
      <c r="AR208" s="510"/>
      <c r="AS208" s="510"/>
      <c r="AT208" s="510"/>
      <c r="AU208" s="510"/>
      <c r="AV208" s="510"/>
      <c r="AW208" s="509"/>
      <c r="AX208" s="509"/>
      <c r="AY208" s="509"/>
      <c r="AZ208" s="509"/>
      <c r="BA208" s="509"/>
      <c r="BB208" s="509"/>
      <c r="BC208" s="509"/>
      <c r="BD208" s="509"/>
      <c r="BE208" s="509"/>
      <c r="BF208" s="509"/>
      <c r="BG208" s="509"/>
      <c r="BH208" s="509"/>
      <c r="BI208" s="509"/>
      <c r="BJ208" s="509"/>
      <c r="BK208" s="509"/>
    </row>
    <row r="209" ht="14.25" customHeight="1">
      <c r="A209" s="268"/>
      <c r="B209" s="268"/>
      <c r="C209" s="268"/>
      <c r="D209" s="268"/>
      <c r="E209" s="268"/>
      <c r="F209" s="268"/>
      <c r="G209" s="723"/>
      <c r="H209" s="267"/>
      <c r="I209" s="267"/>
      <c r="J209" s="468"/>
      <c r="K209" s="468"/>
      <c r="L209" s="469"/>
      <c r="M209" s="468"/>
      <c r="N209" s="510"/>
      <c r="O209" s="469"/>
      <c r="P209" s="468"/>
      <c r="Q209" s="268"/>
      <c r="R209" s="268"/>
      <c r="S209" s="268"/>
      <c r="T209" s="268"/>
      <c r="U209" s="268"/>
      <c r="V209" s="268"/>
      <c r="W209" s="268"/>
      <c r="X209" s="173"/>
      <c r="Y209" s="178"/>
      <c r="Z209" s="178"/>
      <c r="AA209" s="178"/>
      <c r="AB209" s="510"/>
      <c r="AC209" s="510"/>
      <c r="AD209" s="510"/>
      <c r="AE209" s="510"/>
      <c r="AF209" s="510"/>
      <c r="AG209" s="510"/>
      <c r="AH209" s="510"/>
      <c r="AI209" s="510"/>
      <c r="AJ209" s="510"/>
      <c r="AK209" s="510"/>
      <c r="AL209" s="510"/>
      <c r="AM209" s="510"/>
      <c r="AN209" s="510"/>
      <c r="AO209" s="510"/>
      <c r="AP209" s="510"/>
      <c r="AQ209" s="510"/>
      <c r="AR209" s="510"/>
      <c r="AS209" s="510"/>
      <c r="AT209" s="510"/>
      <c r="AU209" s="510"/>
      <c r="AV209" s="510"/>
      <c r="AW209" s="509"/>
      <c r="AX209" s="509"/>
      <c r="AY209" s="509"/>
      <c r="AZ209" s="509"/>
      <c r="BA209" s="509"/>
      <c r="BB209" s="509"/>
      <c r="BC209" s="509"/>
      <c r="BD209" s="509"/>
      <c r="BE209" s="509"/>
      <c r="BF209" s="509"/>
      <c r="BG209" s="509"/>
      <c r="BH209" s="509"/>
      <c r="BI209" s="509"/>
      <c r="BJ209" s="509"/>
      <c r="BK209" s="509"/>
    </row>
    <row r="210" ht="14.25" customHeight="1">
      <c r="A210" s="268"/>
      <c r="B210" s="268"/>
      <c r="C210" s="268"/>
      <c r="D210" s="268"/>
      <c r="E210" s="268"/>
      <c r="F210" s="268"/>
      <c r="G210" s="723"/>
      <c r="H210" s="267"/>
      <c r="I210" s="267"/>
      <c r="J210" s="468"/>
      <c r="K210" s="468"/>
      <c r="L210" s="469"/>
      <c r="M210" s="468"/>
      <c r="N210" s="510"/>
      <c r="O210" s="469"/>
      <c r="P210" s="468"/>
      <c r="Q210" s="268"/>
      <c r="R210" s="268"/>
      <c r="S210" s="268"/>
      <c r="T210" s="268"/>
      <c r="U210" s="268"/>
      <c r="V210" s="268"/>
      <c r="W210" s="268"/>
      <c r="X210" s="173"/>
      <c r="Y210" s="178"/>
      <c r="Z210" s="178"/>
      <c r="AA210" s="178"/>
      <c r="AB210" s="510"/>
      <c r="AC210" s="510"/>
      <c r="AD210" s="510"/>
      <c r="AE210" s="510"/>
      <c r="AF210" s="510"/>
      <c r="AG210" s="510"/>
      <c r="AH210" s="510"/>
      <c r="AI210" s="510"/>
      <c r="AJ210" s="510"/>
      <c r="AK210" s="510"/>
      <c r="AL210" s="510"/>
      <c r="AM210" s="510"/>
      <c r="AN210" s="510"/>
      <c r="AO210" s="510"/>
      <c r="AP210" s="510"/>
      <c r="AQ210" s="510"/>
      <c r="AR210" s="510"/>
      <c r="AS210" s="510"/>
      <c r="AT210" s="510"/>
      <c r="AU210" s="510"/>
      <c r="AV210" s="510"/>
      <c r="AW210" s="509"/>
      <c r="AX210" s="509"/>
      <c r="AY210" s="509"/>
      <c r="AZ210" s="509"/>
      <c r="BA210" s="509"/>
      <c r="BB210" s="509"/>
      <c r="BC210" s="509"/>
      <c r="BD210" s="509"/>
      <c r="BE210" s="509"/>
      <c r="BF210" s="509"/>
      <c r="BG210" s="509"/>
      <c r="BH210" s="509"/>
      <c r="BI210" s="509"/>
      <c r="BJ210" s="509"/>
      <c r="BK210" s="509"/>
    </row>
    <row r="211" ht="14.25" customHeight="1">
      <c r="A211" s="268"/>
      <c r="B211" s="268"/>
      <c r="C211" s="268"/>
      <c r="D211" s="268"/>
      <c r="E211" s="268"/>
      <c r="F211" s="268"/>
      <c r="G211" s="723"/>
      <c r="H211" s="267"/>
      <c r="I211" s="267"/>
      <c r="J211" s="468"/>
      <c r="K211" s="468"/>
      <c r="L211" s="469"/>
      <c r="M211" s="468"/>
      <c r="N211" s="510"/>
      <c r="O211" s="469"/>
      <c r="P211" s="468"/>
      <c r="Q211" s="268"/>
      <c r="R211" s="268"/>
      <c r="S211" s="268"/>
      <c r="T211" s="268"/>
      <c r="U211" s="268"/>
      <c r="V211" s="268"/>
      <c r="W211" s="268"/>
      <c r="X211" s="173"/>
      <c r="Y211" s="178"/>
      <c r="Z211" s="178"/>
      <c r="AA211" s="178"/>
      <c r="AB211" s="510"/>
      <c r="AC211" s="510"/>
      <c r="AD211" s="510"/>
      <c r="AE211" s="510"/>
      <c r="AF211" s="510"/>
      <c r="AG211" s="510"/>
      <c r="AH211" s="510"/>
      <c r="AI211" s="510"/>
      <c r="AJ211" s="510"/>
      <c r="AK211" s="510"/>
      <c r="AL211" s="510"/>
      <c r="AM211" s="510"/>
      <c r="AN211" s="510"/>
      <c r="AO211" s="510"/>
      <c r="AP211" s="510"/>
      <c r="AQ211" s="510"/>
      <c r="AR211" s="510"/>
      <c r="AS211" s="510"/>
      <c r="AT211" s="510"/>
      <c r="AU211" s="510"/>
      <c r="AV211" s="510"/>
      <c r="AW211" s="509"/>
      <c r="AX211" s="509"/>
      <c r="AY211" s="509"/>
      <c r="AZ211" s="509"/>
      <c r="BA211" s="509"/>
      <c r="BB211" s="509"/>
      <c r="BC211" s="509"/>
      <c r="BD211" s="509"/>
      <c r="BE211" s="509"/>
      <c r="BF211" s="509"/>
      <c r="BG211" s="509"/>
      <c r="BH211" s="509"/>
      <c r="BI211" s="509"/>
      <c r="BJ211" s="509"/>
      <c r="BK211" s="509"/>
    </row>
    <row r="212" ht="14.25" customHeight="1">
      <c r="A212" s="268"/>
      <c r="B212" s="268"/>
      <c r="C212" s="268"/>
      <c r="D212" s="268"/>
      <c r="E212" s="268"/>
      <c r="F212" s="268"/>
      <c r="G212" s="723"/>
      <c r="H212" s="267"/>
      <c r="I212" s="267"/>
      <c r="J212" s="468"/>
      <c r="K212" s="468"/>
      <c r="L212" s="469"/>
      <c r="M212" s="468"/>
      <c r="N212" s="510"/>
      <c r="O212" s="469"/>
      <c r="P212" s="468"/>
      <c r="Q212" s="268"/>
      <c r="R212" s="268"/>
      <c r="S212" s="268"/>
      <c r="T212" s="268"/>
      <c r="U212" s="268"/>
      <c r="V212" s="268"/>
      <c r="W212" s="268"/>
      <c r="X212" s="173"/>
      <c r="Y212" s="178"/>
      <c r="Z212" s="178"/>
      <c r="AA212" s="178"/>
      <c r="AB212" s="510"/>
      <c r="AC212" s="510"/>
      <c r="AD212" s="510"/>
      <c r="AE212" s="510"/>
      <c r="AF212" s="510"/>
      <c r="AG212" s="510"/>
      <c r="AH212" s="510"/>
      <c r="AI212" s="510"/>
      <c r="AJ212" s="510"/>
      <c r="AK212" s="510"/>
      <c r="AL212" s="510"/>
      <c r="AM212" s="510"/>
      <c r="AN212" s="510"/>
      <c r="AO212" s="510"/>
      <c r="AP212" s="510"/>
      <c r="AQ212" s="510"/>
      <c r="AR212" s="510"/>
      <c r="AS212" s="510"/>
      <c r="AT212" s="510"/>
      <c r="AU212" s="510"/>
      <c r="AV212" s="510"/>
      <c r="AW212" s="509"/>
      <c r="AX212" s="509"/>
      <c r="AY212" s="509"/>
      <c r="AZ212" s="509"/>
      <c r="BA212" s="509"/>
      <c r="BB212" s="509"/>
      <c r="BC212" s="509"/>
      <c r="BD212" s="509"/>
      <c r="BE212" s="509"/>
      <c r="BF212" s="509"/>
      <c r="BG212" s="509"/>
      <c r="BH212" s="509"/>
      <c r="BI212" s="509"/>
      <c r="BJ212" s="509"/>
      <c r="BK212" s="509"/>
    </row>
    <row r="213" ht="14.25" customHeight="1">
      <c r="A213" s="268"/>
      <c r="B213" s="268"/>
      <c r="C213" s="268"/>
      <c r="D213" s="268"/>
      <c r="E213" s="268"/>
      <c r="F213" s="268"/>
      <c r="G213" s="723"/>
      <c r="H213" s="267"/>
      <c r="I213" s="267"/>
      <c r="J213" s="468"/>
      <c r="K213" s="468"/>
      <c r="L213" s="469"/>
      <c r="M213" s="468"/>
      <c r="N213" s="510"/>
      <c r="O213" s="469"/>
      <c r="P213" s="468"/>
      <c r="Q213" s="268"/>
      <c r="R213" s="268"/>
      <c r="S213" s="268"/>
      <c r="T213" s="268"/>
      <c r="U213" s="268"/>
      <c r="V213" s="268"/>
      <c r="W213" s="268"/>
      <c r="X213" s="173"/>
      <c r="Y213" s="178"/>
      <c r="Z213" s="178"/>
      <c r="AA213" s="178"/>
      <c r="AB213" s="510"/>
      <c r="AC213" s="510"/>
      <c r="AD213" s="510"/>
      <c r="AE213" s="510"/>
      <c r="AF213" s="510"/>
      <c r="AG213" s="510"/>
      <c r="AH213" s="510"/>
      <c r="AI213" s="510"/>
      <c r="AJ213" s="510"/>
      <c r="AK213" s="510"/>
      <c r="AL213" s="510"/>
      <c r="AM213" s="510"/>
      <c r="AN213" s="510"/>
      <c r="AO213" s="510"/>
      <c r="AP213" s="510"/>
      <c r="AQ213" s="510"/>
      <c r="AR213" s="510"/>
      <c r="AS213" s="510"/>
      <c r="AT213" s="510"/>
      <c r="AU213" s="510"/>
      <c r="AV213" s="510"/>
      <c r="AW213" s="509"/>
      <c r="AX213" s="509"/>
      <c r="AY213" s="509"/>
      <c r="AZ213" s="509"/>
      <c r="BA213" s="509"/>
      <c r="BB213" s="509"/>
      <c r="BC213" s="509"/>
      <c r="BD213" s="509"/>
      <c r="BE213" s="509"/>
      <c r="BF213" s="509"/>
      <c r="BG213" s="509"/>
      <c r="BH213" s="509"/>
      <c r="BI213" s="509"/>
      <c r="BJ213" s="509"/>
      <c r="BK213" s="509"/>
    </row>
    <row r="214" ht="14.25" customHeight="1">
      <c r="A214" s="268"/>
      <c r="B214" s="268"/>
      <c r="C214" s="268"/>
      <c r="D214" s="268"/>
      <c r="E214" s="268"/>
      <c r="F214" s="268"/>
      <c r="G214" s="723"/>
      <c r="H214" s="267"/>
      <c r="I214" s="267"/>
      <c r="J214" s="468"/>
      <c r="K214" s="468"/>
      <c r="L214" s="469"/>
      <c r="M214" s="468"/>
      <c r="N214" s="510"/>
      <c r="O214" s="469"/>
      <c r="P214" s="468"/>
      <c r="Q214" s="268"/>
      <c r="R214" s="268"/>
      <c r="S214" s="268"/>
      <c r="T214" s="268"/>
      <c r="U214" s="268"/>
      <c r="V214" s="268"/>
      <c r="W214" s="268"/>
      <c r="X214" s="173"/>
      <c r="Y214" s="178"/>
      <c r="Z214" s="178"/>
      <c r="AA214" s="178"/>
      <c r="AB214" s="510"/>
      <c r="AC214" s="510"/>
      <c r="AD214" s="510"/>
      <c r="AE214" s="510"/>
      <c r="AF214" s="510"/>
      <c r="AG214" s="510"/>
      <c r="AH214" s="510"/>
      <c r="AI214" s="510"/>
      <c r="AJ214" s="510"/>
      <c r="AK214" s="510"/>
      <c r="AL214" s="510"/>
      <c r="AM214" s="510"/>
      <c r="AN214" s="510"/>
      <c r="AO214" s="510"/>
      <c r="AP214" s="510"/>
      <c r="AQ214" s="510"/>
      <c r="AR214" s="510"/>
      <c r="AS214" s="510"/>
      <c r="AT214" s="510"/>
      <c r="AU214" s="510"/>
      <c r="AV214" s="510"/>
      <c r="AW214" s="509"/>
      <c r="AX214" s="509"/>
      <c r="AY214" s="509"/>
      <c r="AZ214" s="509"/>
      <c r="BA214" s="509"/>
      <c r="BB214" s="509"/>
      <c r="BC214" s="509"/>
      <c r="BD214" s="509"/>
      <c r="BE214" s="509"/>
      <c r="BF214" s="509"/>
      <c r="BG214" s="509"/>
      <c r="BH214" s="509"/>
      <c r="BI214" s="509"/>
      <c r="BJ214" s="509"/>
      <c r="BK214" s="509"/>
    </row>
    <row r="215" ht="14.25" customHeight="1">
      <c r="A215" s="268"/>
      <c r="B215" s="268"/>
      <c r="C215" s="268"/>
      <c r="D215" s="268"/>
      <c r="E215" s="268"/>
      <c r="F215" s="268"/>
      <c r="G215" s="723"/>
      <c r="H215" s="267"/>
      <c r="I215" s="267"/>
      <c r="J215" s="468"/>
      <c r="K215" s="468"/>
      <c r="L215" s="469"/>
      <c r="M215" s="468"/>
      <c r="N215" s="510"/>
      <c r="O215" s="469"/>
      <c r="P215" s="468"/>
      <c r="Q215" s="268"/>
      <c r="R215" s="268"/>
      <c r="S215" s="268"/>
      <c r="T215" s="268"/>
      <c r="U215" s="268"/>
      <c r="V215" s="268"/>
      <c r="W215" s="268"/>
      <c r="X215" s="173"/>
      <c r="Y215" s="178"/>
      <c r="Z215" s="178"/>
      <c r="AA215" s="178"/>
      <c r="AB215" s="173"/>
      <c r="AC215" s="268"/>
      <c r="AD215" s="268"/>
      <c r="AE215" s="268"/>
      <c r="AF215" s="268"/>
      <c r="AG215" s="510"/>
      <c r="AH215" s="510"/>
      <c r="AI215" s="510"/>
      <c r="AJ215" s="510"/>
      <c r="AK215" s="510"/>
      <c r="AL215" s="510"/>
      <c r="AM215" s="510"/>
      <c r="AN215" s="510"/>
      <c r="AO215" s="510"/>
      <c r="AP215" s="510"/>
      <c r="AQ215" s="510"/>
      <c r="AR215" s="510"/>
      <c r="AS215" s="510"/>
      <c r="AT215" s="510"/>
      <c r="AU215" s="510"/>
      <c r="AV215" s="510"/>
      <c r="AW215" s="509"/>
      <c r="AX215" s="509"/>
      <c r="AY215" s="509"/>
      <c r="AZ215" s="509"/>
      <c r="BA215" s="509"/>
      <c r="BB215" s="509"/>
      <c r="BC215" s="509"/>
      <c r="BD215" s="509"/>
      <c r="BE215" s="509"/>
      <c r="BF215" s="509"/>
      <c r="BG215" s="509"/>
      <c r="BH215" s="509"/>
      <c r="BI215" s="509"/>
      <c r="BJ215" s="509"/>
      <c r="BK215" s="509"/>
    </row>
    <row r="216" ht="14.25" customHeight="1">
      <c r="A216" s="268"/>
      <c r="B216" s="268"/>
      <c r="C216" s="268"/>
      <c r="D216" s="268"/>
      <c r="E216" s="268"/>
      <c r="F216" s="268"/>
      <c r="G216" s="723"/>
      <c r="H216" s="267"/>
      <c r="I216" s="267"/>
      <c r="J216" s="468"/>
      <c r="K216" s="468"/>
      <c r="L216" s="469"/>
      <c r="M216" s="468"/>
      <c r="N216" s="510"/>
      <c r="O216" s="469"/>
      <c r="P216" s="468"/>
      <c r="Q216" s="268"/>
      <c r="R216" s="268"/>
      <c r="S216" s="268"/>
      <c r="T216" s="268"/>
      <c r="U216" s="268"/>
      <c r="V216" s="268"/>
      <c r="W216" s="268"/>
      <c r="X216" s="173"/>
      <c r="Y216" s="178"/>
      <c r="Z216" s="178"/>
      <c r="AA216" s="178"/>
      <c r="AB216" s="510"/>
      <c r="AC216" s="510"/>
      <c r="AD216" s="510"/>
      <c r="AE216" s="510"/>
      <c r="AF216" s="510"/>
      <c r="AG216" s="510"/>
      <c r="AH216" s="510"/>
      <c r="AI216" s="510"/>
      <c r="AJ216" s="510"/>
      <c r="AK216" s="510"/>
      <c r="AL216" s="510"/>
      <c r="AM216" s="510"/>
      <c r="AN216" s="510"/>
      <c r="AO216" s="510"/>
      <c r="AP216" s="510"/>
      <c r="AQ216" s="510"/>
      <c r="AR216" s="510"/>
      <c r="AS216" s="510"/>
      <c r="AT216" s="510"/>
      <c r="AU216" s="510"/>
      <c r="AV216" s="510"/>
      <c r="AW216" s="509"/>
      <c r="AX216" s="509"/>
      <c r="AY216" s="509"/>
      <c r="AZ216" s="509"/>
      <c r="BA216" s="509"/>
      <c r="BB216" s="509"/>
      <c r="BC216" s="509"/>
      <c r="BD216" s="509"/>
      <c r="BE216" s="509"/>
      <c r="BF216" s="509"/>
      <c r="BG216" s="509"/>
      <c r="BH216" s="509"/>
      <c r="BI216" s="509"/>
      <c r="BJ216" s="509"/>
      <c r="BK216" s="509"/>
    </row>
    <row r="217" ht="14.25" customHeight="1">
      <c r="A217" s="268"/>
      <c r="B217" s="268"/>
      <c r="C217" s="268"/>
      <c r="D217" s="268"/>
      <c r="E217" s="268"/>
      <c r="F217" s="268"/>
      <c r="G217" s="723"/>
      <c r="H217" s="267"/>
      <c r="I217" s="267"/>
      <c r="J217" s="468"/>
      <c r="K217" s="468"/>
      <c r="L217" s="469"/>
      <c r="M217" s="468"/>
      <c r="N217" s="510"/>
      <c r="O217" s="469"/>
      <c r="P217" s="468"/>
      <c r="Q217" s="268"/>
      <c r="R217" s="268"/>
      <c r="S217" s="268"/>
      <c r="T217" s="268"/>
      <c r="U217" s="268"/>
      <c r="V217" s="268"/>
      <c r="W217" s="268"/>
      <c r="X217" s="173"/>
      <c r="Y217" s="178"/>
      <c r="Z217" s="178"/>
      <c r="AA217" s="178"/>
      <c r="AB217" s="510"/>
      <c r="AC217" s="510"/>
      <c r="AD217" s="510"/>
      <c r="AE217" s="510"/>
      <c r="AF217" s="510"/>
      <c r="AG217" s="510"/>
      <c r="AH217" s="510"/>
      <c r="AI217" s="510"/>
      <c r="AJ217" s="510"/>
      <c r="AK217" s="510"/>
      <c r="AL217" s="510"/>
      <c r="AM217" s="510"/>
      <c r="AN217" s="510"/>
      <c r="AO217" s="510"/>
      <c r="AP217" s="510"/>
      <c r="AQ217" s="510"/>
      <c r="AR217" s="510"/>
      <c r="AS217" s="510"/>
      <c r="AT217" s="510"/>
      <c r="AU217" s="510"/>
      <c r="AV217" s="510"/>
      <c r="AW217" s="509"/>
      <c r="AX217" s="509"/>
      <c r="AY217" s="509"/>
      <c r="AZ217" s="509"/>
      <c r="BA217" s="509"/>
      <c r="BB217" s="509"/>
      <c r="BC217" s="509"/>
      <c r="BD217" s="509"/>
      <c r="BE217" s="509"/>
      <c r="BF217" s="509"/>
      <c r="BG217" s="509"/>
      <c r="BH217" s="509"/>
      <c r="BI217" s="509"/>
      <c r="BJ217" s="509"/>
      <c r="BK217" s="509"/>
    </row>
    <row r="218" ht="22.5" customHeight="1">
      <c r="A218" s="268"/>
      <c r="B218" s="268"/>
      <c r="C218" s="268"/>
      <c r="D218" s="268"/>
      <c r="E218" s="268"/>
      <c r="F218" s="268"/>
      <c r="G218" s="723"/>
      <c r="H218" s="267"/>
      <c r="I218" s="267"/>
      <c r="J218" s="268"/>
      <c r="K218" s="268"/>
      <c r="L218" s="269"/>
      <c r="M218" s="606"/>
      <c r="N218" s="510"/>
      <c r="O218" s="469"/>
      <c r="P218" s="468"/>
      <c r="Q218" s="268"/>
      <c r="R218" s="268"/>
      <c r="S218" s="268"/>
      <c r="T218" s="268"/>
      <c r="U218" s="268"/>
      <c r="V218" s="268"/>
      <c r="W218" s="268"/>
      <c r="X218" s="173"/>
      <c r="Y218" s="178"/>
      <c r="Z218" s="178"/>
      <c r="AA218" s="178"/>
      <c r="AB218" s="510"/>
      <c r="AC218" s="510"/>
      <c r="AD218" s="510"/>
      <c r="AE218" s="510"/>
      <c r="AF218" s="510"/>
      <c r="AG218" s="510"/>
      <c r="AH218" s="510"/>
      <c r="AI218" s="510"/>
      <c r="AJ218" s="510"/>
      <c r="AK218" s="510"/>
      <c r="AL218" s="510"/>
      <c r="AM218" s="510"/>
      <c r="AN218" s="510"/>
      <c r="AO218" s="510"/>
      <c r="AP218" s="510"/>
      <c r="AQ218" s="510"/>
      <c r="AR218" s="510"/>
      <c r="AS218" s="510"/>
      <c r="AT218" s="510"/>
      <c r="AU218" s="510"/>
      <c r="AV218" s="510"/>
      <c r="AW218" s="509"/>
      <c r="AX218" s="509"/>
      <c r="AY218" s="509"/>
      <c r="AZ218" s="509"/>
      <c r="BA218" s="509"/>
      <c r="BB218" s="509"/>
      <c r="BC218" s="509"/>
      <c r="BD218" s="509"/>
      <c r="BE218" s="509"/>
      <c r="BF218" s="509"/>
      <c r="BG218" s="509"/>
      <c r="BH218" s="509"/>
      <c r="BI218" s="509"/>
      <c r="BJ218" s="509"/>
      <c r="BK218" s="509"/>
    </row>
    <row r="219" ht="22.5" customHeight="1">
      <c r="A219" s="268"/>
      <c r="B219" s="268"/>
      <c r="C219" s="268"/>
      <c r="D219" s="268"/>
      <c r="E219" s="268"/>
      <c r="F219" s="268"/>
      <c r="G219" s="723"/>
      <c r="H219" s="267"/>
      <c r="I219" s="267"/>
      <c r="J219" s="268"/>
      <c r="K219" s="268"/>
      <c r="L219" s="269"/>
      <c r="M219" s="606"/>
      <c r="N219" s="510"/>
      <c r="O219" s="469"/>
      <c r="P219" s="468"/>
      <c r="Q219" s="268"/>
      <c r="R219" s="268"/>
      <c r="S219" s="268"/>
      <c r="T219" s="268"/>
      <c r="U219" s="268"/>
      <c r="V219" s="268"/>
      <c r="W219" s="268"/>
      <c r="X219" s="173"/>
      <c r="Y219" s="178"/>
      <c r="Z219" s="178"/>
      <c r="AA219" s="178"/>
      <c r="AB219" s="510"/>
      <c r="AC219" s="510"/>
      <c r="AD219" s="510"/>
      <c r="AE219" s="510"/>
      <c r="AF219" s="510"/>
      <c r="AG219" s="510"/>
      <c r="AH219" s="510"/>
      <c r="AI219" s="510"/>
      <c r="AJ219" s="510"/>
      <c r="AK219" s="510"/>
      <c r="AL219" s="510"/>
      <c r="AM219" s="510"/>
      <c r="AN219" s="510"/>
      <c r="AO219" s="510"/>
      <c r="AP219" s="510"/>
      <c r="AQ219" s="510"/>
      <c r="AR219" s="510"/>
      <c r="AS219" s="510"/>
      <c r="AT219" s="510"/>
      <c r="AU219" s="510"/>
      <c r="AV219" s="510"/>
      <c r="AW219" s="509"/>
      <c r="AX219" s="509"/>
      <c r="AY219" s="509"/>
      <c r="AZ219" s="509"/>
      <c r="BA219" s="509"/>
      <c r="BB219" s="509"/>
      <c r="BC219" s="509"/>
      <c r="BD219" s="509"/>
      <c r="BE219" s="509"/>
      <c r="BF219" s="509"/>
      <c r="BG219" s="509"/>
      <c r="BH219" s="509"/>
      <c r="BI219" s="509"/>
      <c r="BJ219" s="509"/>
      <c r="BK219" s="509"/>
    </row>
    <row r="220" ht="22.5" customHeight="1">
      <c r="A220" s="268"/>
      <c r="B220" s="268"/>
      <c r="C220" s="268"/>
      <c r="D220" s="268"/>
      <c r="E220" s="268"/>
      <c r="F220" s="268"/>
      <c r="G220" s="723"/>
      <c r="H220" s="267"/>
      <c r="I220" s="267"/>
      <c r="J220" s="268"/>
      <c r="K220" s="268"/>
      <c r="L220" s="269"/>
      <c r="M220" s="606"/>
      <c r="N220" s="510"/>
      <c r="O220" s="469"/>
      <c r="P220" s="468"/>
      <c r="Q220" s="268"/>
      <c r="R220" s="268"/>
      <c r="S220" s="268"/>
      <c r="T220" s="268"/>
      <c r="U220" s="268"/>
      <c r="V220" s="268"/>
      <c r="W220" s="268"/>
      <c r="X220" s="173"/>
      <c r="Y220" s="178"/>
      <c r="Z220" s="178"/>
      <c r="AA220" s="178"/>
      <c r="AB220" s="510"/>
      <c r="AC220" s="510"/>
      <c r="AD220" s="510"/>
      <c r="AE220" s="510"/>
      <c r="AF220" s="510"/>
      <c r="AG220" s="510"/>
      <c r="AH220" s="510"/>
      <c r="AI220" s="510"/>
      <c r="AJ220" s="510"/>
      <c r="AK220" s="510"/>
      <c r="AL220" s="510"/>
      <c r="AM220" s="510"/>
      <c r="AN220" s="510"/>
      <c r="AO220" s="510"/>
      <c r="AP220" s="510"/>
      <c r="AQ220" s="510"/>
      <c r="AR220" s="510"/>
      <c r="AS220" s="510"/>
      <c r="AT220" s="510"/>
      <c r="AU220" s="510"/>
      <c r="AV220" s="510"/>
      <c r="AW220" s="509"/>
      <c r="AX220" s="509"/>
      <c r="AY220" s="509"/>
      <c r="AZ220" s="509"/>
      <c r="BA220" s="509"/>
      <c r="BB220" s="509"/>
      <c r="BC220" s="509"/>
      <c r="BD220" s="509"/>
      <c r="BE220" s="509"/>
      <c r="BF220" s="509"/>
      <c r="BG220" s="509"/>
      <c r="BH220" s="509"/>
      <c r="BI220" s="509"/>
      <c r="BJ220" s="509"/>
      <c r="BK220" s="509"/>
    </row>
    <row r="221" ht="22.5" customHeight="1">
      <c r="A221" s="268"/>
      <c r="B221" s="268"/>
      <c r="C221" s="268"/>
      <c r="D221" s="268"/>
      <c r="E221" s="268"/>
      <c r="F221" s="268"/>
      <c r="G221" s="723"/>
      <c r="H221" s="267"/>
      <c r="I221" s="267"/>
      <c r="J221" s="468"/>
      <c r="K221" s="468"/>
      <c r="L221" s="468"/>
      <c r="M221" s="468"/>
      <c r="N221" s="510"/>
      <c r="O221" s="469"/>
      <c r="P221" s="468"/>
      <c r="Q221" s="268"/>
      <c r="R221" s="268"/>
      <c r="S221" s="268"/>
      <c r="T221" s="268"/>
      <c r="U221" s="268"/>
      <c r="V221" s="268"/>
      <c r="W221" s="268"/>
      <c r="X221" s="173"/>
      <c r="Y221" s="178"/>
      <c r="Z221" s="178"/>
      <c r="AA221" s="178"/>
      <c r="AB221" s="510"/>
      <c r="AC221" s="510"/>
      <c r="AD221" s="510"/>
      <c r="AE221" s="510"/>
      <c r="AF221" s="510"/>
      <c r="AG221" s="510"/>
      <c r="AH221" s="510"/>
      <c r="AI221" s="510"/>
      <c r="AJ221" s="510"/>
      <c r="AK221" s="510"/>
      <c r="AL221" s="510"/>
      <c r="AM221" s="510"/>
      <c r="AN221" s="510"/>
      <c r="AO221" s="510"/>
      <c r="AP221" s="510"/>
      <c r="AQ221" s="510"/>
      <c r="AR221" s="510"/>
      <c r="AS221" s="510"/>
      <c r="AT221" s="510"/>
      <c r="AU221" s="510"/>
      <c r="AV221" s="510"/>
      <c r="AW221" s="509"/>
      <c r="AX221" s="509"/>
      <c r="AY221" s="509"/>
      <c r="AZ221" s="509"/>
      <c r="BA221" s="509"/>
      <c r="BB221" s="509"/>
      <c r="BC221" s="509"/>
      <c r="BD221" s="509"/>
      <c r="BE221" s="509"/>
      <c r="BF221" s="509"/>
      <c r="BG221" s="509"/>
      <c r="BH221" s="509"/>
      <c r="BI221" s="509"/>
      <c r="BJ221" s="509"/>
      <c r="BK221" s="509"/>
    </row>
    <row r="222" ht="22.5" customHeight="1">
      <c r="A222" s="268"/>
      <c r="B222" s="268"/>
      <c r="C222" s="268"/>
      <c r="D222" s="268"/>
      <c r="E222" s="268"/>
      <c r="F222" s="268"/>
      <c r="G222" s="723"/>
      <c r="H222" s="267"/>
      <c r="I222" s="267"/>
      <c r="J222" s="468"/>
      <c r="K222" s="468"/>
      <c r="L222" s="469"/>
      <c r="M222" s="468"/>
      <c r="N222" s="510"/>
      <c r="O222" s="469"/>
      <c r="P222" s="468"/>
      <c r="Q222" s="268"/>
      <c r="R222" s="268"/>
      <c r="S222" s="268"/>
      <c r="T222" s="268"/>
      <c r="U222" s="268"/>
      <c r="V222" s="268"/>
      <c r="W222" s="268"/>
      <c r="X222" s="173"/>
      <c r="Y222" s="178"/>
      <c r="Z222" s="178"/>
      <c r="AA222" s="178"/>
      <c r="AB222" s="510"/>
      <c r="AC222" s="510"/>
      <c r="AD222" s="510"/>
      <c r="AE222" s="510"/>
      <c r="AF222" s="510"/>
      <c r="AG222" s="510"/>
      <c r="AH222" s="510"/>
      <c r="AI222" s="510"/>
      <c r="AJ222" s="510"/>
      <c r="AK222" s="510"/>
      <c r="AL222" s="510"/>
      <c r="AM222" s="510"/>
      <c r="AN222" s="510"/>
      <c r="AO222" s="510"/>
      <c r="AP222" s="510"/>
      <c r="AQ222" s="510"/>
      <c r="AR222" s="510"/>
      <c r="AS222" s="510"/>
      <c r="AT222" s="510"/>
      <c r="AU222" s="510"/>
      <c r="AV222" s="510"/>
      <c r="AW222" s="509"/>
      <c r="AX222" s="509"/>
      <c r="AY222" s="509"/>
      <c r="AZ222" s="509"/>
      <c r="BA222" s="509"/>
      <c r="BB222" s="509"/>
      <c r="BC222" s="509"/>
      <c r="BD222" s="509"/>
      <c r="BE222" s="509"/>
      <c r="BF222" s="509"/>
      <c r="BG222" s="509"/>
      <c r="BH222" s="509"/>
      <c r="BI222" s="509"/>
      <c r="BJ222" s="509"/>
      <c r="BK222" s="509"/>
    </row>
    <row r="223" ht="22.5" customHeight="1">
      <c r="A223" s="268"/>
      <c r="B223" s="268"/>
      <c r="C223" s="268"/>
      <c r="D223" s="268"/>
      <c r="E223" s="268"/>
      <c r="F223" s="268"/>
      <c r="G223" s="723"/>
      <c r="H223" s="267"/>
      <c r="I223" s="267"/>
      <c r="J223" s="468"/>
      <c r="K223" s="468"/>
      <c r="L223" s="469"/>
      <c r="M223" s="468"/>
      <c r="N223" s="510"/>
      <c r="O223" s="469"/>
      <c r="P223" s="468"/>
      <c r="Q223" s="268"/>
      <c r="R223" s="268"/>
      <c r="S223" s="268"/>
      <c r="T223" s="268"/>
      <c r="U223" s="268"/>
      <c r="V223" s="268"/>
      <c r="W223" s="268"/>
      <c r="X223" s="173"/>
      <c r="Y223" s="178"/>
      <c r="Z223" s="178"/>
      <c r="AA223" s="178"/>
      <c r="AB223" s="510"/>
      <c r="AC223" s="510"/>
      <c r="AD223" s="510"/>
      <c r="AE223" s="510"/>
      <c r="AF223" s="510"/>
      <c r="AG223" s="510"/>
      <c r="AH223" s="510"/>
      <c r="AI223" s="510"/>
      <c r="AJ223" s="510"/>
      <c r="AK223" s="510"/>
      <c r="AL223" s="510"/>
      <c r="AM223" s="510"/>
      <c r="AN223" s="510"/>
      <c r="AO223" s="510"/>
      <c r="AP223" s="510"/>
      <c r="AQ223" s="510"/>
      <c r="AR223" s="510"/>
      <c r="AS223" s="510"/>
      <c r="AT223" s="510"/>
      <c r="AU223" s="510"/>
      <c r="AV223" s="510"/>
      <c r="AW223" s="509"/>
      <c r="AX223" s="509"/>
      <c r="AY223" s="509"/>
      <c r="AZ223" s="509"/>
      <c r="BA223" s="509"/>
      <c r="BB223" s="509"/>
      <c r="BC223" s="509"/>
      <c r="BD223" s="509"/>
      <c r="BE223" s="509"/>
      <c r="BF223" s="509"/>
      <c r="BG223" s="509"/>
      <c r="BH223" s="509"/>
      <c r="BI223" s="509"/>
      <c r="BJ223" s="509"/>
      <c r="BK223" s="509"/>
    </row>
    <row r="224" ht="22.5" customHeight="1">
      <c r="A224" s="268"/>
      <c r="B224" s="268"/>
      <c r="C224" s="268"/>
      <c r="D224" s="268"/>
      <c r="E224" s="268"/>
      <c r="F224" s="268"/>
      <c r="G224" s="723"/>
      <c r="H224" s="267"/>
      <c r="I224" s="267"/>
      <c r="J224" s="468"/>
      <c r="K224" s="468"/>
      <c r="L224" s="469"/>
      <c r="M224" s="468"/>
      <c r="N224" s="510"/>
      <c r="O224" s="469"/>
      <c r="P224" s="468"/>
      <c r="Q224" s="268"/>
      <c r="R224" s="268"/>
      <c r="S224" s="268"/>
      <c r="T224" s="268"/>
      <c r="U224" s="268"/>
      <c r="V224" s="268"/>
      <c r="W224" s="268"/>
      <c r="X224" s="173"/>
      <c r="Y224" s="178"/>
      <c r="Z224" s="178"/>
      <c r="AA224" s="178"/>
      <c r="AB224" s="510"/>
      <c r="AC224" s="510"/>
      <c r="AD224" s="510"/>
      <c r="AE224" s="510"/>
      <c r="AF224" s="510"/>
      <c r="AG224" s="510"/>
      <c r="AH224" s="510"/>
      <c r="AI224" s="510"/>
      <c r="AJ224" s="510"/>
      <c r="AK224" s="510"/>
      <c r="AL224" s="510"/>
      <c r="AM224" s="510"/>
      <c r="AN224" s="510"/>
      <c r="AO224" s="510"/>
      <c r="AP224" s="510"/>
      <c r="AQ224" s="510"/>
      <c r="AR224" s="510"/>
      <c r="AS224" s="510"/>
      <c r="AT224" s="510"/>
      <c r="AU224" s="510"/>
      <c r="AV224" s="510"/>
      <c r="AW224" s="509"/>
      <c r="AX224" s="509"/>
      <c r="AY224" s="509"/>
      <c r="AZ224" s="509"/>
      <c r="BA224" s="509"/>
      <c r="BB224" s="509"/>
      <c r="BC224" s="509"/>
      <c r="BD224" s="509"/>
      <c r="BE224" s="509"/>
      <c r="BF224" s="509"/>
      <c r="BG224" s="509"/>
      <c r="BH224" s="509"/>
      <c r="BI224" s="509"/>
      <c r="BJ224" s="509"/>
      <c r="BK224" s="509"/>
    </row>
    <row r="225" ht="22.5" customHeight="1">
      <c r="A225" s="268"/>
      <c r="B225" s="268"/>
      <c r="C225" s="268"/>
      <c r="D225" s="268"/>
      <c r="E225" s="268"/>
      <c r="F225" s="268"/>
      <c r="G225" s="723"/>
      <c r="H225" s="267"/>
      <c r="I225" s="267"/>
      <c r="J225" s="468"/>
      <c r="K225" s="468"/>
      <c r="L225" s="469"/>
      <c r="M225" s="468"/>
      <c r="N225" s="510"/>
      <c r="O225" s="469"/>
      <c r="P225" s="468"/>
      <c r="Q225" s="268"/>
      <c r="R225" s="268"/>
      <c r="S225" s="268"/>
      <c r="T225" s="268"/>
      <c r="U225" s="268"/>
      <c r="V225" s="268"/>
      <c r="W225" s="268"/>
      <c r="X225" s="173"/>
      <c r="Y225" s="178"/>
      <c r="Z225" s="178"/>
      <c r="AA225" s="178"/>
      <c r="AB225" s="510"/>
      <c r="AC225" s="510"/>
      <c r="AD225" s="510"/>
      <c r="AE225" s="510"/>
      <c r="AF225" s="510"/>
      <c r="AG225" s="510"/>
      <c r="AH225" s="510"/>
      <c r="AI225" s="510"/>
      <c r="AJ225" s="510"/>
      <c r="AK225" s="510"/>
      <c r="AL225" s="510"/>
      <c r="AM225" s="510"/>
      <c r="AN225" s="510"/>
      <c r="AO225" s="510"/>
      <c r="AP225" s="510"/>
      <c r="AQ225" s="510"/>
      <c r="AR225" s="510"/>
      <c r="AS225" s="510"/>
      <c r="AT225" s="510"/>
      <c r="AU225" s="510"/>
      <c r="AV225" s="510"/>
      <c r="AW225" s="509"/>
      <c r="AX225" s="509"/>
      <c r="AY225" s="509"/>
      <c r="AZ225" s="509"/>
      <c r="BA225" s="509"/>
      <c r="BB225" s="509"/>
      <c r="BC225" s="509"/>
      <c r="BD225" s="509"/>
      <c r="BE225" s="509"/>
      <c r="BF225" s="509"/>
      <c r="BG225" s="509"/>
      <c r="BH225" s="509"/>
      <c r="BI225" s="509"/>
      <c r="BJ225" s="509"/>
      <c r="BK225" s="509"/>
    </row>
    <row r="226" ht="14.25" customHeight="1">
      <c r="A226" s="562"/>
      <c r="B226" s="562"/>
      <c r="C226" s="562"/>
      <c r="D226" s="562"/>
      <c r="E226" s="562"/>
      <c r="F226" s="562"/>
      <c r="G226" s="857"/>
      <c r="H226" s="654"/>
      <c r="I226" s="654"/>
      <c r="J226" s="562"/>
      <c r="K226" s="562"/>
      <c r="L226" s="562"/>
      <c r="M226" s="562"/>
      <c r="N226" s="564"/>
      <c r="O226" s="562"/>
      <c r="P226" s="562"/>
      <c r="Q226" s="562"/>
      <c r="R226" s="562"/>
      <c r="S226" s="562"/>
      <c r="T226" s="562"/>
      <c r="U226" s="562"/>
      <c r="V226" s="564"/>
      <c r="W226" s="564"/>
      <c r="X226" s="657"/>
      <c r="Y226" s="568"/>
      <c r="Z226" s="568"/>
      <c r="AA226" s="568"/>
      <c r="AB226" s="509"/>
      <c r="AC226" s="509"/>
      <c r="AD226" s="509"/>
      <c r="AE226" s="509"/>
      <c r="AF226" s="509"/>
      <c r="AG226" s="509"/>
      <c r="AH226" s="509"/>
      <c r="AI226" s="509"/>
      <c r="AJ226" s="509"/>
      <c r="AK226" s="509"/>
      <c r="AL226" s="509"/>
      <c r="AM226" s="509"/>
      <c r="AN226" s="509"/>
      <c r="AO226" s="509"/>
      <c r="AP226" s="509"/>
      <c r="AQ226" s="509"/>
      <c r="AR226" s="509"/>
      <c r="AS226" s="509"/>
      <c r="AT226" s="509"/>
      <c r="AU226" s="509"/>
      <c r="AV226" s="509"/>
      <c r="AW226" s="509"/>
      <c r="AX226" s="509"/>
      <c r="AY226" s="509"/>
      <c r="AZ226" s="509"/>
      <c r="BA226" s="509"/>
      <c r="BB226" s="509"/>
      <c r="BC226" s="509"/>
      <c r="BD226" s="509"/>
      <c r="BE226" s="509"/>
      <c r="BF226" s="509"/>
      <c r="BG226" s="509"/>
      <c r="BH226" s="509"/>
      <c r="BI226" s="509"/>
      <c r="BJ226" s="509"/>
      <c r="BK226" s="509"/>
    </row>
    <row r="227" ht="14.25" customHeight="1">
      <c r="A227" s="416" t="s">
        <v>520</v>
      </c>
      <c r="B227" s="25"/>
      <c r="C227" s="25"/>
      <c r="D227" s="25"/>
      <c r="E227" s="25"/>
      <c r="F227" s="25"/>
      <c r="G227" s="25"/>
      <c r="H227" s="25"/>
      <c r="I227" s="25"/>
      <c r="J227" s="25"/>
      <c r="K227" s="26"/>
      <c r="L227" s="677"/>
      <c r="M227" s="677"/>
      <c r="N227" s="423"/>
      <c r="O227" s="677"/>
      <c r="P227" s="677"/>
      <c r="Q227" s="677"/>
      <c r="R227" s="677"/>
      <c r="S227" s="677"/>
      <c r="T227" s="677"/>
      <c r="U227" s="677"/>
      <c r="V227" s="423"/>
      <c r="W227" s="423"/>
      <c r="X227" s="250"/>
      <c r="Y227" s="248"/>
      <c r="Z227" s="248"/>
      <c r="AA227" s="248"/>
      <c r="AB227" s="509"/>
      <c r="AC227" s="509"/>
      <c r="AD227" s="509"/>
      <c r="AE227" s="509"/>
      <c r="AF227" s="509"/>
      <c r="AG227" s="509"/>
      <c r="AH227" s="509"/>
      <c r="AI227" s="509"/>
      <c r="AJ227" s="509"/>
      <c r="AK227" s="509"/>
      <c r="AL227" s="509"/>
      <c r="AM227" s="509"/>
      <c r="AN227" s="509"/>
      <c r="AO227" s="509"/>
      <c r="AP227" s="509"/>
      <c r="AQ227" s="509"/>
      <c r="AR227" s="509"/>
      <c r="AS227" s="509"/>
      <c r="AT227" s="509"/>
      <c r="AU227" s="509"/>
      <c r="AV227" s="509"/>
      <c r="AW227" s="509"/>
      <c r="AX227" s="509"/>
      <c r="AY227" s="509"/>
      <c r="AZ227" s="509"/>
      <c r="BA227" s="509"/>
      <c r="BB227" s="509"/>
      <c r="BC227" s="509"/>
      <c r="BD227" s="509"/>
      <c r="BE227" s="509"/>
      <c r="BF227" s="509"/>
      <c r="BG227" s="509"/>
      <c r="BH227" s="509"/>
      <c r="BI227" s="509"/>
      <c r="BJ227" s="509"/>
      <c r="BK227" s="509"/>
    </row>
    <row r="228" ht="22.5" customHeight="1">
      <c r="A228" s="424">
        <v>19.0</v>
      </c>
      <c r="B228" s="424">
        <v>8.0</v>
      </c>
      <c r="C228" s="424" t="s">
        <v>279</v>
      </c>
      <c r="D228" s="424"/>
      <c r="E228" s="424"/>
      <c r="F228" s="424"/>
      <c r="G228" s="801"/>
      <c r="H228" s="426" t="s">
        <v>7174</v>
      </c>
      <c r="I228" s="426" t="s">
        <v>7175</v>
      </c>
      <c r="J228" s="424" t="s">
        <v>7176</v>
      </c>
      <c r="K228" s="424" t="s">
        <v>7177</v>
      </c>
      <c r="L228" s="427">
        <v>42535.0</v>
      </c>
      <c r="M228" s="424" t="s">
        <v>350</v>
      </c>
      <c r="N228" s="424" t="s">
        <v>153</v>
      </c>
      <c r="O228" s="427">
        <v>44062.0</v>
      </c>
      <c r="P228" s="424" t="s">
        <v>66</v>
      </c>
      <c r="Q228" s="424" t="s">
        <v>266</v>
      </c>
      <c r="R228" s="424"/>
      <c r="S228" s="424"/>
      <c r="T228" s="424" t="s">
        <v>11</v>
      </c>
      <c r="U228" s="424" t="s">
        <v>10</v>
      </c>
      <c r="V228" s="424"/>
      <c r="W228" s="424"/>
      <c r="X228" s="424" t="s">
        <v>5947</v>
      </c>
      <c r="Y228" s="312" t="s">
        <v>7178</v>
      </c>
      <c r="Z228" s="312" t="s">
        <v>7179</v>
      </c>
      <c r="AA228" s="312" t="s">
        <v>7180</v>
      </c>
      <c r="AB228" s="312" t="s">
        <v>7181</v>
      </c>
      <c r="AC228" s="424" t="s">
        <v>7182</v>
      </c>
      <c r="AD228" s="424"/>
      <c r="AE228" s="424"/>
      <c r="AF228" s="424"/>
      <c r="AG228" s="682"/>
      <c r="AH228" s="682"/>
      <c r="AI228" s="682"/>
      <c r="AJ228" s="682"/>
      <c r="AK228" s="682"/>
      <c r="AL228" s="682"/>
      <c r="AM228" s="682"/>
      <c r="AN228" s="682"/>
      <c r="AO228" s="682"/>
      <c r="AP228" s="682"/>
      <c r="AQ228" s="682"/>
      <c r="AR228" s="682"/>
      <c r="AS228" s="682"/>
      <c r="AT228" s="682"/>
      <c r="AU228" s="682"/>
      <c r="AV228" s="682"/>
      <c r="AW228" s="682"/>
      <c r="AX228" s="682"/>
      <c r="AY228" s="682"/>
      <c r="AZ228" s="682"/>
      <c r="BA228" s="682"/>
      <c r="BB228" s="682"/>
      <c r="BC228" s="682"/>
      <c r="BD228" s="682"/>
      <c r="BE228" s="682"/>
      <c r="BF228" s="682"/>
      <c r="BG228" s="682"/>
      <c r="BH228" s="682"/>
      <c r="BI228" s="682"/>
      <c r="BJ228" s="682"/>
      <c r="BK228" s="682"/>
    </row>
    <row r="229" ht="22.5" customHeight="1">
      <c r="A229" s="424">
        <v>10.0</v>
      </c>
      <c r="B229" s="424">
        <v>8.0</v>
      </c>
      <c r="C229" s="424" t="s">
        <v>279</v>
      </c>
      <c r="D229" s="424"/>
      <c r="E229" s="424"/>
      <c r="F229" s="424"/>
      <c r="G229" s="801"/>
      <c r="H229" s="426" t="s">
        <v>7183</v>
      </c>
      <c r="I229" s="426" t="s">
        <v>7184</v>
      </c>
      <c r="J229" s="424" t="s">
        <v>4330</v>
      </c>
      <c r="K229" s="424" t="s">
        <v>7185</v>
      </c>
      <c r="L229" s="427">
        <v>42423.0</v>
      </c>
      <c r="M229" s="424" t="s">
        <v>338</v>
      </c>
      <c r="N229" s="424" t="s">
        <v>153</v>
      </c>
      <c r="O229" s="427">
        <v>44669.0</v>
      </c>
      <c r="P229" s="424" t="s">
        <v>115</v>
      </c>
      <c r="Q229" s="424" t="s">
        <v>264</v>
      </c>
      <c r="R229" s="424"/>
      <c r="S229" s="424"/>
      <c r="T229" s="424" t="s">
        <v>11</v>
      </c>
      <c r="U229" s="424" t="s">
        <v>15</v>
      </c>
      <c r="V229" s="424"/>
      <c r="W229" s="581" t="s">
        <v>5791</v>
      </c>
      <c r="X229" s="424" t="s">
        <v>215</v>
      </c>
      <c r="Y229" s="312" t="s">
        <v>7186</v>
      </c>
      <c r="Z229" s="312" t="s">
        <v>7187</v>
      </c>
      <c r="AA229" s="312" t="s">
        <v>7188</v>
      </c>
      <c r="AB229" s="312" t="s">
        <v>7189</v>
      </c>
      <c r="AC229" s="424"/>
      <c r="AD229" s="424"/>
      <c r="AE229" s="424"/>
      <c r="AF229" s="424"/>
      <c r="AG229" s="682"/>
      <c r="AH229" s="682"/>
      <c r="AI229" s="682"/>
      <c r="AJ229" s="682"/>
      <c r="AK229" s="682"/>
      <c r="AL229" s="682"/>
      <c r="AM229" s="682"/>
      <c r="AN229" s="682"/>
      <c r="AO229" s="682"/>
      <c r="AP229" s="682"/>
      <c r="AQ229" s="682"/>
      <c r="AR229" s="682"/>
      <c r="AS229" s="682"/>
      <c r="AT229" s="682"/>
      <c r="AU229" s="682"/>
      <c r="AV229" s="682"/>
      <c r="AW229" s="682"/>
      <c r="AX229" s="682"/>
      <c r="AY229" s="682"/>
      <c r="AZ229" s="682"/>
      <c r="BA229" s="682"/>
      <c r="BB229" s="682"/>
      <c r="BC229" s="682"/>
      <c r="BD229" s="682"/>
      <c r="BE229" s="682"/>
      <c r="BF229" s="682"/>
      <c r="BG229" s="682"/>
      <c r="BH229" s="682"/>
      <c r="BI229" s="682"/>
      <c r="BJ229" s="682"/>
      <c r="BK229" s="682"/>
    </row>
    <row r="230" ht="22.5" customHeight="1">
      <c r="A230" s="424">
        <v>15.0</v>
      </c>
      <c r="B230" s="424">
        <v>5.0</v>
      </c>
      <c r="C230" s="424" t="s">
        <v>273</v>
      </c>
      <c r="D230" s="424"/>
      <c r="E230" s="424"/>
      <c r="F230" s="424"/>
      <c r="G230" s="801"/>
      <c r="H230" s="426" t="s">
        <v>7190</v>
      </c>
      <c r="I230" s="426" t="s">
        <v>7191</v>
      </c>
      <c r="J230" s="424" t="s">
        <v>2082</v>
      </c>
      <c r="K230" s="424" t="s">
        <v>7192</v>
      </c>
      <c r="L230" s="427">
        <v>42470.0</v>
      </c>
      <c r="M230" s="424" t="s">
        <v>338</v>
      </c>
      <c r="N230" s="424" t="s">
        <v>152</v>
      </c>
      <c r="O230" s="427">
        <v>45159.0</v>
      </c>
      <c r="P230" s="424" t="s">
        <v>133</v>
      </c>
      <c r="Q230" s="424" t="s">
        <v>268</v>
      </c>
      <c r="R230" s="424" t="s">
        <v>7193</v>
      </c>
      <c r="S230" s="424"/>
      <c r="T230" s="864" t="s">
        <v>11</v>
      </c>
      <c r="U230" s="424" t="s">
        <v>15</v>
      </c>
      <c r="V230" s="424"/>
      <c r="W230" s="424"/>
      <c r="X230" s="424"/>
      <c r="Y230" s="312" t="s">
        <v>7194</v>
      </c>
      <c r="Z230" s="312" t="s">
        <v>7195</v>
      </c>
      <c r="AA230" s="312"/>
      <c r="AB230" s="312"/>
      <c r="AC230" s="424"/>
      <c r="AD230" s="424"/>
      <c r="AE230" s="424"/>
      <c r="AF230" s="424"/>
      <c r="AG230" s="682"/>
      <c r="AH230" s="682"/>
      <c r="AI230" s="682"/>
      <c r="AJ230" s="682"/>
      <c r="AK230" s="682"/>
      <c r="AL230" s="682"/>
      <c r="AM230" s="682"/>
      <c r="AN230" s="682"/>
      <c r="AO230" s="682"/>
      <c r="AP230" s="682"/>
      <c r="AQ230" s="682"/>
      <c r="AR230" s="682"/>
      <c r="AS230" s="682"/>
      <c r="AT230" s="682"/>
      <c r="AU230" s="682"/>
      <c r="AV230" s="682"/>
      <c r="AW230" s="682"/>
      <c r="AX230" s="682"/>
      <c r="AY230" s="682"/>
      <c r="AZ230" s="682"/>
      <c r="BA230" s="682"/>
      <c r="BB230" s="682"/>
      <c r="BC230" s="682"/>
      <c r="BD230" s="682"/>
      <c r="BE230" s="682"/>
      <c r="BF230" s="682"/>
      <c r="BG230" s="682"/>
      <c r="BH230" s="682"/>
      <c r="BI230" s="682"/>
      <c r="BJ230" s="682"/>
      <c r="BK230" s="682"/>
    </row>
    <row r="231" ht="22.5" customHeight="1">
      <c r="A231" s="268">
        <v>17.0</v>
      </c>
      <c r="B231" s="268">
        <v>3.0</v>
      </c>
      <c r="C231" s="268" t="s">
        <v>277</v>
      </c>
      <c r="D231" s="268"/>
      <c r="E231" s="268"/>
      <c r="F231" s="268"/>
      <c r="G231" s="801"/>
      <c r="H231" s="267" t="s">
        <v>7196</v>
      </c>
      <c r="I231" s="267" t="s">
        <v>7197</v>
      </c>
      <c r="J231" s="268" t="s">
        <v>590</v>
      </c>
      <c r="K231" s="268" t="s">
        <v>7198</v>
      </c>
      <c r="L231" s="269">
        <v>42322.0</v>
      </c>
      <c r="M231" s="268" t="s">
        <v>338</v>
      </c>
      <c r="N231" s="268" t="s">
        <v>152</v>
      </c>
      <c r="O231" s="269">
        <v>44566.0</v>
      </c>
      <c r="P231" s="268" t="s">
        <v>115</v>
      </c>
      <c r="Q231" s="268" t="s">
        <v>264</v>
      </c>
      <c r="R231" s="268" t="s">
        <v>7199</v>
      </c>
      <c r="S231" s="268"/>
      <c r="T231" s="268" t="s">
        <v>11</v>
      </c>
      <c r="U231" s="268" t="s">
        <v>21</v>
      </c>
      <c r="V231" s="268"/>
      <c r="W231" s="468"/>
      <c r="X231" s="268" t="s">
        <v>5790</v>
      </c>
      <c r="Y231" s="173" t="s">
        <v>7200</v>
      </c>
      <c r="Z231" s="173" t="s">
        <v>7201</v>
      </c>
      <c r="AA231" s="173" t="s">
        <v>7202</v>
      </c>
      <c r="AB231" s="173" t="s">
        <v>7203</v>
      </c>
      <c r="AC231" s="268"/>
      <c r="AD231" s="268"/>
      <c r="AE231" s="268"/>
      <c r="AF231" s="268"/>
      <c r="AG231" s="509"/>
      <c r="AH231" s="509"/>
      <c r="AI231" s="509"/>
      <c r="AJ231" s="509"/>
      <c r="AK231" s="509"/>
      <c r="AL231" s="509"/>
      <c r="AM231" s="509"/>
      <c r="AN231" s="509"/>
      <c r="AO231" s="509"/>
      <c r="AP231" s="509"/>
      <c r="AQ231" s="509"/>
      <c r="AR231" s="509"/>
      <c r="AS231" s="509"/>
      <c r="AT231" s="509"/>
      <c r="AU231" s="509"/>
      <c r="AV231" s="509"/>
      <c r="AW231" s="509"/>
      <c r="AX231" s="509"/>
      <c r="AY231" s="509"/>
      <c r="AZ231" s="509"/>
      <c r="BA231" s="509"/>
      <c r="BB231" s="509"/>
      <c r="BC231" s="509"/>
      <c r="BD231" s="509"/>
      <c r="BE231" s="509"/>
      <c r="BF231" s="509"/>
      <c r="BG231" s="509"/>
      <c r="BH231" s="509"/>
      <c r="BI231" s="509"/>
      <c r="BJ231" s="509"/>
      <c r="BK231" s="509"/>
    </row>
    <row r="232" ht="22.5" customHeight="1">
      <c r="A232" s="424"/>
      <c r="B232" s="424"/>
      <c r="C232" s="424"/>
      <c r="D232" s="424"/>
      <c r="E232" s="424"/>
      <c r="F232" s="424"/>
      <c r="G232" s="801"/>
      <c r="H232" s="426"/>
      <c r="I232" s="426"/>
      <c r="J232" s="424"/>
      <c r="K232" s="424"/>
      <c r="L232" s="427"/>
      <c r="M232" s="424"/>
      <c r="N232" s="424"/>
      <c r="O232" s="427"/>
      <c r="P232" s="424"/>
      <c r="Q232" s="424"/>
      <c r="R232" s="424"/>
      <c r="S232" s="424"/>
      <c r="T232" s="424"/>
      <c r="U232" s="424"/>
      <c r="V232" s="424"/>
      <c r="W232" s="424"/>
      <c r="X232" s="424"/>
      <c r="Y232" s="312"/>
      <c r="Z232" s="312"/>
      <c r="AA232" s="312"/>
      <c r="AB232" s="312"/>
      <c r="AC232" s="424"/>
      <c r="AD232" s="424"/>
      <c r="AE232" s="424"/>
      <c r="AF232" s="424"/>
      <c r="AG232" s="682"/>
      <c r="AH232" s="682"/>
      <c r="AI232" s="682"/>
      <c r="AJ232" s="682"/>
      <c r="AK232" s="682"/>
      <c r="AL232" s="682"/>
      <c r="AM232" s="682"/>
      <c r="AN232" s="682"/>
      <c r="AO232" s="682"/>
      <c r="AP232" s="682"/>
      <c r="AQ232" s="682"/>
      <c r="AR232" s="682"/>
      <c r="AS232" s="682"/>
      <c r="AT232" s="682"/>
      <c r="AU232" s="682"/>
      <c r="AV232" s="682"/>
      <c r="AW232" s="682"/>
      <c r="AX232" s="682"/>
      <c r="AY232" s="682"/>
      <c r="AZ232" s="682"/>
      <c r="BA232" s="682"/>
      <c r="BB232" s="682"/>
      <c r="BC232" s="682"/>
      <c r="BD232" s="682"/>
      <c r="BE232" s="682"/>
      <c r="BF232" s="682"/>
      <c r="BG232" s="682"/>
      <c r="BH232" s="682"/>
      <c r="BI232" s="682"/>
      <c r="BJ232" s="682"/>
      <c r="BK232" s="682"/>
    </row>
    <row r="233" ht="22.5" customHeight="1">
      <c r="A233" s="424"/>
      <c r="B233" s="424"/>
      <c r="C233" s="424"/>
      <c r="D233" s="424"/>
      <c r="E233" s="424"/>
      <c r="F233" s="424"/>
      <c r="G233" s="801"/>
      <c r="H233" s="426"/>
      <c r="I233" s="426"/>
      <c r="J233" s="424"/>
      <c r="K233" s="424"/>
      <c r="L233" s="427"/>
      <c r="M233" s="424"/>
      <c r="N233" s="424"/>
      <c r="O233" s="427"/>
      <c r="P233" s="424"/>
      <c r="Q233" s="424"/>
      <c r="R233" s="424"/>
      <c r="S233" s="424"/>
      <c r="T233" s="424"/>
      <c r="U233" s="424"/>
      <c r="V233" s="424"/>
      <c r="W233" s="581"/>
      <c r="X233" s="424"/>
      <c r="Y233" s="312"/>
      <c r="Z233" s="312"/>
      <c r="AA233" s="312"/>
      <c r="AB233" s="312"/>
      <c r="AC233" s="424"/>
      <c r="AD233" s="424"/>
      <c r="AE233" s="424"/>
      <c r="AF233" s="424"/>
      <c r="AG233" s="682"/>
      <c r="AH233" s="682"/>
      <c r="AI233" s="682"/>
      <c r="AJ233" s="682"/>
      <c r="AK233" s="682"/>
      <c r="AL233" s="682"/>
      <c r="AM233" s="682"/>
      <c r="AN233" s="682"/>
      <c r="AO233" s="682"/>
      <c r="AP233" s="682"/>
      <c r="AQ233" s="682"/>
      <c r="AR233" s="682"/>
      <c r="AS233" s="682"/>
      <c r="AT233" s="682"/>
      <c r="AU233" s="682"/>
      <c r="AV233" s="682"/>
      <c r="AW233" s="682"/>
      <c r="AX233" s="682"/>
      <c r="AY233" s="682"/>
      <c r="AZ233" s="682"/>
      <c r="BA233" s="682"/>
      <c r="BB233" s="682"/>
      <c r="BC233" s="682"/>
      <c r="BD233" s="682"/>
      <c r="BE233" s="682"/>
      <c r="BF233" s="682"/>
      <c r="BG233" s="682"/>
      <c r="BH233" s="682"/>
      <c r="BI233" s="682"/>
      <c r="BJ233" s="682"/>
      <c r="BK233" s="682"/>
    </row>
    <row r="234" ht="22.5" customHeight="1">
      <c r="A234" s="424"/>
      <c r="B234" s="424"/>
      <c r="C234" s="424"/>
      <c r="D234" s="424"/>
      <c r="E234" s="424"/>
      <c r="F234" s="424"/>
      <c r="G234" s="801"/>
      <c r="H234" s="426"/>
      <c r="I234" s="426"/>
      <c r="J234" s="424"/>
      <c r="K234" s="424"/>
      <c r="L234" s="427"/>
      <c r="M234" s="424"/>
      <c r="N234" s="424"/>
      <c r="O234" s="427"/>
      <c r="P234" s="424"/>
      <c r="Q234" s="424"/>
      <c r="R234" s="424"/>
      <c r="S234" s="424"/>
      <c r="T234" s="424"/>
      <c r="U234" s="424"/>
      <c r="V234" s="424"/>
      <c r="W234" s="424"/>
      <c r="X234" s="424"/>
      <c r="Y234" s="312"/>
      <c r="Z234" s="312"/>
      <c r="AA234" s="312"/>
      <c r="AB234" s="312"/>
      <c r="AC234" s="424"/>
      <c r="AD234" s="424"/>
      <c r="AE234" s="424"/>
      <c r="AF234" s="424"/>
      <c r="AG234" s="682"/>
      <c r="AH234" s="682"/>
      <c r="AI234" s="682"/>
      <c r="AJ234" s="682"/>
      <c r="AK234" s="682"/>
      <c r="AL234" s="682"/>
      <c r="AM234" s="682"/>
      <c r="AN234" s="682"/>
      <c r="AO234" s="682"/>
      <c r="AP234" s="682"/>
      <c r="AQ234" s="682"/>
      <c r="AR234" s="682"/>
      <c r="AS234" s="682"/>
      <c r="AT234" s="682"/>
      <c r="AU234" s="682"/>
      <c r="AV234" s="682"/>
      <c r="AW234" s="682"/>
      <c r="AX234" s="682"/>
      <c r="AY234" s="682"/>
      <c r="AZ234" s="682"/>
      <c r="BA234" s="682"/>
      <c r="BB234" s="682"/>
      <c r="BC234" s="682"/>
      <c r="BD234" s="682"/>
      <c r="BE234" s="682"/>
      <c r="BF234" s="682"/>
      <c r="BG234" s="682"/>
      <c r="BH234" s="682"/>
      <c r="BI234" s="682"/>
      <c r="BJ234" s="682"/>
      <c r="BK234" s="682"/>
    </row>
    <row r="235" ht="22.5" customHeight="1">
      <c r="A235" s="424"/>
      <c r="B235" s="424"/>
      <c r="C235" s="424"/>
      <c r="D235" s="424"/>
      <c r="E235" s="424"/>
      <c r="F235" s="424"/>
      <c r="G235" s="801"/>
      <c r="H235" s="426"/>
      <c r="I235" s="426"/>
      <c r="J235" s="424"/>
      <c r="K235" s="424"/>
      <c r="L235" s="427"/>
      <c r="M235" s="424"/>
      <c r="N235" s="424"/>
      <c r="O235" s="427"/>
      <c r="P235" s="424"/>
      <c r="Q235" s="424"/>
      <c r="R235" s="424"/>
      <c r="S235" s="424"/>
      <c r="T235" s="424"/>
      <c r="U235" s="424"/>
      <c r="V235" s="424"/>
      <c r="W235" s="424"/>
      <c r="X235" s="424"/>
      <c r="Y235" s="312"/>
      <c r="Z235" s="312"/>
      <c r="AA235" s="312"/>
      <c r="AB235" s="312"/>
      <c r="AC235" s="424"/>
      <c r="AD235" s="424"/>
      <c r="AE235" s="424"/>
      <c r="AF235" s="424"/>
      <c r="AG235" s="682"/>
      <c r="AH235" s="682"/>
      <c r="AI235" s="682"/>
      <c r="AJ235" s="682"/>
      <c r="AK235" s="682"/>
      <c r="AL235" s="682"/>
      <c r="AM235" s="682"/>
      <c r="AN235" s="682"/>
      <c r="AO235" s="682"/>
      <c r="AP235" s="682"/>
      <c r="AQ235" s="682"/>
      <c r="AR235" s="682"/>
      <c r="AS235" s="682"/>
      <c r="AT235" s="682"/>
      <c r="AU235" s="682"/>
      <c r="AV235" s="682"/>
      <c r="AW235" s="682"/>
      <c r="AX235" s="682"/>
      <c r="AY235" s="682"/>
      <c r="AZ235" s="682"/>
      <c r="BA235" s="682"/>
      <c r="BB235" s="682"/>
      <c r="BC235" s="682"/>
      <c r="BD235" s="682"/>
      <c r="BE235" s="682"/>
      <c r="BF235" s="682"/>
      <c r="BG235" s="682"/>
      <c r="BH235" s="682"/>
      <c r="BI235" s="682"/>
      <c r="BJ235" s="682"/>
      <c r="BK235" s="682"/>
    </row>
    <row r="236" ht="22.5" customHeight="1">
      <c r="A236" s="424"/>
      <c r="B236" s="424"/>
      <c r="C236" s="424"/>
      <c r="D236" s="424"/>
      <c r="E236" s="424"/>
      <c r="F236" s="424"/>
      <c r="G236" s="801"/>
      <c r="H236" s="426"/>
      <c r="I236" s="426"/>
      <c r="J236" s="424"/>
      <c r="K236" s="424"/>
      <c r="L236" s="427"/>
      <c r="M236" s="424"/>
      <c r="N236" s="424"/>
      <c r="O236" s="427"/>
      <c r="P236" s="424"/>
      <c r="Q236" s="424"/>
      <c r="R236" s="424"/>
      <c r="S236" s="424"/>
      <c r="T236" s="424"/>
      <c r="U236" s="424"/>
      <c r="V236" s="424"/>
      <c r="W236" s="581"/>
      <c r="X236" s="424"/>
      <c r="Y236" s="312"/>
      <c r="Z236" s="312"/>
      <c r="AA236" s="312"/>
      <c r="AB236" s="312"/>
      <c r="AC236" s="424"/>
      <c r="AD236" s="424"/>
      <c r="AE236" s="424"/>
      <c r="AF236" s="424"/>
      <c r="AG236" s="682"/>
      <c r="AH236" s="682"/>
      <c r="AI236" s="682"/>
      <c r="AJ236" s="682"/>
      <c r="AK236" s="682"/>
      <c r="AL236" s="682"/>
      <c r="AM236" s="682"/>
      <c r="AN236" s="682"/>
      <c r="AO236" s="682"/>
      <c r="AP236" s="682"/>
      <c r="AQ236" s="682"/>
      <c r="AR236" s="682"/>
      <c r="AS236" s="682"/>
      <c r="AT236" s="682"/>
      <c r="AU236" s="682"/>
      <c r="AV236" s="682"/>
      <c r="AW236" s="682"/>
      <c r="AX236" s="682"/>
      <c r="AY236" s="682"/>
      <c r="AZ236" s="682"/>
      <c r="BA236" s="682"/>
      <c r="BB236" s="682"/>
      <c r="BC236" s="682"/>
      <c r="BD236" s="682"/>
      <c r="BE236" s="682"/>
      <c r="BF236" s="682"/>
      <c r="BG236" s="682"/>
      <c r="BH236" s="682"/>
      <c r="BI236" s="682"/>
      <c r="BJ236" s="682"/>
      <c r="BK236" s="682"/>
    </row>
    <row r="237" ht="22.5" customHeight="1">
      <c r="A237" s="424"/>
      <c r="B237" s="424"/>
      <c r="C237" s="424"/>
      <c r="D237" s="424"/>
      <c r="E237" s="424"/>
      <c r="F237" s="424"/>
      <c r="G237" s="801"/>
      <c r="H237" s="426"/>
      <c r="I237" s="426"/>
      <c r="J237" s="424"/>
      <c r="K237" s="424"/>
      <c r="L237" s="427"/>
      <c r="M237" s="424"/>
      <c r="N237" s="424"/>
      <c r="O237" s="427"/>
      <c r="P237" s="424"/>
      <c r="Q237" s="424"/>
      <c r="R237" s="424"/>
      <c r="S237" s="424"/>
      <c r="T237" s="424"/>
      <c r="U237" s="424"/>
      <c r="V237" s="424"/>
      <c r="W237" s="424"/>
      <c r="X237" s="424"/>
      <c r="Y237" s="312"/>
      <c r="Z237" s="312"/>
      <c r="AA237" s="312"/>
      <c r="AB237" s="312"/>
      <c r="AC237" s="424"/>
      <c r="AD237" s="424"/>
      <c r="AE237" s="424"/>
      <c r="AF237" s="424"/>
      <c r="AG237" s="682"/>
      <c r="AH237" s="682"/>
      <c r="AI237" s="682"/>
      <c r="AJ237" s="682"/>
      <c r="AK237" s="682"/>
      <c r="AL237" s="682"/>
      <c r="AM237" s="682"/>
      <c r="AN237" s="682"/>
      <c r="AO237" s="682"/>
      <c r="AP237" s="682"/>
      <c r="AQ237" s="682"/>
      <c r="AR237" s="682"/>
      <c r="AS237" s="682"/>
      <c r="AT237" s="682"/>
      <c r="AU237" s="682"/>
      <c r="AV237" s="682"/>
      <c r="AW237" s="682"/>
      <c r="AX237" s="682"/>
      <c r="AY237" s="682"/>
      <c r="AZ237" s="682"/>
      <c r="BA237" s="682"/>
      <c r="BB237" s="682"/>
      <c r="BC237" s="682"/>
      <c r="BD237" s="682"/>
      <c r="BE237" s="682"/>
      <c r="BF237" s="682"/>
      <c r="BG237" s="682"/>
      <c r="BH237" s="682"/>
      <c r="BI237" s="682"/>
      <c r="BJ237" s="682"/>
      <c r="BK237" s="682"/>
    </row>
    <row r="238" ht="22.5" customHeight="1">
      <c r="A238" s="424"/>
      <c r="B238" s="424"/>
      <c r="C238" s="424"/>
      <c r="D238" s="424"/>
      <c r="E238" s="424"/>
      <c r="F238" s="424"/>
      <c r="G238" s="801"/>
      <c r="H238" s="426"/>
      <c r="I238" s="426"/>
      <c r="J238" s="424"/>
      <c r="K238" s="424"/>
      <c r="L238" s="427"/>
      <c r="M238" s="424"/>
      <c r="N238" s="424"/>
      <c r="O238" s="427"/>
      <c r="P238" s="424"/>
      <c r="Q238" s="424"/>
      <c r="R238" s="424"/>
      <c r="S238" s="424"/>
      <c r="T238" s="424"/>
      <c r="U238" s="424"/>
      <c r="V238" s="424"/>
      <c r="W238" s="581"/>
      <c r="X238" s="424"/>
      <c r="Y238" s="312"/>
      <c r="Z238" s="312"/>
      <c r="AA238" s="312"/>
      <c r="AB238" s="312"/>
      <c r="AC238" s="424"/>
      <c r="AD238" s="424"/>
      <c r="AE238" s="424"/>
      <c r="AF238" s="424"/>
      <c r="AG238" s="682"/>
      <c r="AH238" s="682"/>
      <c r="AI238" s="682"/>
      <c r="AJ238" s="682"/>
      <c r="AK238" s="682"/>
      <c r="AL238" s="682"/>
      <c r="AM238" s="682"/>
      <c r="AN238" s="682"/>
      <c r="AO238" s="682"/>
      <c r="AP238" s="682"/>
      <c r="AQ238" s="682"/>
      <c r="AR238" s="682"/>
      <c r="AS238" s="682"/>
      <c r="AT238" s="682"/>
      <c r="AU238" s="682"/>
      <c r="AV238" s="682"/>
      <c r="AW238" s="682"/>
      <c r="AX238" s="682"/>
      <c r="AY238" s="682"/>
      <c r="AZ238" s="682"/>
      <c r="BA238" s="682"/>
      <c r="BB238" s="682"/>
      <c r="BC238" s="682"/>
      <c r="BD238" s="682"/>
      <c r="BE238" s="682"/>
      <c r="BF238" s="682"/>
      <c r="BG238" s="682"/>
      <c r="BH238" s="682"/>
      <c r="BI238" s="682"/>
      <c r="BJ238" s="682"/>
      <c r="BK238" s="682"/>
    </row>
    <row r="239" ht="22.5" customHeight="1">
      <c r="A239" s="424"/>
      <c r="B239" s="424"/>
      <c r="C239" s="424"/>
      <c r="D239" s="424"/>
      <c r="E239" s="424"/>
      <c r="F239" s="424"/>
      <c r="G239" s="801"/>
      <c r="H239" s="426"/>
      <c r="I239" s="426"/>
      <c r="J239" s="581"/>
      <c r="K239" s="581"/>
      <c r="L239" s="582"/>
      <c r="M239" s="581"/>
      <c r="N239" s="587"/>
      <c r="O239" s="582"/>
      <c r="P239" s="581"/>
      <c r="Q239" s="424"/>
      <c r="R239" s="424"/>
      <c r="S239" s="424"/>
      <c r="T239" s="424"/>
      <c r="U239" s="424"/>
      <c r="V239" s="424"/>
      <c r="W239" s="424"/>
      <c r="X239" s="312"/>
      <c r="Y239" s="812"/>
      <c r="Z239" s="812"/>
      <c r="AA239" s="812"/>
      <c r="AB239" s="812"/>
      <c r="AC239" s="438"/>
      <c r="AD239" s="424"/>
      <c r="AE239" s="424"/>
      <c r="AF239" s="424"/>
      <c r="AG239" s="682"/>
      <c r="AH239" s="682"/>
      <c r="AI239" s="682"/>
      <c r="AJ239" s="682"/>
      <c r="AK239" s="682"/>
      <c r="AL239" s="682"/>
      <c r="AM239" s="682"/>
      <c r="AN239" s="682"/>
      <c r="AO239" s="682"/>
      <c r="AP239" s="682"/>
      <c r="AQ239" s="682"/>
      <c r="AR239" s="682"/>
      <c r="AS239" s="682"/>
      <c r="AT239" s="682"/>
      <c r="AU239" s="682"/>
      <c r="AV239" s="682"/>
      <c r="AW239" s="682"/>
      <c r="AX239" s="682"/>
      <c r="AY239" s="682"/>
      <c r="AZ239" s="682"/>
      <c r="BA239" s="682"/>
      <c r="BB239" s="682"/>
      <c r="BC239" s="682"/>
      <c r="BD239" s="682"/>
      <c r="BE239" s="682"/>
      <c r="BF239" s="682"/>
      <c r="BG239" s="682"/>
      <c r="BH239" s="682"/>
      <c r="BI239" s="682"/>
      <c r="BJ239" s="682"/>
      <c r="BK239" s="682"/>
    </row>
    <row r="240" ht="22.5" customHeight="1">
      <c r="A240" s="424"/>
      <c r="B240" s="424"/>
      <c r="C240" s="424"/>
      <c r="D240" s="424"/>
      <c r="E240" s="424"/>
      <c r="F240" s="424"/>
      <c r="G240" s="801"/>
      <c r="H240" s="426"/>
      <c r="I240" s="426"/>
      <c r="J240" s="424"/>
      <c r="K240" s="424"/>
      <c r="L240" s="427"/>
      <c r="M240" s="424"/>
      <c r="N240" s="424"/>
      <c r="O240" s="427"/>
      <c r="P240" s="424"/>
      <c r="Q240" s="424"/>
      <c r="R240" s="424"/>
      <c r="S240" s="424"/>
      <c r="T240" s="424"/>
      <c r="U240" s="424"/>
      <c r="V240" s="424"/>
      <c r="W240" s="424"/>
      <c r="X240" s="424"/>
      <c r="Y240" s="312"/>
      <c r="Z240" s="312"/>
      <c r="AA240" s="312"/>
      <c r="AB240" s="312"/>
      <c r="AC240" s="424"/>
      <c r="AD240" s="424"/>
      <c r="AE240" s="424"/>
      <c r="AF240" s="424"/>
      <c r="AG240" s="587"/>
      <c r="AH240" s="587"/>
      <c r="AI240" s="587"/>
      <c r="AJ240" s="587"/>
      <c r="AK240" s="587"/>
      <c r="AL240" s="587"/>
      <c r="AM240" s="587"/>
      <c r="AN240" s="587"/>
      <c r="AO240" s="587"/>
      <c r="AP240" s="587"/>
      <c r="AQ240" s="587"/>
      <c r="AR240" s="587"/>
      <c r="AS240" s="587"/>
      <c r="AT240" s="587"/>
      <c r="AU240" s="587"/>
      <c r="AV240" s="587"/>
      <c r="AW240" s="587"/>
      <c r="AX240" s="587"/>
      <c r="AY240" s="587"/>
      <c r="AZ240" s="587"/>
      <c r="BA240" s="587"/>
      <c r="BB240" s="587"/>
      <c r="BC240" s="587"/>
      <c r="BD240" s="587"/>
      <c r="BE240" s="587"/>
      <c r="BF240" s="587"/>
      <c r="BG240" s="587"/>
      <c r="BH240" s="587"/>
      <c r="BI240" s="587"/>
      <c r="BJ240" s="587"/>
      <c r="BK240" s="587"/>
    </row>
    <row r="241" ht="22.5" customHeight="1">
      <c r="A241" s="424"/>
      <c r="B241" s="424"/>
      <c r="C241" s="424"/>
      <c r="D241" s="424"/>
      <c r="E241" s="424"/>
      <c r="F241" s="424"/>
      <c r="G241" s="801"/>
      <c r="H241" s="426"/>
      <c r="I241" s="426"/>
      <c r="J241" s="424"/>
      <c r="K241" s="424"/>
      <c r="L241" s="427"/>
      <c r="M241" s="424"/>
      <c r="N241" s="424"/>
      <c r="O241" s="427"/>
      <c r="P241" s="424"/>
      <c r="Q241" s="424"/>
      <c r="R241" s="424"/>
      <c r="S241" s="424"/>
      <c r="T241" s="424"/>
      <c r="U241" s="424"/>
      <c r="V241" s="424"/>
      <c r="W241" s="424"/>
      <c r="X241" s="424"/>
      <c r="Y241" s="312"/>
      <c r="Z241" s="312"/>
      <c r="AA241" s="312"/>
      <c r="AB241" s="312"/>
      <c r="AC241" s="424"/>
      <c r="AD241" s="424"/>
      <c r="AE241" s="424"/>
      <c r="AF241" s="424"/>
      <c r="AG241" s="682"/>
      <c r="AH241" s="682"/>
      <c r="AI241" s="682"/>
      <c r="AJ241" s="682"/>
      <c r="AK241" s="682"/>
      <c r="AL241" s="682"/>
      <c r="AM241" s="682"/>
      <c r="AN241" s="682"/>
      <c r="AO241" s="682"/>
      <c r="AP241" s="682"/>
      <c r="AQ241" s="682"/>
      <c r="AR241" s="682"/>
      <c r="AS241" s="682"/>
      <c r="AT241" s="682"/>
      <c r="AU241" s="682"/>
      <c r="AV241" s="682"/>
      <c r="AW241" s="682"/>
      <c r="AX241" s="682"/>
      <c r="AY241" s="682"/>
      <c r="AZ241" s="682"/>
      <c r="BA241" s="682"/>
      <c r="BB241" s="682"/>
      <c r="BC241" s="682"/>
      <c r="BD241" s="682"/>
      <c r="BE241" s="682"/>
      <c r="BF241" s="682"/>
      <c r="BG241" s="682"/>
      <c r="BH241" s="682"/>
      <c r="BI241" s="682"/>
      <c r="BJ241" s="682"/>
      <c r="BK241" s="682"/>
    </row>
    <row r="242" ht="14.25" customHeight="1">
      <c r="A242" s="424"/>
      <c r="B242" s="424"/>
      <c r="C242" s="424"/>
      <c r="D242" s="424"/>
      <c r="E242" s="424"/>
      <c r="F242" s="424"/>
      <c r="G242" s="896"/>
      <c r="H242" s="426"/>
      <c r="I242" s="426"/>
      <c r="J242" s="424"/>
      <c r="K242" s="424"/>
      <c r="L242" s="427"/>
      <c r="M242" s="424"/>
      <c r="N242" s="424"/>
      <c r="O242" s="427"/>
      <c r="P242" s="424"/>
      <c r="Q242" s="424"/>
      <c r="R242" s="424"/>
      <c r="S242" s="424"/>
      <c r="T242" s="424"/>
      <c r="U242" s="424"/>
      <c r="V242" s="424"/>
      <c r="W242" s="424"/>
      <c r="X242" s="424"/>
      <c r="Y242" s="312"/>
      <c r="Z242" s="312"/>
      <c r="AA242" s="312"/>
      <c r="AB242" s="312"/>
      <c r="AC242" s="424"/>
      <c r="AD242" s="424"/>
      <c r="AE242" s="424"/>
      <c r="AF242" s="424"/>
      <c r="AG242" s="682"/>
      <c r="AH242" s="682"/>
      <c r="AI242" s="682"/>
      <c r="AJ242" s="682"/>
      <c r="AK242" s="682"/>
      <c r="AL242" s="682"/>
      <c r="AM242" s="682"/>
      <c r="AN242" s="682"/>
      <c r="AO242" s="509"/>
      <c r="AP242" s="509"/>
      <c r="AQ242" s="509"/>
      <c r="AR242" s="509"/>
      <c r="AS242" s="509"/>
      <c r="AT242" s="509"/>
      <c r="AU242" s="509"/>
      <c r="AV242" s="509"/>
      <c r="AW242" s="509"/>
      <c r="AX242" s="509"/>
      <c r="AY242" s="509"/>
      <c r="AZ242" s="509"/>
      <c r="BA242" s="509"/>
      <c r="BB242" s="509"/>
      <c r="BC242" s="509"/>
      <c r="BD242" s="509"/>
      <c r="BE242" s="509"/>
      <c r="BF242" s="509"/>
      <c r="BG242" s="509"/>
      <c r="BH242" s="509"/>
      <c r="BI242" s="509"/>
      <c r="BJ242" s="509"/>
      <c r="BK242" s="509"/>
    </row>
    <row r="243" ht="14.25" customHeight="1">
      <c r="A243" s="424"/>
      <c r="B243" s="424"/>
      <c r="C243" s="424"/>
      <c r="D243" s="424"/>
      <c r="E243" s="424"/>
      <c r="F243" s="424"/>
      <c r="G243" s="896"/>
      <c r="H243" s="426"/>
      <c r="I243" s="426"/>
      <c r="J243" s="424"/>
      <c r="K243" s="424"/>
      <c r="L243" s="427"/>
      <c r="M243" s="424"/>
      <c r="N243" s="424"/>
      <c r="O243" s="427"/>
      <c r="P243" s="424"/>
      <c r="Q243" s="424"/>
      <c r="R243" s="424"/>
      <c r="S243" s="424"/>
      <c r="T243" s="424"/>
      <c r="U243" s="424"/>
      <c r="V243" s="424"/>
      <c r="W243" s="424"/>
      <c r="X243" s="424"/>
      <c r="Y243" s="312"/>
      <c r="Z243" s="312"/>
      <c r="AA243" s="312"/>
      <c r="AB243" s="312"/>
      <c r="AC243" s="424"/>
      <c r="AD243" s="424"/>
      <c r="AE243" s="424"/>
      <c r="AF243" s="424"/>
      <c r="AG243" s="509"/>
      <c r="AH243" s="509"/>
      <c r="AI243" s="509"/>
      <c r="AJ243" s="509"/>
      <c r="AK243" s="509"/>
      <c r="AL243" s="509"/>
      <c r="AM243" s="509"/>
      <c r="AN243" s="509"/>
      <c r="AO243" s="509"/>
      <c r="AP243" s="509"/>
      <c r="AQ243" s="509"/>
      <c r="AR243" s="509"/>
      <c r="AS243" s="509"/>
      <c r="AT243" s="509"/>
      <c r="AU243" s="509"/>
      <c r="AV243" s="509"/>
      <c r="AW243" s="509"/>
      <c r="AX243" s="509"/>
      <c r="AY243" s="509"/>
      <c r="AZ243" s="509"/>
      <c r="BA243" s="509"/>
      <c r="BB243" s="509"/>
      <c r="BC243" s="509"/>
      <c r="BD243" s="509"/>
      <c r="BE243" s="509"/>
      <c r="BF243" s="509"/>
      <c r="BG243" s="509"/>
      <c r="BH243" s="509"/>
      <c r="BI243" s="509"/>
      <c r="BJ243" s="509"/>
      <c r="BK243" s="509"/>
    </row>
    <row r="244" ht="14.25" customHeight="1">
      <c r="A244" s="424"/>
      <c r="B244" s="424"/>
      <c r="C244" s="424"/>
      <c r="D244" s="424"/>
      <c r="E244" s="424"/>
      <c r="F244" s="424"/>
      <c r="G244" s="896"/>
      <c r="H244" s="426"/>
      <c r="I244" s="426"/>
      <c r="J244" s="424"/>
      <c r="K244" s="424"/>
      <c r="L244" s="427"/>
      <c r="M244" s="424"/>
      <c r="N244" s="424"/>
      <c r="O244" s="427"/>
      <c r="P244" s="424"/>
      <c r="Q244" s="424"/>
      <c r="R244" s="424"/>
      <c r="S244" s="424"/>
      <c r="T244" s="424"/>
      <c r="U244" s="424"/>
      <c r="V244" s="424"/>
      <c r="W244" s="424"/>
      <c r="X244" s="424"/>
      <c r="Y244" s="312"/>
      <c r="Z244" s="312"/>
      <c r="AA244" s="312"/>
      <c r="AB244" s="312"/>
      <c r="AC244" s="424"/>
      <c r="AD244" s="424"/>
      <c r="AE244" s="424"/>
      <c r="AF244" s="424"/>
      <c r="AG244" s="682"/>
      <c r="AH244" s="509"/>
      <c r="AI244" s="509"/>
      <c r="AJ244" s="509"/>
      <c r="AK244" s="509"/>
      <c r="AL244" s="509"/>
      <c r="AM244" s="509"/>
      <c r="AN244" s="509"/>
      <c r="AO244" s="509"/>
      <c r="AP244" s="509"/>
      <c r="AQ244" s="509"/>
      <c r="AR244" s="509"/>
      <c r="AS244" s="509"/>
      <c r="AT244" s="509"/>
      <c r="AU244" s="509"/>
      <c r="AV244" s="509"/>
      <c r="AW244" s="509"/>
      <c r="AX244" s="509"/>
      <c r="AY244" s="509"/>
      <c r="AZ244" s="509"/>
      <c r="BA244" s="509"/>
      <c r="BB244" s="509"/>
      <c r="BC244" s="509"/>
      <c r="BD244" s="509"/>
      <c r="BE244" s="509"/>
      <c r="BF244" s="509"/>
      <c r="BG244" s="509"/>
      <c r="BH244" s="509"/>
      <c r="BI244" s="509"/>
      <c r="BJ244" s="509"/>
      <c r="BK244" s="509"/>
    </row>
    <row r="245" ht="14.25" customHeight="1">
      <c r="A245" s="424"/>
      <c r="B245" s="424"/>
      <c r="C245" s="424"/>
      <c r="D245" s="424"/>
      <c r="E245" s="424"/>
      <c r="F245" s="424"/>
      <c r="G245" s="896"/>
      <c r="H245" s="426"/>
      <c r="I245" s="426"/>
      <c r="J245" s="424"/>
      <c r="K245" s="424"/>
      <c r="L245" s="427"/>
      <c r="M245" s="424"/>
      <c r="N245" s="424"/>
      <c r="O245" s="427"/>
      <c r="P245" s="424"/>
      <c r="Q245" s="424"/>
      <c r="R245" s="424"/>
      <c r="S245" s="424"/>
      <c r="T245" s="424"/>
      <c r="U245" s="424"/>
      <c r="V245" s="424"/>
      <c r="W245" s="581"/>
      <c r="X245" s="424"/>
      <c r="Y245" s="897"/>
      <c r="Z245" s="897"/>
      <c r="AA245" s="897"/>
      <c r="AB245" s="897"/>
      <c r="AC245" s="432"/>
      <c r="AD245" s="432"/>
      <c r="AE245" s="898"/>
      <c r="AF245" s="898"/>
      <c r="AG245" s="682"/>
      <c r="AH245" s="682"/>
      <c r="AI245" s="682"/>
      <c r="AJ245" s="682"/>
      <c r="AK245" s="682"/>
      <c r="AL245" s="682"/>
      <c r="AM245" s="682"/>
      <c r="AN245" s="682"/>
      <c r="AO245" s="682"/>
      <c r="AP245" s="682"/>
      <c r="AQ245" s="682"/>
      <c r="AR245" s="682"/>
      <c r="AS245" s="682"/>
      <c r="AT245" s="682"/>
      <c r="AU245" s="509"/>
      <c r="AV245" s="509"/>
      <c r="AW245" s="509"/>
      <c r="AX245" s="509"/>
      <c r="AY245" s="509"/>
      <c r="AZ245" s="509"/>
      <c r="BA245" s="509"/>
      <c r="BB245" s="509"/>
      <c r="BC245" s="509"/>
      <c r="BD245" s="509"/>
      <c r="BE245" s="509"/>
      <c r="BF245" s="509"/>
      <c r="BG245" s="509"/>
      <c r="BH245" s="509"/>
      <c r="BI245" s="509"/>
      <c r="BJ245" s="509"/>
      <c r="BK245" s="509"/>
    </row>
    <row r="246" ht="14.25" customHeight="1">
      <c r="A246" s="424"/>
      <c r="B246" s="424"/>
      <c r="C246" s="424"/>
      <c r="D246" s="424"/>
      <c r="E246" s="424"/>
      <c r="F246" s="424"/>
      <c r="G246" s="896"/>
      <c r="H246" s="426"/>
      <c r="I246" s="426"/>
      <c r="J246" s="424"/>
      <c r="K246" s="424"/>
      <c r="L246" s="427"/>
      <c r="M246" s="424"/>
      <c r="N246" s="424"/>
      <c r="O246" s="427"/>
      <c r="P246" s="424"/>
      <c r="Q246" s="424"/>
      <c r="R246" s="424"/>
      <c r="S246" s="424"/>
      <c r="T246" s="589"/>
      <c r="U246" s="424"/>
      <c r="V246" s="424"/>
      <c r="W246" s="581"/>
      <c r="X246" s="424"/>
      <c r="Y246" s="812"/>
      <c r="Z246" s="812"/>
      <c r="AA246" s="812"/>
      <c r="AB246" s="812"/>
      <c r="AC246" s="438"/>
      <c r="AD246" s="424"/>
      <c r="AE246" s="424"/>
      <c r="AF246" s="438"/>
      <c r="AG246" s="682"/>
      <c r="AH246" s="682"/>
      <c r="AI246" s="682"/>
      <c r="AJ246" s="682"/>
      <c r="AK246" s="682"/>
      <c r="AL246" s="509"/>
      <c r="AM246" s="509"/>
      <c r="AN246" s="509"/>
      <c r="AO246" s="509"/>
      <c r="AP246" s="509"/>
      <c r="AQ246" s="509"/>
      <c r="AR246" s="509"/>
      <c r="AS246" s="509"/>
      <c r="AT246" s="509"/>
      <c r="AU246" s="509"/>
      <c r="AV246" s="509"/>
      <c r="AW246" s="509"/>
      <c r="AX246" s="509"/>
      <c r="AY246" s="509"/>
      <c r="AZ246" s="509"/>
      <c r="BA246" s="509"/>
      <c r="BB246" s="509"/>
      <c r="BC246" s="509"/>
      <c r="BD246" s="509"/>
      <c r="BE246" s="509"/>
      <c r="BF246" s="509"/>
      <c r="BG246" s="509"/>
      <c r="BH246" s="509"/>
      <c r="BI246" s="509"/>
      <c r="BJ246" s="509"/>
      <c r="BK246" s="509"/>
    </row>
    <row r="247" ht="18.75" customHeight="1">
      <c r="A247" s="424"/>
      <c r="B247" s="424"/>
      <c r="C247" s="424"/>
      <c r="D247" s="424"/>
      <c r="E247" s="424"/>
      <c r="F247" s="424"/>
      <c r="G247" s="896"/>
      <c r="H247" s="426"/>
      <c r="I247" s="426"/>
      <c r="J247" s="424"/>
      <c r="K247" s="424"/>
      <c r="L247" s="427"/>
      <c r="M247" s="424"/>
      <c r="N247" s="424"/>
      <c r="O247" s="427"/>
      <c r="P247" s="424"/>
      <c r="Q247" s="424"/>
      <c r="R247" s="424"/>
      <c r="S247" s="424"/>
      <c r="T247" s="424"/>
      <c r="U247" s="424"/>
      <c r="V247" s="424"/>
      <c r="W247" s="424"/>
      <c r="X247" s="424"/>
      <c r="Y247" s="312"/>
      <c r="Z247" s="312"/>
      <c r="AA247" s="312"/>
      <c r="AB247" s="312"/>
      <c r="AC247" s="424"/>
      <c r="AD247" s="424"/>
      <c r="AE247" s="424"/>
      <c r="AF247" s="424"/>
      <c r="AG247" s="682"/>
      <c r="AH247" s="682"/>
      <c r="AI247" s="682"/>
      <c r="AJ247" s="682"/>
      <c r="AK247" s="682"/>
      <c r="AL247" s="682"/>
      <c r="AM247" s="682"/>
      <c r="AN247" s="682"/>
      <c r="AO247" s="682"/>
      <c r="AP247" s="682"/>
      <c r="AQ247" s="682"/>
      <c r="AR247" s="682"/>
      <c r="AS247" s="682"/>
      <c r="AT247" s="682"/>
      <c r="AU247" s="682"/>
      <c r="AV247" s="682"/>
      <c r="AW247" s="682"/>
      <c r="AX247" s="682"/>
      <c r="AY247" s="682"/>
      <c r="AZ247" s="682"/>
      <c r="BA247" s="682"/>
      <c r="BB247" s="682"/>
      <c r="BC247" s="682"/>
      <c r="BD247" s="682"/>
      <c r="BE247" s="682"/>
      <c r="BF247" s="682"/>
      <c r="BG247" s="682"/>
      <c r="BH247" s="682"/>
      <c r="BI247" s="682"/>
      <c r="BJ247" s="682"/>
      <c r="BK247" s="682"/>
    </row>
    <row r="248" ht="18.75" customHeight="1">
      <c r="A248" s="424"/>
      <c r="B248" s="424"/>
      <c r="C248" s="424"/>
      <c r="D248" s="424"/>
      <c r="E248" s="424"/>
      <c r="F248" s="424"/>
      <c r="G248" s="896"/>
      <c r="H248" s="426"/>
      <c r="I248" s="426"/>
      <c r="J248" s="424"/>
      <c r="K248" s="424"/>
      <c r="L248" s="427"/>
      <c r="M248" s="424"/>
      <c r="N248" s="424"/>
      <c r="O248" s="427"/>
      <c r="P248" s="424"/>
      <c r="Q248" s="424"/>
      <c r="R248" s="424"/>
      <c r="S248" s="424"/>
      <c r="T248" s="864"/>
      <c r="U248" s="424"/>
      <c r="V248" s="424"/>
      <c r="W248" s="424"/>
      <c r="X248" s="424"/>
      <c r="Y248" s="312"/>
      <c r="Z248" s="312"/>
      <c r="AA248" s="312"/>
      <c r="AB248" s="312"/>
      <c r="AC248" s="424"/>
      <c r="AD248" s="424"/>
      <c r="AE248" s="424"/>
      <c r="AF248" s="424"/>
      <c r="AG248" s="682"/>
      <c r="AH248" s="682"/>
      <c r="AI248" s="682"/>
      <c r="AJ248" s="682"/>
      <c r="AK248" s="682"/>
      <c r="AL248" s="682"/>
      <c r="AM248" s="682"/>
      <c r="AN248" s="682"/>
      <c r="AO248" s="682"/>
      <c r="AP248" s="682"/>
      <c r="AQ248" s="682"/>
      <c r="AR248" s="682"/>
      <c r="AS248" s="682"/>
      <c r="AT248" s="682"/>
      <c r="AU248" s="682"/>
      <c r="AV248" s="682"/>
      <c r="AW248" s="682"/>
      <c r="AX248" s="682"/>
      <c r="AY248" s="682"/>
      <c r="AZ248" s="682"/>
      <c r="BA248" s="682"/>
      <c r="BB248" s="682"/>
      <c r="BC248" s="682"/>
      <c r="BD248" s="682"/>
      <c r="BE248" s="682"/>
      <c r="BF248" s="682"/>
      <c r="BG248" s="682"/>
      <c r="BH248" s="682"/>
      <c r="BI248" s="682"/>
      <c r="BJ248" s="682"/>
      <c r="BK248" s="682"/>
    </row>
    <row r="249" ht="14.25" customHeight="1">
      <c r="A249" s="873"/>
      <c r="B249" s="873"/>
      <c r="C249" s="873"/>
      <c r="D249" s="873"/>
      <c r="E249" s="873"/>
      <c r="F249" s="873"/>
      <c r="G249" s="899"/>
      <c r="H249" s="426"/>
      <c r="I249" s="426"/>
      <c r="J249" s="424"/>
      <c r="K249" s="424"/>
      <c r="L249" s="427"/>
      <c r="M249" s="424"/>
      <c r="N249" s="424"/>
      <c r="O249" s="427"/>
      <c r="P249" s="424"/>
      <c r="Q249" s="424"/>
      <c r="R249" s="424"/>
      <c r="S249" s="424"/>
      <c r="T249" s="589"/>
      <c r="U249" s="424"/>
      <c r="V249" s="424"/>
      <c r="W249" s="581"/>
      <c r="X249" s="424"/>
      <c r="Y249" s="312"/>
      <c r="Z249" s="312"/>
      <c r="AA249" s="312"/>
      <c r="AB249" s="312"/>
      <c r="AC249" s="424"/>
      <c r="AD249" s="424"/>
      <c r="AE249" s="424"/>
      <c r="AF249" s="424"/>
      <c r="AG249" s="509"/>
      <c r="AH249" s="509"/>
      <c r="AI249" s="509"/>
      <c r="AJ249" s="509"/>
      <c r="AK249" s="509"/>
      <c r="AL249" s="509"/>
      <c r="AM249" s="509"/>
      <c r="AN249" s="509"/>
      <c r="AO249" s="509"/>
      <c r="AP249" s="509"/>
      <c r="AQ249" s="509"/>
      <c r="AR249" s="509"/>
      <c r="AS249" s="509"/>
      <c r="AT249" s="509"/>
      <c r="AU249" s="509"/>
      <c r="AV249" s="509"/>
      <c r="AW249" s="509"/>
      <c r="AX249" s="509"/>
      <c r="AY249" s="509"/>
      <c r="AZ249" s="509"/>
      <c r="BA249" s="509"/>
      <c r="BB249" s="509"/>
      <c r="BC249" s="509"/>
      <c r="BD249" s="509"/>
      <c r="BE249" s="509"/>
      <c r="BF249" s="509"/>
      <c r="BG249" s="509"/>
      <c r="BH249" s="509"/>
      <c r="BI249" s="509"/>
      <c r="BJ249" s="509"/>
      <c r="BK249" s="509"/>
    </row>
    <row r="250" ht="18.75" customHeight="1">
      <c r="A250" s="424"/>
      <c r="B250" s="424"/>
      <c r="C250" s="424"/>
      <c r="D250" s="424"/>
      <c r="E250" s="424"/>
      <c r="F250" s="424"/>
      <c r="G250" s="772"/>
      <c r="H250" s="426"/>
      <c r="I250" s="426"/>
      <c r="J250" s="424"/>
      <c r="K250" s="424"/>
      <c r="L250" s="427"/>
      <c r="M250" s="424"/>
      <c r="N250" s="424"/>
      <c r="O250" s="427"/>
      <c r="P250" s="424"/>
      <c r="Q250" s="424"/>
      <c r="R250" s="424"/>
      <c r="S250" s="424"/>
      <c r="T250" s="589"/>
      <c r="U250" s="424"/>
      <c r="V250" s="424"/>
      <c r="W250" s="581"/>
      <c r="X250" s="424"/>
      <c r="Y250" s="812"/>
      <c r="Z250" s="812"/>
      <c r="AA250" s="812"/>
      <c r="AB250" s="812"/>
      <c r="AC250" s="438"/>
      <c r="AD250" s="424"/>
      <c r="AE250" s="424"/>
      <c r="AF250" s="424"/>
      <c r="AG250" s="438"/>
      <c r="AH250" s="438"/>
      <c r="AI250" s="438"/>
      <c r="AJ250" s="438"/>
      <c r="AK250" s="438"/>
      <c r="AL250" s="438"/>
      <c r="AM250" s="438"/>
      <c r="AN250" s="438"/>
      <c r="AO250" s="438"/>
      <c r="AP250" s="438"/>
      <c r="AQ250" s="438"/>
      <c r="AR250" s="438"/>
      <c r="AS250" s="438"/>
      <c r="AT250" s="438"/>
      <c r="AU250" s="438"/>
      <c r="AV250" s="438"/>
      <c r="AW250" s="438"/>
      <c r="AX250" s="438"/>
      <c r="AY250" s="438"/>
      <c r="AZ250" s="438"/>
      <c r="BA250" s="438"/>
      <c r="BB250" s="438"/>
      <c r="BC250" s="438"/>
      <c r="BD250" s="438"/>
      <c r="BE250" s="438"/>
      <c r="BF250" s="438"/>
      <c r="BG250" s="438"/>
      <c r="BH250" s="438"/>
      <c r="BI250" s="438"/>
      <c r="BJ250" s="438"/>
      <c r="BK250" s="438"/>
    </row>
    <row r="251" ht="18.75" customHeight="1">
      <c r="A251" s="424"/>
      <c r="B251" s="424"/>
      <c r="C251" s="424"/>
      <c r="D251" s="424"/>
      <c r="E251" s="424"/>
      <c r="F251" s="424"/>
      <c r="G251" s="772"/>
      <c r="H251" s="426"/>
      <c r="I251" s="426"/>
      <c r="J251" s="424"/>
      <c r="K251" s="424"/>
      <c r="L251" s="427"/>
      <c r="M251" s="424"/>
      <c r="N251" s="424"/>
      <c r="O251" s="427"/>
      <c r="P251" s="424"/>
      <c r="Q251" s="424"/>
      <c r="R251" s="424"/>
      <c r="S251" s="424"/>
      <c r="T251" s="424"/>
      <c r="U251" s="424"/>
      <c r="V251" s="424"/>
      <c r="W251" s="424"/>
      <c r="X251" s="424"/>
      <c r="Y251" s="312"/>
      <c r="Z251" s="312"/>
      <c r="AA251" s="312"/>
      <c r="AB251" s="312"/>
      <c r="AC251" s="424"/>
      <c r="AD251" s="424"/>
      <c r="AE251" s="424"/>
      <c r="AF251" s="424"/>
      <c r="AG251" s="682"/>
      <c r="AH251" s="682"/>
      <c r="AI251" s="682"/>
      <c r="AJ251" s="682"/>
      <c r="AK251" s="682"/>
      <c r="AL251" s="682"/>
      <c r="AM251" s="682"/>
      <c r="AN251" s="682"/>
      <c r="AO251" s="682"/>
      <c r="AP251" s="682"/>
      <c r="AQ251" s="682"/>
      <c r="AR251" s="682"/>
      <c r="AS251" s="682"/>
      <c r="AT251" s="682"/>
      <c r="AU251" s="682"/>
      <c r="AV251" s="682"/>
      <c r="AW251" s="682"/>
      <c r="AX251" s="682"/>
      <c r="AY251" s="682"/>
      <c r="AZ251" s="682"/>
      <c r="BA251" s="682"/>
      <c r="BB251" s="682"/>
      <c r="BC251" s="682"/>
      <c r="BD251" s="682"/>
      <c r="BE251" s="682"/>
      <c r="BF251" s="682"/>
      <c r="BG251" s="682"/>
      <c r="BH251" s="682"/>
      <c r="BI251" s="682"/>
      <c r="BJ251" s="682"/>
      <c r="BK251" s="682"/>
    </row>
    <row r="252" ht="18.75" customHeight="1">
      <c r="A252" s="424"/>
      <c r="B252" s="424"/>
      <c r="C252" s="424"/>
      <c r="D252" s="424"/>
      <c r="E252" s="424"/>
      <c r="F252" s="424"/>
      <c r="G252" s="772"/>
      <c r="H252" s="426"/>
      <c r="I252" s="426"/>
      <c r="J252" s="424"/>
      <c r="K252" s="424"/>
      <c r="L252" s="427"/>
      <c r="M252" s="424"/>
      <c r="N252" s="424"/>
      <c r="O252" s="427"/>
      <c r="P252" s="424"/>
      <c r="Q252" s="424"/>
      <c r="R252" s="424"/>
      <c r="S252" s="424"/>
      <c r="T252" s="589"/>
      <c r="U252" s="424"/>
      <c r="V252" s="424"/>
      <c r="W252" s="581"/>
      <c r="X252" s="424"/>
      <c r="Y252" s="312"/>
      <c r="Z252" s="312"/>
      <c r="AA252" s="312"/>
      <c r="AB252" s="312"/>
      <c r="AC252" s="424"/>
      <c r="AD252" s="424"/>
      <c r="AE252" s="424"/>
      <c r="AF252" s="424"/>
      <c r="AG252" s="682"/>
      <c r="AH252" s="682"/>
      <c r="AI252" s="682"/>
      <c r="AJ252" s="682"/>
      <c r="AK252" s="682"/>
      <c r="AL252" s="682"/>
      <c r="AM252" s="682"/>
      <c r="AN252" s="682"/>
      <c r="AO252" s="682"/>
      <c r="AP252" s="682"/>
      <c r="AQ252" s="682"/>
      <c r="AR252" s="682"/>
      <c r="AS252" s="682"/>
      <c r="AT252" s="682"/>
      <c r="AU252" s="682"/>
      <c r="AV252" s="682"/>
      <c r="AW252" s="682"/>
      <c r="AX252" s="682"/>
      <c r="AY252" s="682"/>
      <c r="AZ252" s="682"/>
      <c r="BA252" s="682"/>
      <c r="BB252" s="682"/>
      <c r="BC252" s="682"/>
      <c r="BD252" s="682"/>
      <c r="BE252" s="682"/>
      <c r="BF252" s="682"/>
      <c r="BG252" s="682"/>
      <c r="BH252" s="682"/>
      <c r="BI252" s="682"/>
      <c r="BJ252" s="682"/>
      <c r="BK252" s="682"/>
    </row>
    <row r="253" ht="14.25" customHeight="1">
      <c r="A253" s="873"/>
      <c r="B253" s="873"/>
      <c r="C253" s="873"/>
      <c r="D253" s="873"/>
      <c r="E253" s="873"/>
      <c r="F253" s="873"/>
      <c r="G253" s="899"/>
      <c r="H253" s="900"/>
      <c r="I253" s="900"/>
      <c r="J253" s="873"/>
      <c r="K253" s="901"/>
      <c r="L253" s="902"/>
      <c r="M253" s="873"/>
      <c r="N253" s="873"/>
      <c r="O253" s="902"/>
      <c r="P253" s="873"/>
      <c r="Q253" s="873"/>
      <c r="R253" s="873"/>
      <c r="S253" s="873"/>
      <c r="T253" s="873"/>
      <c r="U253" s="873"/>
      <c r="V253" s="468"/>
      <c r="W253" s="468"/>
      <c r="X253" s="468"/>
      <c r="Y253" s="279"/>
      <c r="Z253" s="279"/>
      <c r="AA253" s="279"/>
      <c r="AB253" s="279"/>
      <c r="AC253" s="873"/>
      <c r="AD253" s="873"/>
      <c r="AE253" s="873"/>
      <c r="AF253" s="873"/>
      <c r="AG253" s="509"/>
      <c r="AH253" s="509"/>
      <c r="AI253" s="509"/>
      <c r="AJ253" s="509"/>
      <c r="AK253" s="509"/>
      <c r="AL253" s="509"/>
      <c r="AM253" s="509"/>
      <c r="AN253" s="509"/>
      <c r="AO253" s="509"/>
      <c r="AP253" s="509"/>
      <c r="AQ253" s="509"/>
      <c r="AR253" s="509"/>
      <c r="AS253" s="509"/>
      <c r="AT253" s="509"/>
      <c r="AU253" s="509"/>
      <c r="AV253" s="509"/>
      <c r="AW253" s="509"/>
      <c r="AX253" s="509"/>
      <c r="AY253" s="509"/>
      <c r="AZ253" s="509"/>
      <c r="BA253" s="509"/>
      <c r="BB253" s="509"/>
      <c r="BC253" s="509"/>
      <c r="BD253" s="509"/>
      <c r="BE253" s="509"/>
      <c r="BF253" s="509"/>
      <c r="BG253" s="509"/>
      <c r="BH253" s="509"/>
      <c r="BI253" s="509"/>
      <c r="BJ253" s="509"/>
      <c r="BK253" s="509"/>
    </row>
    <row r="254" ht="14.25" customHeight="1">
      <c r="A254" s="873"/>
      <c r="B254" s="873"/>
      <c r="C254" s="873"/>
      <c r="D254" s="873"/>
      <c r="E254" s="873"/>
      <c r="F254" s="873"/>
      <c r="G254" s="899"/>
      <c r="H254" s="900"/>
      <c r="I254" s="900"/>
      <c r="J254" s="873"/>
      <c r="K254" s="901"/>
      <c r="L254" s="902"/>
      <c r="M254" s="873"/>
      <c r="N254" s="873"/>
      <c r="O254" s="902"/>
      <c r="P254" s="873"/>
      <c r="Q254" s="873"/>
      <c r="R254" s="873"/>
      <c r="S254" s="873"/>
      <c r="T254" s="873"/>
      <c r="U254" s="873"/>
      <c r="V254" s="468"/>
      <c r="W254" s="468"/>
      <c r="X254" s="468"/>
      <c r="Y254" s="279"/>
      <c r="Z254" s="279"/>
      <c r="AA254" s="279"/>
      <c r="AB254" s="279"/>
      <c r="AC254" s="873"/>
      <c r="AD254" s="873"/>
      <c r="AE254" s="873"/>
      <c r="AF254" s="873"/>
      <c r="AG254" s="509"/>
      <c r="AH254" s="509"/>
      <c r="AI254" s="509"/>
      <c r="AJ254" s="509"/>
      <c r="AK254" s="509"/>
      <c r="AL254" s="509"/>
      <c r="AM254" s="509"/>
      <c r="AN254" s="509"/>
      <c r="AO254" s="509"/>
      <c r="AP254" s="509"/>
      <c r="AQ254" s="509"/>
      <c r="AR254" s="509"/>
      <c r="AS254" s="509"/>
      <c r="AT254" s="509"/>
      <c r="AU254" s="509"/>
      <c r="AV254" s="509"/>
      <c r="AW254" s="509"/>
      <c r="AX254" s="509"/>
      <c r="AY254" s="509"/>
      <c r="AZ254" s="509"/>
      <c r="BA254" s="509"/>
      <c r="BB254" s="509"/>
      <c r="BC254" s="509"/>
      <c r="BD254" s="509"/>
      <c r="BE254" s="509"/>
      <c r="BF254" s="509"/>
      <c r="BG254" s="509"/>
      <c r="BH254" s="509"/>
      <c r="BI254" s="509"/>
      <c r="BJ254" s="509"/>
      <c r="BK254" s="509"/>
    </row>
    <row r="255" ht="14.25" customHeight="1">
      <c r="A255" s="873"/>
      <c r="B255" s="873"/>
      <c r="C255" s="873"/>
      <c r="D255" s="873"/>
      <c r="E255" s="873"/>
      <c r="F255" s="873"/>
      <c r="G255" s="899"/>
      <c r="H255" s="900"/>
      <c r="I255" s="900"/>
      <c r="J255" s="873"/>
      <c r="K255" s="901"/>
      <c r="L255" s="902"/>
      <c r="M255" s="873"/>
      <c r="N255" s="873"/>
      <c r="O255" s="902"/>
      <c r="P255" s="873"/>
      <c r="Q255" s="873"/>
      <c r="R255" s="873"/>
      <c r="S255" s="873"/>
      <c r="T255" s="873"/>
      <c r="U255" s="873"/>
      <c r="V255" s="468"/>
      <c r="W255" s="468"/>
      <c r="X255" s="468"/>
      <c r="Y255" s="279"/>
      <c r="Z255" s="279"/>
      <c r="AA255" s="279"/>
      <c r="AB255" s="279"/>
      <c r="AC255" s="873"/>
      <c r="AD255" s="873"/>
      <c r="AE255" s="873"/>
      <c r="AF255" s="873"/>
      <c r="AG255" s="509"/>
      <c r="AH255" s="509"/>
      <c r="AI255" s="509"/>
      <c r="AJ255" s="509"/>
      <c r="AK255" s="509"/>
      <c r="AL255" s="509"/>
      <c r="AM255" s="509"/>
      <c r="AN255" s="509"/>
      <c r="AO255" s="509"/>
      <c r="AP255" s="509"/>
      <c r="AQ255" s="509"/>
      <c r="AR255" s="509"/>
      <c r="AS255" s="509"/>
      <c r="AT255" s="509"/>
      <c r="AU255" s="509"/>
      <c r="AV255" s="509"/>
      <c r="AW255" s="509"/>
      <c r="AX255" s="509"/>
      <c r="AY255" s="509"/>
      <c r="AZ255" s="509"/>
      <c r="BA255" s="509"/>
      <c r="BB255" s="509"/>
      <c r="BC255" s="509"/>
      <c r="BD255" s="509"/>
      <c r="BE255" s="509"/>
      <c r="BF255" s="509"/>
      <c r="BG255" s="509"/>
      <c r="BH255" s="509"/>
      <c r="BI255" s="509"/>
      <c r="BJ255" s="509"/>
      <c r="BK255" s="509"/>
    </row>
    <row r="256" ht="14.25" customHeight="1">
      <c r="A256" s="873"/>
      <c r="B256" s="873"/>
      <c r="C256" s="873"/>
      <c r="D256" s="873"/>
      <c r="E256" s="873"/>
      <c r="F256" s="873"/>
      <c r="G256" s="899"/>
      <c r="H256" s="900"/>
      <c r="I256" s="900"/>
      <c r="J256" s="873"/>
      <c r="K256" s="901"/>
      <c r="L256" s="902"/>
      <c r="M256" s="873"/>
      <c r="N256" s="873"/>
      <c r="O256" s="902"/>
      <c r="P256" s="873"/>
      <c r="Q256" s="873"/>
      <c r="R256" s="873"/>
      <c r="S256" s="873"/>
      <c r="T256" s="873"/>
      <c r="U256" s="873"/>
      <c r="V256" s="468"/>
      <c r="W256" s="468"/>
      <c r="X256" s="468"/>
      <c r="Y256" s="279"/>
      <c r="Z256" s="279"/>
      <c r="AA256" s="279"/>
      <c r="AB256" s="279"/>
      <c r="AC256" s="873"/>
      <c r="AD256" s="873"/>
      <c r="AE256" s="873"/>
      <c r="AF256" s="873"/>
      <c r="AG256" s="509"/>
      <c r="AH256" s="509"/>
      <c r="AI256" s="509"/>
      <c r="AJ256" s="509"/>
      <c r="AK256" s="509"/>
      <c r="AL256" s="509"/>
      <c r="AM256" s="509"/>
      <c r="AN256" s="509"/>
      <c r="AO256" s="509"/>
      <c r="AP256" s="509"/>
      <c r="AQ256" s="509"/>
      <c r="AR256" s="509"/>
      <c r="AS256" s="509"/>
      <c r="AT256" s="509"/>
      <c r="AU256" s="509"/>
      <c r="AV256" s="509"/>
      <c r="AW256" s="509"/>
      <c r="AX256" s="509"/>
      <c r="AY256" s="509"/>
      <c r="AZ256" s="509"/>
      <c r="BA256" s="509"/>
      <c r="BB256" s="509"/>
      <c r="BC256" s="509"/>
      <c r="BD256" s="509"/>
      <c r="BE256" s="509"/>
      <c r="BF256" s="509"/>
      <c r="BG256" s="509"/>
      <c r="BH256" s="509"/>
      <c r="BI256" s="509"/>
      <c r="BJ256" s="509"/>
      <c r="BK256" s="509"/>
    </row>
    <row r="257" ht="14.25" customHeight="1">
      <c r="A257" s="873"/>
      <c r="B257" s="873"/>
      <c r="C257" s="873"/>
      <c r="D257" s="873"/>
      <c r="E257" s="873"/>
      <c r="F257" s="873"/>
      <c r="G257" s="899"/>
      <c r="H257" s="900"/>
      <c r="I257" s="900"/>
      <c r="J257" s="873"/>
      <c r="K257" s="901"/>
      <c r="L257" s="902"/>
      <c r="M257" s="873"/>
      <c r="N257" s="873"/>
      <c r="O257" s="902"/>
      <c r="P257" s="873"/>
      <c r="Q257" s="873"/>
      <c r="R257" s="873"/>
      <c r="S257" s="873"/>
      <c r="T257" s="873"/>
      <c r="U257" s="873"/>
      <c r="V257" s="468"/>
      <c r="W257" s="468"/>
      <c r="X257" s="468"/>
      <c r="Y257" s="279"/>
      <c r="Z257" s="279"/>
      <c r="AA257" s="279"/>
      <c r="AB257" s="279"/>
      <c r="AC257" s="873"/>
      <c r="AD257" s="873"/>
      <c r="AE257" s="873"/>
      <c r="AF257" s="873"/>
      <c r="AG257" s="509"/>
      <c r="AH257" s="509"/>
      <c r="AI257" s="509"/>
      <c r="AJ257" s="509"/>
      <c r="AK257" s="509"/>
      <c r="AL257" s="509"/>
      <c r="AM257" s="509"/>
      <c r="AN257" s="509"/>
      <c r="AO257" s="509"/>
      <c r="AP257" s="509"/>
      <c r="AQ257" s="509"/>
      <c r="AR257" s="509"/>
      <c r="AS257" s="509"/>
      <c r="AT257" s="509"/>
      <c r="AU257" s="509"/>
      <c r="AV257" s="509"/>
      <c r="AW257" s="509"/>
      <c r="AX257" s="509"/>
      <c r="AY257" s="509"/>
      <c r="AZ257" s="509"/>
      <c r="BA257" s="509"/>
      <c r="BB257" s="509"/>
      <c r="BC257" s="509"/>
      <c r="BD257" s="509"/>
      <c r="BE257" s="509"/>
      <c r="BF257" s="509"/>
      <c r="BG257" s="509"/>
      <c r="BH257" s="509"/>
      <c r="BI257" s="509"/>
      <c r="BJ257" s="509"/>
      <c r="BK257" s="509"/>
    </row>
    <row r="258" ht="14.25" customHeight="1">
      <c r="A258" s="873"/>
      <c r="B258" s="873"/>
      <c r="C258" s="873"/>
      <c r="D258" s="873"/>
      <c r="E258" s="873"/>
      <c r="F258" s="873"/>
      <c r="G258" s="899"/>
      <c r="H258" s="900"/>
      <c r="I258" s="900"/>
      <c r="J258" s="873"/>
      <c r="K258" s="901"/>
      <c r="L258" s="902"/>
      <c r="M258" s="873"/>
      <c r="N258" s="873"/>
      <c r="O258" s="902"/>
      <c r="P258" s="873"/>
      <c r="Q258" s="873"/>
      <c r="R258" s="873"/>
      <c r="S258" s="873"/>
      <c r="T258" s="873"/>
      <c r="U258" s="873"/>
      <c r="V258" s="468"/>
      <c r="W258" s="468"/>
      <c r="X258" s="468"/>
      <c r="Y258" s="279"/>
      <c r="Z258" s="279"/>
      <c r="AA258" s="279"/>
      <c r="AB258" s="279"/>
      <c r="AC258" s="873"/>
      <c r="AD258" s="873"/>
      <c r="AE258" s="873"/>
      <c r="AF258" s="873"/>
      <c r="AG258" s="509"/>
      <c r="AH258" s="509"/>
      <c r="AI258" s="509"/>
      <c r="AJ258" s="509"/>
      <c r="AK258" s="509"/>
      <c r="AL258" s="509"/>
      <c r="AM258" s="509"/>
      <c r="AN258" s="509"/>
      <c r="AO258" s="509"/>
      <c r="AP258" s="509"/>
      <c r="AQ258" s="509"/>
      <c r="AR258" s="509"/>
      <c r="AS258" s="509"/>
      <c r="AT258" s="509"/>
      <c r="AU258" s="509"/>
      <c r="AV258" s="509"/>
      <c r="AW258" s="509"/>
      <c r="AX258" s="509"/>
      <c r="AY258" s="509"/>
      <c r="AZ258" s="509"/>
      <c r="BA258" s="509"/>
      <c r="BB258" s="509"/>
      <c r="BC258" s="509"/>
      <c r="BD258" s="509"/>
      <c r="BE258" s="509"/>
      <c r="BF258" s="509"/>
      <c r="BG258" s="509"/>
      <c r="BH258" s="509"/>
      <c r="BI258" s="509"/>
      <c r="BJ258" s="509"/>
      <c r="BK258" s="509"/>
    </row>
    <row r="259" ht="14.25" customHeight="1">
      <c r="A259" s="873"/>
      <c r="B259" s="873"/>
      <c r="C259" s="873"/>
      <c r="D259" s="873"/>
      <c r="E259" s="873"/>
      <c r="F259" s="873"/>
      <c r="G259" s="899"/>
      <c r="H259" s="900"/>
      <c r="I259" s="900"/>
      <c r="J259" s="873"/>
      <c r="K259" s="901"/>
      <c r="L259" s="902"/>
      <c r="M259" s="873"/>
      <c r="N259" s="873"/>
      <c r="O259" s="902"/>
      <c r="P259" s="873"/>
      <c r="Q259" s="873"/>
      <c r="R259" s="873"/>
      <c r="S259" s="873"/>
      <c r="T259" s="873"/>
      <c r="U259" s="873"/>
      <c r="V259" s="468"/>
      <c r="W259" s="468"/>
      <c r="X259" s="468"/>
      <c r="Y259" s="279"/>
      <c r="Z259" s="279"/>
      <c r="AA259" s="279"/>
      <c r="AB259" s="279"/>
      <c r="AC259" s="873"/>
      <c r="AD259" s="873"/>
      <c r="AE259" s="873"/>
      <c r="AF259" s="873"/>
      <c r="AG259" s="509"/>
      <c r="AH259" s="509"/>
      <c r="AI259" s="509"/>
      <c r="AJ259" s="509"/>
      <c r="AK259" s="509"/>
      <c r="AL259" s="509"/>
      <c r="AM259" s="509"/>
      <c r="AN259" s="509"/>
      <c r="AO259" s="509"/>
      <c r="AP259" s="509"/>
      <c r="AQ259" s="509"/>
      <c r="AR259" s="509"/>
      <c r="AS259" s="509"/>
      <c r="AT259" s="509"/>
      <c r="AU259" s="509"/>
      <c r="AV259" s="509"/>
      <c r="AW259" s="509"/>
      <c r="AX259" s="509"/>
      <c r="AY259" s="509"/>
      <c r="AZ259" s="509"/>
      <c r="BA259" s="509"/>
      <c r="BB259" s="509"/>
      <c r="BC259" s="509"/>
      <c r="BD259" s="509"/>
      <c r="BE259" s="509"/>
      <c r="BF259" s="509"/>
      <c r="BG259" s="509"/>
      <c r="BH259" s="509"/>
      <c r="BI259" s="509"/>
      <c r="BJ259" s="509"/>
      <c r="BK259" s="509"/>
    </row>
    <row r="260" ht="14.25" customHeight="1">
      <c r="A260" s="873"/>
      <c r="B260" s="873"/>
      <c r="C260" s="873"/>
      <c r="D260" s="873"/>
      <c r="E260" s="873"/>
      <c r="F260" s="873"/>
      <c r="G260" s="899"/>
      <c r="H260" s="900"/>
      <c r="I260" s="900"/>
      <c 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260" s="873"/>
      <c r="AF260" s="873"/>
      <c r="AG260" s="509"/>
      <c r="AH260" s="509"/>
      <c r="AI260" s="509"/>
      <c r="AJ260" s="509"/>
      <c r="AK260" s="509"/>
      <c r="AL260" s="509"/>
      <c r="AM260" s="509"/>
      <c r="AN260" s="509"/>
      <c r="AO260" s="509"/>
      <c r="AP260" s="509"/>
      <c r="AQ260" s="509"/>
      <c r="AR260" s="509"/>
      <c r="AS260" s="509"/>
      <c r="AT260" s="509"/>
      <c r="AU260" s="509"/>
      <c r="AV260" s="509"/>
      <c r="AW260" s="509"/>
      <c r="AX260" s="509"/>
      <c r="AY260" s="509"/>
      <c r="AZ260" s="509"/>
      <c r="BA260" s="509"/>
      <c r="BB260" s="509"/>
      <c r="BC260" s="509"/>
      <c r="BD260" s="509"/>
      <c r="BE260" s="509"/>
      <c r="BF260" s="509"/>
      <c r="BG260" s="509"/>
      <c r="BH260" s="509"/>
      <c r="BI260" s="509"/>
      <c r="BJ260" s="509"/>
      <c r="BK260" s="509"/>
    </row>
    <row r="261" ht="14.25" customHeight="1">
      <c r="A261" s="873"/>
      <c r="B261" s="873"/>
      <c r="C261" s="873"/>
      <c r="D261" s="873"/>
      <c r="E261" s="873"/>
      <c r="F261" s="873"/>
      <c r="G261" s="899"/>
      <c r="H261" s="900"/>
      <c r="I261" s="900"/>
      <c r="J261" s="873"/>
      <c r="K261" s="901"/>
      <c r="L261" s="902"/>
      <c r="M261" s="873"/>
      <c r="N261" s="873"/>
      <c r="O261" s="902"/>
      <c r="P261" s="873"/>
      <c r="Q261" s="873"/>
      <c r="R261" s="873"/>
      <c r="S261" s="873"/>
      <c r="T261" s="873"/>
      <c r="U261" s="873"/>
      <c r="V261" s="468"/>
      <c r="W261" s="468"/>
      <c r="X261" s="468"/>
      <c r="Y261" s="279"/>
      <c r="Z261" s="279"/>
      <c r="AA261" s="279"/>
      <c r="AB261" s="279"/>
      <c r="AC261" s="873"/>
      <c r="AD261" s="873"/>
      <c r="AE261" s="873"/>
      <c r="AF261" s="873"/>
      <c r="AG261" s="509"/>
      <c r="AH261" s="509"/>
      <c r="AI261" s="509"/>
      <c r="AJ261" s="509"/>
      <c r="AK261" s="509"/>
      <c r="AL261" s="509"/>
      <c r="AM261" s="509"/>
      <c r="AN261" s="509"/>
      <c r="AO261" s="509"/>
      <c r="AP261" s="509"/>
      <c r="AQ261" s="509"/>
      <c r="AR261" s="509"/>
      <c r="AS261" s="509"/>
      <c r="AT261" s="509"/>
      <c r="AU261" s="509"/>
      <c r="AV261" s="509"/>
      <c r="AW261" s="509"/>
      <c r="AX261" s="509"/>
      <c r="AY261" s="509"/>
      <c r="AZ261" s="509"/>
      <c r="BA261" s="509"/>
      <c r="BB261" s="509"/>
      <c r="BC261" s="509"/>
      <c r="BD261" s="509"/>
      <c r="BE261" s="509"/>
      <c r="BF261" s="509"/>
      <c r="BG261" s="509"/>
      <c r="BH261" s="509"/>
      <c r="BI261" s="509"/>
      <c r="BJ261" s="509"/>
      <c r="BK261" s="509"/>
    </row>
    <row r="262" ht="14.25" customHeight="1">
      <c r="A262" s="873"/>
      <c r="B262" s="873"/>
      <c r="C262" s="873"/>
      <c r="D262" s="873"/>
      <c r="E262" s="873"/>
      <c r="F262" s="873"/>
      <c r="G262" s="899"/>
      <c r="H262" s="900"/>
      <c r="I262" s="900"/>
      <c r="J262" s="873"/>
      <c r="K262" s="901"/>
      <c r="L262" s="902"/>
      <c r="M262" s="873"/>
      <c r="N262" s="873"/>
      <c r="O262" s="902"/>
      <c r="P262" s="873"/>
      <c r="Q262" s="873"/>
      <c r="R262" s="873"/>
      <c r="S262" s="873"/>
      <c r="T262" s="873"/>
      <c r="U262" s="873"/>
      <c r="V262" s="468"/>
      <c r="W262" s="468"/>
      <c r="X262" s="468"/>
      <c r="Y262" s="279"/>
      <c r="Z262" s="279"/>
      <c r="AA262" s="279"/>
      <c r="AB262" s="279"/>
      <c r="AC262" s="873"/>
      <c r="AD262" s="873"/>
      <c r="AE262" s="873"/>
      <c r="AF262" s="873"/>
      <c r="AG262" s="509"/>
      <c r="AH262" s="509"/>
      <c r="AI262" s="509"/>
      <c r="AJ262" s="509"/>
      <c r="AK262" s="509"/>
      <c r="AL262" s="509"/>
      <c r="AM262" s="509"/>
      <c r="AN262" s="509"/>
      <c r="AO262" s="509"/>
      <c r="AP262" s="509"/>
      <c r="AQ262" s="509"/>
      <c r="AR262" s="509"/>
      <c r="AS262" s="509"/>
      <c r="AT262" s="509"/>
      <c r="AU262" s="509"/>
      <c r="AV262" s="509"/>
      <c r="AW262" s="509"/>
      <c r="AX262" s="509"/>
      <c r="AY262" s="509"/>
      <c r="AZ262" s="509"/>
      <c r="BA262" s="509"/>
      <c r="BB262" s="509"/>
      <c r="BC262" s="509"/>
      <c r="BD262" s="509"/>
      <c r="BE262" s="509"/>
      <c r="BF262" s="509"/>
      <c r="BG262" s="509"/>
      <c r="BH262" s="509"/>
      <c r="BI262" s="509"/>
      <c r="BJ262" s="509"/>
      <c r="BK262" s="509"/>
    </row>
    <row r="263" ht="14.25" customHeight="1">
      <c r="A263" s="873"/>
      <c r="B263" s="873"/>
      <c r="C263" s="873"/>
      <c r="D263" s="873"/>
      <c r="E263" s="873"/>
      <c r="F263" s="873"/>
      <c r="G263" s="899"/>
      <c r="H263" s="900"/>
      <c r="I263" s="900"/>
      <c r="J263" s="873"/>
      <c r="K263" s="901"/>
      <c r="L263" s="902"/>
      <c r="M263" s="873"/>
      <c r="N263" s="873"/>
      <c r="O263" s="902"/>
      <c r="P263" s="873"/>
      <c r="Q263" s="873"/>
      <c r="R263" s="873"/>
      <c r="S263" s="873"/>
      <c r="T263" s="873"/>
      <c r="U263" s="873"/>
      <c r="V263" s="468"/>
      <c r="W263" s="468"/>
      <c r="X263" s="468"/>
      <c r="Y263" s="279"/>
      <c r="Z263" s="279"/>
      <c r="AA263" s="279"/>
      <c r="AB263" s="279"/>
      <c r="AC263" s="873"/>
      <c r="AD263" s="873"/>
      <c r="AE263" s="873"/>
      <c r="AF263" s="873"/>
      <c r="AG263" s="509"/>
      <c r="AH263" s="509"/>
      <c r="AI263" s="509"/>
      <c r="AJ263" s="509"/>
      <c r="AK263" s="509"/>
      <c r="AL263" s="509"/>
      <c r="AM263" s="509"/>
      <c r="AN263" s="509"/>
      <c r="AO263" s="509"/>
      <c r="AP263" s="509"/>
      <c r="AQ263" s="509"/>
      <c r="AR263" s="509"/>
      <c r="AS263" s="509"/>
      <c r="AT263" s="509"/>
      <c r="AU263" s="509"/>
      <c r="AV263" s="509"/>
      <c r="AW263" s="509"/>
      <c r="AX263" s="509"/>
      <c r="AY263" s="509"/>
      <c r="AZ263" s="509"/>
      <c r="BA263" s="509"/>
      <c r="BB263" s="509"/>
      <c r="BC263" s="509"/>
      <c r="BD263" s="509"/>
      <c r="BE263" s="509"/>
      <c r="BF263" s="509"/>
      <c r="BG263" s="509"/>
      <c r="BH263" s="509"/>
      <c r="BI263" s="509"/>
      <c r="BJ263" s="509"/>
      <c r="BK263" s="509"/>
    </row>
    <row r="264" ht="14.25" customHeight="1">
      <c r="A264" s="873"/>
      <c r="B264" s="873"/>
      <c r="C264" s="873"/>
      <c r="D264" s="873"/>
      <c r="E264" s="873"/>
      <c r="F264" s="873"/>
      <c r="G264" s="899"/>
      <c r="H264" s="900"/>
      <c r="I264" s="900"/>
      <c r="J264" s="873"/>
      <c r="K264" s="901"/>
      <c r="L264" s="902"/>
      <c r="M264" s="873"/>
      <c r="N264" s="873"/>
      <c r="O264" s="902"/>
      <c r="P264" s="873"/>
      <c r="Q264" s="873"/>
      <c r="R264" s="873"/>
      <c r="S264" s="873"/>
      <c r="T264" s="873"/>
      <c r="U264" s="873"/>
      <c r="V264" s="468"/>
      <c r="W264" s="468"/>
      <c r="X264" s="468"/>
      <c r="Y264" s="279"/>
      <c r="Z264" s="279"/>
      <c r="AA264" s="279"/>
      <c r="AB264" s="279"/>
      <c r="AC264" s="873"/>
      <c r="AD264" s="873"/>
      <c r="AE264" s="873"/>
      <c r="AF264" s="873"/>
      <c r="AG264" s="509"/>
      <c r="AH264" s="509"/>
      <c r="AI264" s="509"/>
      <c r="AJ264" s="509"/>
      <c r="AK264" s="509"/>
      <c r="AL264" s="509"/>
      <c r="AM264" s="509"/>
      <c r="AN264" s="509"/>
      <c r="AO264" s="509"/>
      <c r="AP264" s="509"/>
      <c r="AQ264" s="509"/>
      <c r="AR264" s="509"/>
      <c r="AS264" s="509"/>
      <c r="AT264" s="509"/>
      <c r="AU264" s="509"/>
      <c r="AV264" s="509"/>
      <c r="AW264" s="509"/>
      <c r="AX264" s="509"/>
      <c r="AY264" s="509"/>
      <c r="AZ264" s="509"/>
      <c r="BA264" s="509"/>
      <c r="BB264" s="509"/>
      <c r="BC264" s="509"/>
      <c r="BD264" s="509"/>
      <c r="BE264" s="509"/>
      <c r="BF264" s="509"/>
      <c r="BG264" s="509"/>
      <c r="BH264" s="509"/>
      <c r="BI264" s="509"/>
      <c r="BJ264" s="509"/>
      <c r="BK264" s="509"/>
    </row>
    <row r="265" ht="14.25" customHeight="1">
      <c r="A265" s="873"/>
      <c r="B265" s="873"/>
      <c r="C265" s="873"/>
      <c r="D265" s="873"/>
      <c r="E265" s="873"/>
      <c r="F265" s="873"/>
      <c r="G265" s="899"/>
      <c r="H265" s="900"/>
      <c r="I265" s="900"/>
      <c r="J265" s="873"/>
      <c r="K265" s="901"/>
      <c r="L265" s="902"/>
      <c r="M265" s="873"/>
      <c r="N265" s="873"/>
      <c r="O265" s="902"/>
      <c r="P265" s="873"/>
      <c r="Q265" s="873"/>
      <c r="R265" s="873"/>
      <c r="S265" s="873"/>
      <c r="T265" s="873"/>
      <c r="U265" s="873"/>
      <c r="V265" s="468"/>
      <c r="W265" s="468"/>
      <c r="X265" s="468"/>
      <c r="Y265" s="279"/>
      <c r="Z265" s="279"/>
      <c r="AA265" s="279"/>
      <c r="AB265" s="279"/>
      <c r="AC265" s="873"/>
      <c r="AD265" s="873"/>
      <c r="AE265" s="873"/>
      <c r="AF265" s="873"/>
      <c r="AG265" s="509"/>
      <c r="AH265" s="509"/>
      <c r="AI265" s="509"/>
      <c r="AJ265" s="509"/>
      <c r="AK265" s="509"/>
      <c r="AL265" s="509"/>
      <c r="AM265" s="509"/>
      <c r="AN265" s="509"/>
      <c r="AO265" s="509"/>
      <c r="AP265" s="509"/>
      <c r="AQ265" s="509"/>
      <c r="AR265" s="509"/>
      <c r="AS265" s="509"/>
      <c r="AT265" s="509"/>
      <c r="AU265" s="509"/>
      <c r="AV265" s="509"/>
      <c r="AW265" s="509"/>
      <c r="AX265" s="509"/>
      <c r="AY265" s="509"/>
      <c r="AZ265" s="509"/>
      <c r="BA265" s="509"/>
      <c r="BB265" s="509"/>
      <c r="BC265" s="509"/>
      <c r="BD265" s="509"/>
      <c r="BE265" s="509"/>
      <c r="BF265" s="509"/>
      <c r="BG265" s="509"/>
      <c r="BH265" s="509"/>
      <c r="BI265" s="509"/>
      <c r="BJ265" s="509"/>
      <c r="BK265" s="509"/>
    </row>
    <row r="266" ht="14.25" customHeight="1">
      <c r="A266" s="873"/>
      <c r="B266" s="873"/>
      <c r="C266" s="873"/>
      <c r="D266" s="873"/>
      <c r="E266" s="873"/>
      <c r="F266" s="873"/>
      <c r="G266" s="899"/>
      <c r="H266" s="900"/>
      <c r="I266" s="900"/>
      <c r="J266" s="873"/>
      <c r="K266" s="901"/>
      <c r="L266" s="902"/>
      <c r="M266" s="873"/>
      <c r="N266" s="873"/>
      <c r="O266" s="902"/>
      <c r="P266" s="873"/>
      <c r="Q266" s="873"/>
      <c r="R266" s="873"/>
      <c r="S266" s="873"/>
      <c r="T266" s="873"/>
      <c r="U266" s="873"/>
      <c r="V266" s="468"/>
      <c r="W266" s="468"/>
      <c r="X266" s="468"/>
      <c r="Y266" s="279"/>
      <c r="Z266" s="279"/>
      <c r="AA266" s="279"/>
      <c r="AB266" s="279"/>
      <c r="AC266" s="873"/>
      <c r="AD266" s="873"/>
      <c r="AE266" s="873"/>
      <c r="AF266" s="873"/>
      <c r="AG266" s="509"/>
      <c r="AH266" s="509"/>
      <c r="AI266" s="509"/>
      <c r="AJ266" s="509"/>
      <c r="AK266" s="509"/>
      <c r="AL266" s="509"/>
      <c r="AM266" s="509"/>
      <c r="AN266" s="509"/>
      <c r="AO266" s="509"/>
      <c r="AP266" s="509"/>
      <c r="AQ266" s="509"/>
      <c r="AR266" s="509"/>
      <c r="AS266" s="509"/>
      <c r="AT266" s="509"/>
      <c r="AU266" s="509"/>
      <c r="AV266" s="509"/>
      <c r="AW266" s="509"/>
      <c r="AX266" s="509"/>
      <c r="AY266" s="509"/>
      <c r="AZ266" s="509"/>
      <c r="BA266" s="509"/>
      <c r="BB266" s="509"/>
      <c r="BC266" s="509"/>
      <c r="BD266" s="509"/>
      <c r="BE266" s="509"/>
      <c r="BF266" s="509"/>
      <c r="BG266" s="509"/>
      <c r="BH266" s="509"/>
      <c r="BI266" s="509"/>
      <c r="BJ266" s="509"/>
      <c r="BK266" s="509"/>
    </row>
    <row r="267" ht="14.25" customHeight="1">
      <c r="A267" s="873"/>
      <c r="B267" s="873"/>
      <c r="C267" s="873"/>
      <c r="D267" s="873"/>
      <c r="E267" s="873"/>
      <c r="F267" s="873"/>
      <c r="G267" s="899"/>
      <c r="H267" s="900"/>
      <c r="I267" s="900"/>
      <c r="J267" s="873"/>
      <c r="K267" s="901"/>
      <c r="L267" s="902"/>
      <c r="M267" s="873"/>
      <c r="N267" s="873"/>
      <c r="O267" s="902"/>
      <c r="P267" s="873"/>
      <c r="Q267" s="873"/>
      <c r="R267" s="873"/>
      <c r="S267" s="873"/>
      <c r="T267" s="873"/>
      <c r="U267" s="873"/>
      <c r="V267" s="468"/>
      <c r="W267" s="468"/>
      <c r="X267" s="468"/>
      <c r="Y267" s="279"/>
      <c r="Z267" s="279"/>
      <c r="AA267" s="279"/>
      <c r="AB267" s="279"/>
      <c r="AC267" s="873"/>
      <c r="AD267" s="873"/>
      <c r="AE267" s="873"/>
      <c r="AF267" s="873"/>
      <c r="AG267" s="509"/>
      <c r="AH267" s="509"/>
      <c r="AI267" s="509"/>
      <c r="AJ267" s="509"/>
      <c r="AK267" s="509"/>
      <c r="AL267" s="509"/>
      <c r="AM267" s="509"/>
      <c r="AN267" s="509"/>
      <c r="AO267" s="509"/>
      <c r="AP267" s="509"/>
      <c r="AQ267" s="509"/>
      <c r="AR267" s="509"/>
      <c r="AS267" s="509"/>
      <c r="AT267" s="509"/>
      <c r="AU267" s="509"/>
      <c r="AV267" s="509"/>
      <c r="AW267" s="509"/>
      <c r="AX267" s="509"/>
      <c r="AY267" s="509"/>
      <c r="AZ267" s="509"/>
      <c r="BA267" s="509"/>
      <c r="BB267" s="509"/>
      <c r="BC267" s="509"/>
      <c r="BD267" s="509"/>
      <c r="BE267" s="509"/>
      <c r="BF267" s="509"/>
      <c r="BG267" s="509"/>
      <c r="BH267" s="509"/>
      <c r="BI267" s="509"/>
      <c r="BJ267" s="509"/>
      <c r="BK267" s="509"/>
    </row>
    <row r="268" ht="14.25" customHeight="1">
      <c r="A268" s="873"/>
      <c r="B268" s="873"/>
      <c r="C268" s="873"/>
      <c r="D268" s="873"/>
      <c r="E268" s="873"/>
      <c r="F268" s="873"/>
      <c r="G268" s="899"/>
      <c r="H268" s="900"/>
      <c r="I268" s="900"/>
      <c r="J268" s="873"/>
      <c r="K268" s="901"/>
      <c r="L268" s="902"/>
      <c r="M268" s="873"/>
      <c r="N268" s="873"/>
      <c r="O268" s="902"/>
      <c r="P268" s="873"/>
      <c r="Q268" s="873"/>
      <c r="R268" s="873"/>
      <c r="S268" s="873"/>
      <c r="T268" s="873"/>
      <c r="U268" s="873"/>
      <c r="V268" s="468"/>
      <c r="W268" s="468"/>
      <c r="X268" s="468"/>
      <c r="Y268" s="279"/>
      <c r="Z268" s="279"/>
      <c r="AA268" s="279"/>
      <c r="AB268" s="279"/>
      <c r="AC268" s="873"/>
      <c r="AD268" s="873"/>
      <c r="AE268" s="873"/>
      <c r="AF268" s="873"/>
      <c r="AG268" s="509"/>
      <c r="AH268" s="509"/>
      <c r="AI268" s="509"/>
      <c r="AJ268" s="509"/>
      <c r="AK268" s="509"/>
      <c r="AL268" s="509"/>
      <c r="AM268" s="509"/>
      <c r="AN268" s="509"/>
      <c r="AO268" s="509"/>
      <c r="AP268" s="509"/>
      <c r="AQ268" s="509"/>
      <c r="AR268" s="509"/>
      <c r="AS268" s="509"/>
      <c r="AT268" s="509"/>
      <c r="AU268" s="509"/>
      <c r="AV268" s="509"/>
      <c r="AW268" s="509"/>
      <c r="AX268" s="509"/>
      <c r="AY268" s="509"/>
      <c r="AZ268" s="509"/>
      <c r="BA268" s="509"/>
      <c r="BB268" s="509"/>
      <c r="BC268" s="509"/>
      <c r="BD268" s="509"/>
      <c r="BE268" s="509"/>
      <c r="BF268" s="509"/>
      <c r="BG268" s="509"/>
      <c r="BH268" s="509"/>
      <c r="BI268" s="509"/>
      <c r="BJ268" s="509"/>
      <c r="BK268" s="509"/>
    </row>
    <row r="269" ht="14.25" customHeight="1">
      <c r="A269" s="873"/>
      <c r="B269" s="873"/>
      <c r="C269" s="873"/>
      <c r="D269" s="873"/>
      <c r="E269" s="873"/>
      <c r="F269" s="873"/>
      <c r="G269" s="899"/>
      <c r="H269" s="900"/>
      <c r="I269" s="900"/>
      <c r="J269" s="873"/>
      <c r="K269" s="901"/>
      <c r="L269" s="902"/>
      <c r="M269" s="873"/>
      <c r="N269" s="873"/>
      <c r="O269" s="902"/>
      <c r="P269" s="873"/>
      <c r="Q269" s="873"/>
      <c r="R269" s="873"/>
      <c r="S269" s="873"/>
      <c r="T269" s="873"/>
      <c r="U269" s="873"/>
      <c r="V269" s="468"/>
      <c r="W269" s="468"/>
      <c r="X269" s="468"/>
      <c r="Y269" s="279"/>
      <c r="Z269" s="279"/>
      <c r="AA269" s="279"/>
      <c r="AB269" s="279"/>
      <c r="AC269" s="873"/>
      <c r="AD269" s="873"/>
      <c r="AE269" s="873"/>
      <c r="AF269" s="873"/>
      <c r="AG269" s="509"/>
      <c r="AH269" s="509"/>
      <c r="AI269" s="509"/>
      <c r="AJ269" s="509"/>
      <c r="AK269" s="509"/>
      <c r="AL269" s="509"/>
      <c r="AM269" s="509"/>
      <c r="AN269" s="509"/>
      <c r="AO269" s="509"/>
      <c r="AP269" s="509"/>
      <c r="AQ269" s="509"/>
      <c r="AR269" s="509"/>
      <c r="AS269" s="509"/>
      <c r="AT269" s="509"/>
      <c r="AU269" s="509"/>
      <c r="AV269" s="509"/>
      <c r="AW269" s="509"/>
      <c r="AX269" s="509"/>
      <c r="AY269" s="509"/>
      <c r="AZ269" s="509"/>
      <c r="BA269" s="509"/>
      <c r="BB269" s="509"/>
      <c r="BC269" s="509"/>
      <c r="BD269" s="509"/>
      <c r="BE269" s="509"/>
      <c r="BF269" s="509"/>
      <c r="BG269" s="509"/>
      <c r="BH269" s="509"/>
      <c r="BI269" s="509"/>
      <c r="BJ269" s="509"/>
      <c r="BK269" s="509"/>
    </row>
    <row r="270" ht="14.25" customHeight="1">
      <c r="A270" s="873"/>
      <c r="B270" s="873"/>
      <c r="C270" s="873"/>
      <c r="D270" s="873"/>
      <c r="E270" s="873"/>
      <c r="F270" s="873"/>
      <c r="G270" s="899"/>
      <c r="H270" s="900"/>
      <c r="I270" s="900"/>
      <c r="J270" s="873"/>
      <c r="K270" s="901"/>
      <c r="L270" s="902"/>
      <c r="M270" s="873"/>
      <c r="N270" s="873"/>
      <c r="O270" s="902"/>
      <c r="P270" s="873"/>
      <c r="Q270" s="873"/>
      <c r="R270" s="873"/>
      <c r="S270" s="873"/>
      <c r="T270" s="873"/>
      <c r="U270" s="873"/>
      <c r="V270" s="468"/>
      <c r="W270" s="468"/>
      <c r="X270" s="468"/>
      <c r="Y270" s="279"/>
      <c r="Z270" s="279"/>
      <c r="AA270" s="279"/>
      <c r="AB270" s="279"/>
      <c r="AC270" s="873"/>
      <c r="AD270" s="873"/>
      <c r="AE270" s="873"/>
      <c r="AF270" s="873"/>
      <c r="AG270" s="509"/>
      <c r="AH270" s="509"/>
      <c r="AI270" s="509"/>
      <c r="AJ270" s="509"/>
      <c r="AK270" s="509"/>
      <c r="AL270" s="509"/>
      <c r="AM270" s="509"/>
      <c r="AN270" s="509"/>
      <c r="AO270" s="509"/>
      <c r="AP270" s="509"/>
      <c r="AQ270" s="509"/>
      <c r="AR270" s="509"/>
      <c r="AS270" s="509"/>
      <c r="AT270" s="509"/>
      <c r="AU270" s="509"/>
      <c r="AV270" s="509"/>
      <c r="AW270" s="509"/>
      <c r="AX270" s="509"/>
      <c r="AY270" s="509"/>
      <c r="AZ270" s="509"/>
      <c r="BA270" s="509"/>
      <c r="BB270" s="509"/>
      <c r="BC270" s="509"/>
      <c r="BD270" s="509"/>
      <c r="BE270" s="509"/>
      <c r="BF270" s="509"/>
      <c r="BG270" s="509"/>
      <c r="BH270" s="509"/>
      <c r="BI270" s="509"/>
      <c r="BJ270" s="509"/>
      <c r="BK270" s="509"/>
    </row>
    <row r="271" ht="14.25" customHeight="1">
      <c r="A271" s="873"/>
      <c r="B271" s="873"/>
      <c r="C271" s="873"/>
      <c r="D271" s="873"/>
      <c r="E271" s="873"/>
      <c r="F271" s="873"/>
      <c r="G271" s="899"/>
      <c r="H271" s="900"/>
      <c r="I271" s="900"/>
      <c r="J271" s="873"/>
      <c r="K271" s="901"/>
      <c r="L271" s="902"/>
      <c r="M271" s="873"/>
      <c r="N271" s="873"/>
      <c r="O271" s="902"/>
      <c r="P271" s="873"/>
      <c r="Q271" s="873"/>
      <c r="R271" s="873"/>
      <c r="S271" s="873"/>
      <c r="T271" s="873"/>
      <c r="U271" s="873"/>
      <c r="V271" s="468"/>
      <c r="W271" s="468"/>
      <c r="X271" s="468"/>
      <c r="Y271" s="279"/>
      <c r="Z271" s="279"/>
      <c r="AA271" s="279"/>
      <c r="AB271" s="279"/>
      <c r="AC271" s="873"/>
      <c r="AD271" s="873"/>
      <c r="AE271" s="873"/>
      <c r="AF271" s="873"/>
      <c r="AG271" s="509"/>
      <c r="AH271" s="509"/>
      <c r="AI271" s="509"/>
      <c r="AJ271" s="509"/>
      <c r="AK271" s="509"/>
      <c r="AL271" s="509"/>
      <c r="AM271" s="509"/>
      <c r="AN271" s="509"/>
      <c r="AO271" s="509"/>
      <c r="AP271" s="509"/>
      <c r="AQ271" s="509"/>
      <c r="AR271" s="509"/>
      <c r="AS271" s="509"/>
      <c r="AT271" s="509"/>
      <c r="AU271" s="509"/>
      <c r="AV271" s="509"/>
      <c r="AW271" s="509"/>
      <c r="AX271" s="509"/>
      <c r="AY271" s="509"/>
      <c r="AZ271" s="509"/>
      <c r="BA271" s="509"/>
      <c r="BB271" s="509"/>
      <c r="BC271" s="509"/>
      <c r="BD271" s="509"/>
      <c r="BE271" s="509"/>
      <c r="BF271" s="509"/>
      <c r="BG271" s="509"/>
      <c r="BH271" s="509"/>
      <c r="BI271" s="509"/>
      <c r="BJ271" s="509"/>
      <c r="BK271" s="509"/>
    </row>
    <row r="272" ht="14.25" customHeight="1">
      <c r="A272" s="873"/>
      <c r="B272" s="873"/>
      <c r="C272" s="873"/>
      <c r="D272" s="873"/>
      <c r="E272" s="873"/>
      <c r="F272" s="873"/>
      <c r="G272" s="899"/>
      <c r="H272" s="900"/>
      <c r="I272" s="900"/>
      <c r="J272" s="873"/>
      <c r="K272" s="901"/>
      <c r="L272" s="902"/>
      <c r="M272" s="873"/>
      <c r="N272" s="873"/>
      <c r="O272" s="902"/>
      <c r="P272" s="873"/>
      <c r="Q272" s="873"/>
      <c r="R272" s="873"/>
      <c r="S272" s="873"/>
      <c r="T272" s="873"/>
      <c r="U272" s="873"/>
      <c r="V272" s="468"/>
      <c r="W272" s="468"/>
      <c r="X272" s="468"/>
      <c r="Y272" s="279"/>
      <c r="Z272" s="279"/>
      <c r="AA272" s="279"/>
      <c r="AB272" s="279"/>
      <c r="AC272" s="873"/>
      <c r="AD272" s="873"/>
      <c r="AE272" s="873"/>
      <c r="AF272" s="873"/>
      <c r="AG272" s="509"/>
      <c r="AH272" s="509"/>
      <c r="AI272" s="509"/>
      <c r="AJ272" s="509"/>
      <c r="AK272" s="509"/>
      <c r="AL272" s="509"/>
      <c r="AM272" s="509"/>
      <c r="AN272" s="509"/>
      <c r="AO272" s="509"/>
      <c r="AP272" s="509"/>
      <c r="AQ272" s="509"/>
      <c r="AR272" s="509"/>
      <c r="AS272" s="509"/>
      <c r="AT272" s="509"/>
      <c r="AU272" s="509"/>
      <c r="AV272" s="509"/>
      <c r="AW272" s="509"/>
      <c r="AX272" s="509"/>
      <c r="AY272" s="509"/>
      <c r="AZ272" s="509"/>
      <c r="BA272" s="509"/>
      <c r="BB272" s="509"/>
      <c r="BC272" s="509"/>
      <c r="BD272" s="509"/>
      <c r="BE272" s="509"/>
      <c r="BF272" s="509"/>
      <c r="BG272" s="509"/>
      <c r="BH272" s="509"/>
      <c r="BI272" s="509"/>
      <c r="BJ272" s="509"/>
      <c r="BK272" s="509"/>
    </row>
    <row r="273" ht="14.25" customHeight="1">
      <c r="A273" s="873"/>
      <c r="B273" s="873"/>
      <c r="C273" s="873"/>
      <c r="D273" s="873"/>
      <c r="E273" s="873"/>
      <c r="F273" s="873"/>
      <c r="G273" s="899"/>
      <c r="H273" s="900"/>
      <c r="I273" s="900"/>
      <c r="J273" s="873"/>
      <c r="K273" s="901"/>
      <c r="L273" s="902"/>
      <c r="M273" s="873"/>
      <c r="N273" s="873"/>
      <c r="O273" s="902"/>
      <c r="P273" s="873"/>
      <c r="Q273" s="873"/>
      <c r="R273" s="873"/>
      <c r="S273" s="873"/>
      <c r="T273" s="873"/>
      <c r="U273" s="873"/>
      <c r="V273" s="468"/>
      <c r="W273" s="468"/>
      <c r="X273" s="468"/>
      <c r="Y273" s="279"/>
      <c r="Z273" s="279"/>
      <c r="AA273" s="279"/>
      <c r="AB273" s="279"/>
      <c r="AC273" s="873"/>
      <c r="AD273" s="873"/>
      <c r="AE273" s="873"/>
      <c r="AF273" s="873"/>
      <c r="AG273" s="509"/>
      <c r="AH273" s="509"/>
      <c r="AI273" s="509"/>
      <c r="AJ273" s="509"/>
      <c r="AK273" s="509"/>
      <c r="AL273" s="509"/>
      <c r="AM273" s="509"/>
      <c r="AN273" s="509"/>
      <c r="AO273" s="509"/>
      <c r="AP273" s="509"/>
      <c r="AQ273" s="509"/>
      <c r="AR273" s="509"/>
      <c r="AS273" s="509"/>
      <c r="AT273" s="509"/>
      <c r="AU273" s="509"/>
      <c r="AV273" s="509"/>
      <c r="AW273" s="509"/>
      <c r="AX273" s="509"/>
      <c r="AY273" s="509"/>
      <c r="AZ273" s="509"/>
      <c r="BA273" s="509"/>
      <c r="BB273" s="509"/>
      <c r="BC273" s="509"/>
      <c r="BD273" s="509"/>
      <c r="BE273" s="509"/>
      <c r="BF273" s="509"/>
      <c r="BG273" s="509"/>
      <c r="BH273" s="509"/>
      <c r="BI273" s="509"/>
      <c r="BJ273" s="509"/>
      <c r="BK273" s="509"/>
    </row>
    <row r="274" ht="14.25" customHeight="1">
      <c r="A274" s="873"/>
      <c r="B274" s="873"/>
      <c r="C274" s="873"/>
      <c r="D274" s="873"/>
      <c r="E274" s="873"/>
      <c r="F274" s="873"/>
      <c r="G274" s="899"/>
      <c r="H274" s="900"/>
      <c r="I274" s="900"/>
      <c r="J274" s="873"/>
      <c r="K274" s="901"/>
      <c r="L274" s="902"/>
      <c r="M274" s="873"/>
      <c r="N274" s="873"/>
      <c r="O274" s="902"/>
      <c r="P274" s="873"/>
      <c r="Q274" s="873"/>
      <c r="R274" s="873"/>
      <c r="S274" s="873"/>
      <c r="T274" s="873"/>
      <c r="U274" s="873"/>
      <c r="V274" s="468"/>
      <c r="W274" s="468"/>
      <c r="X274" s="468"/>
      <c r="Y274" s="279"/>
      <c r="Z274" s="279"/>
      <c r="AA274" s="279"/>
      <c r="AB274" s="279"/>
      <c r="AC274" s="873"/>
      <c r="AD274" s="873"/>
      <c r="AE274" s="873"/>
      <c r="AF274" s="873"/>
      <c r="AG274" s="509"/>
      <c r="AH274" s="509"/>
      <c r="AI274" s="509"/>
      <c r="AJ274" s="509"/>
      <c r="AK274" s="509"/>
      <c r="AL274" s="509"/>
      <c r="AM274" s="509"/>
      <c r="AN274" s="509"/>
      <c r="AO274" s="509"/>
      <c r="AP274" s="509"/>
      <c r="AQ274" s="509"/>
      <c r="AR274" s="509"/>
      <c r="AS274" s="509"/>
      <c r="AT274" s="509"/>
      <c r="AU274" s="509"/>
      <c r="AV274" s="509"/>
      <c r="AW274" s="509"/>
      <c r="AX274" s="509"/>
      <c r="AY274" s="509"/>
      <c r="AZ274" s="509"/>
      <c r="BA274" s="509"/>
      <c r="BB274" s="509"/>
      <c r="BC274" s="509"/>
      <c r="BD274" s="509"/>
      <c r="BE274" s="509"/>
      <c r="BF274" s="509"/>
      <c r="BG274" s="509"/>
      <c r="BH274" s="509"/>
      <c r="BI274" s="509"/>
      <c r="BJ274" s="509"/>
      <c r="BK274" s="509"/>
    </row>
    <row r="275" ht="14.25" customHeight="1">
      <c r="A275" s="873"/>
      <c r="B275" s="873"/>
      <c r="C275" s="873"/>
      <c r="D275" s="873"/>
      <c r="E275" s="873"/>
      <c r="F275" s="873"/>
      <c r="G275" s="899"/>
      <c r="H275" s="900"/>
      <c r="I275" s="900"/>
      <c r="J275" s="873"/>
      <c r="K275" s="901"/>
      <c r="L275" s="902"/>
      <c r="M275" s="873"/>
      <c r="N275" s="873"/>
      <c r="O275" s="902"/>
      <c r="P275" s="873"/>
      <c r="Q275" s="873"/>
      <c r="R275" s="873"/>
      <c r="S275" s="873"/>
      <c r="T275" s="873"/>
      <c r="U275" s="873"/>
      <c r="V275" s="468"/>
      <c r="W275" s="468"/>
      <c r="X275" s="468"/>
      <c r="Y275" s="279"/>
      <c r="Z275" s="279"/>
      <c r="AA275" s="279"/>
      <c r="AB275" s="279"/>
      <c r="AC275" s="873"/>
      <c r="AD275" s="873"/>
      <c r="AE275" s="873"/>
      <c r="AF275" s="873"/>
      <c r="AG275" s="509"/>
      <c r="AH275" s="509"/>
      <c r="AI275" s="509"/>
      <c r="AJ275" s="509"/>
      <c r="AK275" s="509"/>
      <c r="AL275" s="509"/>
      <c r="AM275" s="509"/>
      <c r="AN275" s="509"/>
      <c r="AO275" s="509"/>
      <c r="AP275" s="509"/>
      <c r="AQ275" s="509"/>
      <c r="AR275" s="509"/>
      <c r="AS275" s="509"/>
      <c r="AT275" s="509"/>
      <c r="AU275" s="509"/>
      <c r="AV275" s="509"/>
      <c r="AW275" s="509"/>
      <c r="AX275" s="509"/>
      <c r="AY275" s="509"/>
      <c r="AZ275" s="509"/>
      <c r="BA275" s="509"/>
      <c r="BB275" s="509"/>
      <c r="BC275" s="509"/>
      <c r="BD275" s="509"/>
      <c r="BE275" s="509"/>
      <c r="BF275" s="509"/>
      <c r="BG275" s="509"/>
      <c r="BH275" s="509"/>
      <c r="BI275" s="509"/>
      <c r="BJ275" s="509"/>
      <c r="BK275" s="509"/>
    </row>
    <row r="276" ht="14.25" customHeight="1">
      <c r="A276" s="873"/>
      <c r="B276" s="873"/>
      <c r="C276" s="873"/>
      <c r="D276" s="873"/>
      <c r="E276" s="873"/>
      <c r="F276" s="873"/>
      <c r="G276" s="899"/>
      <c r="H276" s="900"/>
      <c r="I276" s="900"/>
      <c r="J276" s="873"/>
      <c r="K276" s="901"/>
      <c r="L276" s="902"/>
      <c r="M276" s="873"/>
      <c r="N276" s="873"/>
      <c r="O276" s="902"/>
      <c r="P276" s="873"/>
      <c r="Q276" s="873"/>
      <c r="R276" s="873"/>
      <c r="S276" s="873"/>
      <c r="T276" s="873"/>
      <c r="U276" s="873"/>
      <c r="V276" s="468"/>
      <c r="W276" s="468"/>
      <c r="X276" s="468"/>
      <c r="Y276" s="279"/>
      <c r="Z276" s="279"/>
      <c r="AA276" s="279"/>
      <c r="AB276" s="279"/>
      <c r="AC276" s="873"/>
      <c r="AD276" s="873"/>
      <c r="AE276" s="873"/>
      <c r="AF276" s="873"/>
      <c r="AG276" s="509"/>
      <c r="AH276" s="509"/>
      <c r="AI276" s="509"/>
      <c r="AJ276" s="509"/>
      <c r="AK276" s="509"/>
      <c r="AL276" s="509"/>
      <c r="AM276" s="509"/>
      <c r="AN276" s="509"/>
      <c r="AO276" s="509"/>
      <c r="AP276" s="509"/>
      <c r="AQ276" s="509"/>
      <c r="AR276" s="509"/>
      <c r="AS276" s="509"/>
      <c r="AT276" s="509"/>
      <c r="AU276" s="509"/>
      <c r="AV276" s="509"/>
      <c r="AW276" s="509"/>
      <c r="AX276" s="509"/>
      <c r="AY276" s="509"/>
      <c r="AZ276" s="509"/>
      <c r="BA276" s="509"/>
      <c r="BB276" s="509"/>
      <c r="BC276" s="509"/>
      <c r="BD276" s="509"/>
      <c r="BE276" s="509"/>
      <c r="BF276" s="509"/>
      <c r="BG276" s="509"/>
      <c r="BH276" s="509"/>
      <c r="BI276" s="509"/>
      <c r="BJ276" s="509"/>
      <c r="BK276" s="509"/>
    </row>
    <row r="277" ht="14.25" customHeight="1">
      <c r="A277" s="873"/>
      <c r="B277" s="873"/>
      <c r="C277" s="873"/>
      <c r="D277" s="873"/>
      <c r="E277" s="873"/>
      <c r="F277" s="873"/>
      <c r="G277" s="899"/>
      <c r="H277" s="900"/>
      <c r="I277" s="900"/>
      <c r="J277" s="873"/>
      <c r="K277" s="901"/>
      <c r="L277" s="902"/>
      <c r="M277" s="873"/>
      <c r="N277" s="873"/>
      <c r="O277" s="902"/>
      <c r="P277" s="873"/>
      <c r="Q277" s="873"/>
      <c r="R277" s="873"/>
      <c r="S277" s="873"/>
      <c r="T277" s="873"/>
      <c r="U277" s="873"/>
      <c r="V277" s="468"/>
      <c r="W277" s="468"/>
      <c r="X277" s="468"/>
      <c r="Y277" s="279"/>
      <c r="Z277" s="279"/>
      <c r="AA277" s="279"/>
      <c r="AB277" s="279"/>
      <c r="AC277" s="873"/>
      <c r="AD277" s="873"/>
      <c r="AE277" s="873"/>
      <c r="AF277" s="873"/>
      <c r="AG277" s="509"/>
      <c r="AH277" s="509"/>
      <c r="AI277" s="509"/>
      <c r="AJ277" s="509"/>
      <c r="AK277" s="509"/>
      <c r="AL277" s="509"/>
      <c r="AM277" s="509"/>
      <c r="AN277" s="509"/>
      <c r="AO277" s="509"/>
      <c r="AP277" s="509"/>
      <c r="AQ277" s="509"/>
      <c r="AR277" s="509"/>
      <c r="AS277" s="509"/>
      <c r="AT277" s="509"/>
      <c r="AU277" s="509"/>
      <c r="AV277" s="509"/>
      <c r="AW277" s="509"/>
      <c r="AX277" s="509"/>
      <c r="AY277" s="509"/>
      <c r="AZ277" s="509"/>
      <c r="BA277" s="509"/>
      <c r="BB277" s="509"/>
      <c r="BC277" s="509"/>
      <c r="BD277" s="509"/>
      <c r="BE277" s="509"/>
      <c r="BF277" s="509"/>
      <c r="BG277" s="509"/>
      <c r="BH277" s="509"/>
      <c r="BI277" s="509"/>
      <c r="BJ277" s="509"/>
      <c r="BK277" s="509"/>
    </row>
    <row r="278" ht="14.25" customHeight="1">
      <c r="A278" s="873"/>
      <c r="B278" s="873"/>
      <c r="C278" s="873"/>
      <c r="D278" s="873"/>
      <c r="E278" s="873"/>
      <c r="F278" s="873"/>
      <c r="G278" s="899"/>
      <c r="H278" s="900"/>
      <c r="I278" s="900"/>
      <c r="J278" s="873"/>
      <c r="K278" s="901"/>
      <c r="L278" s="902"/>
      <c r="M278" s="873"/>
      <c r="N278" s="873"/>
      <c r="O278" s="902"/>
      <c r="P278" s="873"/>
      <c r="Q278" s="873"/>
      <c r="R278" s="873"/>
      <c r="S278" s="873"/>
      <c r="T278" s="873"/>
      <c r="U278" s="873"/>
      <c r="V278" s="468"/>
      <c r="W278" s="468"/>
      <c r="X278" s="468"/>
      <c r="Y278" s="279"/>
      <c r="Z278" s="279"/>
      <c r="AA278" s="279"/>
      <c r="AB278" s="279"/>
      <c r="AC278" s="873"/>
      <c r="AD278" s="873"/>
      <c r="AE278" s="873"/>
      <c r="AF278" s="873"/>
      <c r="AG278" s="509"/>
      <c r="AH278" s="509"/>
      <c r="AI278" s="509"/>
      <c r="AJ278" s="509"/>
      <c r="AK278" s="509"/>
      <c r="AL278" s="509"/>
      <c r="AM278" s="509"/>
      <c r="AN278" s="509"/>
      <c r="AO278" s="509"/>
      <c r="AP278" s="509"/>
      <c r="AQ278" s="509"/>
      <c r="AR278" s="509"/>
      <c r="AS278" s="509"/>
      <c r="AT278" s="509"/>
      <c r="AU278" s="509"/>
      <c r="AV278" s="509"/>
      <c r="AW278" s="509"/>
      <c r="AX278" s="509"/>
      <c r="AY278" s="509"/>
      <c r="AZ278" s="509"/>
      <c r="BA278" s="509"/>
      <c r="BB278" s="509"/>
      <c r="BC278" s="509"/>
      <c r="BD278" s="509"/>
      <c r="BE278" s="509"/>
      <c r="BF278" s="509"/>
      <c r="BG278" s="509"/>
      <c r="BH278" s="509"/>
      <c r="BI278" s="509"/>
      <c r="BJ278" s="509"/>
      <c r="BK278" s="509"/>
    </row>
    <row r="279" ht="14.25" customHeight="1">
      <c r="A279" s="873"/>
      <c r="B279" s="873"/>
      <c r="C279" s="873"/>
      <c r="D279" s="873"/>
      <c r="E279" s="873"/>
      <c r="F279" s="873"/>
      <c r="G279" s="899"/>
      <c r="H279" s="900"/>
      <c r="I279" s="900"/>
      <c r="J279" s="873"/>
      <c r="K279" s="901"/>
      <c r="L279" s="902"/>
      <c r="M279" s="873"/>
      <c r="N279" s="873"/>
      <c r="O279" s="902"/>
      <c r="P279" s="873"/>
      <c r="Q279" s="873"/>
      <c r="R279" s="873"/>
      <c r="S279" s="873"/>
      <c r="T279" s="873"/>
      <c r="U279" s="873"/>
      <c r="V279" s="468"/>
      <c r="W279" s="468"/>
      <c r="X279" s="468"/>
      <c r="Y279" s="279"/>
      <c r="Z279" s="279"/>
      <c r="AA279" s="279"/>
      <c r="AB279" s="279"/>
      <c r="AC279" s="873"/>
      <c r="AD279" s="873"/>
      <c r="AE279" s="873"/>
      <c r="AF279" s="873"/>
      <c r="AG279" s="509"/>
      <c r="AH279" s="509"/>
      <c r="AI279" s="509"/>
      <c r="AJ279" s="509"/>
      <c r="AK279" s="509"/>
      <c r="AL279" s="509"/>
      <c r="AM279" s="509"/>
      <c r="AN279" s="509"/>
      <c r="AO279" s="509"/>
      <c r="AP279" s="509"/>
      <c r="AQ279" s="509"/>
      <c r="AR279" s="509"/>
      <c r="AS279" s="509"/>
      <c r="AT279" s="509"/>
      <c r="AU279" s="509"/>
      <c r="AV279" s="509"/>
      <c r="AW279" s="509"/>
      <c r="AX279" s="509"/>
      <c r="AY279" s="509"/>
      <c r="AZ279" s="509"/>
      <c r="BA279" s="509"/>
      <c r="BB279" s="509"/>
      <c r="BC279" s="509"/>
      <c r="BD279" s="509"/>
      <c r="BE279" s="509"/>
      <c r="BF279" s="509"/>
      <c r="BG279" s="509"/>
      <c r="BH279" s="509"/>
      <c r="BI279" s="509"/>
      <c r="BJ279" s="509"/>
      <c r="BK279" s="509"/>
    </row>
    <row r="280" ht="14.25" customHeight="1">
      <c r="A280" s="873"/>
      <c r="B280" s="873"/>
      <c r="C280" s="873"/>
      <c r="D280" s="873"/>
      <c r="E280" s="873"/>
      <c r="F280" s="873"/>
      <c r="G280" s="899"/>
      <c r="H280" s="900"/>
      <c r="I280" s="900"/>
      <c r="J280" s="873"/>
      <c r="K280" s="901"/>
      <c r="L280" s="902"/>
      <c r="M280" s="873"/>
      <c r="N280" s="873"/>
      <c r="O280" s="902"/>
      <c r="P280" s="873"/>
      <c r="Q280" s="873"/>
      <c r="R280" s="873"/>
      <c r="S280" s="873"/>
      <c r="T280" s="873"/>
      <c r="U280" s="873"/>
      <c r="V280" s="468"/>
      <c r="W280" s="468"/>
      <c r="X280" s="468"/>
      <c r="Y280" s="279"/>
      <c r="Z280" s="279"/>
      <c r="AA280" s="279"/>
      <c r="AB280" s="279"/>
      <c r="AC280" s="873"/>
      <c r="AD280" s="873"/>
      <c r="AE280" s="873"/>
      <c r="AF280" s="873"/>
      <c r="AG280" s="509"/>
      <c r="AH280" s="509"/>
      <c r="AI280" s="509"/>
      <c r="AJ280" s="509"/>
      <c r="AK280" s="509"/>
      <c r="AL280" s="509"/>
      <c r="AM280" s="509"/>
      <c r="AN280" s="509"/>
      <c r="AO280" s="509"/>
      <c r="AP280" s="509"/>
      <c r="AQ280" s="509"/>
      <c r="AR280" s="509"/>
      <c r="AS280" s="509"/>
      <c r="AT280" s="509"/>
      <c r="AU280" s="509"/>
      <c r="AV280" s="509"/>
      <c r="AW280" s="509"/>
      <c r="AX280" s="509"/>
      <c r="AY280" s="509"/>
      <c r="AZ280" s="509"/>
      <c r="BA280" s="509"/>
      <c r="BB280" s="509"/>
      <c r="BC280" s="509"/>
      <c r="BD280" s="509"/>
      <c r="BE280" s="509"/>
      <c r="BF280" s="509"/>
      <c r="BG280" s="509"/>
      <c r="BH280" s="509"/>
      <c r="BI280" s="509"/>
      <c r="BJ280" s="509"/>
      <c r="BK280" s="509"/>
    </row>
    <row r="281" ht="14.25" customHeight="1">
      <c r="A281" s="873"/>
      <c r="B281" s="873"/>
      <c r="C281" s="873"/>
      <c r="D281" s="873"/>
      <c r="E281" s="873"/>
      <c r="F281" s="873"/>
      <c r="G281" s="899"/>
      <c r="H281" s="900"/>
      <c r="I281" s="900"/>
      <c r="J281" s="873"/>
      <c r="K281" s="901"/>
      <c r="L281" s="902"/>
      <c r="M281" s="873"/>
      <c r="N281" s="873"/>
      <c r="O281" s="902"/>
      <c r="P281" s="873"/>
      <c r="Q281" s="873"/>
      <c r="R281" s="873"/>
      <c r="S281" s="873"/>
      <c r="T281" s="873"/>
      <c r="U281" s="873"/>
      <c r="V281" s="468"/>
      <c r="W281" s="468"/>
      <c r="X281" s="468"/>
      <c r="Y281" s="279"/>
      <c r="Z281" s="279"/>
      <c r="AA281" s="279"/>
      <c r="AB281" s="279"/>
      <c r="AC281" s="873"/>
      <c r="AD281" s="873"/>
      <c r="AE281" s="873"/>
      <c r="AF281" s="873"/>
      <c r="AG281" s="509"/>
      <c r="AH281" s="509"/>
      <c r="AI281" s="509"/>
      <c r="AJ281" s="509"/>
      <c r="AK281" s="509"/>
      <c r="AL281" s="509"/>
      <c r="AM281" s="509"/>
      <c r="AN281" s="509"/>
      <c r="AO281" s="509"/>
      <c r="AP281" s="509"/>
      <c r="AQ281" s="509"/>
      <c r="AR281" s="509"/>
      <c r="AS281" s="509"/>
      <c r="AT281" s="509"/>
      <c r="AU281" s="509"/>
      <c r="AV281" s="509"/>
      <c r="AW281" s="509"/>
      <c r="AX281" s="509"/>
      <c r="AY281" s="509"/>
      <c r="AZ281" s="509"/>
      <c r="BA281" s="509"/>
      <c r="BB281" s="509"/>
      <c r="BC281" s="509"/>
      <c r="BD281" s="509"/>
      <c r="BE281" s="509"/>
      <c r="BF281" s="509"/>
      <c r="BG281" s="509"/>
      <c r="BH281" s="509"/>
      <c r="BI281" s="509"/>
      <c r="BJ281" s="509"/>
      <c r="BK281" s="509"/>
    </row>
    <row r="282" ht="14.25" customHeight="1">
      <c r="A282" s="873"/>
      <c r="B282" s="873"/>
      <c r="C282" s="873"/>
      <c r="D282" s="873"/>
      <c r="E282" s="873"/>
      <c r="F282" s="873"/>
      <c r="G282" s="899"/>
      <c r="H282" s="900"/>
      <c r="I282" s="900"/>
      <c r="J282" s="873"/>
      <c r="K282" s="901"/>
      <c r="L282" s="902"/>
      <c r="M282" s="873"/>
      <c r="N282" s="873"/>
      <c r="O282" s="902"/>
      <c r="P282" s="873"/>
      <c r="Q282" s="873"/>
      <c r="R282" s="873"/>
      <c r="S282" s="873"/>
      <c r="T282" s="873"/>
      <c r="U282" s="873"/>
      <c r="V282" s="468"/>
      <c r="W282" s="468"/>
      <c r="X282" s="468"/>
      <c r="Y282" s="279"/>
      <c r="Z282" s="279"/>
      <c r="AA282" s="279"/>
      <c r="AB282" s="279"/>
      <c r="AC282" s="873"/>
      <c r="AD282" s="873"/>
      <c r="AE282" s="873"/>
      <c r="AF282" s="873"/>
      <c r="AG282" s="509"/>
      <c r="AH282" s="509"/>
      <c r="AI282" s="509"/>
      <c r="AJ282" s="509"/>
      <c r="AK282" s="509"/>
      <c r="AL282" s="509"/>
      <c r="AM282" s="509"/>
      <c r="AN282" s="509"/>
      <c r="AO282" s="509"/>
      <c r="AP282" s="509"/>
      <c r="AQ282" s="509"/>
      <c r="AR282" s="509"/>
      <c r="AS282" s="509"/>
      <c r="AT282" s="509"/>
      <c r="AU282" s="509"/>
      <c r="AV282" s="509"/>
      <c r="AW282" s="509"/>
      <c r="AX282" s="509"/>
      <c r="AY282" s="509"/>
      <c r="AZ282" s="509"/>
      <c r="BA282" s="509"/>
      <c r="BB282" s="509"/>
      <c r="BC282" s="509"/>
      <c r="BD282" s="509"/>
      <c r="BE282" s="509"/>
      <c r="BF282" s="509"/>
      <c r="BG282" s="509"/>
      <c r="BH282" s="509"/>
      <c r="BI282" s="509"/>
      <c r="BJ282" s="509"/>
      <c r="BK282" s="509"/>
    </row>
    <row r="283" ht="14.25" customHeight="1">
      <c r="A283" s="873"/>
      <c r="B283" s="873"/>
      <c r="C283" s="873"/>
      <c r="D283" s="873"/>
      <c r="E283" s="873"/>
      <c r="F283" s="873"/>
      <c r="G283" s="899"/>
      <c r="H283" s="900"/>
      <c r="I283" s="900"/>
      <c r="J283" s="873"/>
      <c r="K283" s="901"/>
      <c r="L283" s="902"/>
      <c r="M283" s="873"/>
      <c r="N283" s="873"/>
      <c r="O283" s="902"/>
      <c r="P283" s="873"/>
      <c r="Q283" s="873"/>
      <c r="R283" s="873"/>
      <c r="S283" s="873"/>
      <c r="T283" s="873"/>
      <c r="U283" s="873"/>
      <c r="V283" s="468"/>
      <c r="W283" s="468"/>
      <c r="X283" s="468"/>
      <c r="Y283" s="279"/>
      <c r="Z283" s="279"/>
      <c r="AA283" s="279"/>
      <c r="AB283" s="279"/>
      <c r="AC283" s="873"/>
      <c r="AD283" s="873"/>
      <c r="AE283" s="873"/>
      <c r="AF283" s="873"/>
      <c r="AG283" s="509"/>
      <c r="AH283" s="509"/>
      <c r="AI283" s="509"/>
      <c r="AJ283" s="509"/>
      <c r="AK283" s="509"/>
      <c r="AL283" s="509"/>
      <c r="AM283" s="509"/>
      <c r="AN283" s="509"/>
      <c r="AO283" s="509"/>
      <c r="AP283" s="509"/>
      <c r="AQ283" s="509"/>
      <c r="AR283" s="509"/>
      <c r="AS283" s="509"/>
      <c r="AT283" s="509"/>
      <c r="AU283" s="509"/>
      <c r="AV283" s="509"/>
      <c r="AW283" s="509"/>
      <c r="AX283" s="509"/>
      <c r="AY283" s="509"/>
      <c r="AZ283" s="509"/>
      <c r="BA283" s="509"/>
      <c r="BB283" s="509"/>
      <c r="BC283" s="509"/>
      <c r="BD283" s="509"/>
      <c r="BE283" s="509"/>
      <c r="BF283" s="509"/>
      <c r="BG283" s="509"/>
      <c r="BH283" s="509"/>
      <c r="BI283" s="509"/>
      <c r="BJ283" s="509"/>
      <c r="BK283" s="509"/>
    </row>
    <row r="284" ht="14.25" customHeight="1">
      <c r="A284" s="873"/>
      <c r="B284" s="873"/>
      <c r="C284" s="873"/>
      <c r="D284" s="873"/>
      <c r="E284" s="873"/>
      <c r="F284" s="873"/>
      <c r="G284" s="899"/>
      <c r="H284" s="900"/>
      <c r="I284" s="900"/>
      <c r="J284" s="873"/>
      <c r="K284" s="901"/>
      <c r="L284" s="902"/>
      <c r="M284" s="873"/>
      <c r="N284" s="873"/>
      <c r="O284" s="902"/>
      <c r="P284" s="873"/>
      <c r="Q284" s="873"/>
      <c r="R284" s="873"/>
      <c r="S284" s="873"/>
      <c r="T284" s="873"/>
      <c r="U284" s="873"/>
      <c r="V284" s="468"/>
      <c r="W284" s="468"/>
      <c r="X284" s="468"/>
      <c r="Y284" s="279"/>
      <c r="Z284" s="279"/>
      <c r="AA284" s="279"/>
      <c r="AB284" s="279"/>
      <c r="AC284" s="873"/>
      <c r="AD284" s="873"/>
      <c r="AE284" s="873"/>
      <c r="AF284" s="873"/>
      <c r="AG284" s="509"/>
      <c r="AH284" s="509"/>
      <c r="AI284" s="509"/>
      <c r="AJ284" s="509"/>
      <c r="AK284" s="509"/>
      <c r="AL284" s="509"/>
      <c r="AM284" s="509"/>
      <c r="AN284" s="509"/>
      <c r="AO284" s="509"/>
      <c r="AP284" s="509"/>
      <c r="AQ284" s="509"/>
      <c r="AR284" s="509"/>
      <c r="AS284" s="509"/>
      <c r="AT284" s="509"/>
      <c r="AU284" s="509"/>
      <c r="AV284" s="509"/>
      <c r="AW284" s="509"/>
      <c r="AX284" s="509"/>
      <c r="AY284" s="509"/>
      <c r="AZ284" s="509"/>
      <c r="BA284" s="509"/>
      <c r="BB284" s="509"/>
      <c r="BC284" s="509"/>
      <c r="BD284" s="509"/>
      <c r="BE284" s="509"/>
      <c r="BF284" s="509"/>
      <c r="BG284" s="509"/>
      <c r="BH284" s="509"/>
      <c r="BI284" s="509"/>
      <c r="BJ284" s="509"/>
      <c r="BK284" s="509"/>
    </row>
    <row r="285" ht="14.25" customHeight="1">
      <c r="A285" s="873"/>
      <c r="B285" s="873"/>
      <c r="C285" s="873"/>
      <c r="D285" s="873"/>
      <c r="E285" s="873"/>
      <c r="F285" s="873"/>
      <c r="G285" s="899"/>
      <c r="H285" s="900"/>
      <c r="I285" s="900"/>
      <c r="J285" s="873"/>
      <c r="K285" s="901"/>
      <c r="L285" s="902"/>
      <c r="M285" s="873"/>
      <c r="N285" s="873"/>
      <c r="O285" s="902"/>
      <c r="P285" s="873"/>
      <c r="Q285" s="873"/>
      <c r="R285" s="873"/>
      <c r="S285" s="873"/>
      <c r="T285" s="873"/>
      <c r="U285" s="873"/>
      <c r="V285" s="468"/>
      <c r="W285" s="468"/>
      <c r="X285" s="468"/>
      <c r="Y285" s="279"/>
      <c r="Z285" s="279"/>
      <c r="AA285" s="279"/>
      <c r="AB285" s="279"/>
      <c r="AC285" s="873"/>
      <c r="AD285" s="873"/>
      <c r="AE285" s="873"/>
      <c r="AF285" s="873"/>
      <c r="AG285" s="509"/>
      <c r="AH285" s="509"/>
      <c r="AI285" s="509"/>
      <c r="AJ285" s="509"/>
      <c r="AK285" s="509"/>
      <c r="AL285" s="509"/>
      <c r="AM285" s="509"/>
      <c r="AN285" s="509"/>
      <c r="AO285" s="509"/>
      <c r="AP285" s="509"/>
      <c r="AQ285" s="509"/>
      <c r="AR285" s="509"/>
      <c r="AS285" s="509"/>
      <c r="AT285" s="509"/>
      <c r="AU285" s="509"/>
      <c r="AV285" s="509"/>
      <c r="AW285" s="509"/>
      <c r="AX285" s="509"/>
      <c r="AY285" s="509"/>
      <c r="AZ285" s="509"/>
      <c r="BA285" s="509"/>
      <c r="BB285" s="509"/>
      <c r="BC285" s="509"/>
      <c r="BD285" s="509"/>
      <c r="BE285" s="509"/>
      <c r="BF285" s="509"/>
      <c r="BG285" s="509"/>
      <c r="BH285" s="509"/>
      <c r="BI285" s="509"/>
      <c r="BJ285" s="509"/>
      <c r="BK285" s="509"/>
    </row>
    <row r="286" ht="14.25" customHeight="1">
      <c r="A286" s="873"/>
      <c r="B286" s="873"/>
      <c r="C286" s="873"/>
      <c r="D286" s="873"/>
      <c r="E286" s="873"/>
      <c r="F286" s="873"/>
      <c r="G286" s="899"/>
      <c r="H286" s="900"/>
      <c r="I286" s="900"/>
      <c r="J286" s="873"/>
      <c r="K286" s="901"/>
      <c r="L286" s="902"/>
      <c r="M286" s="873"/>
      <c r="N286" s="873"/>
      <c r="O286" s="902"/>
      <c r="P286" s="873"/>
      <c r="Q286" s="873"/>
      <c r="R286" s="873"/>
      <c r="S286" s="873"/>
      <c r="T286" s="873"/>
      <c r="U286" s="873"/>
      <c r="V286" s="468"/>
      <c r="W286" s="468"/>
      <c r="X286" s="468"/>
      <c r="Y286" s="279"/>
      <c r="Z286" s="279"/>
      <c r="AA286" s="279"/>
      <c r="AB286" s="279"/>
      <c r="AC286" s="873"/>
      <c r="AD286" s="873"/>
      <c r="AE286" s="873"/>
      <c r="AF286" s="873"/>
      <c r="AG286" s="509"/>
      <c r="AH286" s="509"/>
      <c r="AI286" s="509"/>
      <c r="AJ286" s="509"/>
      <c r="AK286" s="509"/>
      <c r="AL286" s="509"/>
      <c r="AM286" s="509"/>
      <c r="AN286" s="509"/>
      <c r="AO286" s="509"/>
      <c r="AP286" s="509"/>
      <c r="AQ286" s="509"/>
      <c r="AR286" s="509"/>
      <c r="AS286" s="509"/>
      <c r="AT286" s="509"/>
      <c r="AU286" s="509"/>
      <c r="AV286" s="509"/>
      <c r="AW286" s="509"/>
      <c r="AX286" s="509"/>
      <c r="AY286" s="509"/>
      <c r="AZ286" s="509"/>
      <c r="BA286" s="509"/>
      <c r="BB286" s="509"/>
      <c r="BC286" s="509"/>
      <c r="BD286" s="509"/>
      <c r="BE286" s="509"/>
      <c r="BF286" s="509"/>
      <c r="BG286" s="509"/>
      <c r="BH286" s="509"/>
      <c r="BI286" s="509"/>
      <c r="BJ286" s="509"/>
      <c r="BK286" s="509"/>
    </row>
    <row r="287" ht="14.25" customHeight="1">
      <c r="A287" s="873"/>
      <c r="B287" s="873"/>
      <c r="C287" s="873"/>
      <c r="D287" s="873"/>
      <c r="E287" s="873"/>
      <c r="F287" s="873"/>
      <c r="G287" s="899"/>
      <c r="H287" s="900"/>
      <c r="I287" s="900"/>
      <c r="J287" s="873"/>
      <c r="K287" s="901"/>
      <c r="L287" s="902"/>
      <c r="M287" s="873"/>
      <c r="N287" s="873"/>
      <c r="O287" s="902"/>
      <c r="P287" s="873"/>
      <c r="Q287" s="873"/>
      <c r="R287" s="873"/>
      <c r="S287" s="873"/>
      <c r="T287" s="873"/>
      <c r="U287" s="873"/>
      <c r="V287" s="468"/>
      <c r="W287" s="468"/>
      <c r="X287" s="468"/>
      <c r="Y287" s="279"/>
      <c r="Z287" s="279"/>
      <c r="AA287" s="279"/>
      <c r="AB287" s="279"/>
      <c r="AC287" s="873"/>
      <c r="AD287" s="873"/>
      <c r="AE287" s="873"/>
      <c r="AF287" s="873"/>
      <c r="AG287" s="509"/>
      <c r="AH287" s="509"/>
      <c r="AI287" s="509"/>
      <c r="AJ287" s="509"/>
      <c r="AK287" s="509"/>
      <c r="AL287" s="509"/>
      <c r="AM287" s="509"/>
      <c r="AN287" s="509"/>
      <c r="AO287" s="509"/>
      <c r="AP287" s="509"/>
      <c r="AQ287" s="509"/>
      <c r="AR287" s="509"/>
      <c r="AS287" s="509"/>
      <c r="AT287" s="509"/>
      <c r="AU287" s="509"/>
      <c r="AV287" s="509"/>
      <c r="AW287" s="509"/>
      <c r="AX287" s="509"/>
      <c r="AY287" s="509"/>
      <c r="AZ287" s="509"/>
      <c r="BA287" s="509"/>
      <c r="BB287" s="509"/>
      <c r="BC287" s="509"/>
      <c r="BD287" s="509"/>
      <c r="BE287" s="509"/>
      <c r="BF287" s="509"/>
      <c r="BG287" s="509"/>
      <c r="BH287" s="509"/>
      <c r="BI287" s="509"/>
      <c r="BJ287" s="509"/>
      <c r="BK287" s="509"/>
    </row>
    <row r="288" ht="14.25" customHeight="1">
      <c r="A288" s="873"/>
      <c r="B288" s="873"/>
      <c r="C288" s="873"/>
      <c r="D288" s="873"/>
      <c r="E288" s="873"/>
      <c r="F288" s="873"/>
      <c r="G288" s="899"/>
      <c r="H288" s="900"/>
      <c r="I288" s="900"/>
      <c r="J288" s="873"/>
      <c r="K288" s="901"/>
      <c r="L288" s="902"/>
      <c r="M288" s="873"/>
      <c r="N288" s="873"/>
      <c r="O288" s="902"/>
      <c r="P288" s="873"/>
      <c r="Q288" s="873"/>
      <c r="R288" s="873"/>
      <c r="S288" s="873"/>
      <c r="T288" s="873"/>
      <c r="U288" s="873"/>
      <c r="V288" s="468"/>
      <c r="W288" s="468"/>
      <c r="X288" s="468"/>
      <c r="Y288" s="279"/>
      <c r="Z288" s="279"/>
      <c r="AA288" s="279"/>
      <c r="AB288" s="279"/>
      <c r="AC288" s="873"/>
      <c r="AD288" s="873"/>
      <c r="AE288" s="873"/>
      <c r="AF288" s="873"/>
      <c r="AG288" s="509"/>
      <c r="AH288" s="509"/>
      <c r="AI288" s="509"/>
      <c r="AJ288" s="509"/>
      <c r="AK288" s="509"/>
      <c r="AL288" s="509"/>
      <c r="AM288" s="509"/>
      <c r="AN288" s="509"/>
      <c r="AO288" s="509"/>
      <c r="AP288" s="509"/>
      <c r="AQ288" s="509"/>
      <c r="AR288" s="509"/>
      <c r="AS288" s="509"/>
      <c r="AT288" s="509"/>
      <c r="AU288" s="509"/>
      <c r="AV288" s="509"/>
      <c r="AW288" s="509"/>
      <c r="AX288" s="509"/>
      <c r="AY288" s="509"/>
      <c r="AZ288" s="509"/>
      <c r="BA288" s="509"/>
      <c r="BB288" s="509"/>
      <c r="BC288" s="509"/>
      <c r="BD288" s="509"/>
      <c r="BE288" s="509"/>
      <c r="BF288" s="509"/>
      <c r="BG288" s="509"/>
      <c r="BH288" s="509"/>
      <c r="BI288" s="509"/>
      <c r="BJ288" s="509"/>
      <c r="BK288" s="509"/>
    </row>
    <row r="289" ht="14.25" customHeight="1">
      <c r="A289" s="873"/>
      <c r="B289" s="873"/>
      <c r="C289" s="873"/>
      <c r="D289" s="873"/>
      <c r="E289" s="873"/>
      <c r="F289" s="873"/>
      <c r="G289" s="899"/>
      <c r="H289" s="900"/>
      <c r="I289" s="900"/>
      <c r="J289" s="873"/>
      <c r="K289" s="901"/>
      <c r="L289" s="902"/>
      <c r="M289" s="873"/>
      <c r="N289" s="873"/>
      <c r="O289" s="902"/>
      <c r="P289" s="873"/>
      <c r="Q289" s="873"/>
      <c r="R289" s="873"/>
      <c r="S289" s="873"/>
      <c r="T289" s="873"/>
      <c r="U289" s="873"/>
      <c r="V289" s="468"/>
      <c r="W289" s="468"/>
      <c r="X289" s="468"/>
      <c r="Y289" s="279"/>
      <c r="Z289" s="279"/>
      <c r="AA289" s="279"/>
      <c r="AB289" s="279"/>
      <c r="AC289" s="873"/>
      <c r="AD289" s="873"/>
      <c r="AE289" s="873"/>
      <c r="AF289" s="873"/>
      <c r="AG289" s="509"/>
      <c r="AH289" s="509"/>
      <c r="AI289" s="509"/>
      <c r="AJ289" s="509"/>
      <c r="AK289" s="509"/>
      <c r="AL289" s="509"/>
      <c r="AM289" s="509"/>
      <c r="AN289" s="509"/>
      <c r="AO289" s="509"/>
      <c r="AP289" s="509"/>
      <c r="AQ289" s="509"/>
      <c r="AR289" s="509"/>
      <c r="AS289" s="509"/>
      <c r="AT289" s="509"/>
      <c r="AU289" s="509"/>
      <c r="AV289" s="509"/>
      <c r="AW289" s="509"/>
      <c r="AX289" s="509"/>
      <c r="AY289" s="509"/>
      <c r="AZ289" s="509"/>
      <c r="BA289" s="509"/>
      <c r="BB289" s="509"/>
      <c r="BC289" s="509"/>
      <c r="BD289" s="509"/>
      <c r="BE289" s="509"/>
      <c r="BF289" s="509"/>
      <c r="BG289" s="509"/>
      <c r="BH289" s="509"/>
      <c r="BI289" s="509"/>
      <c r="BJ289" s="509"/>
      <c r="BK289" s="509"/>
    </row>
    <row r="290" ht="14.25" customHeight="1">
      <c r="A290" s="873"/>
      <c r="B290" s="873"/>
      <c r="C290" s="873"/>
      <c r="D290" s="873"/>
      <c r="E290" s="873"/>
      <c r="F290" s="873"/>
      <c r="G290" s="899"/>
      <c r="H290" s="900"/>
      <c r="I290" s="900"/>
      <c r="J290" s="873"/>
      <c r="K290" s="901"/>
      <c r="L290" s="902"/>
      <c r="M290" s="873"/>
      <c r="N290" s="873"/>
      <c r="O290" s="902"/>
      <c r="P290" s="873"/>
      <c r="Q290" s="873"/>
      <c r="R290" s="873"/>
      <c r="S290" s="873"/>
      <c r="T290" s="873"/>
      <c r="U290" s="873"/>
      <c r="V290" s="468"/>
      <c r="W290" s="468"/>
      <c r="X290" s="468"/>
      <c r="Y290" s="279"/>
      <c r="Z290" s="279"/>
      <c r="AA290" s="279"/>
      <c r="AB290" s="279"/>
      <c r="AC290" s="873"/>
      <c r="AD290" s="873"/>
      <c r="AE290" s="873"/>
      <c r="AF290" s="873"/>
      <c r="AG290" s="509"/>
      <c r="AH290" s="509"/>
      <c r="AI290" s="509"/>
      <c r="AJ290" s="509"/>
      <c r="AK290" s="509"/>
      <c r="AL290" s="509"/>
      <c r="AM290" s="509"/>
      <c r="AN290" s="509"/>
      <c r="AO290" s="509"/>
      <c r="AP290" s="509"/>
      <c r="AQ290" s="509"/>
      <c r="AR290" s="509"/>
      <c r="AS290" s="509"/>
      <c r="AT290" s="509"/>
      <c r="AU290" s="509"/>
      <c r="AV290" s="509"/>
      <c r="AW290" s="509"/>
      <c r="AX290" s="509"/>
      <c r="AY290" s="509"/>
      <c r="AZ290" s="509"/>
      <c r="BA290" s="509"/>
      <c r="BB290" s="509"/>
      <c r="BC290" s="509"/>
      <c r="BD290" s="509"/>
      <c r="BE290" s="509"/>
      <c r="BF290" s="509"/>
      <c r="BG290" s="509"/>
      <c r="BH290" s="509"/>
      <c r="BI290" s="509"/>
      <c r="BJ290" s="509"/>
      <c r="BK290" s="509"/>
    </row>
    <row r="291" ht="14.25" customHeight="1">
      <c r="A291" s="873"/>
      <c r="B291" s="873"/>
      <c r="C291" s="873"/>
      <c r="D291" s="873"/>
      <c r="E291" s="873"/>
      <c r="F291" s="873"/>
      <c r="G291" s="899"/>
      <c r="H291" s="900"/>
      <c r="I291" s="900"/>
      <c r="J291" s="873"/>
      <c r="K291" s="901"/>
      <c r="L291" s="902"/>
      <c r="M291" s="873"/>
      <c r="N291" s="873"/>
      <c r="O291" s="902"/>
      <c r="P291" s="873"/>
      <c r="Q291" s="873"/>
      <c r="R291" s="873"/>
      <c r="S291" s="873"/>
      <c r="T291" s="873"/>
      <c r="U291" s="873"/>
      <c r="V291" s="468"/>
      <c r="W291" s="468"/>
      <c r="X291" s="468"/>
      <c r="Y291" s="279"/>
      <c r="Z291" s="279"/>
      <c r="AA291" s="279"/>
      <c r="AB291" s="279"/>
      <c r="AC291" s="873"/>
      <c r="AD291" s="873"/>
      <c r="AE291" s="873"/>
      <c r="AF291" s="873"/>
      <c r="AG291" s="509"/>
      <c r="AH291" s="509"/>
      <c r="AI291" s="509"/>
      <c r="AJ291" s="509"/>
      <c r="AK291" s="509"/>
      <c r="AL291" s="509"/>
      <c r="AM291" s="509"/>
      <c r="AN291" s="509"/>
      <c r="AO291" s="509"/>
      <c r="AP291" s="509"/>
      <c r="AQ291" s="509"/>
      <c r="AR291" s="509"/>
      <c r="AS291" s="509"/>
      <c r="AT291" s="509"/>
      <c r="AU291" s="509"/>
      <c r="AV291" s="509"/>
      <c r="AW291" s="509"/>
      <c r="AX291" s="509"/>
      <c r="AY291" s="509"/>
      <c r="AZ291" s="509"/>
      <c r="BA291" s="509"/>
      <c r="BB291" s="509"/>
      <c r="BC291" s="509"/>
      <c r="BD291" s="509"/>
      <c r="BE291" s="509"/>
      <c r="BF291" s="509"/>
      <c r="BG291" s="509"/>
      <c r="BH291" s="509"/>
      <c r="BI291" s="509"/>
      <c r="BJ291" s="509"/>
      <c r="BK291" s="509"/>
    </row>
    <row r="292" ht="14.25" customHeight="1">
      <c r="A292" s="873"/>
      <c r="B292" s="873"/>
      <c r="C292" s="873"/>
      <c r="D292" s="873"/>
      <c r="E292" s="873"/>
      <c r="F292" s="873"/>
      <c r="G292" s="899"/>
      <c r="H292" s="900"/>
      <c r="I292" s="900"/>
      <c r="J292" s="873"/>
      <c r="K292" s="901"/>
      <c r="L292" s="902"/>
      <c r="M292" s="873"/>
      <c r="N292" s="873"/>
      <c r="O292" s="902"/>
      <c r="P292" s="873"/>
      <c r="Q292" s="873"/>
      <c r="R292" s="873"/>
      <c r="S292" s="873"/>
      <c r="T292" s="873"/>
      <c r="U292" s="873"/>
      <c r="V292" s="468"/>
      <c r="W292" s="468"/>
      <c r="X292" s="468"/>
      <c r="Y292" s="279"/>
      <c r="Z292" s="279"/>
      <c r="AA292" s="279"/>
      <c r="AB292" s="279"/>
      <c r="AC292" s="873"/>
      <c r="AD292" s="873"/>
      <c r="AE292" s="873"/>
      <c r="AF292" s="873"/>
      <c r="AG292" s="509"/>
      <c r="AH292" s="509"/>
      <c r="AI292" s="509"/>
      <c r="AJ292" s="509"/>
      <c r="AK292" s="509"/>
      <c r="AL292" s="509"/>
      <c r="AM292" s="509"/>
      <c r="AN292" s="509"/>
      <c r="AO292" s="509"/>
      <c r="AP292" s="509"/>
      <c r="AQ292" s="509"/>
      <c r="AR292" s="509"/>
      <c r="AS292" s="509"/>
      <c r="AT292" s="509"/>
      <c r="AU292" s="509"/>
      <c r="AV292" s="509"/>
      <c r="AW292" s="509"/>
      <c r="AX292" s="509"/>
      <c r="AY292" s="509"/>
      <c r="AZ292" s="509"/>
      <c r="BA292" s="509"/>
      <c r="BB292" s="509"/>
      <c r="BC292" s="509"/>
      <c r="BD292" s="509"/>
      <c r="BE292" s="509"/>
      <c r="BF292" s="509"/>
      <c r="BG292" s="509"/>
      <c r="BH292" s="509"/>
      <c r="BI292" s="509"/>
      <c r="BJ292" s="509"/>
      <c r="BK292" s="509"/>
    </row>
    <row r="293" ht="14.25" customHeight="1">
      <c r="A293" s="873"/>
      <c r="B293" s="873"/>
      <c r="C293" s="873"/>
      <c r="D293" s="873"/>
      <c r="E293" s="873"/>
      <c r="F293" s="873"/>
      <c r="G293" s="899"/>
      <c r="H293" s="900"/>
      <c r="I293" s="900"/>
      <c r="J293" s="873"/>
      <c r="K293" s="901"/>
      <c r="L293" s="902"/>
      <c r="M293" s="873"/>
      <c r="N293" s="873"/>
      <c r="O293" s="902"/>
      <c r="P293" s="873"/>
      <c r="Q293" s="873"/>
      <c r="R293" s="873"/>
      <c r="S293" s="873"/>
      <c r="T293" s="873"/>
      <c r="U293" s="873"/>
      <c r="V293" s="468"/>
      <c r="W293" s="468"/>
      <c r="X293" s="468"/>
      <c r="Y293" s="279"/>
      <c r="Z293" s="279"/>
      <c r="AA293" s="279"/>
      <c r="AB293" s="279"/>
      <c r="AC293" s="873"/>
      <c r="AD293" s="873"/>
      <c r="AE293" s="873"/>
      <c r="AF293" s="873"/>
      <c r="AG293" s="509"/>
      <c r="AH293" s="509"/>
      <c r="AI293" s="509"/>
      <c r="AJ293" s="509"/>
      <c r="AK293" s="509"/>
      <c r="AL293" s="509"/>
      <c r="AM293" s="509"/>
      <c r="AN293" s="509"/>
      <c r="AO293" s="509"/>
      <c r="AP293" s="509"/>
      <c r="AQ293" s="509"/>
      <c r="AR293" s="509"/>
      <c r="AS293" s="509"/>
      <c r="AT293" s="509"/>
      <c r="AU293" s="509"/>
      <c r="AV293" s="509"/>
      <c r="AW293" s="509"/>
      <c r="AX293" s="509"/>
      <c r="AY293" s="509"/>
      <c r="AZ293" s="509"/>
      <c r="BA293" s="509"/>
      <c r="BB293" s="509"/>
      <c r="BC293" s="509"/>
      <c r="BD293" s="509"/>
      <c r="BE293" s="509"/>
      <c r="BF293" s="509"/>
      <c r="BG293" s="509"/>
      <c r="BH293" s="509"/>
      <c r="BI293" s="509"/>
      <c r="BJ293" s="509"/>
      <c r="BK293" s="509"/>
    </row>
    <row r="294" ht="14.25" customHeight="1">
      <c r="A294" s="873"/>
      <c r="B294" s="873"/>
      <c r="C294" s="873"/>
      <c r="D294" s="873"/>
      <c r="E294" s="873"/>
      <c r="F294" s="873"/>
      <c r="G294" s="899"/>
      <c r="H294" s="900"/>
      <c r="I294" s="900"/>
      <c r="J294" s="873"/>
      <c r="K294" s="901"/>
      <c r="L294" s="902"/>
      <c r="M294" s="873"/>
      <c r="N294" s="873"/>
      <c r="O294" s="902"/>
      <c r="P294" s="873"/>
      <c r="Q294" s="873"/>
      <c r="R294" s="873"/>
      <c r="S294" s="873"/>
      <c r="T294" s="873"/>
      <c r="U294" s="873"/>
      <c r="V294" s="468"/>
      <c r="W294" s="468"/>
      <c r="X294" s="468"/>
      <c r="Y294" s="279"/>
      <c r="Z294" s="279"/>
      <c r="AA294" s="279"/>
      <c r="AB294" s="279"/>
      <c r="AC294" s="873"/>
      <c r="AD294" s="873"/>
      <c r="AE294" s="873"/>
      <c r="AF294" s="873"/>
      <c r="AG294" s="509"/>
      <c r="AH294" s="509"/>
      <c r="AI294" s="509"/>
      <c r="AJ294" s="509"/>
      <c r="AK294" s="509"/>
      <c r="AL294" s="509"/>
      <c r="AM294" s="509"/>
      <c r="AN294" s="509"/>
      <c r="AO294" s="509"/>
      <c r="AP294" s="509"/>
      <c r="AQ294" s="509"/>
      <c r="AR294" s="509"/>
      <c r="AS294" s="509"/>
      <c r="AT294" s="509"/>
      <c r="AU294" s="509"/>
      <c r="AV294" s="509"/>
      <c r="AW294" s="509"/>
      <c r="AX294" s="509"/>
      <c r="AY294" s="509"/>
      <c r="AZ294" s="509"/>
      <c r="BA294" s="509"/>
      <c r="BB294" s="509"/>
      <c r="BC294" s="509"/>
      <c r="BD294" s="509"/>
      <c r="BE294" s="509"/>
      <c r="BF294" s="509"/>
      <c r="BG294" s="509"/>
      <c r="BH294" s="509"/>
      <c r="BI294" s="509"/>
      <c r="BJ294" s="509"/>
      <c r="BK294" s="509"/>
    </row>
    <row r="295" ht="14.25" customHeight="1">
      <c r="A295" s="873"/>
      <c r="B295" s="873"/>
      <c r="C295" s="873"/>
      <c r="D295" s="873"/>
      <c r="E295" s="873"/>
      <c r="F295" s="873"/>
      <c r="G295" s="899"/>
      <c r="H295" s="900"/>
      <c r="I295" s="900"/>
      <c r="J295" s="873"/>
      <c r="K295" s="901"/>
      <c r="L295" s="902"/>
      <c r="M295" s="873"/>
      <c r="N295" s="873"/>
      <c r="O295" s="902"/>
      <c r="P295" s="873"/>
      <c r="Q295" s="873"/>
      <c r="R295" s="873"/>
      <c r="S295" s="873"/>
      <c r="T295" s="873"/>
      <c r="U295" s="873"/>
      <c r="V295" s="468"/>
      <c r="W295" s="468"/>
      <c r="X295" s="468"/>
      <c r="Y295" s="279"/>
      <c r="Z295" s="279"/>
      <c r="AA295" s="279"/>
      <c r="AB295" s="279"/>
      <c r="AC295" s="873"/>
      <c r="AD295" s="873"/>
      <c r="AE295" s="873"/>
      <c r="AF295" s="873"/>
      <c r="AG295" s="509"/>
      <c r="AH295" s="509"/>
      <c r="AI295" s="509"/>
      <c r="AJ295" s="509"/>
      <c r="AK295" s="509"/>
      <c r="AL295" s="509"/>
      <c r="AM295" s="509"/>
      <c r="AN295" s="509"/>
      <c r="AO295" s="509"/>
      <c r="AP295" s="509"/>
      <c r="AQ295" s="509"/>
      <c r="AR295" s="509"/>
      <c r="AS295" s="509"/>
      <c r="AT295" s="509"/>
      <c r="AU295" s="509"/>
      <c r="AV295" s="509"/>
      <c r="AW295" s="509"/>
      <c r="AX295" s="509"/>
      <c r="AY295" s="509"/>
      <c r="AZ295" s="509"/>
      <c r="BA295" s="509"/>
      <c r="BB295" s="509"/>
      <c r="BC295" s="509"/>
      <c r="BD295" s="509"/>
      <c r="BE295" s="509"/>
      <c r="BF295" s="509"/>
      <c r="BG295" s="509"/>
      <c r="BH295" s="509"/>
      <c r="BI295" s="509"/>
      <c r="BJ295" s="509"/>
      <c r="BK295" s="509"/>
    </row>
    <row r="296" ht="14.25" customHeight="1">
      <c r="A296" s="873"/>
      <c r="B296" s="873"/>
      <c r="C296" s="873"/>
      <c r="D296" s="873"/>
      <c r="E296" s="873"/>
      <c r="F296" s="873"/>
      <c r="G296" s="899"/>
      <c r="H296" s="900"/>
      <c r="I296" s="900"/>
      <c r="J296" s="873"/>
      <c r="K296" s="901"/>
      <c r="L296" s="902"/>
      <c r="M296" s="873"/>
      <c r="N296" s="873"/>
      <c r="O296" s="902"/>
      <c r="P296" s="873"/>
      <c r="Q296" s="873"/>
      <c r="R296" s="873"/>
      <c r="S296" s="873"/>
      <c r="T296" s="873"/>
      <c r="U296" s="873"/>
      <c r="V296" s="468"/>
      <c r="W296" s="468"/>
      <c r="X296" s="468"/>
      <c r="Y296" s="279"/>
      <c r="Z296" s="279"/>
      <c r="AA296" s="279"/>
      <c r="AB296" s="279"/>
      <c r="AC296" s="873"/>
      <c r="AD296" s="873"/>
      <c r="AE296" s="873"/>
      <c r="AF296" s="873"/>
      <c r="AG296" s="509"/>
      <c r="AH296" s="509"/>
      <c r="AI296" s="509"/>
      <c r="AJ296" s="509"/>
      <c r="AK296" s="509"/>
      <c r="AL296" s="509"/>
      <c r="AM296" s="509"/>
      <c r="AN296" s="509"/>
      <c r="AO296" s="509"/>
      <c r="AP296" s="509"/>
      <c r="AQ296" s="509"/>
      <c r="AR296" s="509"/>
      <c r="AS296" s="509"/>
      <c r="AT296" s="509"/>
      <c r="AU296" s="509"/>
      <c r="AV296" s="509"/>
      <c r="AW296" s="509"/>
      <c r="AX296" s="509"/>
      <c r="AY296" s="509"/>
      <c r="AZ296" s="509"/>
      <c r="BA296" s="509"/>
      <c r="BB296" s="509"/>
      <c r="BC296" s="509"/>
      <c r="BD296" s="509"/>
      <c r="BE296" s="509"/>
      <c r="BF296" s="509"/>
      <c r="BG296" s="509"/>
      <c r="BH296" s="509"/>
      <c r="BI296" s="509"/>
      <c r="BJ296" s="509"/>
      <c r="BK296" s="509"/>
    </row>
    <row r="297" ht="14.25" customHeight="1">
      <c r="A297" s="873"/>
      <c r="B297" s="873"/>
      <c r="C297" s="873"/>
      <c r="D297" s="873"/>
      <c r="E297" s="873"/>
      <c r="F297" s="873"/>
      <c r="G297" s="899"/>
      <c r="H297" s="900"/>
      <c r="I297" s="900"/>
      <c r="J297" s="873"/>
      <c r="K297" s="901"/>
      <c r="L297" s="902"/>
      <c r="M297" s="873"/>
      <c r="N297" s="873"/>
      <c r="O297" s="902"/>
      <c r="P297" s="873"/>
      <c r="Q297" s="873"/>
      <c r="R297" s="873"/>
      <c r="S297" s="873"/>
      <c r="T297" s="873"/>
      <c r="U297" s="873"/>
      <c r="V297" s="468"/>
      <c r="W297" s="468"/>
      <c r="X297" s="468"/>
      <c r="Y297" s="279"/>
      <c r="Z297" s="279"/>
      <c r="AA297" s="279"/>
      <c r="AB297" s="279"/>
      <c r="AC297" s="873"/>
      <c r="AD297" s="873"/>
      <c r="AE297" s="873"/>
      <c r="AF297" s="873"/>
      <c r="AG297" s="509"/>
      <c r="AH297" s="509"/>
      <c r="AI297" s="509"/>
      <c r="AJ297" s="509"/>
      <c r="AK297" s="509"/>
      <c r="AL297" s="509"/>
      <c r="AM297" s="509"/>
      <c r="AN297" s="509"/>
      <c r="AO297" s="509"/>
      <c r="AP297" s="509"/>
      <c r="AQ297" s="509"/>
      <c r="AR297" s="509"/>
      <c r="AS297" s="509"/>
      <c r="AT297" s="509"/>
      <c r="AU297" s="509"/>
      <c r="AV297" s="509"/>
      <c r="AW297" s="509"/>
      <c r="AX297" s="509"/>
      <c r="AY297" s="509"/>
      <c r="AZ297" s="509"/>
      <c r="BA297" s="509"/>
      <c r="BB297" s="509"/>
      <c r="BC297" s="509"/>
      <c r="BD297" s="509"/>
      <c r="BE297" s="509"/>
      <c r="BF297" s="509"/>
      <c r="BG297" s="509"/>
      <c r="BH297" s="509"/>
      <c r="BI297" s="509"/>
      <c r="BJ297" s="509"/>
      <c r="BK297" s="509"/>
    </row>
    <row r="298" ht="14.25" customHeight="1">
      <c r="A298" s="873"/>
      <c r="B298" s="873"/>
      <c r="C298" s="873"/>
      <c r="D298" s="873"/>
      <c r="E298" s="873"/>
      <c r="F298" s="873"/>
      <c r="G298" s="899"/>
      <c r="H298" s="900"/>
      <c r="I298" s="900"/>
      <c r="J298" s="873"/>
      <c r="K298" s="901"/>
      <c r="L298" s="902"/>
      <c r="M298" s="873"/>
      <c r="N298" s="873"/>
      <c r="O298" s="902"/>
      <c r="P298" s="873"/>
      <c r="Q298" s="873"/>
      <c r="R298" s="873"/>
      <c r="S298" s="873"/>
      <c r="T298" s="873"/>
      <c r="U298" s="873"/>
      <c r="V298" s="468"/>
      <c r="W298" s="468"/>
      <c r="X298" s="468"/>
      <c r="Y298" s="279"/>
      <c r="Z298" s="279"/>
      <c r="AA298" s="279"/>
      <c r="AB298" s="279"/>
      <c r="AC298" s="873"/>
      <c r="AD298" s="873"/>
      <c r="AE298" s="873"/>
      <c r="AF298" s="873"/>
      <c r="AG298" s="509"/>
      <c r="AH298" s="509"/>
      <c r="AI298" s="509"/>
      <c r="AJ298" s="509"/>
      <c r="AK298" s="509"/>
      <c r="AL298" s="509"/>
      <c r="AM298" s="509"/>
      <c r="AN298" s="509"/>
      <c r="AO298" s="509"/>
      <c r="AP298" s="509"/>
      <c r="AQ298" s="509"/>
      <c r="AR298" s="509"/>
      <c r="AS298" s="509"/>
      <c r="AT298" s="509"/>
      <c r="AU298" s="509"/>
      <c r="AV298" s="509"/>
      <c r="AW298" s="509"/>
      <c r="AX298" s="509"/>
      <c r="AY298" s="509"/>
      <c r="AZ298" s="509"/>
      <c r="BA298" s="509"/>
      <c r="BB298" s="509"/>
      <c r="BC298" s="509"/>
      <c r="BD298" s="509"/>
      <c r="BE298" s="509"/>
      <c r="BF298" s="509"/>
      <c r="BG298" s="509"/>
      <c r="BH298" s="509"/>
      <c r="BI298" s="509"/>
      <c r="BJ298" s="509"/>
      <c r="BK298" s="509"/>
    </row>
    <row r="299" ht="14.25" customHeight="1">
      <c r="A299" s="873"/>
      <c r="B299" s="873"/>
      <c r="C299" s="873"/>
      <c r="D299" s="873"/>
      <c r="E299" s="873"/>
      <c r="F299" s="873"/>
      <c r="G299" s="899"/>
      <c r="H299" s="900"/>
      <c r="I299" s="900"/>
      <c r="J299" s="873"/>
      <c r="K299" s="901"/>
      <c r="L299" s="902"/>
      <c r="M299" s="873"/>
      <c r="N299" s="873"/>
      <c r="O299" s="902"/>
      <c r="P299" s="873"/>
      <c r="Q299" s="873"/>
      <c r="R299" s="873"/>
      <c r="S299" s="873"/>
      <c r="T299" s="873"/>
      <c r="U299" s="873"/>
      <c r="V299" s="468"/>
      <c r="W299" s="468"/>
      <c r="X299" s="468"/>
      <c r="Y299" s="279"/>
      <c r="Z299" s="279"/>
      <c r="AA299" s="279"/>
      <c r="AB299" s="279"/>
      <c r="AC299" s="873"/>
      <c r="AD299" s="873"/>
      <c r="AE299" s="873"/>
      <c r="AF299" s="873"/>
      <c r="AG299" s="509"/>
      <c r="AH299" s="509"/>
      <c r="AI299" s="509"/>
      <c r="AJ299" s="509"/>
      <c r="AK299" s="509"/>
      <c r="AL299" s="509"/>
      <c r="AM299" s="509"/>
      <c r="AN299" s="509"/>
      <c r="AO299" s="509"/>
      <c r="AP299" s="509"/>
      <c r="AQ299" s="509"/>
      <c r="AR299" s="509"/>
      <c r="AS299" s="509"/>
      <c r="AT299" s="509"/>
      <c r="AU299" s="509"/>
      <c r="AV299" s="509"/>
      <c r="AW299" s="509"/>
      <c r="AX299" s="509"/>
      <c r="AY299" s="509"/>
      <c r="AZ299" s="509"/>
      <c r="BA299" s="509"/>
      <c r="BB299" s="509"/>
      <c r="BC299" s="509"/>
      <c r="BD299" s="509"/>
      <c r="BE299" s="509"/>
      <c r="BF299" s="509"/>
      <c r="BG299" s="509"/>
      <c r="BH299" s="509"/>
      <c r="BI299" s="509"/>
      <c r="BJ299" s="509"/>
      <c r="BK299" s="509"/>
    </row>
    <row r="300" ht="14.25" customHeight="1">
      <c r="A300" s="873"/>
      <c r="B300" s="873"/>
      <c r="C300" s="873"/>
      <c r="D300" s="873"/>
      <c r="E300" s="873"/>
      <c r="F300" s="873"/>
      <c r="G300" s="899"/>
      <c r="H300" s="900"/>
      <c r="I300" s="900"/>
      <c r="J300" s="873"/>
      <c r="K300" s="901"/>
      <c r="L300" s="902"/>
      <c r="M300" s="873"/>
      <c r="N300" s="873"/>
      <c r="O300" s="902"/>
      <c r="P300" s="873"/>
      <c r="Q300" s="873"/>
      <c r="R300" s="873"/>
      <c r="S300" s="873"/>
      <c r="T300" s="873"/>
      <c r="U300" s="873"/>
      <c r="V300" s="468"/>
      <c r="W300" s="468"/>
      <c r="X300" s="468"/>
      <c r="Y300" s="279"/>
      <c r="Z300" s="279"/>
      <c r="AA300" s="279"/>
      <c r="AB300" s="279"/>
      <c r="AC300" s="873"/>
      <c r="AD300" s="873"/>
      <c r="AE300" s="873"/>
      <c r="AF300" s="873"/>
      <c r="AG300" s="509"/>
      <c r="AH300" s="509"/>
      <c r="AI300" s="509"/>
      <c r="AJ300" s="509"/>
      <c r="AK300" s="509"/>
      <c r="AL300" s="509"/>
      <c r="AM300" s="509"/>
      <c r="AN300" s="509"/>
      <c r="AO300" s="509"/>
      <c r="AP300" s="509"/>
      <c r="AQ300" s="509"/>
      <c r="AR300" s="509"/>
      <c r="AS300" s="509"/>
      <c r="AT300" s="509"/>
      <c r="AU300" s="509"/>
      <c r="AV300" s="509"/>
      <c r="AW300" s="509"/>
      <c r="AX300" s="509"/>
      <c r="AY300" s="509"/>
      <c r="AZ300" s="509"/>
      <c r="BA300" s="509"/>
      <c r="BB300" s="509"/>
      <c r="BC300" s="509"/>
      <c r="BD300" s="509"/>
      <c r="BE300" s="509"/>
      <c r="BF300" s="509"/>
      <c r="BG300" s="509"/>
      <c r="BH300" s="509"/>
      <c r="BI300" s="509"/>
      <c r="BJ300" s="509"/>
      <c r="BK300" s="509"/>
    </row>
    <row r="301" ht="14.25" customHeight="1">
      <c r="A301" s="873"/>
      <c r="B301" s="873"/>
      <c r="C301" s="873"/>
      <c r="D301" s="873"/>
      <c r="E301" s="873"/>
      <c r="F301" s="873"/>
      <c r="G301" s="899"/>
      <c r="H301" s="900"/>
      <c r="I301" s="900"/>
      <c r="J301" s="873"/>
      <c r="K301" s="901"/>
      <c r="L301" s="902"/>
      <c r="M301" s="873"/>
      <c r="N301" s="873"/>
      <c r="O301" s="902"/>
      <c r="P301" s="873"/>
      <c r="Q301" s="873"/>
      <c r="R301" s="873"/>
      <c r="S301" s="873"/>
      <c r="T301" s="873"/>
      <c r="U301" s="873"/>
      <c r="V301" s="468"/>
      <c r="W301" s="468"/>
      <c r="X301" s="468"/>
      <c r="Y301" s="279"/>
      <c r="Z301" s="279"/>
      <c r="AA301" s="279"/>
      <c r="AB301" s="279"/>
      <c r="AC301" s="873"/>
      <c r="AD301" s="873"/>
      <c r="AE301" s="873"/>
      <c r="AF301" s="873"/>
      <c r="AG301" s="509"/>
      <c r="AH301" s="509"/>
      <c r="AI301" s="509"/>
      <c r="AJ301" s="509"/>
      <c r="AK301" s="509"/>
      <c r="AL301" s="509"/>
      <c r="AM301" s="509"/>
      <c r="AN301" s="509"/>
      <c r="AO301" s="509"/>
      <c r="AP301" s="509"/>
      <c r="AQ301" s="509"/>
      <c r="AR301" s="509"/>
      <c r="AS301" s="509"/>
      <c r="AT301" s="509"/>
      <c r="AU301" s="509"/>
      <c r="AV301" s="509"/>
      <c r="AW301" s="509"/>
      <c r="AX301" s="509"/>
      <c r="AY301" s="509"/>
      <c r="AZ301" s="509"/>
      <c r="BA301" s="509"/>
      <c r="BB301" s="509"/>
      <c r="BC301" s="509"/>
      <c r="BD301" s="509"/>
      <c r="BE301" s="509"/>
      <c r="BF301" s="509"/>
      <c r="BG301" s="509"/>
      <c r="BH301" s="509"/>
      <c r="BI301" s="509"/>
      <c r="BJ301" s="509"/>
      <c r="BK301" s="509"/>
    </row>
    <row r="302" ht="14.25" customHeight="1">
      <c r="A302" s="873"/>
      <c r="B302" s="873"/>
      <c r="C302" s="873"/>
      <c r="D302" s="873"/>
      <c r="E302" s="873"/>
      <c r="F302" s="873"/>
      <c r="G302" s="899"/>
      <c r="H302" s="900"/>
      <c r="I302" s="900"/>
      <c r="J302" s="873"/>
      <c r="K302" s="901"/>
      <c r="L302" s="902"/>
      <c r="M302" s="873"/>
      <c r="N302" s="873"/>
      <c r="O302" s="902"/>
      <c r="P302" s="873"/>
      <c r="Q302" s="873"/>
      <c r="R302" s="873"/>
      <c r="S302" s="873"/>
      <c r="T302" s="873"/>
      <c r="U302" s="873"/>
      <c r="V302" s="468"/>
      <c r="W302" s="468"/>
      <c r="X302" s="468"/>
      <c r="Y302" s="279"/>
      <c r="Z302" s="279"/>
      <c r="AA302" s="279"/>
      <c r="AB302" s="279"/>
      <c r="AC302" s="873"/>
      <c r="AD302" s="873"/>
      <c r="AE302" s="873"/>
      <c r="AF302" s="873"/>
      <c r="AG302" s="509"/>
      <c r="AH302" s="509"/>
      <c r="AI302" s="509"/>
      <c r="AJ302" s="509"/>
      <c r="AK302" s="509"/>
      <c r="AL302" s="509"/>
      <c r="AM302" s="509"/>
      <c r="AN302" s="509"/>
      <c r="AO302" s="509"/>
      <c r="AP302" s="509"/>
      <c r="AQ302" s="509"/>
      <c r="AR302" s="509"/>
      <c r="AS302" s="509"/>
      <c r="AT302" s="509"/>
      <c r="AU302" s="509"/>
      <c r="AV302" s="509"/>
      <c r="AW302" s="509"/>
      <c r="AX302" s="509"/>
      <c r="AY302" s="509"/>
      <c r="AZ302" s="509"/>
      <c r="BA302" s="509"/>
      <c r="BB302" s="509"/>
      <c r="BC302" s="509"/>
      <c r="BD302" s="509"/>
      <c r="BE302" s="509"/>
      <c r="BF302" s="509"/>
      <c r="BG302" s="509"/>
      <c r="BH302" s="509"/>
      <c r="BI302" s="509"/>
      <c r="BJ302" s="509"/>
      <c r="BK302" s="509"/>
    </row>
    <row r="303" ht="14.25" customHeight="1">
      <c r="A303" s="873"/>
      <c r="B303" s="873"/>
      <c r="C303" s="873"/>
      <c r="D303" s="873"/>
      <c r="E303" s="873"/>
      <c r="F303" s="873"/>
      <c r="G303" s="899"/>
      <c r="H303" s="900"/>
      <c r="I303" s="900"/>
      <c r="J303" s="873"/>
      <c r="K303" s="901"/>
      <c r="L303" s="902"/>
      <c r="M303" s="873"/>
      <c r="N303" s="873"/>
      <c r="O303" s="902"/>
      <c r="P303" s="873"/>
      <c r="Q303" s="873"/>
      <c r="R303" s="873"/>
      <c r="S303" s="873"/>
      <c r="T303" s="873"/>
      <c r="U303" s="873"/>
      <c r="V303" s="468"/>
      <c r="W303" s="468"/>
      <c r="X303" s="468"/>
      <c r="Y303" s="279"/>
      <c r="Z303" s="279"/>
      <c r="AA303" s="279"/>
      <c r="AB303" s="279"/>
      <c r="AC303" s="873"/>
      <c r="AD303" s="873"/>
      <c r="AE303" s="873"/>
      <c r="AF303" s="873"/>
      <c r="AG303" s="509"/>
      <c r="AH303" s="509"/>
      <c r="AI303" s="509"/>
      <c r="AJ303" s="509"/>
      <c r="AK303" s="509"/>
      <c r="AL303" s="509"/>
      <c r="AM303" s="509"/>
      <c r="AN303" s="509"/>
      <c r="AO303" s="509"/>
      <c r="AP303" s="509"/>
      <c r="AQ303" s="509"/>
      <c r="AR303" s="509"/>
      <c r="AS303" s="509"/>
      <c r="AT303" s="509"/>
      <c r="AU303" s="509"/>
      <c r="AV303" s="509"/>
      <c r="AW303" s="509"/>
      <c r="AX303" s="509"/>
      <c r="AY303" s="509"/>
      <c r="AZ303" s="509"/>
      <c r="BA303" s="509"/>
      <c r="BB303" s="509"/>
      <c r="BC303" s="509"/>
      <c r="BD303" s="509"/>
      <c r="BE303" s="509"/>
      <c r="BF303" s="509"/>
      <c r="BG303" s="509"/>
      <c r="BH303" s="509"/>
      <c r="BI303" s="509"/>
      <c r="BJ303" s="509"/>
      <c r="BK303" s="509"/>
    </row>
    <row r="304" ht="14.25" customHeight="1">
      <c r="A304" s="873"/>
      <c r="B304" s="873"/>
      <c r="C304" s="873"/>
      <c r="D304" s="873"/>
      <c r="E304" s="873"/>
      <c r="F304" s="873"/>
      <c r="G304" s="899"/>
      <c r="H304" s="900"/>
      <c r="I304" s="900"/>
      <c r="J304" s="873"/>
      <c r="K304" s="901"/>
      <c r="L304" s="902"/>
      <c r="M304" s="873"/>
      <c r="N304" s="873"/>
      <c r="O304" s="902"/>
      <c r="P304" s="873"/>
      <c r="Q304" s="873"/>
      <c r="R304" s="873"/>
      <c r="S304" s="873"/>
      <c r="T304" s="873"/>
      <c r="U304" s="873"/>
      <c r="V304" s="468"/>
      <c r="W304" s="468"/>
      <c r="X304" s="468"/>
      <c r="Y304" s="279"/>
      <c r="Z304" s="279"/>
      <c r="AA304" s="279"/>
      <c r="AB304" s="279"/>
      <c r="AC304" s="873"/>
      <c r="AD304" s="873"/>
      <c r="AE304" s="873"/>
      <c r="AF304" s="873"/>
      <c r="AG304" s="509"/>
      <c r="AH304" s="509"/>
      <c r="AI304" s="509"/>
      <c r="AJ304" s="509"/>
      <c r="AK304" s="509"/>
      <c r="AL304" s="509"/>
      <c r="AM304" s="509"/>
      <c r="AN304" s="509"/>
      <c r="AO304" s="509"/>
      <c r="AP304" s="509"/>
      <c r="AQ304" s="509"/>
      <c r="AR304" s="509"/>
      <c r="AS304" s="509"/>
      <c r="AT304" s="509"/>
      <c r="AU304" s="509"/>
      <c r="AV304" s="509"/>
      <c r="AW304" s="509"/>
      <c r="AX304" s="509"/>
      <c r="AY304" s="509"/>
      <c r="AZ304" s="509"/>
      <c r="BA304" s="509"/>
      <c r="BB304" s="509"/>
      <c r="BC304" s="509"/>
      <c r="BD304" s="509"/>
      <c r="BE304" s="509"/>
      <c r="BF304" s="509"/>
      <c r="BG304" s="509"/>
      <c r="BH304" s="509"/>
      <c r="BI304" s="509"/>
      <c r="BJ304" s="509"/>
      <c r="BK304" s="509"/>
    </row>
    <row r="305" ht="14.25" customHeight="1">
      <c r="A305" s="873"/>
      <c r="B305" s="873"/>
      <c r="C305" s="873"/>
      <c r="D305" s="873"/>
      <c r="E305" s="873"/>
      <c r="F305" s="873"/>
      <c r="G305" s="899"/>
      <c r="H305" s="900"/>
      <c r="I305" s="900"/>
      <c r="J305" s="873"/>
      <c r="K305" s="901"/>
      <c r="L305" s="902"/>
      <c r="M305" s="873"/>
      <c r="N305" s="873"/>
      <c r="O305" s="902"/>
      <c r="P305" s="873"/>
      <c r="Q305" s="873"/>
      <c r="R305" s="873"/>
      <c r="S305" s="873"/>
      <c r="T305" s="873"/>
      <c r="U305" s="873"/>
      <c r="V305" s="468"/>
      <c r="W305" s="468"/>
      <c r="X305" s="468"/>
      <c r="Y305" s="279"/>
      <c r="Z305" s="279"/>
      <c r="AA305" s="279"/>
      <c r="AB305" s="279"/>
      <c r="AC305" s="873"/>
      <c r="AD305" s="873"/>
      <c r="AE305" s="873"/>
      <c r="AF305" s="873"/>
      <c r="AG305" s="509"/>
      <c r="AH305" s="509"/>
      <c r="AI305" s="509"/>
      <c r="AJ305" s="509"/>
      <c r="AK305" s="509"/>
      <c r="AL305" s="509"/>
      <c r="AM305" s="509"/>
      <c r="AN305" s="509"/>
      <c r="AO305" s="509"/>
      <c r="AP305" s="509"/>
      <c r="AQ305" s="509"/>
      <c r="AR305" s="509"/>
      <c r="AS305" s="509"/>
      <c r="AT305" s="509"/>
      <c r="AU305" s="509"/>
      <c r="AV305" s="509"/>
      <c r="AW305" s="509"/>
      <c r="AX305" s="509"/>
      <c r="AY305" s="509"/>
      <c r="AZ305" s="509"/>
      <c r="BA305" s="509"/>
      <c r="BB305" s="509"/>
      <c r="BC305" s="509"/>
      <c r="BD305" s="509"/>
      <c r="BE305" s="509"/>
      <c r="BF305" s="509"/>
      <c r="BG305" s="509"/>
      <c r="BH305" s="509"/>
      <c r="BI305" s="509"/>
      <c r="BJ305" s="509"/>
      <c r="BK305" s="509"/>
    </row>
    <row r="306" ht="14.25" customHeight="1">
      <c r="A306" s="873"/>
      <c r="B306" s="873"/>
      <c r="C306" s="873"/>
      <c r="D306" s="873"/>
      <c r="E306" s="873"/>
      <c r="F306" s="873"/>
      <c r="G306" s="899"/>
      <c r="H306" s="900"/>
      <c r="I306" s="900"/>
      <c r="J306" s="873"/>
      <c r="K306" s="901"/>
      <c r="L306" s="902"/>
      <c r="M306" s="873"/>
      <c r="N306" s="873"/>
      <c r="O306" s="902"/>
      <c r="P306" s="873"/>
      <c r="Q306" s="873"/>
      <c r="R306" s="873"/>
      <c r="S306" s="873"/>
      <c r="T306" s="873"/>
      <c r="U306" s="873"/>
      <c r="V306" s="468"/>
      <c r="W306" s="468"/>
      <c r="X306" s="468"/>
      <c r="Y306" s="279"/>
      <c r="Z306" s="279"/>
      <c r="AA306" s="279"/>
      <c r="AB306" s="279"/>
      <c r="AC306" s="873"/>
      <c r="AD306" s="873"/>
      <c r="AE306" s="873"/>
      <c r="AF306" s="873"/>
      <c r="AG306" s="509"/>
      <c r="AH306" s="509"/>
      <c r="AI306" s="509"/>
      <c r="AJ306" s="509"/>
      <c r="AK306" s="509"/>
      <c r="AL306" s="509"/>
      <c r="AM306" s="509"/>
      <c r="AN306" s="509"/>
      <c r="AO306" s="509"/>
      <c r="AP306" s="509"/>
      <c r="AQ306" s="509"/>
      <c r="AR306" s="509"/>
      <c r="AS306" s="509"/>
      <c r="AT306" s="509"/>
      <c r="AU306" s="509"/>
      <c r="AV306" s="509"/>
      <c r="AW306" s="509"/>
      <c r="AX306" s="509"/>
      <c r="AY306" s="509"/>
      <c r="AZ306" s="509"/>
      <c r="BA306" s="509"/>
      <c r="BB306" s="509"/>
      <c r="BC306" s="509"/>
      <c r="BD306" s="509"/>
      <c r="BE306" s="509"/>
      <c r="BF306" s="509"/>
      <c r="BG306" s="509"/>
      <c r="BH306" s="509"/>
      <c r="BI306" s="509"/>
      <c r="BJ306" s="509"/>
      <c r="BK306" s="509"/>
    </row>
    <row r="307" ht="14.25" customHeight="1">
      <c r="A307" s="873"/>
      <c r="B307" s="873"/>
      <c r="C307" s="873"/>
      <c r="D307" s="873"/>
      <c r="E307" s="873"/>
      <c r="F307" s="873"/>
      <c r="G307" s="899"/>
      <c r="H307" s="900"/>
      <c r="I307" s="900"/>
      <c r="J307" s="873"/>
      <c r="K307" s="901"/>
      <c r="L307" s="902"/>
      <c r="M307" s="873"/>
      <c r="N307" s="873"/>
      <c r="O307" s="902"/>
      <c r="P307" s="873"/>
      <c r="Q307" s="873"/>
      <c r="R307" s="873"/>
      <c r="S307" s="873"/>
      <c r="T307" s="873"/>
      <c r="U307" s="873"/>
      <c r="V307" s="468"/>
      <c r="W307" s="468"/>
      <c r="X307" s="468"/>
      <c r="Y307" s="279"/>
      <c r="Z307" s="279"/>
      <c r="AA307" s="279"/>
      <c r="AB307" s="279"/>
      <c r="AC307" s="873"/>
      <c r="AD307" s="873"/>
      <c r="AE307" s="873"/>
      <c r="AF307" s="873"/>
      <c r="AG307" s="509"/>
      <c r="AH307" s="509"/>
      <c r="AI307" s="509"/>
      <c r="AJ307" s="509"/>
      <c r="AK307" s="509"/>
      <c r="AL307" s="509"/>
      <c r="AM307" s="509"/>
      <c r="AN307" s="509"/>
      <c r="AO307" s="509"/>
      <c r="AP307" s="509"/>
      <c r="AQ307" s="509"/>
      <c r="AR307" s="509"/>
      <c r="AS307" s="509"/>
      <c r="AT307" s="509"/>
      <c r="AU307" s="509"/>
      <c r="AV307" s="509"/>
      <c r="AW307" s="509"/>
      <c r="AX307" s="509"/>
      <c r="AY307" s="509"/>
      <c r="AZ307" s="509"/>
      <c r="BA307" s="509"/>
      <c r="BB307" s="509"/>
      <c r="BC307" s="509"/>
      <c r="BD307" s="509"/>
      <c r="BE307" s="509"/>
      <c r="BF307" s="509"/>
      <c r="BG307" s="509"/>
      <c r="BH307" s="509"/>
      <c r="BI307" s="509"/>
      <c r="BJ307" s="509"/>
      <c r="BK307" s="509"/>
    </row>
    <row r="308" ht="14.25" customHeight="1">
      <c r="A308" s="873"/>
      <c r="B308" s="873"/>
      <c r="C308" s="873"/>
      <c r="D308" s="873"/>
      <c r="E308" s="873"/>
      <c r="F308" s="873"/>
      <c r="G308" s="899"/>
      <c r="H308" s="900"/>
      <c r="I308" s="900"/>
      <c r="J308" s="873"/>
      <c r="K308" s="901"/>
      <c r="L308" s="902"/>
      <c r="M308" s="873"/>
      <c r="N308" s="873"/>
      <c r="O308" s="902"/>
      <c r="P308" s="873"/>
      <c r="Q308" s="873"/>
      <c r="R308" s="873"/>
      <c r="S308" s="873"/>
      <c r="T308" s="873"/>
      <c r="U308" s="873"/>
      <c r="V308" s="468"/>
      <c r="W308" s="468"/>
      <c r="X308" s="468"/>
      <c r="Y308" s="279"/>
      <c r="Z308" s="279"/>
      <c r="AA308" s="279"/>
      <c r="AB308" s="279"/>
      <c r="AC308" s="873"/>
      <c r="AD308" s="873"/>
      <c r="AE308" s="873"/>
      <c r="AF308" s="873"/>
      <c r="AG308" s="509"/>
      <c r="AH308" s="509"/>
      <c r="AI308" s="509"/>
      <c r="AJ308" s="509"/>
      <c r="AK308" s="509"/>
      <c r="AL308" s="509"/>
      <c r="AM308" s="509"/>
      <c r="AN308" s="509"/>
      <c r="AO308" s="509"/>
      <c r="AP308" s="509"/>
      <c r="AQ308" s="509"/>
      <c r="AR308" s="509"/>
      <c r="AS308" s="509"/>
      <c r="AT308" s="509"/>
      <c r="AU308" s="509"/>
      <c r="AV308" s="509"/>
      <c r="AW308" s="509"/>
      <c r="AX308" s="509"/>
      <c r="AY308" s="509"/>
      <c r="AZ308" s="509"/>
      <c r="BA308" s="509"/>
      <c r="BB308" s="509"/>
      <c r="BC308" s="509"/>
      <c r="BD308" s="509"/>
      <c r="BE308" s="509"/>
      <c r="BF308" s="509"/>
      <c r="BG308" s="509"/>
      <c r="BH308" s="509"/>
      <c r="BI308" s="509"/>
      <c r="BJ308" s="509"/>
      <c r="BK308" s="509"/>
    </row>
    <row r="309" ht="14.25" customHeight="1">
      <c r="A309" s="873"/>
      <c r="B309" s="873"/>
      <c r="C309" s="873"/>
      <c r="D309" s="873"/>
      <c r="E309" s="873"/>
      <c r="F309" s="873"/>
      <c r="G309" s="899"/>
      <c r="H309" s="900"/>
      <c r="I309" s="900"/>
      <c r="J309" s="873"/>
      <c r="K309" s="901"/>
      <c r="L309" s="902"/>
      <c r="M309" s="873"/>
      <c r="N309" s="873"/>
      <c r="O309" s="902"/>
      <c r="P309" s="873"/>
      <c r="Q309" s="873"/>
      <c r="R309" s="873"/>
      <c r="S309" s="873"/>
      <c r="T309" s="873"/>
      <c r="U309" s="873"/>
      <c r="V309" s="468"/>
      <c r="W309" s="468"/>
      <c r="X309" s="468"/>
      <c r="Y309" s="279"/>
      <c r="Z309" s="279"/>
      <c r="AA309" s="279"/>
      <c r="AB309" s="279"/>
      <c r="AC309" s="873"/>
      <c r="AD309" s="873"/>
      <c r="AE309" s="873"/>
      <c r="AF309" s="873"/>
      <c r="AG309" s="509"/>
      <c r="AH309" s="509"/>
      <c r="AI309" s="509"/>
      <c r="AJ309" s="509"/>
      <c r="AK309" s="509"/>
      <c r="AL309" s="509"/>
      <c r="AM309" s="509"/>
      <c r="AN309" s="509"/>
      <c r="AO309" s="509"/>
      <c r="AP309" s="509"/>
      <c r="AQ309" s="509"/>
      <c r="AR309" s="509"/>
      <c r="AS309" s="509"/>
      <c r="AT309" s="509"/>
      <c r="AU309" s="509"/>
      <c r="AV309" s="509"/>
      <c r="AW309" s="509"/>
      <c r="AX309" s="509"/>
      <c r="AY309" s="509"/>
      <c r="AZ309" s="509"/>
      <c r="BA309" s="509"/>
      <c r="BB309" s="509"/>
      <c r="BC309" s="509"/>
      <c r="BD309" s="509"/>
      <c r="BE309" s="509"/>
      <c r="BF309" s="509"/>
      <c r="BG309" s="509"/>
      <c r="BH309" s="509"/>
      <c r="BI309" s="509"/>
      <c r="BJ309" s="509"/>
      <c r="BK309" s="509"/>
    </row>
    <row r="310" ht="14.25" customHeight="1">
      <c r="A310" s="873"/>
      <c r="B310" s="873"/>
      <c r="C310" s="873"/>
      <c r="D310" s="873"/>
      <c r="E310" s="873"/>
      <c r="F310" s="873"/>
      <c r="G310" s="899"/>
      <c r="H310" s="900"/>
      <c r="I310" s="900"/>
      <c r="J310" s="873"/>
      <c r="K310" s="901"/>
      <c r="L310" s="902"/>
      <c r="M310" s="873"/>
      <c r="N310" s="873"/>
      <c r="O310" s="902"/>
      <c r="P310" s="873"/>
      <c r="Q310" s="873"/>
      <c r="R310" s="873"/>
      <c r="S310" s="873"/>
      <c r="T310" s="873"/>
      <c r="U310" s="873"/>
      <c r="V310" s="468"/>
      <c r="W310" s="468"/>
      <c r="X310" s="468"/>
      <c r="Y310" s="279"/>
      <c r="Z310" s="279"/>
      <c r="AA310" s="279"/>
      <c r="AB310" s="279"/>
      <c r="AC310" s="873"/>
      <c r="AD310" s="873"/>
      <c r="AE310" s="873"/>
      <c r="AF310" s="873"/>
      <c r="AG310" s="509"/>
      <c r="AH310" s="509"/>
      <c r="AI310" s="509"/>
      <c r="AJ310" s="509"/>
      <c r="AK310" s="509"/>
      <c r="AL310" s="509"/>
      <c r="AM310" s="509"/>
      <c r="AN310" s="509"/>
      <c r="AO310" s="509"/>
      <c r="AP310" s="509"/>
      <c r="AQ310" s="509"/>
      <c r="AR310" s="509"/>
      <c r="AS310" s="509"/>
      <c r="AT310" s="509"/>
      <c r="AU310" s="509"/>
      <c r="AV310" s="509"/>
      <c r="AW310" s="509"/>
      <c r="AX310" s="509"/>
      <c r="AY310" s="509"/>
      <c r="AZ310" s="509"/>
      <c r="BA310" s="509"/>
      <c r="BB310" s="509"/>
      <c r="BC310" s="509"/>
      <c r="BD310" s="509"/>
      <c r="BE310" s="509"/>
      <c r="BF310" s="509"/>
      <c r="BG310" s="509"/>
      <c r="BH310" s="509"/>
      <c r="BI310" s="509"/>
      <c r="BJ310" s="509"/>
      <c r="BK310" s="509"/>
    </row>
    <row r="311" ht="14.25" customHeight="1">
      <c r="A311" s="873"/>
      <c r="B311" s="873"/>
      <c r="C311" s="873"/>
      <c r="D311" s="873"/>
      <c r="E311" s="873"/>
      <c r="F311" s="873"/>
      <c r="G311" s="899"/>
      <c r="H311" s="900"/>
      <c r="I311" s="900"/>
      <c r="J311" s="873"/>
      <c r="K311" s="901"/>
      <c r="L311" s="902"/>
      <c r="M311" s="873"/>
      <c r="N311" s="873"/>
      <c r="O311" s="902"/>
      <c r="P311" s="873"/>
      <c r="Q311" s="873"/>
      <c r="R311" s="873"/>
      <c r="S311" s="873"/>
      <c r="T311" s="873"/>
      <c r="U311" s="873"/>
      <c r="V311" s="468"/>
      <c r="W311" s="468"/>
      <c r="X311" s="468"/>
      <c r="Y311" s="279"/>
      <c r="Z311" s="279"/>
      <c r="AA311" s="279"/>
      <c r="AB311" s="279"/>
      <c r="AC311" s="873"/>
      <c r="AD311" s="873"/>
      <c r="AE311" s="873"/>
      <c r="AF311" s="873"/>
      <c r="AG311" s="509"/>
      <c r="AH311" s="509"/>
      <c r="AI311" s="509"/>
      <c r="AJ311" s="509"/>
      <c r="AK311" s="509"/>
      <c r="AL311" s="509"/>
      <c r="AM311" s="509"/>
      <c r="AN311" s="509"/>
      <c r="AO311" s="509"/>
      <c r="AP311" s="509"/>
      <c r="AQ311" s="509"/>
      <c r="AR311" s="509"/>
      <c r="AS311" s="509"/>
      <c r="AT311" s="509"/>
      <c r="AU311" s="509"/>
      <c r="AV311" s="509"/>
      <c r="AW311" s="509"/>
      <c r="AX311" s="509"/>
      <c r="AY311" s="509"/>
      <c r="AZ311" s="509"/>
      <c r="BA311" s="509"/>
      <c r="BB311" s="509"/>
      <c r="BC311" s="509"/>
      <c r="BD311" s="509"/>
      <c r="BE311" s="509"/>
      <c r="BF311" s="509"/>
      <c r="BG311" s="509"/>
      <c r="BH311" s="509"/>
      <c r="BI311" s="509"/>
      <c r="BJ311" s="509"/>
      <c r="BK311" s="509"/>
    </row>
    <row r="312" ht="14.25" customHeight="1">
      <c r="A312" s="873"/>
      <c r="B312" s="873"/>
      <c r="C312" s="873"/>
      <c r="D312" s="873"/>
      <c r="E312" s="873"/>
      <c r="F312" s="873"/>
      <c r="G312" s="899"/>
      <c r="H312" s="900"/>
      <c r="I312" s="900"/>
      <c r="J312" s="873"/>
      <c r="K312" s="901"/>
      <c r="L312" s="902"/>
      <c r="M312" s="873"/>
      <c r="N312" s="873"/>
      <c r="O312" s="902"/>
      <c r="P312" s="873"/>
      <c r="Q312" s="873"/>
      <c r="R312" s="873"/>
      <c r="S312" s="873"/>
      <c r="T312" s="873"/>
      <c r="U312" s="873"/>
      <c r="V312" s="468"/>
      <c r="W312" s="468"/>
      <c r="X312" s="468"/>
      <c r="Y312" s="279"/>
      <c r="Z312" s="279"/>
      <c r="AA312" s="279"/>
      <c r="AB312" s="279"/>
      <c r="AC312" s="873"/>
      <c r="AD312" s="873"/>
      <c r="AE312" s="873"/>
      <c r="AF312" s="873"/>
      <c r="AG312" s="509"/>
      <c r="AH312" s="509"/>
      <c r="AI312" s="509"/>
      <c r="AJ312" s="509"/>
      <c r="AK312" s="509"/>
      <c r="AL312" s="509"/>
      <c r="AM312" s="509"/>
      <c r="AN312" s="509"/>
      <c r="AO312" s="509"/>
      <c r="AP312" s="509"/>
      <c r="AQ312" s="509"/>
      <c r="AR312" s="509"/>
      <c r="AS312" s="509"/>
      <c r="AT312" s="509"/>
      <c r="AU312" s="509"/>
      <c r="AV312" s="509"/>
      <c r="AW312" s="509"/>
      <c r="AX312" s="509"/>
      <c r="AY312" s="509"/>
      <c r="AZ312" s="509"/>
      <c r="BA312" s="509"/>
      <c r="BB312" s="509"/>
      <c r="BC312" s="509"/>
      <c r="BD312" s="509"/>
      <c r="BE312" s="509"/>
      <c r="BF312" s="509"/>
      <c r="BG312" s="509"/>
      <c r="BH312" s="509"/>
      <c r="BI312" s="509"/>
      <c r="BJ312" s="509"/>
      <c r="BK312" s="509"/>
    </row>
    <row r="313" ht="14.25" customHeight="1">
      <c r="A313" s="873"/>
      <c r="B313" s="873"/>
      <c r="C313" s="873"/>
      <c r="D313" s="873"/>
      <c r="E313" s="873"/>
      <c r="F313" s="873"/>
      <c r="G313" s="899"/>
      <c r="H313" s="900"/>
      <c r="I313" s="900"/>
      <c r="J313" s="873"/>
      <c r="K313" s="901"/>
      <c r="L313" s="902"/>
      <c r="M313" s="873"/>
      <c r="N313" s="873"/>
      <c r="O313" s="902"/>
      <c r="P313" s="873"/>
      <c r="Q313" s="873"/>
      <c r="R313" s="873"/>
      <c r="S313" s="873"/>
      <c r="T313" s="873"/>
      <c r="U313" s="873"/>
      <c r="V313" s="468"/>
      <c r="W313" s="468"/>
      <c r="X313" s="468"/>
      <c r="Y313" s="279"/>
      <c r="Z313" s="279"/>
      <c r="AA313" s="279"/>
      <c r="AB313" s="279"/>
      <c r="AC313" s="873"/>
      <c r="AD313" s="873"/>
      <c r="AE313" s="873"/>
      <c r="AF313" s="873"/>
      <c r="AG313" s="509"/>
      <c r="AH313" s="509"/>
      <c r="AI313" s="509"/>
      <c r="AJ313" s="509"/>
      <c r="AK313" s="509"/>
      <c r="AL313" s="509"/>
      <c r="AM313" s="509"/>
      <c r="AN313" s="509"/>
      <c r="AO313" s="509"/>
      <c r="AP313" s="509"/>
      <c r="AQ313" s="509"/>
      <c r="AR313" s="509"/>
      <c r="AS313" s="509"/>
      <c r="AT313" s="509"/>
      <c r="AU313" s="509"/>
      <c r="AV313" s="509"/>
      <c r="AW313" s="509"/>
      <c r="AX313" s="509"/>
      <c r="AY313" s="509"/>
      <c r="AZ313" s="509"/>
      <c r="BA313" s="509"/>
      <c r="BB313" s="509"/>
      <c r="BC313" s="509"/>
      <c r="BD313" s="509"/>
      <c r="BE313" s="509"/>
      <c r="BF313" s="509"/>
      <c r="BG313" s="509"/>
      <c r="BH313" s="509"/>
      <c r="BI313" s="509"/>
      <c r="BJ313" s="509"/>
      <c r="BK313" s="509"/>
    </row>
    <row r="314" ht="14.25" customHeight="1">
      <c r="A314" s="873"/>
      <c r="B314" s="873"/>
      <c r="C314" s="873"/>
      <c r="D314" s="873"/>
      <c r="E314" s="873"/>
      <c r="F314" s="873"/>
      <c r="G314" s="899"/>
      <c r="H314" s="900"/>
      <c r="I314" s="900"/>
      <c r="J314" s="873"/>
      <c r="K314" s="901"/>
      <c r="L314" s="902"/>
      <c r="M314" s="873"/>
      <c r="N314" s="873"/>
      <c r="O314" s="902"/>
      <c r="P314" s="873"/>
      <c r="Q314" s="873"/>
      <c r="R314" s="873"/>
      <c r="S314" s="873"/>
      <c r="T314" s="873"/>
      <c r="U314" s="873"/>
      <c r="V314" s="468"/>
      <c r="W314" s="468"/>
      <c r="X314" s="468"/>
      <c r="Y314" s="279"/>
      <c r="Z314" s="279"/>
      <c r="AA314" s="279"/>
      <c r="AB314" s="279"/>
      <c r="AC314" s="873"/>
      <c r="AD314" s="873"/>
      <c r="AE314" s="873"/>
      <c r="AF314" s="873"/>
      <c r="AG314" s="509"/>
      <c r="AH314" s="509"/>
      <c r="AI314" s="509"/>
      <c r="AJ314" s="509"/>
      <c r="AK314" s="509"/>
      <c r="AL314" s="509"/>
      <c r="AM314" s="509"/>
      <c r="AN314" s="509"/>
      <c r="AO314" s="509"/>
      <c r="AP314" s="509"/>
      <c r="AQ314" s="509"/>
      <c r="AR314" s="509"/>
      <c r="AS314" s="509"/>
      <c r="AT314" s="509"/>
      <c r="AU314" s="509"/>
      <c r="AV314" s="509"/>
      <c r="AW314" s="509"/>
      <c r="AX314" s="509"/>
      <c r="AY314" s="509"/>
      <c r="AZ314" s="509"/>
      <c r="BA314" s="509"/>
      <c r="BB314" s="509"/>
      <c r="BC314" s="509"/>
      <c r="BD314" s="509"/>
      <c r="BE314" s="509"/>
      <c r="BF314" s="509"/>
      <c r="BG314" s="509"/>
      <c r="BH314" s="509"/>
      <c r="BI314" s="509"/>
      <c r="BJ314" s="509"/>
      <c r="BK314" s="509"/>
    </row>
    <row r="315" ht="14.25" customHeight="1">
      <c r="A315" s="873"/>
      <c r="B315" s="873"/>
      <c r="C315" s="873"/>
      <c r="D315" s="873"/>
      <c r="E315" s="873"/>
      <c r="F315" s="873"/>
      <c r="G315" s="899"/>
      <c r="H315" s="900"/>
      <c r="I315" s="900"/>
      <c r="J315" s="873"/>
      <c r="K315" s="901"/>
      <c r="L315" s="902"/>
      <c r="M315" s="873"/>
      <c r="N315" s="873"/>
      <c r="O315" s="902"/>
      <c r="P315" s="873"/>
      <c r="Q315" s="873"/>
      <c r="R315" s="873"/>
      <c r="S315" s="873"/>
      <c r="T315" s="873"/>
      <c r="U315" s="873"/>
      <c r="V315" s="468"/>
      <c r="W315" s="468"/>
      <c r="X315" s="468"/>
      <c r="Y315" s="279"/>
      <c r="Z315" s="279"/>
      <c r="AA315" s="279"/>
      <c r="AB315" s="279"/>
      <c r="AC315" s="873"/>
      <c r="AD315" s="873"/>
      <c r="AE315" s="873"/>
      <c r="AF315" s="873"/>
      <c r="AG315" s="509"/>
      <c r="AH315" s="509"/>
      <c r="AI315" s="509"/>
      <c r="AJ315" s="509"/>
      <c r="AK315" s="509"/>
      <c r="AL315" s="509"/>
      <c r="AM315" s="509"/>
      <c r="AN315" s="509"/>
      <c r="AO315" s="509"/>
      <c r="AP315" s="509"/>
      <c r="AQ315" s="509"/>
      <c r="AR315" s="509"/>
      <c r="AS315" s="509"/>
      <c r="AT315" s="509"/>
      <c r="AU315" s="509"/>
      <c r="AV315" s="509"/>
      <c r="AW315" s="509"/>
      <c r="AX315" s="509"/>
      <c r="AY315" s="509"/>
      <c r="AZ315" s="509"/>
      <c r="BA315" s="509"/>
      <c r="BB315" s="509"/>
      <c r="BC315" s="509"/>
      <c r="BD315" s="509"/>
      <c r="BE315" s="509"/>
      <c r="BF315" s="509"/>
      <c r="BG315" s="509"/>
      <c r="BH315" s="509"/>
      <c r="BI315" s="509"/>
      <c r="BJ315" s="509"/>
      <c r="BK315" s="509"/>
    </row>
    <row r="316" ht="14.25" customHeight="1">
      <c r="A316" s="873"/>
      <c r="B316" s="873"/>
      <c r="C316" s="873"/>
      <c r="D316" s="873"/>
      <c r="E316" s="873"/>
      <c r="F316" s="873"/>
      <c r="G316" s="899"/>
      <c r="H316" s="900"/>
      <c r="I316" s="900"/>
      <c r="J316" s="873"/>
      <c r="K316" s="901"/>
      <c r="L316" s="902"/>
      <c r="M316" s="873"/>
      <c r="N316" s="873"/>
      <c r="O316" s="902"/>
      <c r="P316" s="873"/>
      <c r="Q316" s="873"/>
      <c r="R316" s="873"/>
      <c r="S316" s="873"/>
      <c r="T316" s="873"/>
      <c r="U316" s="873"/>
      <c r="V316" s="468"/>
      <c r="W316" s="468"/>
      <c r="X316" s="468"/>
      <c r="Y316" s="279"/>
      <c r="Z316" s="279"/>
      <c r="AA316" s="279"/>
      <c r="AB316" s="279"/>
      <c r="AC316" s="873"/>
      <c r="AD316" s="873"/>
      <c r="AE316" s="873"/>
      <c r="AF316" s="873"/>
      <c r="AG316" s="509"/>
      <c r="AH316" s="509"/>
      <c r="AI316" s="509"/>
      <c r="AJ316" s="509"/>
      <c r="AK316" s="509"/>
      <c r="AL316" s="509"/>
      <c r="AM316" s="509"/>
      <c r="AN316" s="509"/>
      <c r="AO316" s="509"/>
      <c r="AP316" s="509"/>
      <c r="AQ316" s="509"/>
      <c r="AR316" s="509"/>
      <c r="AS316" s="509"/>
      <c r="AT316" s="509"/>
      <c r="AU316" s="509"/>
      <c r="AV316" s="509"/>
      <c r="AW316" s="509"/>
      <c r="AX316" s="509"/>
      <c r="AY316" s="509"/>
      <c r="AZ316" s="509"/>
      <c r="BA316" s="509"/>
      <c r="BB316" s="509"/>
      <c r="BC316" s="509"/>
      <c r="BD316" s="509"/>
      <c r="BE316" s="509"/>
      <c r="BF316" s="509"/>
      <c r="BG316" s="509"/>
      <c r="BH316" s="509"/>
      <c r="BI316" s="509"/>
      <c r="BJ316" s="509"/>
      <c r="BK316" s="509"/>
    </row>
    <row r="317" ht="14.25" customHeight="1">
      <c r="A317" s="873"/>
      <c r="B317" s="873"/>
      <c r="C317" s="873"/>
      <c r="D317" s="873"/>
      <c r="E317" s="873"/>
      <c r="F317" s="873"/>
      <c r="G317" s="899"/>
      <c r="H317" s="900"/>
      <c r="I317" s="900"/>
      <c r="J317" s="873"/>
      <c r="K317" s="901"/>
      <c r="L317" s="902"/>
      <c r="M317" s="873"/>
      <c r="N317" s="873"/>
      <c r="O317" s="902"/>
      <c r="P317" s="873"/>
      <c r="Q317" s="873"/>
      <c r="R317" s="873"/>
      <c r="S317" s="873"/>
      <c r="T317" s="873"/>
      <c r="U317" s="873"/>
      <c r="V317" s="468"/>
      <c r="W317" s="468"/>
      <c r="X317" s="468"/>
      <c r="Y317" s="279"/>
      <c r="Z317" s="279"/>
      <c r="AA317" s="279"/>
      <c r="AB317" s="279"/>
      <c r="AC317" s="873"/>
      <c r="AD317" s="873"/>
      <c r="AE317" s="873"/>
      <c r="AF317" s="873"/>
      <c r="AG317" s="509"/>
      <c r="AH317" s="509"/>
      <c r="AI317" s="509"/>
      <c r="AJ317" s="509"/>
      <c r="AK317" s="509"/>
      <c r="AL317" s="509"/>
      <c r="AM317" s="509"/>
      <c r="AN317" s="509"/>
      <c r="AO317" s="509"/>
      <c r="AP317" s="509"/>
      <c r="AQ317" s="509"/>
      <c r="AR317" s="509"/>
      <c r="AS317" s="509"/>
      <c r="AT317" s="509"/>
      <c r="AU317" s="509"/>
      <c r="AV317" s="509"/>
      <c r="AW317" s="509"/>
      <c r="AX317" s="509"/>
      <c r="AY317" s="509"/>
      <c r="AZ317" s="509"/>
      <c r="BA317" s="509"/>
      <c r="BB317" s="509"/>
      <c r="BC317" s="509"/>
      <c r="BD317" s="509"/>
      <c r="BE317" s="509"/>
      <c r="BF317" s="509"/>
      <c r="BG317" s="509"/>
      <c r="BH317" s="509"/>
      <c r="BI317" s="509"/>
      <c r="BJ317" s="509"/>
      <c r="BK317" s="509"/>
    </row>
    <row r="318" ht="14.25" customHeight="1">
      <c r="A318" s="873"/>
      <c r="B318" s="873"/>
      <c r="C318" s="873"/>
      <c r="D318" s="873"/>
      <c r="E318" s="873"/>
      <c r="F318" s="873"/>
      <c r="G318" s="899"/>
      <c r="H318" s="900"/>
      <c r="I318" s="900"/>
      <c r="J318" s="873"/>
      <c r="K318" s="901"/>
      <c r="L318" s="902"/>
      <c r="M318" s="873"/>
      <c r="N318" s="873"/>
      <c r="O318" s="902"/>
      <c r="P318" s="873"/>
      <c r="Q318" s="873"/>
      <c r="R318" s="873"/>
      <c r="S318" s="873"/>
      <c r="T318" s="873"/>
      <c r="U318" s="873"/>
      <c r="V318" s="468"/>
      <c r="W318" s="468"/>
      <c r="X318" s="468"/>
      <c r="Y318" s="279"/>
      <c r="Z318" s="279"/>
      <c r="AA318" s="279"/>
      <c r="AB318" s="279"/>
      <c r="AC318" s="873"/>
      <c r="AD318" s="873"/>
      <c r="AE318" s="873"/>
      <c r="AF318" s="873"/>
      <c r="AG318" s="509"/>
      <c r="AH318" s="509"/>
      <c r="AI318" s="509"/>
      <c r="AJ318" s="509"/>
      <c r="AK318" s="509"/>
      <c r="AL318" s="509"/>
      <c r="AM318" s="509"/>
      <c r="AN318" s="509"/>
      <c r="AO318" s="509"/>
      <c r="AP318" s="509"/>
      <c r="AQ318" s="509"/>
      <c r="AR318" s="509"/>
      <c r="AS318" s="509"/>
      <c r="AT318" s="509"/>
      <c r="AU318" s="509"/>
      <c r="AV318" s="509"/>
      <c r="AW318" s="509"/>
      <c r="AX318" s="509"/>
      <c r="AY318" s="509"/>
      <c r="AZ318" s="509"/>
      <c r="BA318" s="509"/>
      <c r="BB318" s="509"/>
      <c r="BC318" s="509"/>
      <c r="BD318" s="509"/>
      <c r="BE318" s="509"/>
      <c r="BF318" s="509"/>
      <c r="BG318" s="509"/>
      <c r="BH318" s="509"/>
      <c r="BI318" s="509"/>
      <c r="BJ318" s="509"/>
      <c r="BK318" s="509"/>
    </row>
    <row r="319" ht="14.25" customHeight="1">
      <c r="A319" s="873"/>
      <c r="B319" s="873"/>
      <c r="C319" s="873"/>
      <c r="D319" s="873"/>
      <c r="E319" s="873"/>
      <c r="F319" s="873"/>
      <c r="G319" s="899"/>
      <c r="H319" s="900"/>
      <c r="I319" s="900"/>
      <c r="J319" s="873"/>
      <c r="K319" s="901"/>
      <c r="L319" s="902"/>
      <c r="M319" s="873"/>
      <c r="N319" s="873"/>
      <c r="O319" s="902"/>
      <c r="P319" s="873"/>
      <c r="Q319" s="873"/>
      <c r="R319" s="873"/>
      <c r="S319" s="873"/>
      <c r="T319" s="873"/>
      <c r="U319" s="873"/>
      <c r="V319" s="468"/>
      <c r="W319" s="468"/>
      <c r="X319" s="468"/>
      <c r="Y319" s="279"/>
      <c r="Z319" s="279"/>
      <c r="AA319" s="279"/>
      <c r="AB319" s="279"/>
      <c r="AC319" s="873"/>
      <c r="AD319" s="873"/>
      <c r="AE319" s="873"/>
      <c r="AF319" s="873"/>
      <c r="AG319" s="509"/>
      <c r="AH319" s="509"/>
      <c r="AI319" s="509"/>
      <c r="AJ319" s="509"/>
      <c r="AK319" s="509"/>
      <c r="AL319" s="509"/>
      <c r="AM319" s="509"/>
      <c r="AN319" s="509"/>
      <c r="AO319" s="509"/>
      <c r="AP319" s="509"/>
      <c r="AQ319" s="509"/>
      <c r="AR319" s="509"/>
      <c r="AS319" s="509"/>
      <c r="AT319" s="509"/>
      <c r="AU319" s="509"/>
      <c r="AV319" s="509"/>
      <c r="AW319" s="509"/>
      <c r="AX319" s="509"/>
      <c r="AY319" s="509"/>
      <c r="AZ319" s="509"/>
      <c r="BA319" s="509"/>
      <c r="BB319" s="509"/>
      <c r="BC319" s="509"/>
      <c r="BD319" s="509"/>
      <c r="BE319" s="509"/>
      <c r="BF319" s="509"/>
      <c r="BG319" s="509"/>
      <c r="BH319" s="509"/>
      <c r="BI319" s="509"/>
      <c r="BJ319" s="509"/>
      <c r="BK319" s="509"/>
    </row>
    <row r="320" ht="14.25" customHeight="1">
      <c r="A320" s="873"/>
      <c r="B320" s="873"/>
      <c r="C320" s="873"/>
      <c r="D320" s="873"/>
      <c r="E320" s="873"/>
      <c r="F320" s="873"/>
      <c r="G320" s="899"/>
      <c r="H320" s="900"/>
      <c r="I320" s="900"/>
      <c r="J320" s="873"/>
      <c r="K320" s="901"/>
      <c r="L320" s="902"/>
      <c r="M320" s="873"/>
      <c r="N320" s="873"/>
      <c r="O320" s="902"/>
      <c r="P320" s="873"/>
      <c r="Q320" s="873"/>
      <c r="R320" s="873"/>
      <c r="S320" s="873"/>
      <c r="T320" s="873"/>
      <c r="U320" s="873"/>
      <c r="V320" s="468"/>
      <c r="W320" s="468"/>
      <c r="X320" s="468"/>
      <c r="Y320" s="279"/>
      <c r="Z320" s="279"/>
      <c r="AA320" s="279"/>
      <c r="AB320" s="279"/>
      <c r="AC320" s="873"/>
      <c r="AD320" s="873"/>
      <c r="AE320" s="873"/>
      <c r="AF320" s="873"/>
      <c r="AG320" s="509"/>
      <c r="AH320" s="509"/>
      <c r="AI320" s="509"/>
      <c r="AJ320" s="509"/>
      <c r="AK320" s="509"/>
      <c r="AL320" s="509"/>
      <c r="AM320" s="509"/>
      <c r="AN320" s="509"/>
      <c r="AO320" s="509"/>
      <c r="AP320" s="509"/>
      <c r="AQ320" s="509"/>
      <c r="AR320" s="509"/>
      <c r="AS320" s="509"/>
      <c r="AT320" s="509"/>
      <c r="AU320" s="509"/>
      <c r="AV320" s="509"/>
      <c r="AW320" s="509"/>
      <c r="AX320" s="509"/>
      <c r="AY320" s="509"/>
      <c r="AZ320" s="509"/>
      <c r="BA320" s="509"/>
      <c r="BB320" s="509"/>
      <c r="BC320" s="509"/>
      <c r="BD320" s="509"/>
      <c r="BE320" s="509"/>
      <c r="BF320" s="509"/>
      <c r="BG320" s="509"/>
      <c r="BH320" s="509"/>
      <c r="BI320" s="509"/>
      <c r="BJ320" s="509"/>
      <c r="BK320" s="509"/>
    </row>
    <row r="321" ht="14.25" customHeight="1">
      <c r="A321" s="873"/>
      <c r="B321" s="873"/>
      <c r="C321" s="873"/>
      <c r="D321" s="873"/>
      <c r="E321" s="873"/>
      <c r="F321" s="873"/>
      <c r="G321" s="899"/>
      <c r="H321" s="900"/>
      <c r="I321" s="900"/>
      <c r="J321" s="873"/>
      <c r="K321" s="901"/>
      <c r="L321" s="902"/>
      <c r="M321" s="873"/>
      <c r="N321" s="873"/>
      <c r="O321" s="902"/>
      <c r="P321" s="873"/>
      <c r="Q321" s="873"/>
      <c r="R321" s="873"/>
      <c r="S321" s="873"/>
      <c r="T321" s="873"/>
      <c r="U321" s="873"/>
      <c r="V321" s="468"/>
      <c r="W321" s="468"/>
      <c r="X321" s="468"/>
      <c r="Y321" s="279"/>
      <c r="Z321" s="279"/>
      <c r="AA321" s="279"/>
      <c r="AB321" s="279"/>
      <c r="AC321" s="873"/>
      <c r="AD321" s="873"/>
      <c r="AE321" s="873"/>
      <c r="AF321" s="873"/>
      <c r="AG321" s="509"/>
      <c r="AH321" s="509"/>
      <c r="AI321" s="509"/>
      <c r="AJ321" s="509"/>
      <c r="AK321" s="509"/>
      <c r="AL321" s="509"/>
      <c r="AM321" s="509"/>
      <c r="AN321" s="509"/>
      <c r="AO321" s="509"/>
      <c r="AP321" s="509"/>
      <c r="AQ321" s="509"/>
      <c r="AR321" s="509"/>
      <c r="AS321" s="509"/>
      <c r="AT321" s="509"/>
      <c r="AU321" s="509"/>
      <c r="AV321" s="509"/>
      <c r="AW321" s="509"/>
      <c r="AX321" s="509"/>
      <c r="AY321" s="509"/>
      <c r="AZ321" s="509"/>
      <c r="BA321" s="509"/>
      <c r="BB321" s="509"/>
      <c r="BC321" s="509"/>
      <c r="BD321" s="509"/>
      <c r="BE321" s="509"/>
      <c r="BF321" s="509"/>
      <c r="BG321" s="509"/>
      <c r="BH321" s="509"/>
      <c r="BI321" s="509"/>
      <c r="BJ321" s="509"/>
      <c r="BK321" s="509"/>
    </row>
    <row r="322" ht="14.25" customHeight="1">
      <c r="A322" s="873"/>
      <c r="B322" s="873"/>
      <c r="C322" s="873"/>
      <c r="D322" s="873"/>
      <c r="E322" s="873"/>
      <c r="F322" s="873"/>
      <c r="G322" s="899"/>
      <c r="H322" s="900"/>
      <c r="I322" s="900"/>
      <c r="J322" s="873"/>
      <c r="K322" s="901"/>
      <c r="L322" s="902"/>
      <c r="M322" s="873"/>
      <c r="N322" s="873"/>
      <c r="O322" s="902"/>
      <c r="P322" s="873"/>
      <c r="Q322" s="873"/>
      <c r="R322" s="873"/>
      <c r="S322" s="873"/>
      <c r="T322" s="873"/>
      <c r="U322" s="873"/>
      <c r="V322" s="468"/>
      <c r="W322" s="468"/>
      <c r="X322" s="468"/>
      <c r="Y322" s="279"/>
      <c r="Z322" s="279"/>
      <c r="AA322" s="279"/>
      <c r="AB322" s="279"/>
      <c r="AC322" s="873"/>
      <c r="AD322" s="873"/>
      <c r="AE322" s="873"/>
      <c r="AF322" s="873"/>
      <c r="AG322" s="509"/>
      <c r="AH322" s="509"/>
      <c r="AI322" s="509"/>
      <c r="AJ322" s="509"/>
      <c r="AK322" s="509"/>
      <c r="AL322" s="509"/>
      <c r="AM322" s="509"/>
      <c r="AN322" s="509"/>
      <c r="AO322" s="509"/>
      <c r="AP322" s="509"/>
      <c r="AQ322" s="509"/>
      <c r="AR322" s="509"/>
      <c r="AS322" s="509"/>
      <c r="AT322" s="509"/>
      <c r="AU322" s="509"/>
      <c r="AV322" s="509"/>
      <c r="AW322" s="509"/>
      <c r="AX322" s="509"/>
      <c r="AY322" s="509"/>
      <c r="AZ322" s="509"/>
      <c r="BA322" s="509"/>
      <c r="BB322" s="509"/>
      <c r="BC322" s="509"/>
      <c r="BD322" s="509"/>
      <c r="BE322" s="509"/>
      <c r="BF322" s="509"/>
      <c r="BG322" s="509"/>
      <c r="BH322" s="509"/>
      <c r="BI322" s="509"/>
      <c r="BJ322" s="509"/>
      <c r="BK322" s="509"/>
    </row>
    <row r="323" ht="14.25" customHeight="1">
      <c r="A323" s="873"/>
      <c r="B323" s="873"/>
      <c r="C323" s="873"/>
      <c r="D323" s="873"/>
      <c r="E323" s="873"/>
      <c r="F323" s="873"/>
      <c r="G323" s="899"/>
      <c r="H323" s="900"/>
      <c r="I323" s="900"/>
      <c r="J323" s="873"/>
      <c r="K323" s="901"/>
      <c r="L323" s="902"/>
      <c r="M323" s="873"/>
      <c r="N323" s="873"/>
      <c r="O323" s="902"/>
      <c r="P323" s="873"/>
      <c r="Q323" s="873"/>
      <c r="R323" s="873"/>
      <c r="S323" s="873"/>
      <c r="T323" s="873"/>
      <c r="U323" s="873"/>
      <c r="V323" s="468"/>
      <c r="W323" s="468"/>
      <c r="X323" s="468"/>
      <c r="Y323" s="279"/>
      <c r="Z323" s="279"/>
      <c r="AA323" s="279"/>
      <c r="AB323" s="279"/>
      <c r="AC323" s="873"/>
      <c r="AD323" s="873"/>
      <c r="AE323" s="873"/>
      <c r="AF323" s="873"/>
      <c r="AG323" s="509"/>
      <c r="AH323" s="509"/>
      <c r="AI323" s="509"/>
      <c r="AJ323" s="509"/>
      <c r="AK323" s="509"/>
      <c r="AL323" s="509"/>
      <c r="AM323" s="509"/>
      <c r="AN323" s="509"/>
      <c r="AO323" s="509"/>
      <c r="AP323" s="509"/>
      <c r="AQ323" s="509"/>
      <c r="AR323" s="509"/>
      <c r="AS323" s="509"/>
      <c r="AT323" s="509"/>
      <c r="AU323" s="509"/>
      <c r="AV323" s="509"/>
      <c r="AW323" s="509"/>
      <c r="AX323" s="509"/>
      <c r="AY323" s="509"/>
      <c r="AZ323" s="509"/>
      <c r="BA323" s="509"/>
      <c r="BB323" s="509"/>
      <c r="BC323" s="509"/>
      <c r="BD323" s="509"/>
      <c r="BE323" s="509"/>
      <c r="BF323" s="509"/>
      <c r="BG323" s="509"/>
      <c r="BH323" s="509"/>
      <c r="BI323" s="509"/>
      <c r="BJ323" s="509"/>
      <c r="BK323" s="509"/>
    </row>
    <row r="324" ht="14.25" customHeight="1">
      <c r="A324" s="873"/>
      <c r="B324" s="873"/>
      <c r="C324" s="873"/>
      <c r="D324" s="873"/>
      <c r="E324" s="873"/>
      <c r="F324" s="873"/>
      <c r="G324" s="899"/>
      <c r="H324" s="900"/>
      <c r="I324" s="900"/>
      <c r="J324" s="873"/>
      <c r="K324" s="901"/>
      <c r="L324" s="902"/>
      <c r="M324" s="873"/>
      <c r="N324" s="873"/>
      <c r="O324" s="902"/>
      <c r="P324" s="873"/>
      <c r="Q324" s="873"/>
      <c r="R324" s="873"/>
      <c r="S324" s="873"/>
      <c r="T324" s="873"/>
      <c r="U324" s="873"/>
      <c r="V324" s="468"/>
      <c r="W324" s="468"/>
      <c r="X324" s="468"/>
      <c r="Y324" s="279"/>
      <c r="Z324" s="279"/>
      <c r="AA324" s="279"/>
      <c r="AB324" s="279"/>
      <c r="AC324" s="873"/>
      <c r="AD324" s="873"/>
      <c r="AE324" s="873"/>
      <c r="AF324" s="873"/>
      <c r="AG324" s="509"/>
      <c r="AH324" s="509"/>
      <c r="AI324" s="509"/>
      <c r="AJ324" s="509"/>
      <c r="AK324" s="509"/>
      <c r="AL324" s="509"/>
      <c r="AM324" s="509"/>
      <c r="AN324" s="509"/>
      <c r="AO324" s="509"/>
      <c r="AP324" s="509"/>
      <c r="AQ324" s="509"/>
      <c r="AR324" s="509"/>
      <c r="AS324" s="509"/>
      <c r="AT324" s="509"/>
      <c r="AU324" s="509"/>
      <c r="AV324" s="509"/>
      <c r="AW324" s="509"/>
      <c r="AX324" s="509"/>
      <c r="AY324" s="509"/>
      <c r="AZ324" s="509"/>
      <c r="BA324" s="509"/>
      <c r="BB324" s="509"/>
      <c r="BC324" s="509"/>
      <c r="BD324" s="509"/>
      <c r="BE324" s="509"/>
      <c r="BF324" s="509"/>
      <c r="BG324" s="509"/>
      <c r="BH324" s="509"/>
      <c r="BI324" s="509"/>
      <c r="BJ324" s="509"/>
      <c r="BK324" s="509"/>
    </row>
    <row r="325" ht="14.25" customHeight="1">
      <c r="A325" s="873"/>
      <c r="B325" s="873"/>
      <c r="C325" s="873"/>
      <c r="D325" s="873"/>
      <c r="E325" s="873"/>
      <c r="F325" s="873"/>
      <c r="G325" s="899"/>
      <c r="H325" s="900"/>
      <c r="I325" s="900"/>
      <c r="J325" s="873"/>
      <c r="K325" s="901"/>
      <c r="L325" s="902"/>
      <c r="M325" s="873"/>
      <c r="N325" s="873"/>
      <c r="O325" s="902"/>
      <c r="P325" s="873"/>
      <c r="Q325" s="873"/>
      <c r="R325" s="873"/>
      <c r="S325" s="873"/>
      <c r="T325" s="873"/>
      <c r="U325" s="873"/>
      <c r="V325" s="468"/>
      <c r="W325" s="468"/>
      <c r="X325" s="468"/>
      <c r="Y325" s="279"/>
      <c r="Z325" s="279"/>
      <c r="AA325" s="279"/>
      <c r="AB325" s="279"/>
      <c r="AC325" s="873"/>
      <c r="AD325" s="873"/>
      <c r="AE325" s="873"/>
      <c r="AF325" s="873"/>
      <c r="AG325" s="509"/>
      <c r="AH325" s="509"/>
      <c r="AI325" s="509"/>
      <c r="AJ325" s="509"/>
      <c r="AK325" s="509"/>
      <c r="AL325" s="509"/>
      <c r="AM325" s="509"/>
      <c r="AN325" s="509"/>
      <c r="AO325" s="509"/>
      <c r="AP325" s="509"/>
      <c r="AQ325" s="509"/>
      <c r="AR325" s="509"/>
      <c r="AS325" s="509"/>
      <c r="AT325" s="509"/>
      <c r="AU325" s="509"/>
      <c r="AV325" s="509"/>
      <c r="AW325" s="509"/>
      <c r="AX325" s="509"/>
      <c r="AY325" s="509"/>
      <c r="AZ325" s="509"/>
      <c r="BA325" s="509"/>
      <c r="BB325" s="509"/>
      <c r="BC325" s="509"/>
      <c r="BD325" s="509"/>
      <c r="BE325" s="509"/>
      <c r="BF325" s="509"/>
      <c r="BG325" s="509"/>
      <c r="BH325" s="509"/>
      <c r="BI325" s="509"/>
      <c r="BJ325" s="509"/>
      <c r="BK325" s="509"/>
    </row>
    <row r="326" ht="14.25" customHeight="1">
      <c r="A326" s="873"/>
      <c r="B326" s="873"/>
      <c r="C326" s="873"/>
      <c r="D326" s="873"/>
      <c r="E326" s="873"/>
      <c r="F326" s="873"/>
      <c r="G326" s="899"/>
      <c r="H326" s="900"/>
      <c r="I326" s="900"/>
      <c r="J326" s="873"/>
      <c r="K326" s="901"/>
      <c r="L326" s="902"/>
      <c r="M326" s="873"/>
      <c r="N326" s="873"/>
      <c r="O326" s="902"/>
      <c r="P326" s="873"/>
      <c r="Q326" s="873"/>
      <c r="R326" s="873"/>
      <c r="S326" s="873"/>
      <c r="T326" s="873"/>
      <c r="U326" s="873"/>
      <c r="V326" s="468"/>
      <c r="W326" s="468"/>
      <c r="X326" s="468"/>
      <c r="Y326" s="279"/>
      <c r="Z326" s="279"/>
      <c r="AA326" s="279"/>
      <c r="AB326" s="279"/>
      <c r="AC326" s="873"/>
      <c r="AD326" s="873"/>
      <c r="AE326" s="873"/>
      <c r="AF326" s="873"/>
      <c r="AG326" s="509"/>
      <c r="AH326" s="509"/>
      <c r="AI326" s="509"/>
      <c r="AJ326" s="509"/>
      <c r="AK326" s="509"/>
      <c r="AL326" s="509"/>
      <c r="AM326" s="509"/>
      <c r="AN326" s="509"/>
      <c r="AO326" s="509"/>
      <c r="AP326" s="509"/>
      <c r="AQ326" s="509"/>
      <c r="AR326" s="509"/>
      <c r="AS326" s="509"/>
      <c r="AT326" s="509"/>
      <c r="AU326" s="509"/>
      <c r="AV326" s="509"/>
      <c r="AW326" s="509"/>
      <c r="AX326" s="509"/>
      <c r="AY326" s="509"/>
      <c r="AZ326" s="509"/>
      <c r="BA326" s="509"/>
      <c r="BB326" s="509"/>
      <c r="BC326" s="509"/>
      <c r="BD326" s="509"/>
      <c r="BE326" s="509"/>
      <c r="BF326" s="509"/>
      <c r="BG326" s="509"/>
      <c r="BH326" s="509"/>
      <c r="BI326" s="509"/>
      <c r="BJ326" s="509"/>
      <c r="BK326" s="509"/>
    </row>
    <row r="327" ht="14.25" customHeight="1">
      <c r="A327" s="873"/>
      <c r="B327" s="873"/>
      <c r="C327" s="873"/>
      <c r="D327" s="873"/>
      <c r="E327" s="873"/>
      <c r="F327" s="873"/>
      <c r="G327" s="899"/>
      <c r="H327" s="900"/>
      <c r="I327" s="900"/>
      <c r="J327" s="873"/>
      <c r="K327" s="901"/>
      <c r="L327" s="902"/>
      <c r="M327" s="873"/>
      <c r="N327" s="873"/>
      <c r="O327" s="902"/>
      <c r="P327" s="873"/>
      <c r="Q327" s="873"/>
      <c r="R327" s="873"/>
      <c r="S327" s="873"/>
      <c r="T327" s="873"/>
      <c r="U327" s="873"/>
      <c r="V327" s="468"/>
      <c r="W327" s="468"/>
      <c r="X327" s="468"/>
      <c r="Y327" s="279"/>
      <c r="Z327" s="279"/>
      <c r="AA327" s="279"/>
      <c r="AB327" s="279"/>
      <c r="AC327" s="873"/>
      <c r="AD327" s="873"/>
      <c r="AE327" s="873"/>
      <c r="AF327" s="873"/>
      <c r="AG327" s="509"/>
      <c r="AH327" s="509"/>
      <c r="AI327" s="509"/>
      <c r="AJ327" s="509"/>
      <c r="AK327" s="509"/>
      <c r="AL327" s="509"/>
      <c r="AM327" s="509"/>
      <c r="AN327" s="509"/>
      <c r="AO327" s="509"/>
      <c r="AP327" s="509"/>
      <c r="AQ327" s="509"/>
      <c r="AR327" s="509"/>
      <c r="AS327" s="509"/>
      <c r="AT327" s="509"/>
      <c r="AU327" s="509"/>
      <c r="AV327" s="509"/>
      <c r="AW327" s="509"/>
      <c r="AX327" s="509"/>
      <c r="AY327" s="509"/>
      <c r="AZ327" s="509"/>
      <c r="BA327" s="509"/>
      <c r="BB327" s="509"/>
      <c r="BC327" s="509"/>
      <c r="BD327" s="509"/>
      <c r="BE327" s="509"/>
      <c r="BF327" s="509"/>
      <c r="BG327" s="509"/>
      <c r="BH327" s="509"/>
      <c r="BI327" s="509"/>
      <c r="BJ327" s="509"/>
      <c r="BK327" s="509"/>
    </row>
    <row r="328" ht="14.25" customHeight="1">
      <c r="A328" s="873"/>
      <c r="B328" s="873"/>
      <c r="C328" s="873"/>
      <c r="D328" s="873"/>
      <c r="E328" s="873"/>
      <c r="F328" s="873"/>
      <c r="G328" s="899"/>
      <c r="H328" s="900"/>
      <c r="I328" s="900"/>
      <c r="J328" s="873"/>
      <c r="K328" s="901"/>
      <c r="L328" s="902"/>
      <c r="M328" s="873"/>
      <c r="N328" s="873"/>
      <c r="O328" s="902"/>
      <c r="P328" s="873"/>
      <c r="Q328" s="873"/>
      <c r="R328" s="873"/>
      <c r="S328" s="873"/>
      <c r="T328" s="873"/>
      <c r="U328" s="873"/>
      <c r="V328" s="468"/>
      <c r="W328" s="468"/>
      <c r="X328" s="468"/>
      <c r="Y328" s="279"/>
      <c r="Z328" s="279"/>
      <c r="AA328" s="279"/>
      <c r="AB328" s="279"/>
      <c r="AC328" s="873"/>
      <c r="AD328" s="873"/>
      <c r="AE328" s="873"/>
      <c r="AF328" s="873"/>
      <c r="AG328" s="509"/>
      <c r="AH328" s="509"/>
      <c r="AI328" s="509"/>
      <c r="AJ328" s="509"/>
      <c r="AK328" s="509"/>
      <c r="AL328" s="509"/>
      <c r="AM328" s="509"/>
      <c r="AN328" s="509"/>
      <c r="AO328" s="509"/>
      <c r="AP328" s="509"/>
      <c r="AQ328" s="509"/>
      <c r="AR328" s="509"/>
      <c r="AS328" s="509"/>
      <c r="AT328" s="509"/>
      <c r="AU328" s="509"/>
      <c r="AV328" s="509"/>
      <c r="AW328" s="509"/>
      <c r="AX328" s="509"/>
      <c r="AY328" s="509"/>
      <c r="AZ328" s="509"/>
      <c r="BA328" s="509"/>
      <c r="BB328" s="509"/>
      <c r="BC328" s="509"/>
      <c r="BD328" s="509"/>
      <c r="BE328" s="509"/>
      <c r="BF328" s="509"/>
      <c r="BG328" s="509"/>
      <c r="BH328" s="509"/>
      <c r="BI328" s="509"/>
      <c r="BJ328" s="509"/>
      <c r="BK328" s="509"/>
    </row>
    <row r="329" ht="14.25" customHeight="1">
      <c r="A329" s="873"/>
      <c r="B329" s="873"/>
      <c r="C329" s="873"/>
      <c r="D329" s="873"/>
      <c r="E329" s="873"/>
      <c r="F329" s="873"/>
      <c r="G329" s="899"/>
      <c r="H329" s="900"/>
      <c r="I329" s="900"/>
      <c r="J329" s="873"/>
      <c r="K329" s="901"/>
      <c r="L329" s="902"/>
      <c r="M329" s="873"/>
      <c r="N329" s="873"/>
      <c r="O329" s="902"/>
      <c r="P329" s="873"/>
      <c r="Q329" s="873"/>
      <c r="R329" s="873"/>
      <c r="S329" s="873"/>
      <c r="T329" s="873"/>
      <c r="U329" s="873"/>
      <c r="V329" s="468"/>
      <c r="W329" s="468"/>
      <c r="X329" s="468"/>
      <c r="Y329" s="279"/>
      <c r="Z329" s="279"/>
      <c r="AA329" s="279"/>
      <c r="AB329" s="279"/>
      <c r="AC329" s="873"/>
      <c r="AD329" s="873"/>
      <c r="AE329" s="873"/>
      <c r="AF329" s="873"/>
      <c r="AG329" s="509"/>
      <c r="AH329" s="509"/>
      <c r="AI329" s="509"/>
      <c r="AJ329" s="509"/>
      <c r="AK329" s="509"/>
      <c r="AL329" s="509"/>
      <c r="AM329" s="509"/>
      <c r="AN329" s="509"/>
      <c r="AO329" s="509"/>
      <c r="AP329" s="509"/>
      <c r="AQ329" s="509"/>
      <c r="AR329" s="509"/>
      <c r="AS329" s="509"/>
      <c r="AT329" s="509"/>
      <c r="AU329" s="509"/>
      <c r="AV329" s="509"/>
      <c r="AW329" s="509"/>
      <c r="AX329" s="509"/>
      <c r="AY329" s="509"/>
      <c r="AZ329" s="509"/>
      <c r="BA329" s="509"/>
      <c r="BB329" s="509"/>
      <c r="BC329" s="509"/>
      <c r="BD329" s="509"/>
      <c r="BE329" s="509"/>
      <c r="BF329" s="509"/>
      <c r="BG329" s="509"/>
      <c r="BH329" s="509"/>
      <c r="BI329" s="509"/>
      <c r="BJ329" s="509"/>
      <c r="BK329" s="509"/>
    </row>
    <row r="330" ht="14.25" customHeight="1">
      <c r="A330" s="873"/>
      <c r="B330" s="873"/>
      <c r="C330" s="873"/>
      <c r="D330" s="873"/>
      <c r="E330" s="873"/>
      <c r="F330" s="873"/>
      <c r="G330" s="899"/>
      <c r="H330" s="900"/>
      <c r="I330" s="900"/>
      <c r="J330" s="873"/>
      <c r="K330" s="901"/>
      <c r="L330" s="902"/>
      <c r="M330" s="873"/>
      <c r="N330" s="873"/>
      <c r="O330" s="902"/>
      <c r="P330" s="873"/>
      <c r="Q330" s="873"/>
      <c r="R330" s="873"/>
      <c r="S330" s="873"/>
      <c r="T330" s="873"/>
      <c r="U330" s="873"/>
      <c r="V330" s="468"/>
      <c r="W330" s="468"/>
      <c r="X330" s="468"/>
      <c r="Y330" s="279"/>
      <c r="Z330" s="279"/>
      <c r="AA330" s="279"/>
      <c r="AB330" s="279"/>
      <c r="AC330" s="873"/>
      <c r="AD330" s="873"/>
      <c r="AE330" s="873"/>
      <c r="AF330" s="873"/>
      <c r="AG330" s="509"/>
      <c r="AH330" s="509"/>
      <c r="AI330" s="509"/>
      <c r="AJ330" s="509"/>
      <c r="AK330" s="509"/>
      <c r="AL330" s="509"/>
      <c r="AM330" s="509"/>
      <c r="AN330" s="509"/>
      <c r="AO330" s="509"/>
      <c r="AP330" s="509"/>
      <c r="AQ330" s="509"/>
      <c r="AR330" s="509"/>
      <c r="AS330" s="509"/>
      <c r="AT330" s="509"/>
      <c r="AU330" s="509"/>
      <c r="AV330" s="509"/>
      <c r="AW330" s="509"/>
      <c r="AX330" s="509"/>
      <c r="AY330" s="509"/>
      <c r="AZ330" s="509"/>
      <c r="BA330" s="509"/>
      <c r="BB330" s="509"/>
      <c r="BC330" s="509"/>
      <c r="BD330" s="509"/>
      <c r="BE330" s="509"/>
      <c r="BF330" s="509"/>
      <c r="BG330" s="509"/>
      <c r="BH330" s="509"/>
      <c r="BI330" s="509"/>
      <c r="BJ330" s="509"/>
      <c r="BK330" s="509"/>
    </row>
    <row r="331" ht="14.25" customHeight="1">
      <c r="A331" s="873"/>
      <c r="B331" s="873"/>
      <c r="C331" s="873"/>
      <c r="D331" s="873"/>
      <c r="E331" s="873"/>
      <c r="F331" s="873"/>
      <c r="G331" s="899"/>
      <c r="H331" s="900"/>
      <c r="I331" s="900"/>
      <c r="J331" s="873"/>
      <c r="K331" s="901"/>
      <c r="L331" s="902"/>
      <c r="M331" s="873"/>
      <c r="N331" s="873"/>
      <c r="O331" s="902"/>
      <c r="P331" s="873"/>
      <c r="Q331" s="873"/>
      <c r="R331" s="873"/>
      <c r="S331" s="873"/>
      <c r="T331" s="873"/>
      <c r="U331" s="873"/>
      <c r="V331" s="468"/>
      <c r="W331" s="468"/>
      <c r="X331" s="468"/>
      <c r="Y331" s="279"/>
      <c r="Z331" s="279"/>
      <c r="AA331" s="279"/>
      <c r="AB331" s="279"/>
      <c r="AC331" s="873"/>
      <c r="AD331" s="873"/>
      <c r="AE331" s="873"/>
      <c r="AF331" s="873"/>
      <c r="AG331" s="509"/>
      <c r="AH331" s="509"/>
      <c r="AI331" s="509"/>
      <c r="AJ331" s="509"/>
      <c r="AK331" s="509"/>
      <c r="AL331" s="509"/>
      <c r="AM331" s="509"/>
      <c r="AN331" s="509"/>
      <c r="AO331" s="509"/>
      <c r="AP331" s="509"/>
      <c r="AQ331" s="509"/>
      <c r="AR331" s="509"/>
      <c r="AS331" s="509"/>
      <c r="AT331" s="509"/>
      <c r="AU331" s="509"/>
      <c r="AV331" s="509"/>
      <c r="AW331" s="509"/>
      <c r="AX331" s="509"/>
      <c r="AY331" s="509"/>
      <c r="AZ331" s="509"/>
      <c r="BA331" s="509"/>
      <c r="BB331" s="509"/>
      <c r="BC331" s="509"/>
      <c r="BD331" s="509"/>
      <c r="BE331" s="509"/>
      <c r="BF331" s="509"/>
      <c r="BG331" s="509"/>
      <c r="BH331" s="509"/>
      <c r="BI331" s="509"/>
      <c r="BJ331" s="509"/>
      <c r="BK331" s="509"/>
    </row>
    <row r="332" ht="14.25" customHeight="1">
      <c r="A332" s="873"/>
      <c r="B332" s="873"/>
      <c r="C332" s="873"/>
      <c r="D332" s="873"/>
      <c r="E332" s="873"/>
      <c r="F332" s="873"/>
      <c r="G332" s="899"/>
      <c r="H332" s="900"/>
      <c r="I332" s="900"/>
      <c r="J332" s="873"/>
      <c r="K332" s="901"/>
      <c r="L332" s="902"/>
      <c r="M332" s="873"/>
      <c r="N332" s="873"/>
      <c r="O332" s="902"/>
      <c r="P332" s="873"/>
      <c r="Q332" s="873"/>
      <c r="R332" s="873"/>
      <c r="S332" s="873"/>
      <c r="T332" s="873"/>
      <c r="U332" s="873"/>
      <c r="V332" s="468"/>
      <c r="W332" s="468"/>
      <c r="X332" s="468"/>
      <c r="Y332" s="279"/>
      <c r="Z332" s="279"/>
      <c r="AA332" s="279"/>
      <c r="AB332" s="279"/>
      <c r="AC332" s="873"/>
      <c r="AD332" s="873"/>
      <c r="AE332" s="873"/>
      <c r="AF332" s="873"/>
      <c r="AG332" s="509"/>
      <c r="AH332" s="509"/>
      <c r="AI332" s="509"/>
      <c r="AJ332" s="509"/>
      <c r="AK332" s="509"/>
      <c r="AL332" s="509"/>
      <c r="AM332" s="509"/>
      <c r="AN332" s="509"/>
      <c r="AO332" s="509"/>
      <c r="AP332" s="509"/>
      <c r="AQ332" s="509"/>
      <c r="AR332" s="509"/>
      <c r="AS332" s="509"/>
      <c r="AT332" s="509"/>
      <c r="AU332" s="509"/>
      <c r="AV332" s="509"/>
      <c r="AW332" s="509"/>
      <c r="AX332" s="509"/>
      <c r="AY332" s="509"/>
      <c r="AZ332" s="509"/>
      <c r="BA332" s="509"/>
      <c r="BB332" s="509"/>
      <c r="BC332" s="509"/>
      <c r="BD332" s="509"/>
      <c r="BE332" s="509"/>
      <c r="BF332" s="509"/>
      <c r="BG332" s="509"/>
      <c r="BH332" s="509"/>
      <c r="BI332" s="509"/>
      <c r="BJ332" s="509"/>
      <c r="BK332" s="509"/>
    </row>
    <row r="333" ht="14.25" customHeight="1">
      <c r="A333" s="873"/>
      <c r="B333" s="873"/>
      <c r="C333" s="873"/>
      <c r="D333" s="873"/>
      <c r="E333" s="873"/>
      <c r="F333" s="873"/>
      <c r="G333" s="899"/>
      <c r="H333" s="900"/>
      <c r="I333" s="900"/>
      <c r="J333" s="873"/>
      <c r="K333" s="901"/>
      <c r="L333" s="902"/>
      <c r="M333" s="873"/>
      <c r="N333" s="873"/>
      <c r="O333" s="902"/>
      <c r="P333" s="873"/>
      <c r="Q333" s="873"/>
      <c r="R333" s="873"/>
      <c r="S333" s="873"/>
      <c r="T333" s="873"/>
      <c r="U333" s="873"/>
      <c r="V333" s="468"/>
      <c r="W333" s="468"/>
      <c r="X333" s="468"/>
      <c r="Y333" s="279"/>
      <c r="Z333" s="279"/>
      <c r="AA333" s="279"/>
      <c r="AB333" s="279"/>
      <c r="AC333" s="873"/>
      <c r="AD333" s="873"/>
      <c r="AE333" s="873"/>
      <c r="AF333" s="873"/>
      <c r="AG333" s="509"/>
      <c r="AH333" s="509"/>
      <c r="AI333" s="509"/>
      <c r="AJ333" s="509"/>
      <c r="AK333" s="509"/>
      <c r="AL333" s="509"/>
      <c r="AM333" s="509"/>
      <c r="AN333" s="509"/>
      <c r="AO333" s="509"/>
      <c r="AP333" s="509"/>
      <c r="AQ333" s="509"/>
      <c r="AR333" s="509"/>
      <c r="AS333" s="509"/>
      <c r="AT333" s="509"/>
      <c r="AU333" s="509"/>
      <c r="AV333" s="509"/>
      <c r="AW333" s="509"/>
      <c r="AX333" s="509"/>
      <c r="AY333" s="509"/>
      <c r="AZ333" s="509"/>
      <c r="BA333" s="509"/>
      <c r="BB333" s="509"/>
      <c r="BC333" s="509"/>
      <c r="BD333" s="509"/>
      <c r="BE333" s="509"/>
      <c r="BF333" s="509"/>
      <c r="BG333" s="509"/>
      <c r="BH333" s="509"/>
      <c r="BI333" s="509"/>
      <c r="BJ333" s="509"/>
      <c r="BK333" s="509"/>
    </row>
    <row r="334" ht="14.25" customHeight="1">
      <c r="A334" s="873"/>
      <c r="B334" s="873"/>
      <c r="C334" s="873"/>
      <c r="D334" s="873"/>
      <c r="E334" s="873"/>
      <c r="F334" s="873"/>
      <c r="G334" s="899"/>
      <c r="H334" s="900"/>
      <c r="I334" s="900"/>
      <c r="J334" s="873"/>
      <c r="K334" s="901"/>
      <c r="L334" s="902"/>
      <c r="M334" s="873"/>
      <c r="N334" s="873"/>
      <c r="O334" s="902"/>
      <c r="P334" s="873"/>
      <c r="Q334" s="873"/>
      <c r="R334" s="873"/>
      <c r="S334" s="873"/>
      <c r="T334" s="873"/>
      <c r="U334" s="873"/>
      <c r="V334" s="468"/>
      <c r="W334" s="468"/>
      <c r="X334" s="468"/>
      <c r="Y334" s="279"/>
      <c r="Z334" s="279"/>
      <c r="AA334" s="279"/>
      <c r="AB334" s="279"/>
      <c r="AC334" s="873"/>
      <c r="AD334" s="873"/>
      <c r="AE334" s="873"/>
      <c r="AF334" s="873"/>
      <c r="AG334" s="509"/>
      <c r="AH334" s="509"/>
      <c r="AI334" s="509"/>
      <c r="AJ334" s="509"/>
      <c r="AK334" s="509"/>
      <c r="AL334" s="509"/>
      <c r="AM334" s="509"/>
      <c r="AN334" s="509"/>
      <c r="AO334" s="509"/>
      <c r="AP334" s="509"/>
      <c r="AQ334" s="509"/>
      <c r="AR334" s="509"/>
      <c r="AS334" s="509"/>
      <c r="AT334" s="509"/>
      <c r="AU334" s="509"/>
      <c r="AV334" s="509"/>
      <c r="AW334" s="509"/>
      <c r="AX334" s="509"/>
      <c r="AY334" s="509"/>
      <c r="AZ334" s="509"/>
      <c r="BA334" s="509"/>
      <c r="BB334" s="509"/>
      <c r="BC334" s="509"/>
      <c r="BD334" s="509"/>
      <c r="BE334" s="509"/>
      <c r="BF334" s="509"/>
      <c r="BG334" s="509"/>
      <c r="BH334" s="509"/>
      <c r="BI334" s="509"/>
      <c r="BJ334" s="509"/>
      <c r="BK334" s="509"/>
    </row>
    <row r="335" ht="14.25" customHeight="1">
      <c r="A335" s="873"/>
      <c r="B335" s="873"/>
      <c r="C335" s="873"/>
      <c r="D335" s="873"/>
      <c r="E335" s="873"/>
      <c r="F335" s="873"/>
      <c r="G335" s="899"/>
      <c r="H335" s="900"/>
      <c r="I335" s="900"/>
      <c r="J335" s="873"/>
      <c r="K335" s="901"/>
      <c r="L335" s="902"/>
      <c r="M335" s="873"/>
      <c r="N335" s="873"/>
      <c r="O335" s="902"/>
      <c r="P335" s="873"/>
      <c r="Q335" s="873"/>
      <c r="R335" s="873"/>
      <c r="S335" s="873"/>
      <c r="T335" s="873"/>
      <c r="U335" s="873"/>
      <c r="V335" s="468"/>
      <c r="W335" s="468"/>
      <c r="X335" s="468"/>
      <c r="Y335" s="279"/>
      <c r="Z335" s="279"/>
      <c r="AA335" s="279"/>
      <c r="AB335" s="279"/>
      <c r="AC335" s="873"/>
      <c r="AD335" s="873"/>
      <c r="AE335" s="873"/>
      <c r="AF335" s="873"/>
      <c r="AG335" s="509"/>
      <c r="AH335" s="509"/>
      <c r="AI335" s="509"/>
      <c r="AJ335" s="509"/>
      <c r="AK335" s="509"/>
      <c r="AL335" s="509"/>
      <c r="AM335" s="509"/>
      <c r="AN335" s="509"/>
      <c r="AO335" s="509"/>
      <c r="AP335" s="509"/>
      <c r="AQ335" s="509"/>
      <c r="AR335" s="509"/>
      <c r="AS335" s="509"/>
      <c r="AT335" s="509"/>
      <c r="AU335" s="509"/>
      <c r="AV335" s="509"/>
      <c r="AW335" s="509"/>
      <c r="AX335" s="509"/>
      <c r="AY335" s="509"/>
      <c r="AZ335" s="509"/>
      <c r="BA335" s="509"/>
      <c r="BB335" s="509"/>
      <c r="BC335" s="509"/>
      <c r="BD335" s="509"/>
      <c r="BE335" s="509"/>
      <c r="BF335" s="509"/>
      <c r="BG335" s="509"/>
      <c r="BH335" s="509"/>
      <c r="BI335" s="509"/>
      <c r="BJ335" s="509"/>
      <c r="BK335" s="509"/>
    </row>
    <row r="336" ht="14.25" customHeight="1">
      <c r="A336" s="873"/>
      <c r="B336" s="873"/>
      <c r="C336" s="873"/>
      <c r="D336" s="873"/>
      <c r="E336" s="873"/>
      <c r="F336" s="873"/>
      <c r="G336" s="899"/>
      <c r="H336" s="900"/>
      <c r="I336" s="900"/>
      <c r="J336" s="873"/>
      <c r="K336" s="901"/>
      <c r="L336" s="902"/>
      <c r="M336" s="873"/>
      <c r="N336" s="873"/>
      <c r="O336" s="902"/>
      <c r="P336" s="873"/>
      <c r="Q336" s="873"/>
      <c r="R336" s="873"/>
      <c r="S336" s="873"/>
      <c r="T336" s="873"/>
      <c r="U336" s="873"/>
      <c r="V336" s="468"/>
      <c r="W336" s="468"/>
      <c r="X336" s="468"/>
      <c r="Y336" s="279"/>
      <c r="Z336" s="279"/>
      <c r="AA336" s="279"/>
      <c r="AB336" s="279"/>
      <c r="AC336" s="873"/>
      <c r="AD336" s="873"/>
      <c r="AE336" s="873"/>
      <c r="AF336" s="873"/>
      <c r="AG336" s="509"/>
      <c r="AH336" s="509"/>
      <c r="AI336" s="509"/>
      <c r="AJ336" s="509"/>
      <c r="AK336" s="509"/>
      <c r="AL336" s="509"/>
      <c r="AM336" s="509"/>
      <c r="AN336" s="509"/>
      <c r="AO336" s="509"/>
      <c r="AP336" s="509"/>
      <c r="AQ336" s="509"/>
      <c r="AR336" s="509"/>
      <c r="AS336" s="509"/>
      <c r="AT336" s="509"/>
      <c r="AU336" s="509"/>
      <c r="AV336" s="509"/>
      <c r="AW336" s="509"/>
      <c r="AX336" s="509"/>
      <c r="AY336" s="509"/>
      <c r="AZ336" s="509"/>
      <c r="BA336" s="509"/>
      <c r="BB336" s="509"/>
      <c r="BC336" s="509"/>
      <c r="BD336" s="509"/>
      <c r="BE336" s="509"/>
      <c r="BF336" s="509"/>
      <c r="BG336" s="509"/>
      <c r="BH336" s="509"/>
      <c r="BI336" s="509"/>
      <c r="BJ336" s="509"/>
      <c r="BK336" s="509"/>
    </row>
    <row r="337" ht="14.25" customHeight="1">
      <c r="A337" s="873"/>
      <c r="B337" s="873"/>
      <c r="C337" s="873"/>
      <c r="D337" s="873"/>
      <c r="E337" s="873"/>
      <c r="F337" s="873"/>
      <c r="G337" s="899"/>
      <c r="H337" s="900"/>
      <c r="I337" s="900"/>
      <c r="J337" s="873"/>
      <c r="K337" s="901"/>
      <c r="L337" s="902"/>
      <c r="M337" s="873"/>
      <c r="N337" s="873"/>
      <c r="O337" s="902"/>
      <c r="P337" s="873"/>
      <c r="Q337" s="873"/>
      <c r="R337" s="873"/>
      <c r="S337" s="873"/>
      <c r="T337" s="873"/>
      <c r="U337" s="873"/>
      <c r="V337" s="468"/>
      <c r="W337" s="468"/>
      <c r="X337" s="468"/>
      <c r="Y337" s="279"/>
      <c r="Z337" s="279"/>
      <c r="AA337" s="279"/>
      <c r="AB337" s="279"/>
      <c r="AC337" s="873"/>
      <c r="AD337" s="873"/>
      <c r="AE337" s="873"/>
      <c r="AF337" s="873"/>
      <c r="AG337" s="509"/>
      <c r="AH337" s="509"/>
      <c r="AI337" s="509"/>
      <c r="AJ337" s="509"/>
      <c r="AK337" s="509"/>
      <c r="AL337" s="509"/>
      <c r="AM337" s="509"/>
      <c r="AN337" s="509"/>
      <c r="AO337" s="509"/>
      <c r="AP337" s="509"/>
      <c r="AQ337" s="509"/>
      <c r="AR337" s="509"/>
      <c r="AS337" s="509"/>
      <c r="AT337" s="509"/>
      <c r="AU337" s="509"/>
      <c r="AV337" s="509"/>
      <c r="AW337" s="509"/>
      <c r="AX337" s="509"/>
      <c r="AY337" s="509"/>
      <c r="AZ337" s="509"/>
      <c r="BA337" s="509"/>
      <c r="BB337" s="509"/>
      <c r="BC337" s="509"/>
      <c r="BD337" s="509"/>
      <c r="BE337" s="509"/>
      <c r="BF337" s="509"/>
      <c r="BG337" s="509"/>
      <c r="BH337" s="509"/>
      <c r="BI337" s="509"/>
      <c r="BJ337" s="509"/>
      <c r="BK337" s="509"/>
    </row>
    <row r="338" ht="14.25" customHeight="1">
      <c r="A338" s="873"/>
      <c r="B338" s="873"/>
      <c r="C338" s="873"/>
      <c r="D338" s="873"/>
      <c r="E338" s="873"/>
      <c r="F338" s="873"/>
      <c r="G338" s="899"/>
      <c r="H338" s="900"/>
      <c r="I338" s="900"/>
      <c r="J338" s="873"/>
      <c r="K338" s="901"/>
      <c r="L338" s="902"/>
      <c r="M338" s="873"/>
      <c r="N338" s="873"/>
      <c r="O338" s="902"/>
      <c r="P338" s="873"/>
      <c r="Q338" s="873"/>
      <c r="R338" s="873"/>
      <c r="S338" s="873"/>
      <c r="T338" s="873"/>
      <c r="U338" s="873"/>
      <c r="V338" s="468"/>
      <c r="W338" s="468"/>
      <c r="X338" s="468"/>
      <c r="Y338" s="279"/>
      <c r="Z338" s="279"/>
      <c r="AA338" s="279"/>
      <c r="AB338" s="279"/>
      <c r="AC338" s="873"/>
      <c r="AD338" s="873"/>
      <c r="AE338" s="873"/>
      <c r="AF338" s="873"/>
      <c r="AG338" s="509"/>
      <c r="AH338" s="509"/>
      <c r="AI338" s="509"/>
      <c r="AJ338" s="509"/>
      <c r="AK338" s="509"/>
      <c r="AL338" s="509"/>
      <c r="AM338" s="509"/>
      <c r="AN338" s="509"/>
      <c r="AO338" s="509"/>
      <c r="AP338" s="509"/>
      <c r="AQ338" s="509"/>
      <c r="AR338" s="509"/>
      <c r="AS338" s="509"/>
      <c r="AT338" s="509"/>
      <c r="AU338" s="509"/>
      <c r="AV338" s="509"/>
      <c r="AW338" s="509"/>
      <c r="AX338" s="509"/>
      <c r="AY338" s="509"/>
      <c r="AZ338" s="509"/>
      <c r="BA338" s="509"/>
      <c r="BB338" s="509"/>
      <c r="BC338" s="509"/>
      <c r="BD338" s="509"/>
      <c r="BE338" s="509"/>
      <c r="BF338" s="509"/>
      <c r="BG338" s="509"/>
      <c r="BH338" s="509"/>
      <c r="BI338" s="509"/>
      <c r="BJ338" s="509"/>
      <c r="BK338" s="509"/>
    </row>
    <row r="339" ht="14.25" customHeight="1">
      <c r="A339" s="873"/>
      <c r="B339" s="873"/>
      <c r="C339" s="873"/>
      <c r="D339" s="873"/>
      <c r="E339" s="873"/>
      <c r="F339" s="873"/>
      <c r="G339" s="899"/>
      <c r="H339" s="900"/>
      <c r="I339" s="900"/>
      <c r="J339" s="873"/>
      <c r="K339" s="901"/>
      <c r="L339" s="902"/>
      <c r="M339" s="873"/>
      <c r="N339" s="873"/>
      <c r="O339" s="902"/>
      <c r="P339" s="873"/>
      <c r="Q339" s="873"/>
      <c r="R339" s="873"/>
      <c r="S339" s="873"/>
      <c r="T339" s="873"/>
      <c r="U339" s="873"/>
      <c r="V339" s="468"/>
      <c r="W339" s="468"/>
      <c r="X339" s="468"/>
      <c r="Y339" s="279"/>
      <c r="Z339" s="279"/>
      <c r="AA339" s="279"/>
      <c r="AB339" s="279"/>
      <c r="AC339" s="873"/>
      <c r="AD339" s="873"/>
      <c r="AE339" s="873"/>
      <c r="AF339" s="873"/>
      <c r="AG339" s="509"/>
      <c r="AH339" s="509"/>
      <c r="AI339" s="509"/>
      <c r="AJ339" s="509"/>
      <c r="AK339" s="509"/>
      <c r="AL339" s="509"/>
      <c r="AM339" s="509"/>
      <c r="AN339" s="509"/>
      <c r="AO339" s="509"/>
      <c r="AP339" s="509"/>
      <c r="AQ339" s="509"/>
      <c r="AR339" s="509"/>
      <c r="AS339" s="509"/>
      <c r="AT339" s="509"/>
      <c r="AU339" s="509"/>
      <c r="AV339" s="509"/>
      <c r="AW339" s="509"/>
      <c r="AX339" s="509"/>
      <c r="AY339" s="509"/>
      <c r="AZ339" s="509"/>
      <c r="BA339" s="509"/>
      <c r="BB339" s="509"/>
      <c r="BC339" s="509"/>
      <c r="BD339" s="509"/>
      <c r="BE339" s="509"/>
      <c r="BF339" s="509"/>
      <c r="BG339" s="509"/>
      <c r="BH339" s="509"/>
      <c r="BI339" s="509"/>
      <c r="BJ339" s="509"/>
      <c r="BK339" s="509"/>
    </row>
    <row r="340" ht="14.25" customHeight="1">
      <c r="A340" s="873"/>
      <c r="B340" s="873"/>
      <c r="C340" s="873"/>
      <c r="D340" s="873"/>
      <c r="E340" s="873"/>
      <c r="F340" s="873"/>
      <c r="G340" s="899"/>
      <c r="H340" s="900"/>
      <c r="I340" s="900"/>
      <c r="J340" s="873"/>
      <c r="K340" s="901"/>
      <c r="L340" s="902"/>
      <c r="M340" s="873"/>
      <c r="N340" s="873"/>
      <c r="O340" s="902"/>
      <c r="P340" s="873"/>
      <c r="Q340" s="873"/>
      <c r="R340" s="873"/>
      <c r="S340" s="873"/>
      <c r="T340" s="873"/>
      <c r="U340" s="873"/>
      <c r="V340" s="468"/>
      <c r="W340" s="468"/>
      <c r="X340" s="468"/>
      <c r="Y340" s="279"/>
      <c r="Z340" s="279"/>
      <c r="AA340" s="279"/>
      <c r="AB340" s="279"/>
      <c r="AC340" s="873"/>
      <c r="AD340" s="873"/>
      <c r="AE340" s="873"/>
      <c r="AF340" s="873"/>
      <c r="AG340" s="509"/>
      <c r="AH340" s="509"/>
      <c r="AI340" s="509"/>
      <c r="AJ340" s="509"/>
      <c r="AK340" s="509"/>
      <c r="AL340" s="509"/>
      <c r="AM340" s="509"/>
      <c r="AN340" s="509"/>
      <c r="AO340" s="509"/>
      <c r="AP340" s="509"/>
      <c r="AQ340" s="509"/>
      <c r="AR340" s="509"/>
      <c r="AS340" s="509"/>
      <c r="AT340" s="509"/>
      <c r="AU340" s="509"/>
      <c r="AV340" s="509"/>
      <c r="AW340" s="509"/>
      <c r="AX340" s="509"/>
      <c r="AY340" s="509"/>
      <c r="AZ340" s="509"/>
      <c r="BA340" s="509"/>
      <c r="BB340" s="509"/>
      <c r="BC340" s="509"/>
      <c r="BD340" s="509"/>
      <c r="BE340" s="509"/>
      <c r="BF340" s="509"/>
      <c r="BG340" s="509"/>
      <c r="BH340" s="509"/>
      <c r="BI340" s="509"/>
      <c r="BJ340" s="509"/>
      <c r="BK340" s="509"/>
    </row>
    <row r="341" ht="14.25" customHeight="1">
      <c r="A341" s="873"/>
      <c r="B341" s="873"/>
      <c r="C341" s="873"/>
      <c r="D341" s="873"/>
      <c r="E341" s="873"/>
      <c r="F341" s="873"/>
      <c r="G341" s="899"/>
      <c r="H341" s="900"/>
      <c r="I341" s="900"/>
      <c r="J341" s="873"/>
      <c r="K341" s="901"/>
      <c r="L341" s="902"/>
      <c r="M341" s="873"/>
      <c r="N341" s="873"/>
      <c r="O341" s="902"/>
      <c r="P341" s="873"/>
      <c r="Q341" s="873"/>
      <c r="R341" s="873"/>
      <c r="S341" s="873"/>
      <c r="T341" s="873"/>
      <c r="U341" s="873"/>
      <c r="V341" s="468"/>
      <c r="W341" s="468"/>
      <c r="X341" s="468"/>
      <c r="Y341" s="279"/>
      <c r="Z341" s="279"/>
      <c r="AA341" s="279"/>
      <c r="AB341" s="279"/>
      <c r="AC341" s="873"/>
      <c r="AD341" s="873"/>
      <c r="AE341" s="873"/>
      <c r="AF341" s="873"/>
      <c r="AG341" s="509"/>
      <c r="AH341" s="509"/>
      <c r="AI341" s="509"/>
      <c r="AJ341" s="509"/>
      <c r="AK341" s="509"/>
      <c r="AL341" s="509"/>
      <c r="AM341" s="509"/>
      <c r="AN341" s="509"/>
      <c r="AO341" s="509"/>
      <c r="AP341" s="509"/>
      <c r="AQ341" s="509"/>
      <c r="AR341" s="509"/>
      <c r="AS341" s="509"/>
      <c r="AT341" s="509"/>
      <c r="AU341" s="509"/>
      <c r="AV341" s="509"/>
      <c r="AW341" s="509"/>
      <c r="AX341" s="509"/>
      <c r="AY341" s="509"/>
      <c r="AZ341" s="509"/>
      <c r="BA341" s="509"/>
      <c r="BB341" s="509"/>
      <c r="BC341" s="509"/>
      <c r="BD341" s="509"/>
      <c r="BE341" s="509"/>
      <c r="BF341" s="509"/>
      <c r="BG341" s="509"/>
      <c r="BH341" s="509"/>
      <c r="BI341" s="509"/>
      <c r="BJ341" s="509"/>
      <c r="BK341" s="509"/>
    </row>
    <row r="342" ht="14.25" customHeight="1">
      <c r="A342" s="873"/>
      <c r="B342" s="873"/>
      <c r="C342" s="873"/>
      <c r="D342" s="873"/>
      <c r="E342" s="873"/>
      <c r="F342" s="873"/>
      <c r="G342" s="899"/>
      <c r="H342" s="900"/>
      <c r="I342" s="900"/>
      <c r="J342" s="873"/>
      <c r="K342" s="901"/>
      <c r="L342" s="902"/>
      <c r="M342" s="873"/>
      <c r="N342" s="873"/>
      <c r="O342" s="902"/>
      <c r="P342" s="873"/>
      <c r="Q342" s="873"/>
      <c r="R342" s="873"/>
      <c r="S342" s="873"/>
      <c r="T342" s="873"/>
      <c r="U342" s="873"/>
      <c r="V342" s="468"/>
      <c r="W342" s="468"/>
      <c r="X342" s="468"/>
      <c r="Y342" s="279"/>
      <c r="Z342" s="279"/>
      <c r="AA342" s="279"/>
      <c r="AB342" s="279"/>
      <c r="AC342" s="873"/>
      <c r="AD342" s="873"/>
      <c r="AE342" s="873"/>
      <c r="AF342" s="873"/>
      <c r="AG342" s="509"/>
      <c r="AH342" s="509"/>
      <c r="AI342" s="509"/>
      <c r="AJ342" s="509"/>
      <c r="AK342" s="509"/>
      <c r="AL342" s="509"/>
      <c r="AM342" s="509"/>
      <c r="AN342" s="509"/>
      <c r="AO342" s="509"/>
      <c r="AP342" s="509"/>
      <c r="AQ342" s="509"/>
      <c r="AR342" s="509"/>
      <c r="AS342" s="509"/>
      <c r="AT342" s="509"/>
      <c r="AU342" s="509"/>
      <c r="AV342" s="509"/>
      <c r="AW342" s="509"/>
      <c r="AX342" s="509"/>
      <c r="AY342" s="509"/>
      <c r="AZ342" s="509"/>
      <c r="BA342" s="509"/>
      <c r="BB342" s="509"/>
      <c r="BC342" s="509"/>
      <c r="BD342" s="509"/>
      <c r="BE342" s="509"/>
      <c r="BF342" s="509"/>
      <c r="BG342" s="509"/>
      <c r="BH342" s="509"/>
      <c r="BI342" s="509"/>
      <c r="BJ342" s="509"/>
      <c r="BK342" s="509"/>
    </row>
    <row r="343" ht="14.25" customHeight="1">
      <c r="A343" s="873"/>
      <c r="B343" s="873"/>
      <c r="C343" s="873"/>
      <c r="D343" s="873"/>
      <c r="E343" s="873"/>
      <c r="F343" s="873"/>
      <c r="G343" s="899"/>
      <c r="H343" s="900"/>
      <c r="I343" s="900"/>
      <c r="J343" s="873"/>
      <c r="K343" s="901"/>
      <c r="L343" s="902"/>
      <c r="M343" s="873"/>
      <c r="N343" s="873"/>
      <c r="O343" s="902"/>
      <c r="P343" s="873"/>
      <c r="Q343" s="873"/>
      <c r="R343" s="873"/>
      <c r="S343" s="873"/>
      <c r="T343" s="873"/>
      <c r="U343" s="873"/>
      <c r="V343" s="468"/>
      <c r="W343" s="468"/>
      <c r="X343" s="468"/>
      <c r="Y343" s="279"/>
      <c r="Z343" s="279"/>
      <c r="AA343" s="279"/>
      <c r="AB343" s="279"/>
      <c r="AC343" s="873"/>
      <c r="AD343" s="873"/>
      <c r="AE343" s="873"/>
      <c r="AF343" s="873"/>
      <c r="AG343" s="509"/>
      <c r="AH343" s="509"/>
      <c r="AI343" s="509"/>
      <c r="AJ343" s="509"/>
      <c r="AK343" s="509"/>
      <c r="AL343" s="509"/>
      <c r="AM343" s="509"/>
      <c r="AN343" s="509"/>
      <c r="AO343" s="509"/>
      <c r="AP343" s="509"/>
      <c r="AQ343" s="509"/>
      <c r="AR343" s="509"/>
      <c r="AS343" s="509"/>
      <c r="AT343" s="509"/>
      <c r="AU343" s="509"/>
      <c r="AV343" s="509"/>
      <c r="AW343" s="509"/>
      <c r="AX343" s="509"/>
      <c r="AY343" s="509"/>
      <c r="AZ343" s="509"/>
      <c r="BA343" s="509"/>
      <c r="BB343" s="509"/>
      <c r="BC343" s="509"/>
      <c r="BD343" s="509"/>
      <c r="BE343" s="509"/>
      <c r="BF343" s="509"/>
      <c r="BG343" s="509"/>
      <c r="BH343" s="509"/>
      <c r="BI343" s="509"/>
      <c r="BJ343" s="509"/>
      <c r="BK343" s="509"/>
    </row>
    <row r="344" ht="14.25" customHeight="1">
      <c r="A344" s="873"/>
      <c r="B344" s="873"/>
      <c r="C344" s="873"/>
      <c r="D344" s="873"/>
      <c r="E344" s="873"/>
      <c r="F344" s="873"/>
      <c r="G344" s="899"/>
      <c r="H344" s="900"/>
      <c r="I344" s="900"/>
      <c r="J344" s="873"/>
      <c r="K344" s="901"/>
      <c r="L344" s="902"/>
      <c r="M344" s="873"/>
      <c r="N344" s="873"/>
      <c r="O344" s="902"/>
      <c r="P344" s="873"/>
      <c r="Q344" s="873"/>
      <c r="R344" s="873"/>
      <c r="S344" s="873"/>
      <c r="T344" s="873"/>
      <c r="U344" s="873"/>
      <c r="V344" s="468"/>
      <c r="W344" s="468"/>
      <c r="X344" s="468"/>
      <c r="Y344" s="279"/>
      <c r="Z344" s="279"/>
      <c r="AA344" s="279"/>
      <c r="AB344" s="279"/>
      <c r="AC344" s="873"/>
      <c r="AD344" s="873"/>
      <c r="AE344" s="873"/>
      <c r="AF344" s="873"/>
      <c r="AG344" s="509"/>
      <c r="AH344" s="509"/>
      <c r="AI344" s="509"/>
      <c r="AJ344" s="509"/>
      <c r="AK344" s="509"/>
      <c r="AL344" s="509"/>
      <c r="AM344" s="509"/>
      <c r="AN344" s="509"/>
      <c r="AO344" s="509"/>
      <c r="AP344" s="509"/>
      <c r="AQ344" s="509"/>
      <c r="AR344" s="509"/>
      <c r="AS344" s="509"/>
      <c r="AT344" s="509"/>
      <c r="AU344" s="509"/>
      <c r="AV344" s="509"/>
      <c r="AW344" s="509"/>
      <c r="AX344" s="509"/>
      <c r="AY344" s="509"/>
      <c r="AZ344" s="509"/>
      <c r="BA344" s="509"/>
      <c r="BB344" s="509"/>
      <c r="BC344" s="509"/>
      <c r="BD344" s="509"/>
      <c r="BE344" s="509"/>
      <c r="BF344" s="509"/>
      <c r="BG344" s="509"/>
      <c r="BH344" s="509"/>
      <c r="BI344" s="509"/>
      <c r="BJ344" s="509"/>
      <c r="BK344" s="509"/>
    </row>
    <row r="345" ht="14.25" customHeight="1">
      <c r="A345" s="873"/>
      <c r="B345" s="873"/>
      <c r="C345" s="873"/>
      <c r="D345" s="873"/>
      <c r="E345" s="873"/>
      <c r="F345" s="873"/>
      <c r="G345" s="899"/>
      <c r="H345" s="900"/>
      <c r="I345" s="900"/>
      <c r="J345" s="873"/>
      <c r="K345" s="901"/>
      <c r="L345" s="902"/>
      <c r="M345" s="873"/>
      <c r="N345" s="873"/>
      <c r="O345" s="902"/>
      <c r="P345" s="873"/>
      <c r="Q345" s="873"/>
      <c r="R345" s="873"/>
      <c r="S345" s="873"/>
      <c r="T345" s="873"/>
      <c r="U345" s="873"/>
      <c r="V345" s="468"/>
      <c r="W345" s="468"/>
      <c r="X345" s="468"/>
      <c r="Y345" s="279"/>
      <c r="Z345" s="279"/>
      <c r="AA345" s="279"/>
      <c r="AB345" s="279"/>
      <c r="AC345" s="873"/>
      <c r="AD345" s="873"/>
      <c r="AE345" s="873"/>
      <c r="AF345" s="873"/>
      <c r="AG345" s="509"/>
      <c r="AH345" s="509"/>
      <c r="AI345" s="509"/>
      <c r="AJ345" s="509"/>
      <c r="AK345" s="509"/>
      <c r="AL345" s="509"/>
      <c r="AM345" s="509"/>
      <c r="AN345" s="509"/>
      <c r="AO345" s="509"/>
      <c r="AP345" s="509"/>
      <c r="AQ345" s="509"/>
      <c r="AR345" s="509"/>
      <c r="AS345" s="509"/>
      <c r="AT345" s="509"/>
      <c r="AU345" s="509"/>
      <c r="AV345" s="509"/>
      <c r="AW345" s="509"/>
      <c r="AX345" s="509"/>
      <c r="AY345" s="509"/>
      <c r="AZ345" s="509"/>
      <c r="BA345" s="509"/>
      <c r="BB345" s="509"/>
      <c r="BC345" s="509"/>
      <c r="BD345" s="509"/>
      <c r="BE345" s="509"/>
      <c r="BF345" s="509"/>
      <c r="BG345" s="509"/>
      <c r="BH345" s="509"/>
      <c r="BI345" s="509"/>
      <c r="BJ345" s="509"/>
      <c r="BK345" s="509"/>
    </row>
    <row r="346" ht="14.25" customHeight="1">
      <c r="A346" s="873"/>
      <c r="B346" s="873"/>
      <c r="C346" s="873"/>
      <c r="D346" s="873"/>
      <c r="E346" s="873"/>
      <c r="F346" s="873"/>
      <c r="G346" s="899"/>
      <c r="H346" s="900"/>
      <c r="I346" s="900"/>
      <c r="J346" s="873"/>
      <c r="K346" s="901"/>
      <c r="L346" s="902"/>
      <c r="M346" s="873"/>
      <c r="N346" s="873"/>
      <c r="O346" s="902"/>
      <c r="P346" s="873"/>
      <c r="Q346" s="873"/>
      <c r="R346" s="873"/>
      <c r="S346" s="873"/>
      <c r="T346" s="873"/>
      <c r="U346" s="873"/>
      <c r="V346" s="468"/>
      <c r="W346" s="468"/>
      <c r="X346" s="468"/>
      <c r="Y346" s="279"/>
      <c r="Z346" s="279"/>
      <c r="AA346" s="279"/>
      <c r="AB346" s="279"/>
      <c r="AC346" s="873"/>
      <c r="AD346" s="873"/>
      <c r="AE346" s="873"/>
      <c r="AF346" s="873"/>
      <c r="AG346" s="509"/>
      <c r="AH346" s="509"/>
      <c r="AI346" s="509"/>
      <c r="AJ346" s="509"/>
      <c r="AK346" s="509"/>
      <c r="AL346" s="509"/>
      <c r="AM346" s="509"/>
      <c r="AN346" s="509"/>
      <c r="AO346" s="509"/>
      <c r="AP346" s="509"/>
      <c r="AQ346" s="509"/>
      <c r="AR346" s="509"/>
      <c r="AS346" s="509"/>
      <c r="AT346" s="509"/>
      <c r="AU346" s="509"/>
      <c r="AV346" s="509"/>
      <c r="AW346" s="509"/>
      <c r="AX346" s="509"/>
      <c r="AY346" s="509"/>
      <c r="AZ346" s="509"/>
      <c r="BA346" s="509"/>
      <c r="BB346" s="509"/>
      <c r="BC346" s="509"/>
      <c r="BD346" s="509"/>
      <c r="BE346" s="509"/>
      <c r="BF346" s="509"/>
      <c r="BG346" s="509"/>
      <c r="BH346" s="509"/>
      <c r="BI346" s="509"/>
      <c r="BJ346" s="509"/>
      <c r="BK346" s="509"/>
    </row>
    <row r="347" ht="14.25" customHeight="1">
      <c r="A347" s="873"/>
      <c r="B347" s="873"/>
      <c r="C347" s="873"/>
      <c r="D347" s="873"/>
      <c r="E347" s="873"/>
      <c r="F347" s="873"/>
      <c r="G347" s="899"/>
      <c r="H347" s="900"/>
      <c r="I347" s="900"/>
      <c r="J347" s="873"/>
      <c r="K347" s="901"/>
      <c r="L347" s="902"/>
      <c r="M347" s="873"/>
      <c r="N347" s="873"/>
      <c r="O347" s="902"/>
      <c r="P347" s="873"/>
      <c r="Q347" s="873"/>
      <c r="R347" s="873"/>
      <c r="S347" s="873"/>
      <c r="T347" s="873"/>
      <c r="U347" s="873"/>
      <c r="V347" s="468"/>
      <c r="W347" s="468"/>
      <c r="X347" s="468"/>
      <c r="Y347" s="279"/>
      <c r="Z347" s="279"/>
      <c r="AA347" s="279"/>
      <c r="AB347" s="279"/>
      <c r="AC347" s="873"/>
      <c r="AD347" s="873"/>
      <c r="AE347" s="873"/>
      <c r="AF347" s="873"/>
      <c r="AG347" s="509"/>
      <c r="AH347" s="509"/>
      <c r="AI347" s="509"/>
      <c r="AJ347" s="509"/>
      <c r="AK347" s="509"/>
      <c r="AL347" s="509"/>
      <c r="AM347" s="509"/>
      <c r="AN347" s="509"/>
      <c r="AO347" s="509"/>
      <c r="AP347" s="509"/>
      <c r="AQ347" s="509"/>
      <c r="AR347" s="509"/>
      <c r="AS347" s="509"/>
      <c r="AT347" s="509"/>
      <c r="AU347" s="509"/>
      <c r="AV347" s="509"/>
      <c r="AW347" s="509"/>
      <c r="AX347" s="509"/>
      <c r="AY347" s="509"/>
      <c r="AZ347" s="509"/>
      <c r="BA347" s="509"/>
      <c r="BB347" s="509"/>
      <c r="BC347" s="509"/>
      <c r="BD347" s="509"/>
      <c r="BE347" s="509"/>
      <c r="BF347" s="509"/>
      <c r="BG347" s="509"/>
      <c r="BH347" s="509"/>
      <c r="BI347" s="509"/>
      <c r="BJ347" s="509"/>
      <c r="BK347" s="509"/>
    </row>
    <row r="348" ht="14.25" customHeight="1">
      <c r="A348" s="873"/>
      <c r="B348" s="873"/>
      <c r="C348" s="873"/>
      <c r="D348" s="873"/>
      <c r="E348" s="873"/>
      <c r="F348" s="873"/>
      <c r="G348" s="899"/>
      <c r="H348" s="900"/>
      <c r="I348" s="900"/>
      <c r="J348" s="873"/>
      <c r="K348" s="901"/>
      <c r="L348" s="902"/>
      <c r="M348" s="873"/>
      <c r="N348" s="873"/>
      <c r="O348" s="902"/>
      <c r="P348" s="873"/>
      <c r="Q348" s="873"/>
      <c r="R348" s="873"/>
      <c r="S348" s="873"/>
      <c r="T348" s="873"/>
      <c r="U348" s="873"/>
      <c r="V348" s="468"/>
      <c r="W348" s="468"/>
      <c r="X348" s="468"/>
      <c r="Y348" s="279"/>
      <c r="Z348" s="279"/>
      <c r="AA348" s="279"/>
      <c r="AB348" s="279"/>
      <c r="AC348" s="873"/>
      <c r="AD348" s="873"/>
      <c r="AE348" s="873"/>
      <c r="AF348" s="873"/>
      <c r="AG348" s="509"/>
      <c r="AH348" s="509"/>
      <c r="AI348" s="509"/>
      <c r="AJ348" s="509"/>
      <c r="AK348" s="509"/>
      <c r="AL348" s="509"/>
      <c r="AM348" s="509"/>
      <c r="AN348" s="509"/>
      <c r="AO348" s="509"/>
      <c r="AP348" s="509"/>
      <c r="AQ348" s="509"/>
      <c r="AR348" s="509"/>
      <c r="AS348" s="509"/>
      <c r="AT348" s="509"/>
      <c r="AU348" s="509"/>
      <c r="AV348" s="509"/>
      <c r="AW348" s="509"/>
      <c r="AX348" s="509"/>
      <c r="AY348" s="509"/>
      <c r="AZ348" s="509"/>
      <c r="BA348" s="509"/>
      <c r="BB348" s="509"/>
      <c r="BC348" s="509"/>
      <c r="BD348" s="509"/>
      <c r="BE348" s="509"/>
      <c r="BF348" s="509"/>
      <c r="BG348" s="509"/>
      <c r="BH348" s="509"/>
      <c r="BI348" s="509"/>
      <c r="BJ348" s="509"/>
      <c r="BK348" s="509"/>
    </row>
    <row r="349" ht="14.25" customHeight="1">
      <c r="A349" s="873"/>
      <c r="B349" s="873"/>
      <c r="C349" s="873"/>
      <c r="D349" s="873"/>
      <c r="E349" s="873"/>
      <c r="F349" s="873"/>
      <c r="G349" s="899"/>
      <c r="H349" s="900"/>
      <c r="I349" s="900"/>
      <c r="J349" s="873"/>
      <c r="K349" s="901"/>
      <c r="L349" s="902"/>
      <c r="M349" s="873"/>
      <c r="N349" s="873"/>
      <c r="O349" s="902"/>
      <c r="P349" s="873"/>
      <c r="Q349" s="873"/>
      <c r="R349" s="873"/>
      <c r="S349" s="873"/>
      <c r="T349" s="873"/>
      <c r="U349" s="873"/>
      <c r="V349" s="468"/>
      <c r="W349" s="468"/>
      <c r="X349" s="468"/>
      <c r="Y349" s="279"/>
      <c r="Z349" s="279"/>
      <c r="AA349" s="279"/>
      <c r="AB349" s="279"/>
      <c r="AC349" s="873"/>
      <c r="AD349" s="873"/>
      <c r="AE349" s="873"/>
      <c r="AF349" s="873"/>
      <c r="AG349" s="509"/>
      <c r="AH349" s="509"/>
      <c r="AI349" s="509"/>
      <c r="AJ349" s="509"/>
      <c r="AK349" s="509"/>
      <c r="AL349" s="509"/>
      <c r="AM349" s="509"/>
      <c r="AN349" s="509"/>
      <c r="AO349" s="509"/>
      <c r="AP349" s="509"/>
      <c r="AQ349" s="509"/>
      <c r="AR349" s="509"/>
      <c r="AS349" s="509"/>
      <c r="AT349" s="509"/>
      <c r="AU349" s="509"/>
      <c r="AV349" s="509"/>
      <c r="AW349" s="509"/>
      <c r="AX349" s="509"/>
      <c r="AY349" s="509"/>
      <c r="AZ349" s="509"/>
      <c r="BA349" s="509"/>
      <c r="BB349" s="509"/>
      <c r="BC349" s="509"/>
      <c r="BD349" s="509"/>
      <c r="BE349" s="509"/>
      <c r="BF349" s="509"/>
      <c r="BG349" s="509"/>
      <c r="BH349" s="509"/>
      <c r="BI349" s="509"/>
      <c r="BJ349" s="509"/>
      <c r="BK349" s="509"/>
    </row>
    <row r="350" ht="14.25" customHeight="1">
      <c r="A350" s="873"/>
      <c r="B350" s="873"/>
      <c r="C350" s="873"/>
      <c r="D350" s="873"/>
      <c r="E350" s="873"/>
      <c r="F350" s="873"/>
      <c r="G350" s="899"/>
      <c r="H350" s="900"/>
      <c r="I350" s="900"/>
      <c r="J350" s="873"/>
      <c r="K350" s="901"/>
      <c r="L350" s="902"/>
      <c r="M350" s="873"/>
      <c r="N350" s="873"/>
      <c r="O350" s="902"/>
      <c r="P350" s="873"/>
      <c r="Q350" s="873"/>
      <c r="R350" s="873"/>
      <c r="S350" s="873"/>
      <c r="T350" s="873"/>
      <c r="U350" s="873"/>
      <c r="V350" s="468"/>
      <c r="W350" s="468"/>
      <c r="X350" s="468"/>
      <c r="Y350" s="279"/>
      <c r="Z350" s="279"/>
      <c r="AA350" s="279"/>
      <c r="AB350" s="279"/>
      <c r="AC350" s="873"/>
      <c r="AD350" s="873"/>
      <c r="AE350" s="873"/>
      <c r="AF350" s="873"/>
      <c r="AG350" s="509"/>
      <c r="AH350" s="509"/>
      <c r="AI350" s="509"/>
      <c r="AJ350" s="509"/>
      <c r="AK350" s="509"/>
      <c r="AL350" s="509"/>
      <c r="AM350" s="509"/>
      <c r="AN350" s="509"/>
      <c r="AO350" s="509"/>
      <c r="AP350" s="509"/>
      <c r="AQ350" s="509"/>
      <c r="AR350" s="509"/>
      <c r="AS350" s="509"/>
      <c r="AT350" s="509"/>
      <c r="AU350" s="509"/>
      <c r="AV350" s="509"/>
      <c r="AW350" s="509"/>
      <c r="AX350" s="509"/>
      <c r="AY350" s="509"/>
      <c r="AZ350" s="509"/>
      <c r="BA350" s="509"/>
      <c r="BB350" s="509"/>
      <c r="BC350" s="509"/>
      <c r="BD350" s="509"/>
      <c r="BE350" s="509"/>
      <c r="BF350" s="509"/>
      <c r="BG350" s="509"/>
      <c r="BH350" s="509"/>
      <c r="BI350" s="509"/>
      <c r="BJ350" s="509"/>
      <c r="BK350" s="509"/>
    </row>
    <row r="351" ht="14.25" customHeight="1">
      <c r="A351" s="873"/>
      <c r="B351" s="873"/>
      <c r="C351" s="873"/>
      <c r="D351" s="873"/>
      <c r="E351" s="873"/>
      <c r="F351" s="873"/>
      <c r="G351" s="899"/>
      <c r="H351" s="900"/>
      <c r="I351" s="900"/>
      <c r="J351" s="873"/>
      <c r="K351" s="901"/>
      <c r="L351" s="902"/>
      <c r="M351" s="873"/>
      <c r="N351" s="873"/>
      <c r="O351" s="902"/>
      <c r="P351" s="873"/>
      <c r="Q351" s="873"/>
      <c r="R351" s="873"/>
      <c r="S351" s="873"/>
      <c r="T351" s="873"/>
      <c r="U351" s="873"/>
      <c r="V351" s="468"/>
      <c r="W351" s="468"/>
      <c r="X351" s="468"/>
      <c r="Y351" s="279"/>
      <c r="Z351" s="279"/>
      <c r="AA351" s="279"/>
      <c r="AB351" s="279"/>
      <c r="AC351" s="873"/>
      <c r="AD351" s="873"/>
      <c r="AE351" s="873"/>
      <c r="AF351" s="873"/>
      <c r="AG351" s="509"/>
      <c r="AH351" s="509"/>
      <c r="AI351" s="509"/>
      <c r="AJ351" s="509"/>
      <c r="AK351" s="509"/>
      <c r="AL351" s="509"/>
      <c r="AM351" s="509"/>
      <c r="AN351" s="509"/>
      <c r="AO351" s="509"/>
      <c r="AP351" s="509"/>
      <c r="AQ351" s="509"/>
      <c r="AR351" s="509"/>
      <c r="AS351" s="509"/>
      <c r="AT351" s="509"/>
      <c r="AU351" s="509"/>
      <c r="AV351" s="509"/>
      <c r="AW351" s="509"/>
      <c r="AX351" s="509"/>
      <c r="AY351" s="509"/>
      <c r="AZ351" s="509"/>
      <c r="BA351" s="509"/>
      <c r="BB351" s="509"/>
      <c r="BC351" s="509"/>
      <c r="BD351" s="509"/>
      <c r="BE351" s="509"/>
      <c r="BF351" s="509"/>
      <c r="BG351" s="509"/>
      <c r="BH351" s="509"/>
      <c r="BI351" s="509"/>
      <c r="BJ351" s="509"/>
      <c r="BK351" s="509"/>
    </row>
    <row r="352" ht="14.25" customHeight="1">
      <c r="A352" s="873"/>
      <c r="B352" s="873"/>
      <c r="C352" s="873"/>
      <c r="D352" s="873"/>
      <c r="E352" s="873"/>
      <c r="F352" s="873"/>
      <c r="G352" s="899"/>
      <c r="H352" s="900"/>
      <c r="I352" s="900"/>
      <c r="J352" s="873"/>
      <c r="K352" s="901"/>
      <c r="L352" s="902"/>
      <c r="M352" s="873"/>
      <c r="N352" s="873"/>
      <c r="O352" s="902"/>
      <c r="P352" s="873"/>
      <c r="Q352" s="873"/>
      <c r="R352" s="873"/>
      <c r="S352" s="873"/>
      <c r="T352" s="873"/>
      <c r="U352" s="873"/>
      <c r="V352" s="468"/>
      <c r="W352" s="468"/>
      <c r="X352" s="468"/>
      <c r="Y352" s="279"/>
      <c r="Z352" s="279"/>
      <c r="AA352" s="279"/>
      <c r="AB352" s="279"/>
      <c r="AC352" s="873"/>
      <c r="AD352" s="873"/>
      <c r="AE352" s="873"/>
      <c r="AF352" s="873"/>
      <c r="AG352" s="509"/>
      <c r="AH352" s="509"/>
      <c r="AI352" s="509"/>
      <c r="AJ352" s="509"/>
      <c r="AK352" s="509"/>
      <c r="AL352" s="509"/>
      <c r="AM352" s="509"/>
      <c r="AN352" s="509"/>
      <c r="AO352" s="509"/>
      <c r="AP352" s="509"/>
      <c r="AQ352" s="509"/>
      <c r="AR352" s="509"/>
      <c r="AS352" s="509"/>
      <c r="AT352" s="509"/>
      <c r="AU352" s="509"/>
      <c r="AV352" s="509"/>
      <c r="AW352" s="509"/>
      <c r="AX352" s="509"/>
      <c r="AY352" s="509"/>
      <c r="AZ352" s="509"/>
      <c r="BA352" s="509"/>
      <c r="BB352" s="509"/>
      <c r="BC352" s="509"/>
      <c r="BD352" s="509"/>
      <c r="BE352" s="509"/>
      <c r="BF352" s="509"/>
      <c r="BG352" s="509"/>
      <c r="BH352" s="509"/>
      <c r="BI352" s="509"/>
      <c r="BJ352" s="509"/>
      <c r="BK352" s="509"/>
    </row>
    <row r="353" ht="14.25" customHeight="1">
      <c r="A353" s="873"/>
      <c r="B353" s="873"/>
      <c r="C353" s="873"/>
      <c r="D353" s="873"/>
      <c r="E353" s="873"/>
      <c r="F353" s="873"/>
      <c r="G353" s="899"/>
      <c r="H353" s="900"/>
      <c r="I353" s="900"/>
      <c r="J353" s="873"/>
      <c r="K353" s="901"/>
      <c r="L353" s="902"/>
      <c r="M353" s="873"/>
      <c r="N353" s="873"/>
      <c r="O353" s="902"/>
      <c r="P353" s="873"/>
      <c r="Q353" s="873"/>
      <c r="R353" s="873"/>
      <c r="S353" s="873"/>
      <c r="T353" s="873"/>
      <c r="U353" s="873"/>
      <c r="V353" s="468"/>
      <c r="W353" s="468"/>
      <c r="X353" s="468"/>
      <c r="Y353" s="279"/>
      <c r="Z353" s="279"/>
      <c r="AA353" s="279"/>
      <c r="AB353" s="279"/>
      <c r="AC353" s="873"/>
      <c r="AD353" s="873"/>
      <c r="AE353" s="873"/>
      <c r="AF353" s="873"/>
      <c r="AG353" s="509"/>
      <c r="AH353" s="509"/>
      <c r="AI353" s="509"/>
      <c r="AJ353" s="509"/>
      <c r="AK353" s="509"/>
      <c r="AL353" s="509"/>
      <c r="AM353" s="509"/>
      <c r="AN353" s="509"/>
      <c r="AO353" s="509"/>
      <c r="AP353" s="509"/>
      <c r="AQ353" s="509"/>
      <c r="AR353" s="509"/>
      <c r="AS353" s="509"/>
      <c r="AT353" s="509"/>
      <c r="AU353" s="509"/>
      <c r="AV353" s="509"/>
      <c r="AW353" s="509"/>
      <c r="AX353" s="509"/>
      <c r="AY353" s="509"/>
      <c r="AZ353" s="509"/>
      <c r="BA353" s="509"/>
      <c r="BB353" s="509"/>
      <c r="BC353" s="509"/>
      <c r="BD353" s="509"/>
      <c r="BE353" s="509"/>
      <c r="BF353" s="509"/>
      <c r="BG353" s="509"/>
      <c r="BH353" s="509"/>
      <c r="BI353" s="509"/>
      <c r="BJ353" s="509"/>
      <c r="BK353" s="509"/>
    </row>
    <row r="354" ht="14.25" customHeight="1">
      <c r="A354" s="873"/>
      <c r="B354" s="873"/>
      <c r="C354" s="873"/>
      <c r="D354" s="873"/>
      <c r="E354" s="873"/>
      <c r="F354" s="873"/>
      <c r="G354" s="899"/>
      <c r="H354" s="900"/>
      <c r="I354" s="900"/>
      <c r="J354" s="873"/>
      <c r="K354" s="901"/>
      <c r="L354" s="902"/>
      <c r="M354" s="873"/>
      <c r="N354" s="873"/>
      <c r="O354" s="902"/>
      <c r="P354" s="873"/>
      <c r="Q354" s="873"/>
      <c r="R354" s="873"/>
      <c r="S354" s="873"/>
      <c r="T354" s="873"/>
      <c r="U354" s="873"/>
      <c r="V354" s="468"/>
      <c r="W354" s="468"/>
      <c r="X354" s="468"/>
      <c r="Y354" s="279"/>
      <c r="Z354" s="279"/>
      <c r="AA354" s="279"/>
      <c r="AB354" s="279"/>
      <c r="AC354" s="873"/>
      <c r="AD354" s="873"/>
      <c r="AE354" s="873"/>
      <c r="AF354" s="873"/>
      <c r="AG354" s="509"/>
      <c r="AH354" s="509"/>
      <c r="AI354" s="509"/>
      <c r="AJ354" s="509"/>
      <c r="AK354" s="509"/>
      <c r="AL354" s="509"/>
      <c r="AM354" s="509"/>
      <c r="AN354" s="509"/>
      <c r="AO354" s="509"/>
      <c r="AP354" s="509"/>
      <c r="AQ354" s="509"/>
      <c r="AR354" s="509"/>
      <c r="AS354" s="509"/>
      <c r="AT354" s="509"/>
      <c r="AU354" s="509"/>
      <c r="AV354" s="509"/>
      <c r="AW354" s="509"/>
      <c r="AX354" s="509"/>
      <c r="AY354" s="509"/>
      <c r="AZ354" s="509"/>
      <c r="BA354" s="509"/>
      <c r="BB354" s="509"/>
      <c r="BC354" s="509"/>
      <c r="BD354" s="509"/>
      <c r="BE354" s="509"/>
      <c r="BF354" s="509"/>
      <c r="BG354" s="509"/>
      <c r="BH354" s="509"/>
      <c r="BI354" s="509"/>
      <c r="BJ354" s="509"/>
      <c r="BK354" s="509"/>
    </row>
    <row r="355" ht="14.25" customHeight="1">
      <c r="A355" s="873"/>
      <c r="B355" s="873"/>
      <c r="C355" s="873"/>
      <c r="D355" s="873"/>
      <c r="E355" s="873"/>
      <c r="F355" s="873"/>
      <c r="G355" s="899"/>
      <c r="H355" s="900"/>
      <c r="I355" s="900"/>
      <c r="J355" s="873"/>
      <c r="K355" s="901"/>
      <c r="L355" s="902"/>
      <c r="M355" s="873"/>
      <c r="N355" s="873"/>
      <c r="O355" s="902"/>
      <c r="P355" s="873"/>
      <c r="Q355" s="873"/>
      <c r="R355" s="873"/>
      <c r="S355" s="873"/>
      <c r="T355" s="873"/>
      <c r="U355" s="873"/>
      <c r="V355" s="468"/>
      <c r="W355" s="468"/>
      <c r="X355" s="468"/>
      <c r="Y355" s="279"/>
      <c r="Z355" s="279"/>
      <c r="AA355" s="279"/>
      <c r="AB355" s="279"/>
      <c r="AC355" s="873"/>
      <c r="AD355" s="873"/>
      <c r="AE355" s="873"/>
      <c r="AF355" s="873"/>
      <c r="AG355" s="509"/>
      <c r="AH355" s="509"/>
      <c r="AI355" s="509"/>
      <c r="AJ355" s="509"/>
      <c r="AK355" s="509"/>
      <c r="AL355" s="509"/>
      <c r="AM355" s="509"/>
      <c r="AN355" s="509"/>
      <c r="AO355" s="509"/>
      <c r="AP355" s="509"/>
      <c r="AQ355" s="509"/>
      <c r="AR355" s="509"/>
      <c r="AS355" s="509"/>
      <c r="AT355" s="509"/>
      <c r="AU355" s="509"/>
      <c r="AV355" s="509"/>
      <c r="AW355" s="509"/>
      <c r="AX355" s="509"/>
      <c r="AY355" s="509"/>
      <c r="AZ355" s="509"/>
      <c r="BA355" s="509"/>
      <c r="BB355" s="509"/>
      <c r="BC355" s="509"/>
      <c r="BD355" s="509"/>
      <c r="BE355" s="509"/>
      <c r="BF355" s="509"/>
      <c r="BG355" s="509"/>
      <c r="BH355" s="509"/>
      <c r="BI355" s="509"/>
      <c r="BJ355" s="509"/>
      <c r="BK355" s="509"/>
    </row>
    <row r="356" ht="14.25" customHeight="1">
      <c r="A356" s="873"/>
      <c r="B356" s="873"/>
      <c r="C356" s="873"/>
      <c r="D356" s="873"/>
      <c r="E356" s="873"/>
      <c r="F356" s="873"/>
      <c r="G356" s="899"/>
      <c r="H356" s="900"/>
      <c r="I356" s="900"/>
      <c r="J356" s="873"/>
      <c r="K356" s="901"/>
      <c r="L356" s="902"/>
      <c r="M356" s="873"/>
      <c r="N356" s="873"/>
      <c r="O356" s="902"/>
      <c r="P356" s="873"/>
      <c r="Q356" s="873"/>
      <c r="R356" s="873"/>
      <c r="S356" s="873"/>
      <c r="T356" s="873"/>
      <c r="U356" s="873"/>
      <c r="V356" s="468"/>
      <c r="W356" s="468"/>
      <c r="X356" s="468"/>
      <c r="Y356" s="279"/>
      <c r="Z356" s="279"/>
      <c r="AA356" s="279"/>
      <c r="AB356" s="279"/>
      <c r="AC356" s="873"/>
      <c r="AD356" s="873"/>
      <c r="AE356" s="873"/>
      <c r="AF356" s="873"/>
      <c r="AG356" s="509"/>
      <c r="AH356" s="509"/>
      <c r="AI356" s="509"/>
      <c r="AJ356" s="509"/>
      <c r="AK356" s="509"/>
      <c r="AL356" s="509"/>
      <c r="AM356" s="509"/>
      <c r="AN356" s="509"/>
      <c r="AO356" s="509"/>
      <c r="AP356" s="509"/>
      <c r="AQ356" s="509"/>
      <c r="AR356" s="509"/>
      <c r="AS356" s="509"/>
      <c r="AT356" s="509"/>
      <c r="AU356" s="509"/>
      <c r="AV356" s="509"/>
      <c r="AW356" s="509"/>
      <c r="AX356" s="509"/>
      <c r="AY356" s="509"/>
      <c r="AZ356" s="509"/>
      <c r="BA356" s="509"/>
      <c r="BB356" s="509"/>
      <c r="BC356" s="509"/>
      <c r="BD356" s="509"/>
      <c r="BE356" s="509"/>
      <c r="BF356" s="509"/>
      <c r="BG356" s="509"/>
      <c r="BH356" s="509"/>
      <c r="BI356" s="509"/>
      <c r="BJ356" s="509"/>
      <c r="BK356" s="509"/>
    </row>
    <row r="357" ht="14.25" customHeight="1">
      <c r="A357" s="873"/>
      <c r="B357" s="873"/>
      <c r="C357" s="873"/>
      <c r="D357" s="873"/>
      <c r="E357" s="873"/>
      <c r="F357" s="873"/>
      <c r="G357" s="899"/>
      <c r="H357" s="900"/>
      <c r="I357" s="900"/>
      <c r="J357" s="873"/>
      <c r="K357" s="901"/>
      <c r="L357" s="902"/>
      <c r="M357" s="873"/>
      <c r="N357" s="873"/>
      <c r="O357" s="902"/>
      <c r="P357" s="873"/>
      <c r="Q357" s="873"/>
      <c r="R357" s="873"/>
      <c r="S357" s="873"/>
      <c r="T357" s="873"/>
      <c r="U357" s="873"/>
      <c r="V357" s="468"/>
      <c r="W357" s="468"/>
      <c r="X357" s="468"/>
      <c r="Y357" s="279"/>
      <c r="Z357" s="279"/>
      <c r="AA357" s="279"/>
      <c r="AB357" s="279"/>
      <c r="AC357" s="873"/>
      <c r="AD357" s="873"/>
      <c r="AE357" s="873"/>
      <c r="AF357" s="873"/>
      <c r="AG357" s="509"/>
      <c r="AH357" s="509"/>
      <c r="AI357" s="509"/>
      <c r="AJ357" s="509"/>
      <c r="AK357" s="509"/>
      <c r="AL357" s="509"/>
      <c r="AM357" s="509"/>
      <c r="AN357" s="509"/>
      <c r="AO357" s="509"/>
      <c r="AP357" s="509"/>
      <c r="AQ357" s="509"/>
      <c r="AR357" s="509"/>
      <c r="AS357" s="509"/>
      <c r="AT357" s="509"/>
      <c r="AU357" s="509"/>
      <c r="AV357" s="509"/>
      <c r="AW357" s="509"/>
      <c r="AX357" s="509"/>
      <c r="AY357" s="509"/>
      <c r="AZ357" s="509"/>
      <c r="BA357" s="509"/>
      <c r="BB357" s="509"/>
      <c r="BC357" s="509"/>
      <c r="BD357" s="509"/>
      <c r="BE357" s="509"/>
      <c r="BF357" s="509"/>
      <c r="BG357" s="509"/>
      <c r="BH357" s="509"/>
      <c r="BI357" s="509"/>
      <c r="BJ357" s="509"/>
      <c r="BK357" s="509"/>
    </row>
    <row r="358" ht="14.25" customHeight="1">
      <c r="A358" s="873"/>
      <c r="B358" s="873"/>
      <c r="C358" s="873"/>
      <c r="D358" s="873"/>
      <c r="E358" s="873"/>
      <c r="F358" s="873"/>
      <c r="G358" s="899"/>
      <c r="H358" s="900"/>
      <c r="I358" s="900"/>
      <c r="J358" s="873"/>
      <c r="K358" s="901"/>
      <c r="L358" s="902"/>
      <c r="M358" s="873"/>
      <c r="N358" s="873"/>
      <c r="O358" s="902"/>
      <c r="P358" s="873"/>
      <c r="Q358" s="873"/>
      <c r="R358" s="873"/>
      <c r="S358" s="873"/>
      <c r="T358" s="873"/>
      <c r="U358" s="873"/>
      <c r="V358" s="468"/>
      <c r="W358" s="468"/>
      <c r="X358" s="468"/>
      <c r="Y358" s="279"/>
      <c r="Z358" s="279"/>
      <c r="AA358" s="279"/>
      <c r="AB358" s="279"/>
      <c r="AC358" s="873"/>
      <c r="AD358" s="873"/>
      <c r="AE358" s="873"/>
      <c r="AF358" s="873"/>
      <c r="AG358" s="509"/>
      <c r="AH358" s="509"/>
      <c r="AI358" s="509"/>
      <c r="AJ358" s="509"/>
      <c r="AK358" s="509"/>
      <c r="AL358" s="509"/>
      <c r="AM358" s="509"/>
      <c r="AN358" s="509"/>
      <c r="AO358" s="509"/>
      <c r="AP358" s="509"/>
      <c r="AQ358" s="509"/>
      <c r="AR358" s="509"/>
      <c r="AS358" s="509"/>
      <c r="AT358" s="509"/>
      <c r="AU358" s="509"/>
      <c r="AV358" s="509"/>
      <c r="AW358" s="509"/>
      <c r="AX358" s="509"/>
      <c r="AY358" s="509"/>
      <c r="AZ358" s="509"/>
      <c r="BA358" s="509"/>
      <c r="BB358" s="509"/>
      <c r="BC358" s="509"/>
      <c r="BD358" s="509"/>
      <c r="BE358" s="509"/>
      <c r="BF358" s="509"/>
      <c r="BG358" s="509"/>
      <c r="BH358" s="509"/>
      <c r="BI358" s="509"/>
      <c r="BJ358" s="509"/>
      <c r="BK358" s="509"/>
    </row>
    <row r="359" ht="14.25" customHeight="1">
      <c r="A359" s="873"/>
      <c r="B359" s="873"/>
      <c r="C359" s="873"/>
      <c r="D359" s="873"/>
      <c r="E359" s="873"/>
      <c r="F359" s="873"/>
      <c r="G359" s="899"/>
      <c r="H359" s="900"/>
      <c r="I359" s="900"/>
      <c r="J359" s="873"/>
      <c r="K359" s="901"/>
      <c r="L359" s="902"/>
      <c r="M359" s="873"/>
      <c r="N359" s="873"/>
      <c r="O359" s="902"/>
      <c r="P359" s="873"/>
      <c r="Q359" s="873"/>
      <c r="R359" s="873"/>
      <c r="S359" s="873"/>
      <c r="T359" s="873"/>
      <c r="U359" s="873"/>
      <c r="V359" s="468"/>
      <c r="W359" s="468"/>
      <c r="X359" s="468"/>
      <c r="Y359" s="279"/>
      <c r="Z359" s="279"/>
      <c r="AA359" s="279"/>
      <c r="AB359" s="279"/>
      <c r="AC359" s="873"/>
      <c r="AD359" s="873"/>
      <c r="AE359" s="873"/>
      <c r="AF359" s="873"/>
      <c r="AG359" s="509"/>
      <c r="AH359" s="509"/>
      <c r="AI359" s="509"/>
      <c r="AJ359" s="509"/>
      <c r="AK359" s="509"/>
      <c r="AL359" s="509"/>
      <c r="AM359" s="509"/>
      <c r="AN359" s="509"/>
      <c r="AO359" s="509"/>
      <c r="AP359" s="509"/>
      <c r="AQ359" s="509"/>
      <c r="AR359" s="509"/>
      <c r="AS359" s="509"/>
      <c r="AT359" s="509"/>
      <c r="AU359" s="509"/>
      <c r="AV359" s="509"/>
      <c r="AW359" s="509"/>
      <c r="AX359" s="509"/>
      <c r="AY359" s="509"/>
      <c r="AZ359" s="509"/>
      <c r="BA359" s="509"/>
      <c r="BB359" s="509"/>
      <c r="BC359" s="509"/>
      <c r="BD359" s="509"/>
      <c r="BE359" s="509"/>
      <c r="BF359" s="509"/>
      <c r="BG359" s="509"/>
      <c r="BH359" s="509"/>
      <c r="BI359" s="509"/>
      <c r="BJ359" s="509"/>
      <c r="BK359" s="509"/>
    </row>
    <row r="360" ht="14.25" customHeight="1">
      <c r="A360" s="873"/>
      <c r="B360" s="873"/>
      <c r="C360" s="873"/>
      <c r="D360" s="873"/>
      <c r="E360" s="873"/>
      <c r="F360" s="873"/>
      <c r="G360" s="899"/>
      <c r="H360" s="900"/>
      <c r="I360" s="900"/>
      <c r="J360" s="873"/>
      <c r="K360" s="901"/>
      <c r="L360" s="902"/>
      <c r="M360" s="873"/>
      <c r="N360" s="873"/>
      <c r="O360" s="902"/>
      <c r="P360" s="873"/>
      <c r="Q360" s="873"/>
      <c r="R360" s="873"/>
      <c r="S360" s="873"/>
      <c r="T360" s="873"/>
      <c r="U360" s="873"/>
      <c r="V360" s="468"/>
      <c r="W360" s="468"/>
      <c r="X360" s="468"/>
      <c r="Y360" s="279"/>
      <c r="Z360" s="279"/>
      <c r="AA360" s="279"/>
      <c r="AB360" s="279"/>
      <c r="AC360" s="873"/>
      <c r="AD360" s="873"/>
      <c r="AE360" s="873"/>
      <c r="AF360" s="873"/>
      <c r="AG360" s="509"/>
      <c r="AH360" s="509"/>
      <c r="AI360" s="509"/>
      <c r="AJ360" s="509"/>
      <c r="AK360" s="509"/>
      <c r="AL360" s="509"/>
      <c r="AM360" s="509"/>
      <c r="AN360" s="509"/>
      <c r="AO360" s="509"/>
      <c r="AP360" s="509"/>
      <c r="AQ360" s="509"/>
      <c r="AR360" s="509"/>
      <c r="AS360" s="509"/>
      <c r="AT360" s="509"/>
      <c r="AU360" s="509"/>
      <c r="AV360" s="509"/>
      <c r="AW360" s="509"/>
      <c r="AX360" s="509"/>
      <c r="AY360" s="509"/>
      <c r="AZ360" s="509"/>
      <c r="BA360" s="509"/>
      <c r="BB360" s="509"/>
      <c r="BC360" s="509"/>
      <c r="BD360" s="509"/>
      <c r="BE360" s="509"/>
      <c r="BF360" s="509"/>
      <c r="BG360" s="509"/>
      <c r="BH360" s="509"/>
      <c r="BI360" s="509"/>
      <c r="BJ360" s="509"/>
      <c r="BK360" s="509"/>
    </row>
    <row r="361" ht="14.25" customHeight="1">
      <c r="A361" s="873"/>
      <c r="B361" s="873"/>
      <c r="C361" s="873"/>
      <c r="D361" s="873"/>
      <c r="E361" s="873"/>
      <c r="F361" s="873"/>
      <c r="G361" s="899"/>
      <c r="H361" s="900"/>
      <c r="I361" s="900"/>
      <c r="J361" s="873"/>
      <c r="K361" s="901"/>
      <c r="L361" s="902"/>
      <c r="M361" s="873"/>
      <c r="N361" s="873"/>
      <c r="O361" s="902"/>
      <c r="P361" s="873"/>
      <c r="Q361" s="873"/>
      <c r="R361" s="873"/>
      <c r="S361" s="873"/>
      <c r="T361" s="873"/>
      <c r="U361" s="873"/>
      <c r="V361" s="468"/>
      <c r="W361" s="468"/>
      <c r="X361" s="468"/>
      <c r="Y361" s="279"/>
      <c r="Z361" s="279"/>
      <c r="AA361" s="279"/>
      <c r="AB361" s="279"/>
      <c r="AC361" s="873"/>
      <c r="AD361" s="873"/>
      <c r="AE361" s="873"/>
      <c r="AF361" s="873"/>
      <c r="AG361" s="509"/>
      <c r="AH361" s="509"/>
      <c r="AI361" s="509"/>
      <c r="AJ361" s="509"/>
      <c r="AK361" s="509"/>
      <c r="AL361" s="509"/>
      <c r="AM361" s="509"/>
      <c r="AN361" s="509"/>
      <c r="AO361" s="509"/>
      <c r="AP361" s="509"/>
      <c r="AQ361" s="509"/>
      <c r="AR361" s="509"/>
      <c r="AS361" s="509"/>
      <c r="AT361" s="509"/>
      <c r="AU361" s="509"/>
      <c r="AV361" s="509"/>
      <c r="AW361" s="509"/>
      <c r="AX361" s="509"/>
      <c r="AY361" s="509"/>
      <c r="AZ361" s="509"/>
      <c r="BA361" s="509"/>
      <c r="BB361" s="509"/>
      <c r="BC361" s="509"/>
      <c r="BD361" s="509"/>
      <c r="BE361" s="509"/>
      <c r="BF361" s="509"/>
      <c r="BG361" s="509"/>
      <c r="BH361" s="509"/>
      <c r="BI361" s="509"/>
      <c r="BJ361" s="509"/>
      <c r="BK361" s="509"/>
    </row>
    <row r="362" ht="14.25" customHeight="1">
      <c r="A362" s="873"/>
      <c r="B362" s="873"/>
      <c r="C362" s="873"/>
      <c r="D362" s="873"/>
      <c r="E362" s="873"/>
      <c r="F362" s="873"/>
      <c r="G362" s="899"/>
      <c r="H362" s="900"/>
      <c r="I362" s="900"/>
      <c r="J362" s="873"/>
      <c r="K362" s="901"/>
      <c r="L362" s="902"/>
      <c r="M362" s="873"/>
      <c r="N362" s="873"/>
      <c r="O362" s="902"/>
      <c r="P362" s="873"/>
      <c r="Q362" s="873"/>
      <c r="R362" s="873"/>
      <c r="S362" s="873"/>
      <c r="T362" s="873"/>
      <c r="U362" s="873"/>
      <c r="V362" s="468"/>
      <c r="W362" s="468"/>
      <c r="X362" s="468"/>
      <c r="Y362" s="279"/>
      <c r="Z362" s="279"/>
      <c r="AA362" s="279"/>
      <c r="AB362" s="279"/>
      <c r="AC362" s="873"/>
      <c r="AD362" s="873"/>
      <c r="AE362" s="873"/>
      <c r="AF362" s="873"/>
      <c r="AG362" s="509"/>
      <c r="AH362" s="509"/>
      <c r="AI362" s="509"/>
      <c r="AJ362" s="509"/>
      <c r="AK362" s="509"/>
      <c r="AL362" s="509"/>
      <c r="AM362" s="509"/>
      <c r="AN362" s="509"/>
      <c r="AO362" s="509"/>
      <c r="AP362" s="509"/>
      <c r="AQ362" s="509"/>
      <c r="AR362" s="509"/>
      <c r="AS362" s="509"/>
      <c r="AT362" s="509"/>
      <c r="AU362" s="509"/>
      <c r="AV362" s="509"/>
      <c r="AW362" s="509"/>
      <c r="AX362" s="509"/>
      <c r="AY362" s="509"/>
      <c r="AZ362" s="509"/>
      <c r="BA362" s="509"/>
      <c r="BB362" s="509"/>
      <c r="BC362" s="509"/>
      <c r="BD362" s="509"/>
      <c r="BE362" s="509"/>
      <c r="BF362" s="509"/>
      <c r="BG362" s="509"/>
      <c r="BH362" s="509"/>
      <c r="BI362" s="509"/>
      <c r="BJ362" s="509"/>
      <c r="BK362" s="509"/>
    </row>
    <row r="363" ht="14.25" customHeight="1">
      <c r="A363" s="873"/>
      <c r="B363" s="873"/>
      <c r="C363" s="873"/>
      <c r="D363" s="873"/>
      <c r="E363" s="873"/>
      <c r="F363" s="873"/>
      <c r="G363" s="899"/>
      <c r="H363" s="900"/>
      <c r="I363" s="900"/>
      <c r="J363" s="873"/>
      <c r="K363" s="901"/>
      <c r="L363" s="902"/>
      <c r="M363" s="873"/>
      <c r="N363" s="873"/>
      <c r="O363" s="902"/>
      <c r="P363" s="873"/>
      <c r="Q363" s="873"/>
      <c r="R363" s="873"/>
      <c r="S363" s="873"/>
      <c r="T363" s="873"/>
      <c r="U363" s="873"/>
      <c r="V363" s="468"/>
      <c r="W363" s="468"/>
      <c r="X363" s="468"/>
      <c r="Y363" s="279"/>
      <c r="Z363" s="279"/>
      <c r="AA363" s="279"/>
      <c r="AB363" s="279"/>
      <c r="AC363" s="873"/>
      <c r="AD363" s="873"/>
      <c r="AE363" s="873"/>
      <c r="AF363" s="873"/>
      <c r="AG363" s="509"/>
      <c r="AH363" s="509"/>
      <c r="AI363" s="509"/>
      <c r="AJ363" s="509"/>
      <c r="AK363" s="509"/>
      <c r="AL363" s="509"/>
      <c r="AM363" s="509"/>
      <c r="AN363" s="509"/>
      <c r="AO363" s="509"/>
      <c r="AP363" s="509"/>
      <c r="AQ363" s="509"/>
      <c r="AR363" s="509"/>
      <c r="AS363" s="509"/>
      <c r="AT363" s="509"/>
      <c r="AU363" s="509"/>
      <c r="AV363" s="509"/>
      <c r="AW363" s="509"/>
      <c r="AX363" s="509"/>
      <c r="AY363" s="509"/>
      <c r="AZ363" s="509"/>
      <c r="BA363" s="509"/>
      <c r="BB363" s="509"/>
      <c r="BC363" s="509"/>
      <c r="BD363" s="509"/>
      <c r="BE363" s="509"/>
      <c r="BF363" s="509"/>
      <c r="BG363" s="509"/>
      <c r="BH363" s="509"/>
      <c r="BI363" s="509"/>
      <c r="BJ363" s="509"/>
      <c r="BK363" s="509"/>
    </row>
    <row r="364" ht="14.25" customHeight="1">
      <c r="A364" s="873"/>
      <c r="B364" s="873"/>
      <c r="C364" s="873"/>
      <c r="D364" s="873"/>
      <c r="E364" s="873"/>
      <c r="F364" s="873"/>
      <c r="G364" s="899"/>
      <c r="H364" s="900"/>
      <c r="I364" s="900"/>
      <c r="J364" s="873"/>
      <c r="K364" s="901"/>
      <c r="L364" s="902"/>
      <c r="M364" s="873"/>
      <c r="N364" s="873"/>
      <c r="O364" s="902"/>
      <c r="P364" s="873"/>
      <c r="Q364" s="873"/>
      <c r="R364" s="873"/>
      <c r="S364" s="873"/>
      <c r="T364" s="873"/>
      <c r="U364" s="873"/>
      <c r="V364" s="468"/>
      <c r="W364" s="468"/>
      <c r="X364" s="468"/>
      <c r="Y364" s="279"/>
      <c r="Z364" s="279"/>
      <c r="AA364" s="279"/>
      <c r="AB364" s="279"/>
      <c r="AC364" s="873"/>
      <c r="AD364" s="873"/>
      <c r="AE364" s="873"/>
      <c r="AF364" s="873"/>
      <c r="AG364" s="509"/>
      <c r="AH364" s="509"/>
      <c r="AI364" s="509"/>
      <c r="AJ364" s="509"/>
      <c r="AK364" s="509"/>
      <c r="AL364" s="509"/>
      <c r="AM364" s="509"/>
      <c r="AN364" s="509"/>
      <c r="AO364" s="509"/>
      <c r="AP364" s="509"/>
      <c r="AQ364" s="509"/>
      <c r="AR364" s="509"/>
      <c r="AS364" s="509"/>
      <c r="AT364" s="509"/>
      <c r="AU364" s="509"/>
      <c r="AV364" s="509"/>
      <c r="AW364" s="509"/>
      <c r="AX364" s="509"/>
      <c r="AY364" s="509"/>
      <c r="AZ364" s="509"/>
      <c r="BA364" s="509"/>
      <c r="BB364" s="509"/>
      <c r="BC364" s="509"/>
      <c r="BD364" s="509"/>
      <c r="BE364" s="509"/>
      <c r="BF364" s="509"/>
      <c r="BG364" s="509"/>
      <c r="BH364" s="509"/>
      <c r="BI364" s="509"/>
      <c r="BJ364" s="509"/>
      <c r="BK364" s="509"/>
    </row>
    <row r="365" ht="14.25" customHeight="1">
      <c r="A365" s="873"/>
      <c r="B365" s="873"/>
      <c r="C365" s="873"/>
      <c r="D365" s="873"/>
      <c r="E365" s="873"/>
      <c r="F365" s="873"/>
      <c r="G365" s="899"/>
      <c r="H365" s="900"/>
      <c r="I365" s="900"/>
      <c r="J365" s="873"/>
      <c r="K365" s="901"/>
      <c r="L365" s="902"/>
      <c r="M365" s="873"/>
      <c r="N365" s="873"/>
      <c r="O365" s="902"/>
      <c r="P365" s="873"/>
      <c r="Q365" s="873"/>
      <c r="R365" s="873"/>
      <c r="S365" s="873"/>
      <c r="T365" s="873"/>
      <c r="U365" s="873"/>
      <c r="V365" s="468"/>
      <c r="W365" s="468"/>
      <c r="X365" s="468"/>
      <c r="Y365" s="279"/>
      <c r="Z365" s="279"/>
      <c r="AA365" s="279"/>
      <c r="AB365" s="279"/>
      <c r="AC365" s="873"/>
      <c r="AD365" s="873"/>
      <c r="AE365" s="873"/>
      <c r="AF365" s="873"/>
      <c r="AG365" s="509"/>
      <c r="AH365" s="509"/>
      <c r="AI365" s="509"/>
      <c r="AJ365" s="509"/>
      <c r="AK365" s="509"/>
      <c r="AL365" s="509"/>
      <c r="AM365" s="509"/>
      <c r="AN365" s="509"/>
      <c r="AO365" s="509"/>
      <c r="AP365" s="509"/>
      <c r="AQ365" s="509"/>
      <c r="AR365" s="509"/>
      <c r="AS365" s="509"/>
      <c r="AT365" s="509"/>
      <c r="AU365" s="509"/>
      <c r="AV365" s="509"/>
      <c r="AW365" s="509"/>
      <c r="AX365" s="509"/>
      <c r="AY365" s="509"/>
      <c r="AZ365" s="509"/>
      <c r="BA365" s="509"/>
      <c r="BB365" s="509"/>
      <c r="BC365" s="509"/>
      <c r="BD365" s="509"/>
      <c r="BE365" s="509"/>
      <c r="BF365" s="509"/>
      <c r="BG365" s="509"/>
      <c r="BH365" s="509"/>
      <c r="BI365" s="509"/>
      <c r="BJ365" s="509"/>
      <c r="BK365" s="509"/>
    </row>
    <row r="366" ht="14.25" customHeight="1">
      <c r="A366" s="873"/>
      <c r="B366" s="873"/>
      <c r="C366" s="873"/>
      <c r="D366" s="873"/>
      <c r="E366" s="873"/>
      <c r="F366" s="873"/>
      <c r="G366" s="899"/>
      <c r="H366" s="900"/>
      <c r="I366" s="900"/>
      <c r="J366" s="873"/>
      <c r="K366" s="901"/>
      <c r="L366" s="902"/>
      <c r="M366" s="873"/>
      <c r="N366" s="873"/>
      <c r="O366" s="902"/>
      <c r="P366" s="873"/>
      <c r="Q366" s="873"/>
      <c r="R366" s="873"/>
      <c r="S366" s="873"/>
      <c r="T366" s="873"/>
      <c r="U366" s="873"/>
      <c r="V366" s="468"/>
      <c r="W366" s="468"/>
      <c r="X366" s="468"/>
      <c r="Y366" s="279"/>
      <c r="Z366" s="279"/>
      <c r="AA366" s="279"/>
      <c r="AB366" s="279"/>
      <c r="AC366" s="873"/>
      <c r="AD366" s="873"/>
      <c r="AE366" s="873"/>
      <c r="AF366" s="873"/>
      <c r="AG366" s="509"/>
      <c r="AH366" s="509"/>
      <c r="AI366" s="509"/>
      <c r="AJ366" s="509"/>
      <c r="AK366" s="509"/>
      <c r="AL366" s="509"/>
      <c r="AM366" s="509"/>
      <c r="AN366" s="509"/>
      <c r="AO366" s="509"/>
      <c r="AP366" s="509"/>
      <c r="AQ366" s="509"/>
      <c r="AR366" s="509"/>
      <c r="AS366" s="509"/>
      <c r="AT366" s="509"/>
      <c r="AU366" s="509"/>
      <c r="AV366" s="509"/>
      <c r="AW366" s="509"/>
      <c r="AX366" s="509"/>
      <c r="AY366" s="509"/>
      <c r="AZ366" s="509"/>
      <c r="BA366" s="509"/>
      <c r="BB366" s="509"/>
      <c r="BC366" s="509"/>
      <c r="BD366" s="509"/>
      <c r="BE366" s="509"/>
      <c r="BF366" s="509"/>
      <c r="BG366" s="509"/>
      <c r="BH366" s="509"/>
      <c r="BI366" s="509"/>
      <c r="BJ366" s="509"/>
      <c r="BK366" s="509"/>
    </row>
    <row r="367" ht="14.25" customHeight="1">
      <c r="A367" s="873"/>
      <c r="B367" s="873"/>
      <c r="C367" s="873"/>
      <c r="D367" s="873"/>
      <c r="E367" s="873"/>
      <c r="F367" s="873"/>
      <c r="G367" s="899"/>
      <c r="H367" s="900"/>
      <c r="I367" s="900"/>
      <c r="J367" s="873"/>
      <c r="K367" s="901"/>
      <c r="L367" s="902"/>
      <c r="M367" s="873"/>
      <c r="N367" s="873"/>
      <c r="O367" s="902"/>
      <c r="P367" s="873"/>
      <c r="Q367" s="873"/>
      <c r="R367" s="873"/>
      <c r="S367" s="873"/>
      <c r="T367" s="873"/>
      <c r="U367" s="873"/>
      <c r="V367" s="468"/>
      <c r="W367" s="468"/>
      <c r="X367" s="468"/>
      <c r="Y367" s="279"/>
      <c r="Z367" s="279"/>
      <c r="AA367" s="279"/>
      <c r="AB367" s="279"/>
      <c r="AC367" s="873"/>
      <c r="AD367" s="873"/>
      <c r="AE367" s="873"/>
      <c r="AF367" s="873"/>
      <c r="AG367" s="509"/>
      <c r="AH367" s="509"/>
      <c r="AI367" s="509"/>
      <c r="AJ367" s="509"/>
      <c r="AK367" s="509"/>
      <c r="AL367" s="509"/>
      <c r="AM367" s="509"/>
      <c r="AN367" s="509"/>
      <c r="AO367" s="509"/>
      <c r="AP367" s="509"/>
      <c r="AQ367" s="509"/>
      <c r="AR367" s="509"/>
      <c r="AS367" s="509"/>
      <c r="AT367" s="509"/>
      <c r="AU367" s="509"/>
      <c r="AV367" s="509"/>
      <c r="AW367" s="509"/>
      <c r="AX367" s="509"/>
      <c r="AY367" s="509"/>
      <c r="AZ367" s="509"/>
      <c r="BA367" s="509"/>
      <c r="BB367" s="509"/>
      <c r="BC367" s="509"/>
      <c r="BD367" s="509"/>
      <c r="BE367" s="509"/>
      <c r="BF367" s="509"/>
      <c r="BG367" s="509"/>
      <c r="BH367" s="509"/>
      <c r="BI367" s="509"/>
      <c r="BJ367" s="509"/>
      <c r="BK367" s="509"/>
    </row>
    <row r="368" ht="14.25" customHeight="1">
      <c r="A368" s="873"/>
      <c r="B368" s="873"/>
      <c r="C368" s="873"/>
      <c r="D368" s="873"/>
      <c r="E368" s="873"/>
      <c r="F368" s="873"/>
      <c r="G368" s="899"/>
      <c r="H368" s="900"/>
      <c r="I368" s="900"/>
      <c r="J368" s="873"/>
      <c r="K368" s="901"/>
      <c r="L368" s="902"/>
      <c r="M368" s="873"/>
      <c r="N368" s="873"/>
      <c r="O368" s="902"/>
      <c r="P368" s="873"/>
      <c r="Q368" s="873"/>
      <c r="R368" s="873"/>
      <c r="S368" s="873"/>
      <c r="T368" s="873"/>
      <c r="U368" s="873"/>
      <c r="V368" s="468"/>
      <c r="W368" s="468"/>
      <c r="X368" s="468"/>
      <c r="Y368" s="279"/>
      <c r="Z368" s="279"/>
      <c r="AA368" s="279"/>
      <c r="AB368" s="279"/>
      <c r="AC368" s="873"/>
      <c r="AD368" s="873"/>
      <c r="AE368" s="873"/>
      <c r="AF368" s="873"/>
      <c r="AG368" s="509"/>
      <c r="AH368" s="509"/>
      <c r="AI368" s="509"/>
      <c r="AJ368" s="509"/>
      <c r="AK368" s="509"/>
      <c r="AL368" s="509"/>
      <c r="AM368" s="509"/>
      <c r="AN368" s="509"/>
      <c r="AO368" s="509"/>
      <c r="AP368" s="509"/>
      <c r="AQ368" s="509"/>
      <c r="AR368" s="509"/>
      <c r="AS368" s="509"/>
      <c r="AT368" s="509"/>
      <c r="AU368" s="509"/>
      <c r="AV368" s="509"/>
      <c r="AW368" s="509"/>
      <c r="AX368" s="509"/>
      <c r="AY368" s="509"/>
      <c r="AZ368" s="509"/>
      <c r="BA368" s="509"/>
      <c r="BB368" s="509"/>
      <c r="BC368" s="509"/>
      <c r="BD368" s="509"/>
      <c r="BE368" s="509"/>
      <c r="BF368" s="509"/>
      <c r="BG368" s="509"/>
      <c r="BH368" s="509"/>
      <c r="BI368" s="509"/>
      <c r="BJ368" s="509"/>
      <c r="BK368" s="509"/>
    </row>
    <row r="369" ht="14.25" customHeight="1">
      <c r="A369" s="873"/>
      <c r="B369" s="873"/>
      <c r="C369" s="873"/>
      <c r="D369" s="873"/>
      <c r="E369" s="873"/>
      <c r="F369" s="873"/>
      <c r="G369" s="899"/>
      <c r="H369" s="900"/>
      <c r="I369" s="900"/>
      <c r="J369" s="873"/>
      <c r="K369" s="901"/>
      <c r="L369" s="902"/>
      <c r="M369" s="873"/>
      <c r="N369" s="873"/>
      <c r="O369" s="902"/>
      <c r="P369" s="873"/>
      <c r="Q369" s="873"/>
      <c r="R369" s="873"/>
      <c r="S369" s="873"/>
      <c r="T369" s="873"/>
      <c r="U369" s="873"/>
      <c r="V369" s="468"/>
      <c r="W369" s="468"/>
      <c r="X369" s="468"/>
      <c r="Y369" s="279"/>
      <c r="Z369" s="279"/>
      <c r="AA369" s="279"/>
      <c r="AB369" s="279"/>
      <c r="AC369" s="873"/>
      <c r="AD369" s="873"/>
      <c r="AE369" s="873"/>
      <c r="AF369" s="873"/>
      <c r="AG369" s="509"/>
      <c r="AH369" s="509"/>
      <c r="AI369" s="509"/>
      <c r="AJ369" s="509"/>
      <c r="AK369" s="509"/>
      <c r="AL369" s="509"/>
      <c r="AM369" s="509"/>
      <c r="AN369" s="509"/>
      <c r="AO369" s="509"/>
      <c r="AP369" s="509"/>
      <c r="AQ369" s="509"/>
      <c r="AR369" s="509"/>
      <c r="AS369" s="509"/>
      <c r="AT369" s="509"/>
      <c r="AU369" s="509"/>
      <c r="AV369" s="509"/>
      <c r="AW369" s="509"/>
      <c r="AX369" s="509"/>
      <c r="AY369" s="509"/>
      <c r="AZ369" s="509"/>
      <c r="BA369" s="509"/>
      <c r="BB369" s="509"/>
      <c r="BC369" s="509"/>
      <c r="BD369" s="509"/>
      <c r="BE369" s="509"/>
      <c r="BF369" s="509"/>
      <c r="BG369" s="509"/>
      <c r="BH369" s="509"/>
      <c r="BI369" s="509"/>
      <c r="BJ369" s="509"/>
      <c r="BK369" s="509"/>
    </row>
    <row r="370" ht="14.25" customHeight="1">
      <c r="A370" s="873"/>
      <c r="B370" s="873"/>
      <c r="C370" s="873"/>
      <c r="D370" s="873"/>
      <c r="E370" s="873"/>
      <c r="F370" s="873"/>
      <c r="G370" s="899"/>
      <c r="H370" s="900"/>
      <c r="I370" s="900"/>
      <c r="J370" s="873"/>
      <c r="K370" s="901"/>
      <c r="L370" s="902"/>
      <c r="M370" s="873"/>
      <c r="N370" s="873"/>
      <c r="O370" s="902"/>
      <c r="P370" s="873"/>
      <c r="Q370" s="873"/>
      <c r="R370" s="873"/>
      <c r="S370" s="873"/>
      <c r="T370" s="873"/>
      <c r="U370" s="873"/>
      <c r="V370" s="468"/>
      <c r="W370" s="468"/>
      <c r="X370" s="468"/>
      <c r="Y370" s="279"/>
      <c r="Z370" s="279"/>
      <c r="AA370" s="279"/>
      <c r="AB370" s="279"/>
      <c r="AC370" s="873"/>
      <c r="AD370" s="873"/>
      <c r="AE370" s="873"/>
      <c r="AF370" s="873"/>
      <c r="AG370" s="509"/>
      <c r="AH370" s="509"/>
      <c r="AI370" s="509"/>
      <c r="AJ370" s="509"/>
      <c r="AK370" s="509"/>
      <c r="AL370" s="509"/>
      <c r="AM370" s="509"/>
      <c r="AN370" s="509"/>
      <c r="AO370" s="509"/>
      <c r="AP370" s="509"/>
      <c r="AQ370" s="509"/>
      <c r="AR370" s="509"/>
      <c r="AS370" s="509"/>
      <c r="AT370" s="509"/>
      <c r="AU370" s="509"/>
      <c r="AV370" s="509"/>
      <c r="AW370" s="509"/>
      <c r="AX370" s="509"/>
      <c r="AY370" s="509"/>
      <c r="AZ370" s="509"/>
      <c r="BA370" s="509"/>
      <c r="BB370" s="509"/>
      <c r="BC370" s="509"/>
      <c r="BD370" s="509"/>
      <c r="BE370" s="509"/>
      <c r="BF370" s="509"/>
      <c r="BG370" s="509"/>
      <c r="BH370" s="509"/>
      <c r="BI370" s="509"/>
      <c r="BJ370" s="509"/>
      <c r="BK370" s="509"/>
    </row>
    <row r="371" ht="14.25" customHeight="1">
      <c r="A371" s="873"/>
      <c r="B371" s="873"/>
      <c r="C371" s="873"/>
      <c r="D371" s="873"/>
      <c r="E371" s="873"/>
      <c r="F371" s="873"/>
      <c r="G371" s="899"/>
      <c r="H371" s="900"/>
      <c r="I371" s="900"/>
      <c r="J371" s="873"/>
      <c r="K371" s="901"/>
      <c r="L371" s="902"/>
      <c r="M371" s="873"/>
      <c r="N371" s="873"/>
      <c r="O371" s="902"/>
      <c r="P371" s="873"/>
      <c r="Q371" s="873"/>
      <c r="R371" s="873"/>
      <c r="S371" s="873"/>
      <c r="T371" s="873"/>
      <c r="U371" s="873"/>
      <c r="V371" s="468"/>
      <c r="W371" s="468"/>
      <c r="X371" s="468"/>
      <c r="Y371" s="279"/>
      <c r="Z371" s="279"/>
      <c r="AA371" s="279"/>
      <c r="AB371" s="279"/>
      <c r="AC371" s="873"/>
      <c r="AD371" s="873"/>
      <c r="AE371" s="873"/>
      <c r="AF371" s="873"/>
      <c r="AG371" s="509"/>
      <c r="AH371" s="509"/>
      <c r="AI371" s="509"/>
      <c r="AJ371" s="509"/>
      <c r="AK371" s="509"/>
      <c r="AL371" s="509"/>
      <c r="AM371" s="509"/>
      <c r="AN371" s="509"/>
      <c r="AO371" s="509"/>
      <c r="AP371" s="509"/>
      <c r="AQ371" s="509"/>
      <c r="AR371" s="509"/>
      <c r="AS371" s="509"/>
      <c r="AT371" s="509"/>
      <c r="AU371" s="509"/>
      <c r="AV371" s="509"/>
      <c r="AW371" s="509"/>
      <c r="AX371" s="509"/>
      <c r="AY371" s="509"/>
      <c r="AZ371" s="509"/>
      <c r="BA371" s="509"/>
      <c r="BB371" s="509"/>
      <c r="BC371" s="509"/>
      <c r="BD371" s="509"/>
      <c r="BE371" s="509"/>
      <c r="BF371" s="509"/>
      <c r="BG371" s="509"/>
      <c r="BH371" s="509"/>
      <c r="BI371" s="509"/>
      <c r="BJ371" s="509"/>
      <c r="BK371" s="509"/>
    </row>
    <row r="372" ht="14.25" customHeight="1">
      <c r="A372" s="873"/>
      <c r="B372" s="873"/>
      <c r="C372" s="873"/>
      <c r="D372" s="873"/>
      <c r="E372" s="873"/>
      <c r="F372" s="873"/>
      <c r="G372" s="899"/>
      <c r="H372" s="900"/>
      <c r="I372" s="900"/>
      <c r="J372" s="873"/>
      <c r="K372" s="901"/>
      <c r="L372" s="902"/>
      <c r="M372" s="873"/>
      <c r="N372" s="873"/>
      <c r="O372" s="902"/>
      <c r="P372" s="873"/>
      <c r="Q372" s="873"/>
      <c r="R372" s="873"/>
      <c r="S372" s="873"/>
      <c r="T372" s="873"/>
      <c r="U372" s="873"/>
      <c r="V372" s="468"/>
      <c r="W372" s="468"/>
      <c r="X372" s="468"/>
      <c r="Y372" s="279"/>
      <c r="Z372" s="279"/>
      <c r="AA372" s="279"/>
      <c r="AB372" s="279"/>
      <c r="AC372" s="873"/>
      <c r="AD372" s="873"/>
      <c r="AE372" s="873"/>
      <c r="AF372" s="873"/>
      <c r="AG372" s="509"/>
      <c r="AH372" s="509"/>
      <c r="AI372" s="509"/>
      <c r="AJ372" s="509"/>
      <c r="AK372" s="509"/>
      <c r="AL372" s="509"/>
      <c r="AM372" s="509"/>
      <c r="AN372" s="509"/>
      <c r="AO372" s="509"/>
      <c r="AP372" s="509"/>
      <c r="AQ372" s="509"/>
      <c r="AR372" s="509"/>
      <c r="AS372" s="509"/>
      <c r="AT372" s="509"/>
      <c r="AU372" s="509"/>
      <c r="AV372" s="509"/>
      <c r="AW372" s="509"/>
      <c r="AX372" s="509"/>
      <c r="AY372" s="509"/>
      <c r="AZ372" s="509"/>
      <c r="BA372" s="509"/>
      <c r="BB372" s="509"/>
      <c r="BC372" s="509"/>
      <c r="BD372" s="509"/>
      <c r="BE372" s="509"/>
      <c r="BF372" s="509"/>
      <c r="BG372" s="509"/>
      <c r="BH372" s="509"/>
      <c r="BI372" s="509"/>
      <c r="BJ372" s="509"/>
      <c r="BK372" s="509"/>
    </row>
    <row r="373" ht="14.25" customHeight="1">
      <c r="A373" s="873"/>
      <c r="B373" s="873"/>
      <c r="C373" s="873"/>
      <c r="D373" s="873"/>
      <c r="E373" s="873"/>
      <c r="F373" s="873"/>
      <c r="G373" s="899"/>
      <c r="H373" s="900"/>
      <c r="I373" s="900"/>
      <c r="J373" s="873"/>
      <c r="K373" s="901"/>
      <c r="L373" s="902"/>
      <c r="M373" s="873"/>
      <c r="N373" s="873"/>
      <c r="O373" s="902"/>
      <c r="P373" s="873"/>
      <c r="Q373" s="873"/>
      <c r="R373" s="873"/>
      <c r="S373" s="873"/>
      <c r="T373" s="873"/>
      <c r="U373" s="873"/>
      <c r="V373" s="468"/>
      <c r="W373" s="468"/>
      <c r="X373" s="468"/>
      <c r="Y373" s="279"/>
      <c r="Z373" s="279"/>
      <c r="AA373" s="279"/>
      <c r="AB373" s="279"/>
      <c r="AC373" s="873"/>
      <c r="AD373" s="873"/>
      <c r="AE373" s="873"/>
      <c r="AF373" s="873"/>
      <c r="AG373" s="509"/>
      <c r="AH373" s="509"/>
      <c r="AI373" s="509"/>
      <c r="AJ373" s="509"/>
      <c r="AK373" s="509"/>
      <c r="AL373" s="509"/>
      <c r="AM373" s="509"/>
      <c r="AN373" s="509"/>
      <c r="AO373" s="509"/>
      <c r="AP373" s="509"/>
      <c r="AQ373" s="509"/>
      <c r="AR373" s="509"/>
      <c r="AS373" s="509"/>
      <c r="AT373" s="509"/>
      <c r="AU373" s="509"/>
      <c r="AV373" s="509"/>
      <c r="AW373" s="509"/>
      <c r="AX373" s="509"/>
      <c r="AY373" s="509"/>
      <c r="AZ373" s="509"/>
      <c r="BA373" s="509"/>
      <c r="BB373" s="509"/>
      <c r="BC373" s="509"/>
      <c r="BD373" s="509"/>
      <c r="BE373" s="509"/>
      <c r="BF373" s="509"/>
      <c r="BG373" s="509"/>
      <c r="BH373" s="509"/>
      <c r="BI373" s="509"/>
      <c r="BJ373" s="509"/>
      <c r="BK373" s="509"/>
    </row>
    <row r="374" ht="14.25" customHeight="1">
      <c r="A374" s="873"/>
      <c r="B374" s="873"/>
      <c r="C374" s="873"/>
      <c r="D374" s="873"/>
      <c r="E374" s="873"/>
      <c r="F374" s="873"/>
      <c r="G374" s="899"/>
      <c r="H374" s="900"/>
      <c r="I374" s="900"/>
      <c r="J374" s="873"/>
      <c r="K374" s="901"/>
      <c r="L374" s="902"/>
      <c r="M374" s="873"/>
      <c r="N374" s="873"/>
      <c r="O374" s="902"/>
      <c r="P374" s="873"/>
      <c r="Q374" s="873"/>
      <c r="R374" s="873"/>
      <c r="S374" s="873"/>
      <c r="T374" s="873"/>
      <c r="U374" s="873"/>
      <c r="V374" s="468"/>
      <c r="W374" s="468"/>
      <c r="X374" s="468"/>
      <c r="Y374" s="279"/>
      <c r="Z374" s="279"/>
      <c r="AA374" s="279"/>
      <c r="AB374" s="279"/>
      <c r="AC374" s="873"/>
      <c r="AD374" s="873"/>
      <c r="AE374" s="873"/>
      <c r="AF374" s="873"/>
      <c r="AG374" s="509"/>
      <c r="AH374" s="509"/>
      <c r="AI374" s="509"/>
      <c r="AJ374" s="509"/>
      <c r="AK374" s="509"/>
      <c r="AL374" s="509"/>
      <c r="AM374" s="509"/>
      <c r="AN374" s="509"/>
      <c r="AO374" s="509"/>
      <c r="AP374" s="509"/>
      <c r="AQ374" s="509"/>
      <c r="AR374" s="509"/>
      <c r="AS374" s="509"/>
      <c r="AT374" s="509"/>
      <c r="AU374" s="509"/>
      <c r="AV374" s="509"/>
      <c r="AW374" s="509"/>
      <c r="AX374" s="509"/>
      <c r="AY374" s="509"/>
      <c r="AZ374" s="509"/>
      <c r="BA374" s="509"/>
      <c r="BB374" s="509"/>
      <c r="BC374" s="509"/>
      <c r="BD374" s="509"/>
      <c r="BE374" s="509"/>
      <c r="BF374" s="509"/>
      <c r="BG374" s="509"/>
      <c r="BH374" s="509"/>
      <c r="BI374" s="509"/>
      <c r="BJ374" s="509"/>
      <c r="BK374" s="509"/>
    </row>
    <row r="375" ht="14.25" customHeight="1">
      <c r="A375" s="873"/>
      <c r="B375" s="873"/>
      <c r="C375" s="873"/>
      <c r="D375" s="873"/>
      <c r="E375" s="873"/>
      <c r="F375" s="873"/>
      <c r="G375" s="899"/>
      <c r="H375" s="900"/>
      <c r="I375" s="900"/>
      <c r="J375" s="873"/>
      <c r="K375" s="901"/>
      <c r="L375" s="902"/>
      <c r="M375" s="873"/>
      <c r="N375" s="873"/>
      <c r="O375" s="902"/>
      <c r="P375" s="873"/>
      <c r="Q375" s="873"/>
      <c r="R375" s="873"/>
      <c r="S375" s="873"/>
      <c r="T375" s="873"/>
      <c r="U375" s="873"/>
      <c r="V375" s="468"/>
      <c r="W375" s="468"/>
      <c r="X375" s="468"/>
      <c r="Y375" s="279"/>
      <c r="Z375" s="279"/>
      <c r="AA375" s="279"/>
      <c r="AB375" s="279"/>
      <c r="AC375" s="873"/>
      <c r="AD375" s="873"/>
      <c r="AE375" s="873"/>
      <c r="AF375" s="873"/>
      <c r="AG375" s="509"/>
      <c r="AH375" s="509"/>
      <c r="AI375" s="509"/>
      <c r="AJ375" s="509"/>
      <c r="AK375" s="509"/>
      <c r="AL375" s="509"/>
      <c r="AM375" s="509"/>
      <c r="AN375" s="509"/>
      <c r="AO375" s="509"/>
      <c r="AP375" s="509"/>
      <c r="AQ375" s="509"/>
      <c r="AR375" s="509"/>
      <c r="AS375" s="509"/>
      <c r="AT375" s="509"/>
      <c r="AU375" s="509"/>
      <c r="AV375" s="509"/>
      <c r="AW375" s="509"/>
      <c r="AX375" s="509"/>
      <c r="AY375" s="509"/>
      <c r="AZ375" s="509"/>
      <c r="BA375" s="509"/>
      <c r="BB375" s="509"/>
      <c r="BC375" s="509"/>
      <c r="BD375" s="509"/>
      <c r="BE375" s="509"/>
      <c r="BF375" s="509"/>
      <c r="BG375" s="509"/>
      <c r="BH375" s="509"/>
      <c r="BI375" s="509"/>
      <c r="BJ375" s="509"/>
      <c r="BK375" s="509"/>
    </row>
    <row r="376" ht="14.25" customHeight="1">
      <c r="A376" s="873"/>
      <c r="B376" s="873"/>
      <c r="C376" s="873"/>
      <c r="D376" s="873"/>
      <c r="E376" s="873"/>
      <c r="F376" s="873"/>
      <c r="G376" s="899"/>
      <c r="H376" s="900"/>
      <c r="I376" s="900"/>
      <c r="J376" s="873"/>
      <c r="K376" s="901"/>
      <c r="L376" s="902"/>
      <c r="M376" s="873"/>
      <c r="N376" s="873"/>
      <c r="O376" s="902"/>
      <c r="P376" s="873"/>
      <c r="Q376" s="873"/>
      <c r="R376" s="873"/>
      <c r="S376" s="873"/>
      <c r="T376" s="873"/>
      <c r="U376" s="873"/>
      <c r="V376" s="468"/>
      <c r="W376" s="468"/>
      <c r="X376" s="468"/>
      <c r="Y376" s="279"/>
      <c r="Z376" s="279"/>
      <c r="AA376" s="279"/>
      <c r="AB376" s="279"/>
      <c r="AC376" s="873"/>
      <c r="AD376" s="873"/>
      <c r="AE376" s="873"/>
      <c r="AF376" s="873"/>
      <c r="AG376" s="509"/>
      <c r="AH376" s="509"/>
      <c r="AI376" s="509"/>
      <c r="AJ376" s="509"/>
      <c r="AK376" s="509"/>
      <c r="AL376" s="509"/>
      <c r="AM376" s="509"/>
      <c r="AN376" s="509"/>
      <c r="AO376" s="509"/>
      <c r="AP376" s="509"/>
      <c r="AQ376" s="509"/>
      <c r="AR376" s="509"/>
      <c r="AS376" s="509"/>
      <c r="AT376" s="509"/>
      <c r="AU376" s="509"/>
      <c r="AV376" s="509"/>
      <c r="AW376" s="509"/>
      <c r="AX376" s="509"/>
      <c r="AY376" s="509"/>
      <c r="AZ376" s="509"/>
      <c r="BA376" s="509"/>
      <c r="BB376" s="509"/>
      <c r="BC376" s="509"/>
      <c r="BD376" s="509"/>
      <c r="BE376" s="509"/>
      <c r="BF376" s="509"/>
      <c r="BG376" s="509"/>
      <c r="BH376" s="509"/>
      <c r="BI376" s="509"/>
      <c r="BJ376" s="509"/>
      <c r="BK376" s="509"/>
    </row>
    <row r="377" ht="14.25" customHeight="1">
      <c r="A377" s="873"/>
      <c r="B377" s="873"/>
      <c r="C377" s="873"/>
      <c r="D377" s="873"/>
      <c r="E377" s="873"/>
      <c r="F377" s="873"/>
      <c r="G377" s="899"/>
      <c r="H377" s="900"/>
      <c r="I377" s="900"/>
      <c r="J377" s="873"/>
      <c r="K377" s="901"/>
      <c r="L377" s="902"/>
      <c r="M377" s="873"/>
      <c r="N377" s="873"/>
      <c r="O377" s="902"/>
      <c r="P377" s="873"/>
      <c r="Q377" s="873"/>
      <c r="R377" s="873"/>
      <c r="S377" s="873"/>
      <c r="T377" s="873"/>
      <c r="U377" s="873"/>
      <c r="V377" s="468"/>
      <c r="W377" s="468"/>
      <c r="X377" s="468"/>
      <c r="Y377" s="279"/>
      <c r="Z377" s="279"/>
      <c r="AA377" s="279"/>
      <c r="AB377" s="279"/>
      <c r="AC377" s="873"/>
      <c r="AD377" s="873"/>
      <c r="AE377" s="873"/>
      <c r="AF377" s="873"/>
      <c r="AG377" s="509"/>
      <c r="AH377" s="509"/>
      <c r="AI377" s="509"/>
      <c r="AJ377" s="509"/>
      <c r="AK377" s="509"/>
      <c r="AL377" s="509"/>
      <c r="AM377" s="509"/>
      <c r="AN377" s="509"/>
      <c r="AO377" s="509"/>
      <c r="AP377" s="509"/>
      <c r="AQ377" s="509"/>
      <c r="AR377" s="509"/>
      <c r="AS377" s="509"/>
      <c r="AT377" s="509"/>
      <c r="AU377" s="509"/>
      <c r="AV377" s="509"/>
      <c r="AW377" s="509"/>
      <c r="AX377" s="509"/>
      <c r="AY377" s="509"/>
      <c r="AZ377" s="509"/>
      <c r="BA377" s="509"/>
      <c r="BB377" s="509"/>
      <c r="BC377" s="509"/>
      <c r="BD377" s="509"/>
      <c r="BE377" s="509"/>
      <c r="BF377" s="509"/>
      <c r="BG377" s="509"/>
      <c r="BH377" s="509"/>
      <c r="BI377" s="509"/>
      <c r="BJ377" s="509"/>
      <c r="BK377" s="509"/>
    </row>
    <row r="378" ht="14.25" customHeight="1">
      <c r="A378" s="873"/>
      <c r="B378" s="873"/>
      <c r="C378" s="873"/>
      <c r="D378" s="873"/>
      <c r="E378" s="873"/>
      <c r="F378" s="873"/>
      <c r="G378" s="899"/>
      <c r="H378" s="900"/>
      <c r="I378" s="900"/>
      <c r="J378" s="873"/>
      <c r="K378" s="901"/>
      <c r="L378" s="902"/>
      <c r="M378" s="873"/>
      <c r="N378" s="873"/>
      <c r="O378" s="902"/>
      <c r="P378" s="873"/>
      <c r="Q378" s="873"/>
      <c r="R378" s="873"/>
      <c r="S378" s="873"/>
      <c r="T378" s="873"/>
      <c r="U378" s="873"/>
      <c r="V378" s="468"/>
      <c r="W378" s="468"/>
      <c r="X378" s="468"/>
      <c r="Y378" s="279"/>
      <c r="Z378" s="279"/>
      <c r="AA378" s="279"/>
      <c r="AB378" s="279"/>
      <c r="AC378" s="873"/>
      <c r="AD378" s="873"/>
      <c r="AE378" s="873"/>
      <c r="AF378" s="873"/>
      <c r="AG378" s="509"/>
      <c r="AH378" s="509"/>
      <c r="AI378" s="509"/>
      <c r="AJ378" s="509"/>
      <c r="AK378" s="509"/>
      <c r="AL378" s="509"/>
      <c r="AM378" s="509"/>
      <c r="AN378" s="509"/>
      <c r="AO378" s="509"/>
      <c r="AP378" s="509"/>
      <c r="AQ378" s="509"/>
      <c r="AR378" s="509"/>
      <c r="AS378" s="509"/>
      <c r="AT378" s="509"/>
      <c r="AU378" s="509"/>
      <c r="AV378" s="509"/>
      <c r="AW378" s="509"/>
      <c r="AX378" s="509"/>
      <c r="AY378" s="509"/>
      <c r="AZ378" s="509"/>
      <c r="BA378" s="509"/>
      <c r="BB378" s="509"/>
      <c r="BC378" s="509"/>
      <c r="BD378" s="509"/>
      <c r="BE378" s="509"/>
      <c r="BF378" s="509"/>
      <c r="BG378" s="509"/>
      <c r="BH378" s="509"/>
      <c r="BI378" s="509"/>
      <c r="BJ378" s="509"/>
      <c r="BK378" s="509"/>
    </row>
    <row r="379" ht="14.25" customHeight="1">
      <c r="A379" s="873"/>
      <c r="B379" s="873"/>
      <c r="C379" s="873"/>
      <c r="D379" s="873"/>
      <c r="E379" s="873"/>
      <c r="F379" s="873"/>
      <c r="G379" s="899"/>
      <c r="H379" s="900"/>
      <c r="I379" s="900"/>
      <c r="J379" s="873"/>
      <c r="K379" s="901"/>
      <c r="L379" s="902"/>
      <c r="M379" s="873"/>
      <c r="N379" s="873"/>
      <c r="O379" s="902"/>
      <c r="P379" s="873"/>
      <c r="Q379" s="873"/>
      <c r="R379" s="873"/>
      <c r="S379" s="873"/>
      <c r="T379" s="873"/>
      <c r="U379" s="873"/>
      <c r="V379" s="468"/>
      <c r="W379" s="468"/>
      <c r="X379" s="468"/>
      <c r="Y379" s="279"/>
      <c r="Z379" s="279"/>
      <c r="AA379" s="279"/>
      <c r="AB379" s="279"/>
      <c r="AC379" s="873"/>
      <c r="AD379" s="873"/>
      <c r="AE379" s="873"/>
      <c r="AF379" s="873"/>
      <c r="AG379" s="509"/>
      <c r="AH379" s="509"/>
      <c r="AI379" s="509"/>
      <c r="AJ379" s="509"/>
      <c r="AK379" s="509"/>
      <c r="AL379" s="509"/>
      <c r="AM379" s="509"/>
      <c r="AN379" s="509"/>
      <c r="AO379" s="509"/>
      <c r="AP379" s="509"/>
      <c r="AQ379" s="509"/>
      <c r="AR379" s="509"/>
      <c r="AS379" s="509"/>
      <c r="AT379" s="509"/>
      <c r="AU379" s="509"/>
      <c r="AV379" s="509"/>
      <c r="AW379" s="509"/>
      <c r="AX379" s="509"/>
      <c r="AY379" s="509"/>
      <c r="AZ379" s="509"/>
      <c r="BA379" s="509"/>
      <c r="BB379" s="509"/>
      <c r="BC379" s="509"/>
      <c r="BD379" s="509"/>
      <c r="BE379" s="509"/>
      <c r="BF379" s="509"/>
      <c r="BG379" s="509"/>
      <c r="BH379" s="509"/>
      <c r="BI379" s="509"/>
      <c r="BJ379" s="509"/>
      <c r="BK379" s="509"/>
    </row>
    <row r="380" ht="14.25" customHeight="1">
      <c r="A380" s="873"/>
      <c r="B380" s="873"/>
      <c r="C380" s="873"/>
      <c r="D380" s="873"/>
      <c r="E380" s="873"/>
      <c r="F380" s="873"/>
      <c r="G380" s="899"/>
      <c r="H380" s="900"/>
      <c r="I380" s="900"/>
      <c r="J380" s="873"/>
      <c r="K380" s="901"/>
      <c r="L380" s="902"/>
      <c r="M380" s="873"/>
      <c r="N380" s="873"/>
      <c r="O380" s="902"/>
      <c r="P380" s="873"/>
      <c r="Q380" s="873"/>
      <c r="R380" s="873"/>
      <c r="S380" s="873"/>
      <c r="T380" s="873"/>
      <c r="U380" s="873"/>
      <c r="V380" s="468"/>
      <c r="W380" s="468"/>
      <c r="X380" s="468"/>
      <c r="Y380" s="279"/>
      <c r="Z380" s="279"/>
      <c r="AA380" s="279"/>
      <c r="AB380" s="279"/>
      <c r="AC380" s="873"/>
      <c r="AD380" s="873"/>
      <c r="AE380" s="873"/>
      <c r="AF380" s="873"/>
      <c r="AG380" s="509"/>
      <c r="AH380" s="509"/>
      <c r="AI380" s="509"/>
      <c r="AJ380" s="509"/>
      <c r="AK380" s="509"/>
      <c r="AL380" s="509"/>
      <c r="AM380" s="509"/>
      <c r="AN380" s="509"/>
      <c r="AO380" s="509"/>
      <c r="AP380" s="509"/>
      <c r="AQ380" s="509"/>
      <c r="AR380" s="509"/>
      <c r="AS380" s="509"/>
      <c r="AT380" s="509"/>
      <c r="AU380" s="509"/>
      <c r="AV380" s="509"/>
      <c r="AW380" s="509"/>
      <c r="AX380" s="509"/>
      <c r="AY380" s="509"/>
      <c r="AZ380" s="509"/>
      <c r="BA380" s="509"/>
      <c r="BB380" s="509"/>
      <c r="BC380" s="509"/>
      <c r="BD380" s="509"/>
      <c r="BE380" s="509"/>
      <c r="BF380" s="509"/>
      <c r="BG380" s="509"/>
      <c r="BH380" s="509"/>
      <c r="BI380" s="509"/>
      <c r="BJ380" s="509"/>
      <c r="BK380" s="509"/>
    </row>
    <row r="381" ht="14.25" customHeight="1">
      <c r="A381" s="873"/>
      <c r="B381" s="873"/>
      <c r="C381" s="873"/>
      <c r="D381" s="873"/>
      <c r="E381" s="873"/>
      <c r="F381" s="873"/>
      <c r="G381" s="899"/>
      <c r="H381" s="900"/>
      <c r="I381" s="900"/>
      <c r="J381" s="873"/>
      <c r="K381" s="901"/>
      <c r="L381" s="902"/>
      <c r="M381" s="873"/>
      <c r="N381" s="873"/>
      <c r="O381" s="902"/>
      <c r="P381" s="873"/>
      <c r="Q381" s="873"/>
      <c r="R381" s="873"/>
      <c r="S381" s="873"/>
      <c r="T381" s="873"/>
      <c r="U381" s="873"/>
      <c r="V381" s="468"/>
      <c r="W381" s="468"/>
      <c r="X381" s="468"/>
      <c r="Y381" s="279"/>
      <c r="Z381" s="279"/>
      <c r="AA381" s="279"/>
      <c r="AB381" s="279"/>
      <c r="AC381" s="873"/>
      <c r="AD381" s="873"/>
      <c r="AE381" s="873"/>
      <c r="AF381" s="873"/>
      <c r="AG381" s="509"/>
      <c r="AH381" s="509"/>
      <c r="AI381" s="509"/>
      <c r="AJ381" s="509"/>
      <c r="AK381" s="509"/>
      <c r="AL381" s="509"/>
      <c r="AM381" s="509"/>
      <c r="AN381" s="509"/>
      <c r="AO381" s="509"/>
      <c r="AP381" s="509"/>
      <c r="AQ381" s="509"/>
      <c r="AR381" s="509"/>
      <c r="AS381" s="509"/>
      <c r="AT381" s="509"/>
      <c r="AU381" s="509"/>
      <c r="AV381" s="509"/>
      <c r="AW381" s="509"/>
      <c r="AX381" s="509"/>
      <c r="AY381" s="509"/>
      <c r="AZ381" s="509"/>
      <c r="BA381" s="509"/>
      <c r="BB381" s="509"/>
      <c r="BC381" s="509"/>
      <c r="BD381" s="509"/>
      <c r="BE381" s="509"/>
      <c r="BF381" s="509"/>
      <c r="BG381" s="509"/>
      <c r="BH381" s="509"/>
      <c r="BI381" s="509"/>
      <c r="BJ381" s="509"/>
      <c r="BK381" s="509"/>
    </row>
    <row r="382" ht="14.25" customHeight="1">
      <c r="A382" s="873"/>
      <c r="B382" s="873"/>
      <c r="C382" s="873"/>
      <c r="D382" s="873"/>
      <c r="E382" s="873"/>
      <c r="F382" s="873"/>
      <c r="G382" s="899"/>
      <c r="H382" s="900"/>
      <c r="I382" s="900"/>
      <c r="J382" s="873"/>
      <c r="K382" s="901"/>
      <c r="L382" s="902"/>
      <c r="M382" s="873"/>
      <c r="N382" s="873"/>
      <c r="O382" s="902"/>
      <c r="P382" s="873"/>
      <c r="Q382" s="873"/>
      <c r="R382" s="873"/>
      <c r="S382" s="873"/>
      <c r="T382" s="873"/>
      <c r="U382" s="873"/>
      <c r="V382" s="468"/>
      <c r="W382" s="468"/>
      <c r="X382" s="468"/>
      <c r="Y382" s="279"/>
      <c r="Z382" s="279"/>
      <c r="AA382" s="279"/>
      <c r="AB382" s="279"/>
      <c r="AC382" s="873"/>
      <c r="AD382" s="873"/>
      <c r="AE382" s="873"/>
      <c r="AF382" s="873"/>
      <c r="AG382" s="509"/>
      <c r="AH382" s="509"/>
      <c r="AI382" s="509"/>
      <c r="AJ382" s="509"/>
      <c r="AK382" s="509"/>
      <c r="AL382" s="509"/>
      <c r="AM382" s="509"/>
      <c r="AN382" s="509"/>
      <c r="AO382" s="509"/>
      <c r="AP382" s="509"/>
      <c r="AQ382" s="509"/>
      <c r="AR382" s="509"/>
      <c r="AS382" s="509"/>
      <c r="AT382" s="509"/>
      <c r="AU382" s="509"/>
      <c r="AV382" s="509"/>
      <c r="AW382" s="509"/>
      <c r="AX382" s="509"/>
      <c r="AY382" s="509"/>
      <c r="AZ382" s="509"/>
      <c r="BA382" s="509"/>
      <c r="BB382" s="509"/>
      <c r="BC382" s="509"/>
      <c r="BD382" s="509"/>
      <c r="BE382" s="509"/>
      <c r="BF382" s="509"/>
      <c r="BG382" s="509"/>
      <c r="BH382" s="509"/>
      <c r="BI382" s="509"/>
      <c r="BJ382" s="509"/>
      <c r="BK382" s="509"/>
    </row>
    <row r="383" ht="14.25" customHeight="1">
      <c r="A383" s="873"/>
      <c r="B383" s="873"/>
      <c r="C383" s="873"/>
      <c r="D383" s="873"/>
      <c r="E383" s="873"/>
      <c r="F383" s="873"/>
      <c r="G383" s="899"/>
      <c r="H383" s="900"/>
      <c r="I383" s="900"/>
      <c r="J383" s="873"/>
      <c r="K383" s="901"/>
      <c r="L383" s="902"/>
      <c r="M383" s="873"/>
      <c r="N383" s="873"/>
      <c r="O383" s="902"/>
      <c r="P383" s="873"/>
      <c r="Q383" s="873"/>
      <c r="R383" s="873"/>
      <c r="S383" s="873"/>
      <c r="T383" s="873"/>
      <c r="U383" s="873"/>
      <c r="V383" s="468"/>
      <c r="W383" s="468"/>
      <c r="X383" s="468"/>
      <c r="Y383" s="279"/>
      <c r="Z383" s="279"/>
      <c r="AA383" s="279"/>
      <c r="AB383" s="279"/>
      <c r="AC383" s="873"/>
      <c r="AD383" s="873"/>
      <c r="AE383" s="873"/>
      <c r="AF383" s="873"/>
      <c r="AG383" s="509"/>
      <c r="AH383" s="509"/>
      <c r="AI383" s="509"/>
      <c r="AJ383" s="509"/>
      <c r="AK383" s="509"/>
      <c r="AL383" s="509"/>
      <c r="AM383" s="509"/>
      <c r="AN383" s="509"/>
      <c r="AO383" s="509"/>
      <c r="AP383" s="509"/>
      <c r="AQ383" s="509"/>
      <c r="AR383" s="509"/>
      <c r="AS383" s="509"/>
      <c r="AT383" s="509"/>
      <c r="AU383" s="509"/>
      <c r="AV383" s="509"/>
      <c r="AW383" s="509"/>
      <c r="AX383" s="509"/>
      <c r="AY383" s="509"/>
      <c r="AZ383" s="509"/>
      <c r="BA383" s="509"/>
      <c r="BB383" s="509"/>
      <c r="BC383" s="509"/>
      <c r="BD383" s="509"/>
      <c r="BE383" s="509"/>
      <c r="BF383" s="509"/>
      <c r="BG383" s="509"/>
      <c r="BH383" s="509"/>
      <c r="BI383" s="509"/>
      <c r="BJ383" s="509"/>
      <c r="BK383" s="509"/>
    </row>
    <row r="384" ht="14.25" customHeight="1">
      <c r="A384" s="873"/>
      <c r="B384" s="873"/>
      <c r="C384" s="873"/>
      <c r="D384" s="873"/>
      <c r="E384" s="873"/>
      <c r="F384" s="873"/>
      <c r="G384" s="899"/>
      <c r="H384" s="900"/>
      <c r="I384" s="900"/>
      <c r="J384" s="873"/>
      <c r="K384" s="901"/>
      <c r="L384" s="902"/>
      <c r="M384" s="873"/>
      <c r="N384" s="873"/>
      <c r="O384" s="902"/>
      <c r="P384" s="873"/>
      <c r="Q384" s="873"/>
      <c r="R384" s="873"/>
      <c r="S384" s="873"/>
      <c r="T384" s="873"/>
      <c r="U384" s="873"/>
      <c r="V384" s="468"/>
      <c r="W384" s="468"/>
      <c r="X384" s="468"/>
      <c r="Y384" s="279"/>
      <c r="Z384" s="279"/>
      <c r="AA384" s="279"/>
      <c r="AB384" s="279"/>
      <c r="AC384" s="873"/>
      <c r="AD384" s="873"/>
      <c r="AE384" s="873"/>
      <c r="AF384" s="873"/>
      <c r="AG384" s="509"/>
      <c r="AH384" s="509"/>
      <c r="AI384" s="509"/>
      <c r="AJ384" s="509"/>
      <c r="AK384" s="509"/>
      <c r="AL384" s="509"/>
      <c r="AM384" s="509"/>
      <c r="AN384" s="509"/>
      <c r="AO384" s="509"/>
      <c r="AP384" s="509"/>
      <c r="AQ384" s="509"/>
      <c r="AR384" s="509"/>
      <c r="AS384" s="509"/>
      <c r="AT384" s="509"/>
      <c r="AU384" s="509"/>
      <c r="AV384" s="509"/>
      <c r="AW384" s="509"/>
      <c r="AX384" s="509"/>
      <c r="AY384" s="509"/>
      <c r="AZ384" s="509"/>
      <c r="BA384" s="509"/>
      <c r="BB384" s="509"/>
      <c r="BC384" s="509"/>
      <c r="BD384" s="509"/>
      <c r="BE384" s="509"/>
      <c r="BF384" s="509"/>
      <c r="BG384" s="509"/>
      <c r="BH384" s="509"/>
      <c r="BI384" s="509"/>
      <c r="BJ384" s="509"/>
      <c r="BK384" s="509"/>
    </row>
    <row r="385" ht="14.25" customHeight="1">
      <c r="A385" s="873"/>
      <c r="B385" s="873"/>
      <c r="C385" s="873"/>
      <c r="D385" s="873"/>
      <c r="E385" s="873"/>
      <c r="F385" s="873"/>
      <c r="G385" s="899"/>
      <c r="H385" s="900"/>
      <c r="I385" s="900"/>
      <c r="J385" s="873"/>
      <c r="K385" s="901"/>
      <c r="L385" s="902"/>
      <c r="M385" s="873"/>
      <c r="N385" s="873"/>
      <c r="O385" s="902"/>
      <c r="P385" s="873"/>
      <c r="Q385" s="873"/>
      <c r="R385" s="873"/>
      <c r="S385" s="873"/>
      <c r="T385" s="873"/>
      <c r="U385" s="873"/>
      <c r="V385" s="468"/>
      <c r="W385" s="468"/>
      <c r="X385" s="468"/>
      <c r="Y385" s="279"/>
      <c r="Z385" s="279"/>
      <c r="AA385" s="279"/>
      <c r="AB385" s="279"/>
      <c r="AC385" s="873"/>
      <c r="AD385" s="873"/>
      <c r="AE385" s="873"/>
      <c r="AF385" s="873"/>
      <c r="AG385" s="509"/>
      <c r="AH385" s="509"/>
      <c r="AI385" s="509"/>
      <c r="AJ385" s="509"/>
      <c r="AK385" s="509"/>
      <c r="AL385" s="509"/>
      <c r="AM385" s="509"/>
      <c r="AN385" s="509"/>
      <c r="AO385" s="509"/>
      <c r="AP385" s="509"/>
      <c r="AQ385" s="509"/>
      <c r="AR385" s="509"/>
      <c r="AS385" s="509"/>
      <c r="AT385" s="509"/>
      <c r="AU385" s="509"/>
      <c r="AV385" s="509"/>
      <c r="AW385" s="509"/>
      <c r="AX385" s="509"/>
      <c r="AY385" s="509"/>
      <c r="AZ385" s="509"/>
      <c r="BA385" s="509"/>
      <c r="BB385" s="509"/>
      <c r="BC385" s="509"/>
      <c r="BD385" s="509"/>
      <c r="BE385" s="509"/>
      <c r="BF385" s="509"/>
      <c r="BG385" s="509"/>
      <c r="BH385" s="509"/>
      <c r="BI385" s="509"/>
      <c r="BJ385" s="509"/>
      <c r="BK385" s="509"/>
    </row>
    <row r="386" ht="14.25" customHeight="1">
      <c r="A386" s="873"/>
      <c r="B386" s="873"/>
      <c r="C386" s="873"/>
      <c r="D386" s="873"/>
      <c r="E386" s="873"/>
      <c r="F386" s="873"/>
      <c r="G386" s="899"/>
      <c r="H386" s="900"/>
      <c r="I386" s="900"/>
      <c r="J386" s="873"/>
      <c r="K386" s="901"/>
      <c r="L386" s="902"/>
      <c r="M386" s="873"/>
      <c r="N386" s="873"/>
      <c r="O386" s="902"/>
      <c r="P386" s="873"/>
      <c r="Q386" s="873"/>
      <c r="R386" s="873"/>
      <c r="S386" s="873"/>
      <c r="T386" s="873"/>
      <c r="U386" s="873"/>
      <c r="V386" s="468"/>
      <c r="W386" s="468"/>
      <c r="X386" s="468"/>
      <c r="Y386" s="279"/>
      <c r="Z386" s="279"/>
      <c r="AA386" s="279"/>
      <c r="AB386" s="279"/>
      <c r="AC386" s="873"/>
      <c r="AD386" s="873"/>
      <c r="AE386" s="873"/>
      <c r="AF386" s="873"/>
      <c r="AG386" s="509"/>
      <c r="AH386" s="509"/>
      <c r="AI386" s="509"/>
      <c r="AJ386" s="509"/>
      <c r="AK386" s="509"/>
      <c r="AL386" s="509"/>
      <c r="AM386" s="509"/>
      <c r="AN386" s="509"/>
      <c r="AO386" s="509"/>
      <c r="AP386" s="509"/>
      <c r="AQ386" s="509"/>
      <c r="AR386" s="509"/>
      <c r="AS386" s="509"/>
      <c r="AT386" s="509"/>
      <c r="AU386" s="509"/>
      <c r="AV386" s="509"/>
      <c r="AW386" s="509"/>
      <c r="AX386" s="509"/>
      <c r="AY386" s="509"/>
      <c r="AZ386" s="509"/>
      <c r="BA386" s="509"/>
      <c r="BB386" s="509"/>
      <c r="BC386" s="509"/>
      <c r="BD386" s="509"/>
      <c r="BE386" s="509"/>
      <c r="BF386" s="509"/>
      <c r="BG386" s="509"/>
      <c r="BH386" s="509"/>
      <c r="BI386" s="509"/>
      <c r="BJ386" s="509"/>
      <c r="BK386" s="509"/>
    </row>
    <row r="387" ht="14.25" customHeight="1">
      <c r="A387" s="873"/>
      <c r="B387" s="873"/>
      <c r="C387" s="873"/>
      <c r="D387" s="873"/>
      <c r="E387" s="873"/>
      <c r="F387" s="873"/>
      <c r="G387" s="899"/>
      <c r="H387" s="900"/>
      <c r="I387" s="900"/>
      <c r="J387" s="873"/>
      <c r="K387" s="901"/>
      <c r="L387" s="902"/>
      <c r="M387" s="873"/>
      <c r="N387" s="873"/>
      <c r="O387" s="902"/>
      <c r="P387" s="873"/>
      <c r="Q387" s="873"/>
      <c r="R387" s="873"/>
      <c r="S387" s="873"/>
      <c r="T387" s="873"/>
      <c r="U387" s="873"/>
      <c r="V387" s="468"/>
      <c r="W387" s="468"/>
      <c r="X387" s="468"/>
      <c r="Y387" s="279"/>
      <c r="Z387" s="279"/>
      <c r="AA387" s="279"/>
      <c r="AB387" s="279"/>
      <c r="AC387" s="873"/>
      <c r="AD387" s="873"/>
      <c r="AE387" s="873"/>
      <c r="AF387" s="873"/>
      <c r="AG387" s="509"/>
      <c r="AH387" s="509"/>
      <c r="AI387" s="509"/>
      <c r="AJ387" s="509"/>
      <c r="AK387" s="509"/>
      <c r="AL387" s="509"/>
      <c r="AM387" s="509"/>
      <c r="AN387" s="509"/>
      <c r="AO387" s="509"/>
      <c r="AP387" s="509"/>
      <c r="AQ387" s="509"/>
      <c r="AR387" s="509"/>
      <c r="AS387" s="509"/>
      <c r="AT387" s="509"/>
      <c r="AU387" s="509"/>
      <c r="AV387" s="509"/>
      <c r="AW387" s="509"/>
      <c r="AX387" s="509"/>
      <c r="AY387" s="509"/>
      <c r="AZ387" s="509"/>
      <c r="BA387" s="509"/>
      <c r="BB387" s="509"/>
      <c r="BC387" s="509"/>
      <c r="BD387" s="509"/>
      <c r="BE387" s="509"/>
      <c r="BF387" s="509"/>
      <c r="BG387" s="509"/>
      <c r="BH387" s="509"/>
      <c r="BI387" s="509"/>
      <c r="BJ387" s="509"/>
      <c r="BK387" s="509"/>
    </row>
    <row r="388" ht="14.25" customHeight="1">
      <c r="A388" s="873"/>
      <c r="B388" s="873"/>
      <c r="C388" s="873"/>
      <c r="D388" s="873"/>
      <c r="E388" s="873"/>
      <c r="F388" s="873"/>
      <c r="G388" s="899"/>
      <c r="H388" s="900"/>
      <c r="I388" s="900"/>
      <c r="J388" s="873"/>
      <c r="K388" s="901"/>
      <c r="L388" s="902"/>
      <c r="M388" s="873"/>
      <c r="N388" s="873"/>
      <c r="O388" s="902"/>
      <c r="P388" s="873"/>
      <c r="Q388" s="873"/>
      <c r="R388" s="873"/>
      <c r="S388" s="873"/>
      <c r="T388" s="873"/>
      <c r="U388" s="873"/>
      <c r="V388" s="468"/>
      <c r="W388" s="468"/>
      <c r="X388" s="468"/>
      <c r="Y388" s="279"/>
      <c r="Z388" s="279"/>
      <c r="AA388" s="279"/>
      <c r="AB388" s="279"/>
      <c r="AC388" s="873"/>
      <c r="AD388" s="873"/>
      <c r="AE388" s="873"/>
      <c r="AF388" s="873"/>
      <c r="AG388" s="509"/>
      <c r="AH388" s="509"/>
      <c r="AI388" s="509"/>
      <c r="AJ388" s="509"/>
      <c r="AK388" s="509"/>
      <c r="AL388" s="509"/>
      <c r="AM388" s="509"/>
      <c r="AN388" s="509"/>
      <c r="AO388" s="509"/>
      <c r="AP388" s="509"/>
      <c r="AQ388" s="509"/>
      <c r="AR388" s="509"/>
      <c r="AS388" s="509"/>
      <c r="AT388" s="509"/>
      <c r="AU388" s="509"/>
      <c r="AV388" s="509"/>
      <c r="AW388" s="509"/>
      <c r="AX388" s="509"/>
      <c r="AY388" s="509"/>
      <c r="AZ388" s="509"/>
      <c r="BA388" s="509"/>
      <c r="BB388" s="509"/>
      <c r="BC388" s="509"/>
      <c r="BD388" s="509"/>
      <c r="BE388" s="509"/>
      <c r="BF388" s="509"/>
      <c r="BG388" s="509"/>
      <c r="BH388" s="509"/>
      <c r="BI388" s="509"/>
      <c r="BJ388" s="509"/>
      <c r="BK388" s="509"/>
    </row>
    <row r="389" ht="14.25" customHeight="1">
      <c r="A389" s="873"/>
      <c r="B389" s="873"/>
      <c r="C389" s="873"/>
      <c r="D389" s="873"/>
      <c r="E389" s="873"/>
      <c r="F389" s="873"/>
      <c r="G389" s="899"/>
      <c r="H389" s="900"/>
      <c r="I389" s="900"/>
      <c r="J389" s="873"/>
      <c r="K389" s="901"/>
      <c r="L389" s="902"/>
      <c r="M389" s="873"/>
      <c r="N389" s="873"/>
      <c r="O389" s="902"/>
      <c r="P389" s="873"/>
      <c r="Q389" s="873"/>
      <c r="R389" s="873"/>
      <c r="S389" s="873"/>
      <c r="T389" s="873"/>
      <c r="U389" s="873"/>
      <c r="V389" s="468"/>
      <c r="W389" s="468"/>
      <c r="X389" s="468"/>
      <c r="Y389" s="279"/>
      <c r="Z389" s="279"/>
      <c r="AA389" s="279"/>
      <c r="AB389" s="279"/>
      <c r="AC389" s="873"/>
      <c r="AD389" s="873"/>
      <c r="AE389" s="873"/>
      <c r="AF389" s="873"/>
      <c r="AG389" s="509"/>
      <c r="AH389" s="509"/>
      <c r="AI389" s="509"/>
      <c r="AJ389" s="509"/>
      <c r="AK389" s="509"/>
      <c r="AL389" s="509"/>
      <c r="AM389" s="509"/>
      <c r="AN389" s="509"/>
      <c r="AO389" s="509"/>
      <c r="AP389" s="509"/>
      <c r="AQ389" s="509"/>
      <c r="AR389" s="509"/>
      <c r="AS389" s="509"/>
      <c r="AT389" s="509"/>
      <c r="AU389" s="509"/>
      <c r="AV389" s="509"/>
      <c r="AW389" s="509"/>
      <c r="AX389" s="509"/>
      <c r="AY389" s="509"/>
      <c r="AZ389" s="509"/>
      <c r="BA389" s="509"/>
      <c r="BB389" s="509"/>
      <c r="BC389" s="509"/>
      <c r="BD389" s="509"/>
      <c r="BE389" s="509"/>
      <c r="BF389" s="509"/>
      <c r="BG389" s="509"/>
      <c r="BH389" s="509"/>
      <c r="BI389" s="509"/>
      <c r="BJ389" s="509"/>
      <c r="BK389" s="509"/>
    </row>
    <row r="390" ht="14.25" customHeight="1">
      <c r="A390" s="873"/>
      <c r="B390" s="873"/>
      <c r="C390" s="873"/>
      <c r="D390" s="873"/>
      <c r="E390" s="873"/>
      <c r="F390" s="873"/>
      <c r="G390" s="899"/>
      <c r="H390" s="900"/>
      <c r="I390" s="900"/>
      <c r="J390" s="873"/>
      <c r="K390" s="901"/>
      <c r="L390" s="902"/>
      <c r="M390" s="873"/>
      <c r="N390" s="873"/>
      <c r="O390" s="902"/>
      <c r="P390" s="873"/>
      <c r="Q390" s="873"/>
      <c r="R390" s="873"/>
      <c r="S390" s="873"/>
      <c r="T390" s="873"/>
      <c r="U390" s="873"/>
      <c r="V390" s="468"/>
      <c r="W390" s="468"/>
      <c r="X390" s="468"/>
      <c r="Y390" s="279"/>
      <c r="Z390" s="279"/>
      <c r="AA390" s="279"/>
      <c r="AB390" s="279"/>
      <c r="AC390" s="873"/>
      <c r="AD390" s="873"/>
      <c r="AE390" s="873"/>
      <c r="AF390" s="873"/>
      <c r="AG390" s="509"/>
      <c r="AH390" s="509"/>
      <c r="AI390" s="509"/>
      <c r="AJ390" s="509"/>
      <c r="AK390" s="509"/>
      <c r="AL390" s="509"/>
      <c r="AM390" s="509"/>
      <c r="AN390" s="509"/>
      <c r="AO390" s="509"/>
      <c r="AP390" s="509"/>
      <c r="AQ390" s="509"/>
      <c r="AR390" s="509"/>
      <c r="AS390" s="509"/>
      <c r="AT390" s="509"/>
      <c r="AU390" s="509"/>
      <c r="AV390" s="509"/>
      <c r="AW390" s="509"/>
      <c r="AX390" s="509"/>
      <c r="AY390" s="509"/>
      <c r="AZ390" s="509"/>
      <c r="BA390" s="509"/>
      <c r="BB390" s="509"/>
      <c r="BC390" s="509"/>
      <c r="BD390" s="509"/>
      <c r="BE390" s="509"/>
      <c r="BF390" s="509"/>
      <c r="BG390" s="509"/>
      <c r="BH390" s="509"/>
      <c r="BI390" s="509"/>
      <c r="BJ390" s="509"/>
      <c r="BK390" s="509"/>
    </row>
    <row r="391" ht="14.25" customHeight="1">
      <c r="A391" s="873"/>
      <c r="B391" s="873"/>
      <c r="C391" s="873"/>
      <c r="D391" s="873"/>
      <c r="E391" s="873"/>
      <c r="F391" s="873"/>
      <c r="G391" s="899"/>
      <c r="H391" s="900"/>
      <c r="I391" s="900"/>
      <c r="J391" s="873"/>
      <c r="K391" s="901"/>
      <c r="L391" s="902"/>
      <c r="M391" s="873"/>
      <c r="N391" s="873"/>
      <c r="O391" s="902"/>
      <c r="P391" s="873"/>
      <c r="Q391" s="873"/>
      <c r="R391" s="873"/>
      <c r="S391" s="873"/>
      <c r="T391" s="873"/>
      <c r="U391" s="873"/>
      <c r="V391" s="468"/>
      <c r="W391" s="468"/>
      <c r="X391" s="468"/>
      <c r="Y391" s="279"/>
      <c r="Z391" s="279"/>
      <c r="AA391" s="279"/>
      <c r="AB391" s="279"/>
      <c r="AC391" s="873"/>
      <c r="AD391" s="873"/>
      <c r="AE391" s="873"/>
      <c r="AF391" s="873"/>
      <c r="AG391" s="509"/>
      <c r="AH391" s="509"/>
      <c r="AI391" s="509"/>
      <c r="AJ391" s="509"/>
      <c r="AK391" s="509"/>
      <c r="AL391" s="509"/>
      <c r="AM391" s="509"/>
      <c r="AN391" s="509"/>
      <c r="AO391" s="509"/>
      <c r="AP391" s="509"/>
      <c r="AQ391" s="509"/>
      <c r="AR391" s="509"/>
      <c r="AS391" s="509"/>
      <c r="AT391" s="509"/>
      <c r="AU391" s="509"/>
      <c r="AV391" s="509"/>
      <c r="AW391" s="509"/>
      <c r="AX391" s="509"/>
      <c r="AY391" s="509"/>
      <c r="AZ391" s="509"/>
      <c r="BA391" s="509"/>
      <c r="BB391" s="509"/>
      <c r="BC391" s="509"/>
      <c r="BD391" s="509"/>
      <c r="BE391" s="509"/>
      <c r="BF391" s="509"/>
      <c r="BG391" s="509"/>
      <c r="BH391" s="509"/>
      <c r="BI391" s="509"/>
      <c r="BJ391" s="509"/>
      <c r="BK391" s="509"/>
    </row>
    <row r="392" ht="14.25" customHeight="1">
      <c r="A392" s="873"/>
      <c r="B392" s="873"/>
      <c r="C392" s="873"/>
      <c r="D392" s="873"/>
      <c r="E392" s="873"/>
      <c r="F392" s="873"/>
      <c r="G392" s="899"/>
      <c r="H392" s="900"/>
      <c r="I392" s="900"/>
      <c r="J392" s="873"/>
      <c r="K392" s="901"/>
      <c r="L392" s="902"/>
      <c r="M392" s="873"/>
      <c r="N392" s="873"/>
      <c r="O392" s="902"/>
      <c r="P392" s="873"/>
      <c r="Q392" s="873"/>
      <c r="R392" s="873"/>
      <c r="S392" s="873"/>
      <c r="T392" s="873"/>
      <c r="U392" s="873"/>
      <c r="V392" s="468"/>
      <c r="W392" s="468"/>
      <c r="X392" s="468"/>
      <c r="Y392" s="279"/>
      <c r="Z392" s="279"/>
      <c r="AA392" s="279"/>
      <c r="AB392" s="279"/>
      <c r="AC392" s="873"/>
      <c r="AD392" s="873"/>
      <c r="AE392" s="873"/>
      <c r="AF392" s="873"/>
      <c r="AG392" s="509"/>
      <c r="AH392" s="509"/>
      <c r="AI392" s="509"/>
      <c r="AJ392" s="509"/>
      <c r="AK392" s="509"/>
      <c r="AL392" s="509"/>
      <c r="AM392" s="509"/>
      <c r="AN392" s="509"/>
      <c r="AO392" s="509"/>
      <c r="AP392" s="509"/>
      <c r="AQ392" s="509"/>
      <c r="AR392" s="509"/>
      <c r="AS392" s="509"/>
      <c r="AT392" s="509"/>
      <c r="AU392" s="509"/>
      <c r="AV392" s="509"/>
      <c r="AW392" s="509"/>
      <c r="AX392" s="509"/>
      <c r="AY392" s="509"/>
      <c r="AZ392" s="509"/>
      <c r="BA392" s="509"/>
      <c r="BB392" s="509"/>
      <c r="BC392" s="509"/>
      <c r="BD392" s="509"/>
      <c r="BE392" s="509"/>
      <c r="BF392" s="509"/>
      <c r="BG392" s="509"/>
      <c r="BH392" s="509"/>
      <c r="BI392" s="509"/>
      <c r="BJ392" s="509"/>
      <c r="BK392" s="509"/>
    </row>
    <row r="393" ht="14.25" customHeight="1">
      <c r="A393" s="873"/>
      <c r="B393" s="873"/>
      <c r="C393" s="873"/>
      <c r="D393" s="873"/>
      <c r="E393" s="873"/>
      <c r="F393" s="873"/>
      <c r="G393" s="899"/>
      <c r="H393" s="900"/>
      <c r="I393" s="900"/>
      <c r="J393" s="873"/>
      <c r="K393" s="901"/>
      <c r="L393" s="902"/>
      <c r="M393" s="873"/>
      <c r="N393" s="873"/>
      <c r="O393" s="902"/>
      <c r="P393" s="873"/>
      <c r="Q393" s="873"/>
      <c r="R393" s="873"/>
      <c r="S393" s="873"/>
      <c r="T393" s="873"/>
      <c r="U393" s="873"/>
      <c r="V393" s="468"/>
      <c r="W393" s="468"/>
      <c r="X393" s="468"/>
      <c r="Y393" s="279"/>
      <c r="Z393" s="279"/>
      <c r="AA393" s="279"/>
      <c r="AB393" s="279"/>
      <c r="AC393" s="873"/>
      <c r="AD393" s="873"/>
      <c r="AE393" s="873"/>
      <c r="AF393" s="873"/>
      <c r="AG393" s="509"/>
      <c r="AH393" s="509"/>
      <c r="AI393" s="509"/>
      <c r="AJ393" s="509"/>
      <c r="AK393" s="509"/>
      <c r="AL393" s="509"/>
      <c r="AM393" s="509"/>
      <c r="AN393" s="509"/>
      <c r="AO393" s="509"/>
      <c r="AP393" s="509"/>
      <c r="AQ393" s="509"/>
      <c r="AR393" s="509"/>
      <c r="AS393" s="509"/>
      <c r="AT393" s="509"/>
      <c r="AU393" s="509"/>
      <c r="AV393" s="509"/>
      <c r="AW393" s="509"/>
      <c r="AX393" s="509"/>
      <c r="AY393" s="509"/>
      <c r="AZ393" s="509"/>
      <c r="BA393" s="509"/>
      <c r="BB393" s="509"/>
      <c r="BC393" s="509"/>
      <c r="BD393" s="509"/>
      <c r="BE393" s="509"/>
      <c r="BF393" s="509"/>
      <c r="BG393" s="509"/>
      <c r="BH393" s="509"/>
      <c r="BI393" s="509"/>
      <c r="BJ393" s="509"/>
      <c r="BK393" s="509"/>
    </row>
    <row r="394" ht="14.25" customHeight="1">
      <c r="A394" s="873"/>
      <c r="B394" s="873"/>
      <c r="C394" s="873"/>
      <c r="D394" s="873"/>
      <c r="E394" s="873"/>
      <c r="F394" s="873"/>
      <c r="G394" s="899"/>
      <c r="H394" s="900"/>
      <c r="I394" s="900"/>
      <c r="J394" s="873"/>
      <c r="K394" s="901"/>
      <c r="L394" s="902"/>
      <c r="M394" s="873"/>
      <c r="N394" s="873"/>
      <c r="O394" s="902"/>
      <c r="P394" s="873"/>
      <c r="Q394" s="873"/>
      <c r="R394" s="873"/>
      <c r="S394" s="873"/>
      <c r="T394" s="873"/>
      <c r="U394" s="873"/>
      <c r="V394" s="468"/>
      <c r="W394" s="468"/>
      <c r="X394" s="468"/>
      <c r="Y394" s="279"/>
      <c r="Z394" s="279"/>
      <c r="AA394" s="279"/>
      <c r="AB394" s="279"/>
      <c r="AC394" s="873"/>
      <c r="AD394" s="873"/>
      <c r="AE394" s="873"/>
      <c r="AF394" s="873"/>
      <c r="AG394" s="509"/>
      <c r="AH394" s="509"/>
      <c r="AI394" s="509"/>
      <c r="AJ394" s="509"/>
      <c r="AK394" s="509"/>
      <c r="AL394" s="509"/>
      <c r="AM394" s="509"/>
      <c r="AN394" s="509"/>
      <c r="AO394" s="509"/>
      <c r="AP394" s="509"/>
      <c r="AQ394" s="509"/>
      <c r="AR394" s="509"/>
      <c r="AS394" s="509"/>
      <c r="AT394" s="509"/>
      <c r="AU394" s="509"/>
      <c r="AV394" s="509"/>
      <c r="AW394" s="509"/>
      <c r="AX394" s="509"/>
      <c r="AY394" s="509"/>
      <c r="AZ394" s="509"/>
      <c r="BA394" s="509"/>
      <c r="BB394" s="509"/>
      <c r="BC394" s="509"/>
      <c r="BD394" s="509"/>
      <c r="BE394" s="509"/>
      <c r="BF394" s="509"/>
      <c r="BG394" s="509"/>
      <c r="BH394" s="509"/>
      <c r="BI394" s="509"/>
      <c r="BJ394" s="509"/>
      <c r="BK394" s="509"/>
    </row>
    <row r="395" ht="14.25" customHeight="1">
      <c r="A395" s="873"/>
      <c r="B395" s="873"/>
      <c r="C395" s="873"/>
      <c r="D395" s="873"/>
      <c r="E395" s="873"/>
      <c r="F395" s="873"/>
      <c r="G395" s="899"/>
      <c r="H395" s="900"/>
      <c r="I395" s="900"/>
      <c r="J395" s="873"/>
      <c r="K395" s="901"/>
      <c r="L395" s="902"/>
      <c r="M395" s="873"/>
      <c r="N395" s="873"/>
      <c r="O395" s="902"/>
      <c r="P395" s="873"/>
      <c r="Q395" s="873"/>
      <c r="R395" s="873"/>
      <c r="S395" s="873"/>
      <c r="T395" s="873"/>
      <c r="U395" s="873"/>
      <c r="V395" s="468"/>
      <c r="W395" s="468"/>
      <c r="X395" s="468"/>
      <c r="Y395" s="279"/>
      <c r="Z395" s="279"/>
      <c r="AA395" s="279"/>
      <c r="AB395" s="279"/>
      <c r="AC395" s="873"/>
      <c r="AD395" s="873"/>
      <c r="AE395" s="873"/>
      <c r="AF395" s="873"/>
      <c r="AG395" s="509"/>
      <c r="AH395" s="509"/>
      <c r="AI395" s="509"/>
      <c r="AJ395" s="509"/>
      <c r="AK395" s="509"/>
      <c r="AL395" s="509"/>
      <c r="AM395" s="509"/>
      <c r="AN395" s="509"/>
      <c r="AO395" s="509"/>
      <c r="AP395" s="509"/>
      <c r="AQ395" s="509"/>
      <c r="AR395" s="509"/>
      <c r="AS395" s="509"/>
      <c r="AT395" s="509"/>
      <c r="AU395" s="509"/>
      <c r="AV395" s="509"/>
      <c r="AW395" s="509"/>
      <c r="AX395" s="509"/>
      <c r="AY395" s="509"/>
      <c r="AZ395" s="509"/>
      <c r="BA395" s="509"/>
      <c r="BB395" s="509"/>
      <c r="BC395" s="509"/>
      <c r="BD395" s="509"/>
      <c r="BE395" s="509"/>
      <c r="BF395" s="509"/>
      <c r="BG395" s="509"/>
      <c r="BH395" s="509"/>
      <c r="BI395" s="509"/>
      <c r="BJ395" s="509"/>
      <c r="BK395" s="509"/>
    </row>
    <row r="396" ht="14.25" customHeight="1">
      <c r="A396" s="873"/>
      <c r="B396" s="873"/>
      <c r="C396" s="873"/>
      <c r="D396" s="873"/>
      <c r="E396" s="873"/>
      <c r="F396" s="873"/>
      <c r="G396" s="899"/>
      <c r="H396" s="900"/>
      <c r="I396" s="900"/>
      <c r="J396" s="873"/>
      <c r="K396" s="901"/>
      <c r="L396" s="902"/>
      <c r="M396" s="873"/>
      <c r="N396" s="873"/>
      <c r="O396" s="902"/>
      <c r="P396" s="873"/>
      <c r="Q396" s="873"/>
      <c r="R396" s="873"/>
      <c r="S396" s="873"/>
      <c r="T396" s="873"/>
      <c r="U396" s="873"/>
      <c r="V396" s="468"/>
      <c r="W396" s="468"/>
      <c r="X396" s="468"/>
      <c r="Y396" s="279"/>
      <c r="Z396" s="279"/>
      <c r="AA396" s="279"/>
      <c r="AB396" s="279"/>
      <c r="AC396" s="873"/>
      <c r="AD396" s="873"/>
      <c r="AE396" s="873"/>
      <c r="AF396" s="873"/>
      <c r="AG396" s="509"/>
      <c r="AH396" s="509"/>
      <c r="AI396" s="509"/>
      <c r="AJ396" s="509"/>
      <c r="AK396" s="509"/>
      <c r="AL396" s="509"/>
      <c r="AM396" s="509"/>
      <c r="AN396" s="509"/>
      <c r="AO396" s="509"/>
      <c r="AP396" s="509"/>
      <c r="AQ396" s="509"/>
      <c r="AR396" s="509"/>
      <c r="AS396" s="509"/>
      <c r="AT396" s="509"/>
      <c r="AU396" s="509"/>
      <c r="AV396" s="509"/>
      <c r="AW396" s="509"/>
      <c r="AX396" s="509"/>
      <c r="AY396" s="509"/>
      <c r="AZ396" s="509"/>
      <c r="BA396" s="509"/>
      <c r="BB396" s="509"/>
      <c r="BC396" s="509"/>
      <c r="BD396" s="509"/>
      <c r="BE396" s="509"/>
      <c r="BF396" s="509"/>
      <c r="BG396" s="509"/>
      <c r="BH396" s="509"/>
      <c r="BI396" s="509"/>
      <c r="BJ396" s="509"/>
      <c r="BK396" s="509"/>
    </row>
    <row r="397" ht="14.25" customHeight="1">
      <c r="A397" s="873"/>
      <c r="B397" s="873"/>
      <c r="C397" s="873"/>
      <c r="D397" s="873"/>
      <c r="E397" s="873"/>
      <c r="F397" s="873"/>
      <c r="G397" s="899"/>
      <c r="H397" s="900"/>
      <c r="I397" s="900"/>
      <c r="J397" s="873"/>
      <c r="K397" s="901"/>
      <c r="L397" s="902"/>
      <c r="M397" s="873"/>
      <c r="N397" s="873"/>
      <c r="O397" s="902"/>
      <c r="P397" s="873"/>
      <c r="Q397" s="873"/>
      <c r="R397" s="873"/>
      <c r="S397" s="873"/>
      <c r="T397" s="873"/>
      <c r="U397" s="873"/>
      <c r="V397" s="468"/>
      <c r="W397" s="468"/>
      <c r="X397" s="468"/>
      <c r="Y397" s="279"/>
      <c r="Z397" s="279"/>
      <c r="AA397" s="279"/>
      <c r="AB397" s="279"/>
      <c r="AC397" s="873"/>
      <c r="AD397" s="873"/>
      <c r="AE397" s="873"/>
      <c r="AF397" s="873"/>
      <c r="AG397" s="509"/>
      <c r="AH397" s="509"/>
      <c r="AI397" s="509"/>
      <c r="AJ397" s="509"/>
      <c r="AK397" s="509"/>
      <c r="AL397" s="509"/>
      <c r="AM397" s="509"/>
      <c r="AN397" s="509"/>
      <c r="AO397" s="509"/>
      <c r="AP397" s="509"/>
      <c r="AQ397" s="509"/>
      <c r="AR397" s="509"/>
      <c r="AS397" s="509"/>
      <c r="AT397" s="509"/>
      <c r="AU397" s="509"/>
      <c r="AV397" s="509"/>
      <c r="AW397" s="509"/>
      <c r="AX397" s="509"/>
      <c r="AY397" s="509"/>
      <c r="AZ397" s="509"/>
      <c r="BA397" s="509"/>
      <c r="BB397" s="509"/>
      <c r="BC397" s="509"/>
      <c r="BD397" s="509"/>
      <c r="BE397" s="509"/>
      <c r="BF397" s="509"/>
      <c r="BG397" s="509"/>
      <c r="BH397" s="509"/>
      <c r="BI397" s="509"/>
      <c r="BJ397" s="509"/>
      <c r="BK397" s="509"/>
    </row>
    <row r="398" ht="14.25" customHeight="1">
      <c r="A398" s="873"/>
      <c r="B398" s="873"/>
      <c r="C398" s="873"/>
      <c r="D398" s="873"/>
      <c r="E398" s="873"/>
      <c r="F398" s="873"/>
      <c r="G398" s="899"/>
      <c r="H398" s="900"/>
      <c r="I398" s="900"/>
      <c r="J398" s="873"/>
      <c r="K398" s="901"/>
      <c r="L398" s="902"/>
      <c r="M398" s="873"/>
      <c r="N398" s="873"/>
      <c r="O398" s="902"/>
      <c r="P398" s="873"/>
      <c r="Q398" s="873"/>
      <c r="R398" s="873"/>
      <c r="S398" s="873"/>
      <c r="T398" s="873"/>
      <c r="U398" s="873"/>
      <c r="V398" s="468"/>
      <c r="W398" s="468"/>
      <c r="X398" s="468"/>
      <c r="Y398" s="279"/>
      <c r="Z398" s="279"/>
      <c r="AA398" s="279"/>
      <c r="AB398" s="279"/>
      <c r="AC398" s="873"/>
      <c r="AD398" s="873"/>
      <c r="AE398" s="873"/>
      <c r="AF398" s="873"/>
      <c r="AG398" s="509"/>
      <c r="AH398" s="509"/>
      <c r="AI398" s="509"/>
      <c r="AJ398" s="509"/>
      <c r="AK398" s="509"/>
      <c r="AL398" s="509"/>
      <c r="AM398" s="509"/>
      <c r="AN398" s="509"/>
      <c r="AO398" s="509"/>
      <c r="AP398" s="509"/>
      <c r="AQ398" s="509"/>
      <c r="AR398" s="509"/>
      <c r="AS398" s="509"/>
      <c r="AT398" s="509"/>
      <c r="AU398" s="509"/>
      <c r="AV398" s="509"/>
      <c r="AW398" s="509"/>
      <c r="AX398" s="509"/>
      <c r="AY398" s="509"/>
      <c r="AZ398" s="509"/>
      <c r="BA398" s="509"/>
      <c r="BB398" s="509"/>
      <c r="BC398" s="509"/>
      <c r="BD398" s="509"/>
      <c r="BE398" s="509"/>
      <c r="BF398" s="509"/>
      <c r="BG398" s="509"/>
      <c r="BH398" s="509"/>
      <c r="BI398" s="509"/>
      <c r="BJ398" s="509"/>
      <c r="BK398" s="509"/>
    </row>
    <row r="399" ht="14.25" customHeight="1">
      <c r="A399" s="873"/>
      <c r="B399" s="873"/>
      <c r="C399" s="873"/>
      <c r="D399" s="873"/>
      <c r="E399" s="873"/>
      <c r="F399" s="873"/>
      <c r="G399" s="899"/>
      <c r="H399" s="900"/>
      <c r="I399" s="900"/>
      <c r="J399" s="873"/>
      <c r="K399" s="901"/>
      <c r="L399" s="902"/>
      <c r="M399" s="873"/>
      <c r="N399" s="873"/>
      <c r="O399" s="902"/>
      <c r="P399" s="873"/>
      <c r="Q399" s="873"/>
      <c r="R399" s="873"/>
      <c r="S399" s="873"/>
      <c r="T399" s="873"/>
      <c r="U399" s="873"/>
      <c r="V399" s="468"/>
      <c r="W399" s="468"/>
      <c r="X399" s="468"/>
      <c r="Y399" s="279"/>
      <c r="Z399" s="279"/>
      <c r="AA399" s="279"/>
      <c r="AB399" s="279"/>
      <c r="AC399" s="873"/>
      <c r="AD399" s="873"/>
      <c r="AE399" s="873"/>
      <c r="AF399" s="873"/>
      <c r="AG399" s="509"/>
      <c r="AH399" s="509"/>
      <c r="AI399" s="509"/>
      <c r="AJ399" s="509"/>
      <c r="AK399" s="509"/>
      <c r="AL399" s="509"/>
      <c r="AM399" s="509"/>
      <c r="AN399" s="509"/>
      <c r="AO399" s="509"/>
      <c r="AP399" s="509"/>
      <c r="AQ399" s="509"/>
      <c r="AR399" s="509"/>
      <c r="AS399" s="509"/>
      <c r="AT399" s="509"/>
      <c r="AU399" s="509"/>
      <c r="AV399" s="509"/>
      <c r="AW399" s="509"/>
      <c r="AX399" s="509"/>
      <c r="AY399" s="509"/>
      <c r="AZ399" s="509"/>
      <c r="BA399" s="509"/>
      <c r="BB399" s="509"/>
      <c r="BC399" s="509"/>
      <c r="BD399" s="509"/>
      <c r="BE399" s="509"/>
      <c r="BF399" s="509"/>
      <c r="BG399" s="509"/>
      <c r="BH399" s="509"/>
      <c r="BI399" s="509"/>
      <c r="BJ399" s="509"/>
      <c r="BK399" s="509"/>
    </row>
    <row r="400" ht="14.25" customHeight="1">
      <c r="A400" s="873"/>
      <c r="B400" s="873"/>
      <c r="C400" s="873"/>
      <c r="D400" s="873"/>
      <c r="E400" s="873"/>
      <c r="F400" s="873"/>
      <c r="G400" s="899"/>
      <c r="H400" s="900"/>
      <c r="I400" s="900"/>
      <c r="J400" s="873"/>
      <c r="K400" s="901"/>
      <c r="L400" s="902"/>
      <c r="M400" s="873"/>
      <c r="N400" s="873"/>
      <c r="O400" s="902"/>
      <c r="P400" s="873"/>
      <c r="Q400" s="873"/>
      <c r="R400" s="873"/>
      <c r="S400" s="873"/>
      <c r="T400" s="873"/>
      <c r="U400" s="873"/>
      <c r="V400" s="468"/>
      <c r="W400" s="468"/>
      <c r="X400" s="468"/>
      <c r="Y400" s="279"/>
      <c r="Z400" s="279"/>
      <c r="AA400" s="279"/>
      <c r="AB400" s="279"/>
      <c r="AC400" s="873"/>
      <c r="AD400" s="873"/>
      <c r="AE400" s="873"/>
      <c r="AF400" s="873"/>
      <c r="AG400" s="509"/>
      <c r="AH400" s="509"/>
      <c r="AI400" s="509"/>
      <c r="AJ400" s="509"/>
      <c r="AK400" s="509"/>
      <c r="AL400" s="509"/>
      <c r="AM400" s="509"/>
      <c r="AN400" s="509"/>
      <c r="AO400" s="509"/>
      <c r="AP400" s="509"/>
      <c r="AQ400" s="509"/>
      <c r="AR400" s="509"/>
      <c r="AS400" s="509"/>
      <c r="AT400" s="509"/>
      <c r="AU400" s="509"/>
      <c r="AV400" s="509"/>
      <c r="AW400" s="509"/>
      <c r="AX400" s="509"/>
      <c r="AY400" s="509"/>
      <c r="AZ400" s="509"/>
      <c r="BA400" s="509"/>
      <c r="BB400" s="509"/>
      <c r="BC400" s="509"/>
      <c r="BD400" s="509"/>
      <c r="BE400" s="509"/>
      <c r="BF400" s="509"/>
      <c r="BG400" s="509"/>
      <c r="BH400" s="509"/>
      <c r="BI400" s="509"/>
      <c r="BJ400" s="509"/>
      <c r="BK400" s="509"/>
    </row>
    <row r="401" ht="14.25" customHeight="1">
      <c r="A401" s="873"/>
      <c r="B401" s="873"/>
      <c r="C401" s="873"/>
      <c r="D401" s="873"/>
      <c r="E401" s="873"/>
      <c r="F401" s="873"/>
      <c r="G401" s="899"/>
      <c r="H401" s="900"/>
      <c r="I401" s="900"/>
      <c r="J401" s="873"/>
      <c r="K401" s="901"/>
      <c r="L401" s="902"/>
      <c r="M401" s="873"/>
      <c r="N401" s="873"/>
      <c r="O401" s="902"/>
      <c r="P401" s="873"/>
      <c r="Q401" s="873"/>
      <c r="R401" s="873"/>
      <c r="S401" s="873"/>
      <c r="T401" s="873"/>
      <c r="U401" s="873"/>
      <c r="V401" s="468"/>
      <c r="W401" s="468"/>
      <c r="X401" s="468"/>
      <c r="Y401" s="279"/>
      <c r="Z401" s="279"/>
      <c r="AA401" s="279"/>
      <c r="AB401" s="279"/>
      <c r="AC401" s="873"/>
      <c r="AD401" s="873"/>
      <c r="AE401" s="873"/>
      <c r="AF401" s="873"/>
      <c r="AG401" s="509"/>
      <c r="AH401" s="509"/>
      <c r="AI401" s="509"/>
      <c r="AJ401" s="509"/>
      <c r="AK401" s="509"/>
      <c r="AL401" s="509"/>
      <c r="AM401" s="509"/>
      <c r="AN401" s="509"/>
      <c r="AO401" s="509"/>
      <c r="AP401" s="509"/>
      <c r="AQ401" s="509"/>
      <c r="AR401" s="509"/>
      <c r="AS401" s="509"/>
      <c r="AT401" s="509"/>
      <c r="AU401" s="509"/>
      <c r="AV401" s="509"/>
      <c r="AW401" s="509"/>
      <c r="AX401" s="509"/>
      <c r="AY401" s="509"/>
      <c r="AZ401" s="509"/>
      <c r="BA401" s="509"/>
      <c r="BB401" s="509"/>
      <c r="BC401" s="509"/>
      <c r="BD401" s="509"/>
      <c r="BE401" s="509"/>
      <c r="BF401" s="509"/>
      <c r="BG401" s="509"/>
      <c r="BH401" s="509"/>
      <c r="BI401" s="509"/>
      <c r="BJ401" s="509"/>
      <c r="BK401" s="509"/>
    </row>
    <row r="402" ht="14.25" customHeight="1">
      <c r="A402" s="873"/>
      <c r="B402" s="873"/>
      <c r="C402" s="873"/>
      <c r="D402" s="873"/>
      <c r="E402" s="873"/>
      <c r="F402" s="873"/>
      <c r="G402" s="899"/>
      <c r="H402" s="900"/>
      <c r="I402" s="900"/>
      <c r="J402" s="873"/>
      <c r="K402" s="901"/>
      <c r="L402" s="902"/>
      <c r="M402" s="873"/>
      <c r="N402" s="873"/>
      <c r="O402" s="902"/>
      <c r="P402" s="873"/>
      <c r="Q402" s="873"/>
      <c r="R402" s="873"/>
      <c r="S402" s="873"/>
      <c r="T402" s="873"/>
      <c r="U402" s="873"/>
      <c r="V402" s="468"/>
      <c r="W402" s="468"/>
      <c r="X402" s="468"/>
      <c r="Y402" s="279"/>
      <c r="Z402" s="279"/>
      <c r="AA402" s="279"/>
      <c r="AB402" s="279"/>
      <c r="AC402" s="873"/>
      <c r="AD402" s="873"/>
      <c r="AE402" s="873"/>
      <c r="AF402" s="873"/>
      <c r="AG402" s="509"/>
      <c r="AH402" s="509"/>
      <c r="AI402" s="509"/>
      <c r="AJ402" s="509"/>
      <c r="AK402" s="509"/>
      <c r="AL402" s="509"/>
      <c r="AM402" s="509"/>
      <c r="AN402" s="509"/>
      <c r="AO402" s="509"/>
      <c r="AP402" s="509"/>
      <c r="AQ402" s="509"/>
      <c r="AR402" s="509"/>
      <c r="AS402" s="509"/>
      <c r="AT402" s="509"/>
      <c r="AU402" s="509"/>
      <c r="AV402" s="509"/>
      <c r="AW402" s="509"/>
      <c r="AX402" s="509"/>
      <c r="AY402" s="509"/>
      <c r="AZ402" s="509"/>
      <c r="BA402" s="509"/>
      <c r="BB402" s="509"/>
      <c r="BC402" s="509"/>
      <c r="BD402" s="509"/>
      <c r="BE402" s="509"/>
      <c r="BF402" s="509"/>
      <c r="BG402" s="509"/>
      <c r="BH402" s="509"/>
      <c r="BI402" s="509"/>
      <c r="BJ402" s="509"/>
      <c r="BK402" s="509"/>
    </row>
    <row r="403" ht="14.25" customHeight="1">
      <c r="A403" s="873"/>
      <c r="B403" s="873"/>
      <c r="C403" s="873"/>
      <c r="D403" s="873"/>
      <c r="E403" s="873"/>
      <c r="F403" s="873"/>
      <c r="G403" s="899"/>
      <c r="H403" s="900"/>
      <c r="I403" s="900"/>
      <c r="J403" s="873"/>
      <c r="K403" s="901"/>
      <c r="L403" s="902"/>
      <c r="M403" s="873"/>
      <c r="N403" s="873"/>
      <c r="O403" s="902"/>
      <c r="P403" s="873"/>
      <c r="Q403" s="873"/>
      <c r="R403" s="873"/>
      <c r="S403" s="873"/>
      <c r="T403" s="873"/>
      <c r="U403" s="873"/>
      <c r="V403" s="468"/>
      <c r="W403" s="468"/>
      <c r="X403" s="468"/>
      <c r="Y403" s="279"/>
      <c r="Z403" s="279"/>
      <c r="AA403" s="279"/>
      <c r="AB403" s="279"/>
      <c r="AC403" s="873"/>
      <c r="AD403" s="873"/>
      <c r="AE403" s="873"/>
      <c r="AF403" s="873"/>
      <c r="AG403" s="509"/>
      <c r="AH403" s="509"/>
      <c r="AI403" s="509"/>
      <c r="AJ403" s="509"/>
      <c r="AK403" s="509"/>
      <c r="AL403" s="509"/>
      <c r="AM403" s="509"/>
      <c r="AN403" s="509"/>
      <c r="AO403" s="509"/>
      <c r="AP403" s="509"/>
      <c r="AQ403" s="509"/>
      <c r="AR403" s="509"/>
      <c r="AS403" s="509"/>
      <c r="AT403" s="509"/>
      <c r="AU403" s="509"/>
      <c r="AV403" s="509"/>
      <c r="AW403" s="509"/>
      <c r="AX403" s="509"/>
      <c r="AY403" s="509"/>
      <c r="AZ403" s="509"/>
      <c r="BA403" s="509"/>
      <c r="BB403" s="509"/>
      <c r="BC403" s="509"/>
      <c r="BD403" s="509"/>
      <c r="BE403" s="509"/>
      <c r="BF403" s="509"/>
      <c r="BG403" s="509"/>
      <c r="BH403" s="509"/>
      <c r="BI403" s="509"/>
      <c r="BJ403" s="509"/>
      <c r="BK403" s="509"/>
    </row>
    <row r="404" ht="14.25" customHeight="1">
      <c r="A404" s="873"/>
      <c r="B404" s="873"/>
      <c r="C404" s="873"/>
      <c r="D404" s="873"/>
      <c r="E404" s="873"/>
      <c r="F404" s="873"/>
      <c r="G404" s="899"/>
      <c r="H404" s="900"/>
      <c r="I404" s="900"/>
      <c r="J404" s="873"/>
      <c r="K404" s="901"/>
      <c r="L404" s="902"/>
      <c r="M404" s="873"/>
      <c r="N404" s="873"/>
      <c r="O404" s="902"/>
      <c r="P404" s="873"/>
      <c r="Q404" s="873"/>
      <c r="R404" s="873"/>
      <c r="S404" s="873"/>
      <c r="T404" s="873"/>
      <c r="U404" s="873"/>
      <c r="V404" s="468"/>
      <c r="W404" s="468"/>
      <c r="X404" s="468"/>
      <c r="Y404" s="279"/>
      <c r="Z404" s="279"/>
      <c r="AA404" s="279"/>
      <c r="AB404" s="279"/>
      <c r="AC404" s="873"/>
      <c r="AD404" s="873"/>
      <c r="AE404" s="873"/>
      <c r="AF404" s="873"/>
      <c r="AG404" s="509"/>
      <c r="AH404" s="509"/>
      <c r="AI404" s="509"/>
      <c r="AJ404" s="509"/>
      <c r="AK404" s="509"/>
      <c r="AL404" s="509"/>
      <c r="AM404" s="509"/>
      <c r="AN404" s="509"/>
      <c r="AO404" s="509"/>
      <c r="AP404" s="509"/>
      <c r="AQ404" s="509"/>
      <c r="AR404" s="509"/>
      <c r="AS404" s="509"/>
      <c r="AT404" s="509"/>
      <c r="AU404" s="509"/>
      <c r="AV404" s="509"/>
      <c r="AW404" s="509"/>
      <c r="AX404" s="509"/>
      <c r="AY404" s="509"/>
      <c r="AZ404" s="509"/>
      <c r="BA404" s="509"/>
      <c r="BB404" s="509"/>
      <c r="BC404" s="509"/>
      <c r="BD404" s="509"/>
      <c r="BE404" s="509"/>
      <c r="BF404" s="509"/>
      <c r="BG404" s="509"/>
      <c r="BH404" s="509"/>
      <c r="BI404" s="509"/>
      <c r="BJ404" s="509"/>
      <c r="BK404" s="509"/>
    </row>
    <row r="405" ht="14.25" customHeight="1">
      <c r="A405" s="873"/>
      <c r="B405" s="873"/>
      <c r="C405" s="873"/>
      <c r="D405" s="873"/>
      <c r="E405" s="873"/>
      <c r="F405" s="873"/>
      <c r="G405" s="899"/>
      <c r="H405" s="900"/>
      <c r="I405" s="900"/>
      <c r="J405" s="873"/>
      <c r="K405" s="901"/>
      <c r="L405" s="902"/>
      <c r="M405" s="873"/>
      <c r="N405" s="873"/>
      <c r="O405" s="902"/>
      <c r="P405" s="873"/>
      <c r="Q405" s="873"/>
      <c r="R405" s="873"/>
      <c r="S405" s="873"/>
      <c r="T405" s="873"/>
      <c r="U405" s="873"/>
      <c r="V405" s="468"/>
      <c r="W405" s="468"/>
      <c r="X405" s="468"/>
      <c r="Y405" s="279"/>
      <c r="Z405" s="279"/>
      <c r="AA405" s="279"/>
      <c r="AB405" s="279"/>
      <c r="AC405" s="873"/>
      <c r="AD405" s="873"/>
      <c r="AE405" s="873"/>
      <c r="AF405" s="873"/>
      <c r="AG405" s="509"/>
      <c r="AH405" s="509"/>
      <c r="AI405" s="509"/>
      <c r="AJ405" s="509"/>
      <c r="AK405" s="509"/>
      <c r="AL405" s="509"/>
      <c r="AM405" s="509"/>
      <c r="AN405" s="509"/>
      <c r="AO405" s="509"/>
      <c r="AP405" s="509"/>
      <c r="AQ405" s="509"/>
      <c r="AR405" s="509"/>
      <c r="AS405" s="509"/>
      <c r="AT405" s="509"/>
      <c r="AU405" s="509"/>
      <c r="AV405" s="509"/>
      <c r="AW405" s="509"/>
      <c r="AX405" s="509"/>
      <c r="AY405" s="509"/>
      <c r="AZ405" s="509"/>
      <c r="BA405" s="509"/>
      <c r="BB405" s="509"/>
      <c r="BC405" s="509"/>
      <c r="BD405" s="509"/>
      <c r="BE405" s="509"/>
      <c r="BF405" s="509"/>
      <c r="BG405" s="509"/>
      <c r="BH405" s="509"/>
      <c r="BI405" s="509"/>
      <c r="BJ405" s="509"/>
      <c r="BK405" s="509"/>
    </row>
    <row r="406" ht="14.25" customHeight="1">
      <c r="A406" s="873"/>
      <c r="B406" s="873"/>
      <c r="C406" s="873"/>
      <c r="D406" s="873"/>
      <c r="E406" s="873"/>
      <c r="F406" s="873"/>
      <c r="G406" s="899"/>
      <c r="H406" s="900"/>
      <c r="I406" s="900"/>
      <c r="J406" s="873"/>
      <c r="K406" s="901"/>
      <c r="L406" s="902"/>
      <c r="M406" s="873"/>
      <c r="N406" s="873"/>
      <c r="O406" s="902"/>
      <c r="P406" s="873"/>
      <c r="Q406" s="873"/>
      <c r="R406" s="873"/>
      <c r="S406" s="873"/>
      <c r="T406" s="873"/>
      <c r="U406" s="873"/>
      <c r="V406" s="468"/>
      <c r="W406" s="468"/>
      <c r="X406" s="468"/>
      <c r="Y406" s="279"/>
      <c r="Z406" s="279"/>
      <c r="AA406" s="279"/>
      <c r="AB406" s="279"/>
      <c r="AC406" s="873"/>
      <c r="AD406" s="873"/>
      <c r="AE406" s="873"/>
      <c r="AF406" s="873"/>
      <c r="AG406" s="509"/>
      <c r="AH406" s="509"/>
      <c r="AI406" s="509"/>
      <c r="AJ406" s="509"/>
      <c r="AK406" s="509"/>
      <c r="AL406" s="509"/>
      <c r="AM406" s="509"/>
      <c r="AN406" s="509"/>
      <c r="AO406" s="509"/>
      <c r="AP406" s="509"/>
      <c r="AQ406" s="509"/>
      <c r="AR406" s="509"/>
      <c r="AS406" s="509"/>
      <c r="AT406" s="509"/>
      <c r="AU406" s="509"/>
      <c r="AV406" s="509"/>
      <c r="AW406" s="509"/>
      <c r="AX406" s="509"/>
      <c r="AY406" s="509"/>
      <c r="AZ406" s="509"/>
      <c r="BA406" s="509"/>
      <c r="BB406" s="509"/>
      <c r="BC406" s="509"/>
      <c r="BD406" s="509"/>
      <c r="BE406" s="509"/>
      <c r="BF406" s="509"/>
      <c r="BG406" s="509"/>
      <c r="BH406" s="509"/>
      <c r="BI406" s="509"/>
      <c r="BJ406" s="509"/>
      <c r="BK406" s="509"/>
    </row>
    <row r="407" ht="14.25" customHeight="1">
      <c r="A407" s="873"/>
      <c r="B407" s="873"/>
      <c r="C407" s="873"/>
      <c r="D407" s="873"/>
      <c r="E407" s="873"/>
      <c r="F407" s="873"/>
      <c r="G407" s="899"/>
      <c r="H407" s="900"/>
      <c r="I407" s="900"/>
      <c r="J407" s="873"/>
      <c r="K407" s="901"/>
      <c r="L407" s="902"/>
      <c r="M407" s="873"/>
      <c r="N407" s="873"/>
      <c r="O407" s="902"/>
      <c r="P407" s="873"/>
      <c r="Q407" s="873"/>
      <c r="R407" s="873"/>
      <c r="S407" s="873"/>
      <c r="T407" s="873"/>
      <c r="U407" s="873"/>
      <c r="V407" s="468"/>
      <c r="W407" s="468"/>
      <c r="X407" s="468"/>
      <c r="Y407" s="279"/>
      <c r="Z407" s="279"/>
      <c r="AA407" s="279"/>
      <c r="AB407" s="279"/>
      <c r="AC407" s="873"/>
      <c r="AD407" s="873"/>
      <c r="AE407" s="873"/>
      <c r="AF407" s="873"/>
      <c r="AG407" s="509"/>
      <c r="AH407" s="509"/>
      <c r="AI407" s="509"/>
      <c r="AJ407" s="509"/>
      <c r="AK407" s="509"/>
      <c r="AL407" s="509"/>
      <c r="AM407" s="509"/>
      <c r="AN407" s="509"/>
      <c r="AO407" s="509"/>
      <c r="AP407" s="509"/>
      <c r="AQ407" s="509"/>
      <c r="AR407" s="509"/>
      <c r="AS407" s="509"/>
      <c r="AT407" s="509"/>
      <c r="AU407" s="509"/>
      <c r="AV407" s="509"/>
      <c r="AW407" s="509"/>
      <c r="AX407" s="509"/>
      <c r="AY407" s="509"/>
      <c r="AZ407" s="509"/>
      <c r="BA407" s="509"/>
      <c r="BB407" s="509"/>
      <c r="BC407" s="509"/>
      <c r="BD407" s="509"/>
      <c r="BE407" s="509"/>
      <c r="BF407" s="509"/>
      <c r="BG407" s="509"/>
      <c r="BH407" s="509"/>
      <c r="BI407" s="509"/>
      <c r="BJ407" s="509"/>
      <c r="BK407" s="509"/>
    </row>
    <row r="408" ht="14.25" customHeight="1">
      <c r="A408" s="873"/>
      <c r="B408" s="873"/>
      <c r="C408" s="873"/>
      <c r="D408" s="873"/>
      <c r="E408" s="873"/>
      <c r="F408" s="873"/>
      <c r="G408" s="899"/>
      <c r="H408" s="900"/>
      <c r="I408" s="900"/>
      <c r="J408" s="873"/>
      <c r="K408" s="901"/>
      <c r="L408" s="902"/>
      <c r="M408" s="873"/>
      <c r="N408" s="873"/>
      <c r="O408" s="902"/>
      <c r="P408" s="873"/>
      <c r="Q408" s="873"/>
      <c r="R408" s="873"/>
      <c r="S408" s="873"/>
      <c r="T408" s="873"/>
      <c r="U408" s="873"/>
      <c r="V408" s="468"/>
      <c r="W408" s="468"/>
      <c r="X408" s="468"/>
      <c r="Y408" s="279"/>
      <c r="Z408" s="279"/>
      <c r="AA408" s="279"/>
      <c r="AB408" s="279"/>
      <c r="AC408" s="873"/>
      <c r="AD408" s="873"/>
      <c r="AE408" s="873"/>
      <c r="AF408" s="873"/>
      <c r="AG408" s="509"/>
      <c r="AH408" s="509"/>
      <c r="AI408" s="509"/>
      <c r="AJ408" s="509"/>
      <c r="AK408" s="509"/>
      <c r="AL408" s="509"/>
      <c r="AM408" s="509"/>
      <c r="AN408" s="509"/>
      <c r="AO408" s="509"/>
      <c r="AP408" s="509"/>
      <c r="AQ408" s="509"/>
      <c r="AR408" s="509"/>
      <c r="AS408" s="509"/>
      <c r="AT408" s="509"/>
      <c r="AU408" s="509"/>
      <c r="AV408" s="509"/>
      <c r="AW408" s="509"/>
      <c r="AX408" s="509"/>
      <c r="AY408" s="509"/>
      <c r="AZ408" s="509"/>
      <c r="BA408" s="509"/>
      <c r="BB408" s="509"/>
      <c r="BC408" s="509"/>
      <c r="BD408" s="509"/>
      <c r="BE408" s="509"/>
      <c r="BF408" s="509"/>
      <c r="BG408" s="509"/>
      <c r="BH408" s="509"/>
      <c r="BI408" s="509"/>
      <c r="BJ408" s="509"/>
      <c r="BK408" s="509"/>
    </row>
    <row r="409" ht="14.25" customHeight="1">
      <c r="A409" s="873"/>
      <c r="B409" s="873"/>
      <c r="C409" s="873"/>
      <c r="D409" s="873"/>
      <c r="E409" s="873"/>
      <c r="F409" s="873"/>
      <c r="G409" s="899"/>
      <c r="H409" s="900"/>
      <c r="I409" s="900"/>
      <c r="J409" s="873"/>
      <c r="K409" s="901"/>
      <c r="L409" s="902"/>
      <c r="M409" s="873"/>
      <c r="N409" s="873"/>
      <c r="O409" s="902"/>
      <c r="P409" s="873"/>
      <c r="Q409" s="873"/>
      <c r="R409" s="873"/>
      <c r="S409" s="873"/>
      <c r="T409" s="873"/>
      <c r="U409" s="873"/>
      <c r="V409" s="468"/>
      <c r="W409" s="468"/>
      <c r="X409" s="468"/>
      <c r="Y409" s="279"/>
      <c r="Z409" s="279"/>
      <c r="AA409" s="279"/>
      <c r="AB409" s="279"/>
      <c r="AC409" s="873"/>
      <c r="AD409" s="873"/>
      <c r="AE409" s="873"/>
      <c r="AF409" s="873"/>
      <c r="AG409" s="509"/>
      <c r="AH409" s="509"/>
      <c r="AI409" s="509"/>
      <c r="AJ409" s="509"/>
      <c r="AK409" s="509"/>
      <c r="AL409" s="509"/>
      <c r="AM409" s="509"/>
      <c r="AN409" s="509"/>
      <c r="AO409" s="509"/>
      <c r="AP409" s="509"/>
      <c r="AQ409" s="509"/>
      <c r="AR409" s="509"/>
      <c r="AS409" s="509"/>
      <c r="AT409" s="509"/>
      <c r="AU409" s="509"/>
      <c r="AV409" s="509"/>
      <c r="AW409" s="509"/>
      <c r="AX409" s="509"/>
      <c r="AY409" s="509"/>
      <c r="AZ409" s="509"/>
      <c r="BA409" s="509"/>
      <c r="BB409" s="509"/>
      <c r="BC409" s="509"/>
      <c r="BD409" s="509"/>
      <c r="BE409" s="509"/>
      <c r="BF409" s="509"/>
      <c r="BG409" s="509"/>
      <c r="BH409" s="509"/>
      <c r="BI409" s="509"/>
      <c r="BJ409" s="509"/>
      <c r="BK409" s="509"/>
    </row>
    <row r="410" ht="14.25" customHeight="1">
      <c r="A410" s="873"/>
      <c r="B410" s="873"/>
      <c r="C410" s="873"/>
      <c r="D410" s="873"/>
      <c r="E410" s="873"/>
      <c r="F410" s="873"/>
      <c r="G410" s="899"/>
      <c r="H410" s="900"/>
      <c r="I410" s="900"/>
      <c r="J410" s="873"/>
      <c r="K410" s="901"/>
      <c r="L410" s="902"/>
      <c r="M410" s="873"/>
      <c r="N410" s="873"/>
      <c r="O410" s="902"/>
      <c r="P410" s="873"/>
      <c r="Q410" s="873"/>
      <c r="R410" s="873"/>
      <c r="S410" s="873"/>
      <c r="T410" s="873"/>
      <c r="U410" s="873"/>
      <c r="V410" s="468"/>
      <c r="W410" s="468"/>
      <c r="X410" s="468"/>
      <c r="Y410" s="279"/>
      <c r="Z410" s="279"/>
      <c r="AA410" s="279"/>
      <c r="AB410" s="279"/>
      <c r="AC410" s="873"/>
      <c r="AD410" s="873"/>
      <c r="AE410" s="873"/>
      <c r="AF410" s="873"/>
      <c r="AG410" s="509"/>
      <c r="AH410" s="509"/>
      <c r="AI410" s="509"/>
      <c r="AJ410" s="509"/>
      <c r="AK410" s="509"/>
      <c r="AL410" s="509"/>
      <c r="AM410" s="509"/>
      <c r="AN410" s="509"/>
      <c r="AO410" s="509"/>
      <c r="AP410" s="509"/>
      <c r="AQ410" s="509"/>
      <c r="AR410" s="509"/>
      <c r="AS410" s="509"/>
      <c r="AT410" s="509"/>
      <c r="AU410" s="509"/>
      <c r="AV410" s="509"/>
      <c r="AW410" s="509"/>
      <c r="AX410" s="509"/>
      <c r="AY410" s="509"/>
      <c r="AZ410" s="509"/>
      <c r="BA410" s="509"/>
      <c r="BB410" s="509"/>
      <c r="BC410" s="509"/>
      <c r="BD410" s="509"/>
      <c r="BE410" s="509"/>
      <c r="BF410" s="509"/>
      <c r="BG410" s="509"/>
      <c r="BH410" s="509"/>
      <c r="BI410" s="509"/>
      <c r="BJ410" s="509"/>
      <c r="BK410" s="509"/>
    </row>
    <row r="411" ht="14.25" customHeight="1">
      <c r="A411" s="873"/>
      <c r="B411" s="873"/>
      <c r="C411" s="873"/>
      <c r="D411" s="873"/>
      <c r="E411" s="873"/>
      <c r="F411" s="873"/>
      <c r="G411" s="899"/>
      <c r="H411" s="900"/>
      <c r="I411" s="900"/>
      <c r="J411" s="873"/>
      <c r="K411" s="901"/>
      <c r="L411" s="902"/>
      <c r="M411" s="873"/>
      <c r="N411" s="873"/>
      <c r="O411" s="902"/>
      <c r="P411" s="873"/>
      <c r="Q411" s="873"/>
      <c r="R411" s="873"/>
      <c r="S411" s="873"/>
      <c r="T411" s="873"/>
      <c r="U411" s="873"/>
      <c r="V411" s="468"/>
      <c r="W411" s="468"/>
      <c r="X411" s="468"/>
      <c r="Y411" s="279"/>
      <c r="Z411" s="279"/>
      <c r="AA411" s="279"/>
      <c r="AB411" s="279"/>
      <c r="AC411" s="873"/>
      <c r="AD411" s="873"/>
      <c r="AE411" s="873"/>
      <c r="AF411" s="873"/>
      <c r="AG411" s="509"/>
      <c r="AH411" s="509"/>
      <c r="AI411" s="509"/>
      <c r="AJ411" s="509"/>
      <c r="AK411" s="509"/>
      <c r="AL411" s="509"/>
      <c r="AM411" s="509"/>
      <c r="AN411" s="509"/>
      <c r="AO411" s="509"/>
      <c r="AP411" s="509"/>
      <c r="AQ411" s="509"/>
      <c r="AR411" s="509"/>
      <c r="AS411" s="509"/>
      <c r="AT411" s="509"/>
      <c r="AU411" s="509"/>
      <c r="AV411" s="509"/>
      <c r="AW411" s="509"/>
      <c r="AX411" s="509"/>
      <c r="AY411" s="509"/>
      <c r="AZ411" s="509"/>
      <c r="BA411" s="509"/>
      <c r="BB411" s="509"/>
      <c r="BC411" s="509"/>
      <c r="BD411" s="509"/>
      <c r="BE411" s="509"/>
      <c r="BF411" s="509"/>
      <c r="BG411" s="509"/>
      <c r="BH411" s="509"/>
      <c r="BI411" s="509"/>
      <c r="BJ411" s="509"/>
      <c r="BK411" s="509"/>
    </row>
    <row r="412" ht="14.25" customHeight="1">
      <c r="A412" s="873"/>
      <c r="B412" s="873"/>
      <c r="C412" s="873"/>
      <c r="D412" s="873"/>
      <c r="E412" s="873"/>
      <c r="F412" s="873"/>
      <c r="G412" s="899"/>
      <c r="H412" s="900"/>
      <c r="I412" s="900"/>
      <c r="J412" s="873"/>
      <c r="K412" s="901"/>
      <c r="L412" s="902"/>
      <c r="M412" s="873"/>
      <c r="N412" s="873"/>
      <c r="O412" s="902"/>
      <c r="P412" s="873"/>
      <c r="Q412" s="873"/>
      <c r="R412" s="873"/>
      <c r="S412" s="873"/>
      <c r="T412" s="873"/>
      <c r="U412" s="873"/>
      <c r="V412" s="468"/>
      <c r="W412" s="468"/>
      <c r="X412" s="468"/>
      <c r="Y412" s="279"/>
      <c r="Z412" s="279"/>
      <c r="AA412" s="279"/>
      <c r="AB412" s="279"/>
      <c r="AC412" s="873"/>
      <c r="AD412" s="873"/>
      <c r="AE412" s="873"/>
      <c r="AF412" s="873"/>
      <c r="AG412" s="509"/>
      <c r="AH412" s="509"/>
      <c r="AI412" s="509"/>
      <c r="AJ412" s="509"/>
      <c r="AK412" s="509"/>
      <c r="AL412" s="509"/>
      <c r="AM412" s="509"/>
      <c r="AN412" s="509"/>
      <c r="AO412" s="509"/>
      <c r="AP412" s="509"/>
      <c r="AQ412" s="509"/>
      <c r="AR412" s="509"/>
      <c r="AS412" s="509"/>
      <c r="AT412" s="509"/>
      <c r="AU412" s="509"/>
      <c r="AV412" s="509"/>
      <c r="AW412" s="509"/>
      <c r="AX412" s="509"/>
      <c r="AY412" s="509"/>
      <c r="AZ412" s="509"/>
      <c r="BA412" s="509"/>
      <c r="BB412" s="509"/>
      <c r="BC412" s="509"/>
      <c r="BD412" s="509"/>
      <c r="BE412" s="509"/>
      <c r="BF412" s="509"/>
      <c r="BG412" s="509"/>
      <c r="BH412" s="509"/>
      <c r="BI412" s="509"/>
      <c r="BJ412" s="509"/>
      <c r="BK412" s="509"/>
    </row>
    <row r="413" ht="14.25" customHeight="1">
      <c r="A413" s="873"/>
      <c r="B413" s="873"/>
      <c r="C413" s="873"/>
      <c r="D413" s="873"/>
      <c r="E413" s="873"/>
      <c r="F413" s="873"/>
      <c r="G413" s="899"/>
      <c r="H413" s="900"/>
      <c r="I413" s="900"/>
      <c r="J413" s="873"/>
      <c r="K413" s="901"/>
      <c r="L413" s="902"/>
      <c r="M413" s="873"/>
      <c r="N413" s="873"/>
      <c r="O413" s="902"/>
      <c r="P413" s="873"/>
      <c r="Q413" s="873"/>
      <c r="R413" s="873"/>
      <c r="S413" s="873"/>
      <c r="T413" s="873"/>
      <c r="U413" s="873"/>
      <c r="V413" s="468"/>
      <c r="W413" s="468"/>
      <c r="X413" s="468"/>
      <c r="Y413" s="279"/>
      <c r="Z413" s="279"/>
      <c r="AA413" s="279"/>
      <c r="AB413" s="279"/>
      <c r="AC413" s="873"/>
      <c r="AD413" s="873"/>
      <c r="AE413" s="873"/>
      <c r="AF413" s="873"/>
      <c r="AG413" s="509"/>
      <c r="AH413" s="509"/>
      <c r="AI413" s="509"/>
      <c r="AJ413" s="509"/>
      <c r="AK413" s="509"/>
      <c r="AL413" s="509"/>
      <c r="AM413" s="509"/>
      <c r="AN413" s="509"/>
      <c r="AO413" s="509"/>
      <c r="AP413" s="509"/>
      <c r="AQ413" s="509"/>
      <c r="AR413" s="509"/>
      <c r="AS413" s="509"/>
      <c r="AT413" s="509"/>
      <c r="AU413" s="509"/>
      <c r="AV413" s="509"/>
      <c r="AW413" s="509"/>
      <c r="AX413" s="509"/>
      <c r="AY413" s="509"/>
      <c r="AZ413" s="509"/>
      <c r="BA413" s="509"/>
      <c r="BB413" s="509"/>
      <c r="BC413" s="509"/>
      <c r="BD413" s="509"/>
      <c r="BE413" s="509"/>
      <c r="BF413" s="509"/>
      <c r="BG413" s="509"/>
      <c r="BH413" s="509"/>
      <c r="BI413" s="509"/>
      <c r="BJ413" s="509"/>
      <c r="BK413" s="509"/>
    </row>
    <row r="414" ht="14.25" customHeight="1">
      <c r="A414" s="873"/>
      <c r="B414" s="873"/>
      <c r="C414" s="873"/>
      <c r="D414" s="873"/>
      <c r="E414" s="873"/>
      <c r="F414" s="873"/>
      <c r="G414" s="899"/>
      <c r="H414" s="900"/>
      <c r="I414" s="900"/>
      <c r="J414" s="873"/>
      <c r="K414" s="901"/>
      <c r="L414" s="902"/>
      <c r="M414" s="873"/>
      <c r="N414" s="873"/>
      <c r="O414" s="902"/>
      <c r="P414" s="873"/>
      <c r="Q414" s="873"/>
      <c r="R414" s="873"/>
      <c r="S414" s="873"/>
      <c r="T414" s="873"/>
      <c r="U414" s="873"/>
      <c r="V414" s="468"/>
      <c r="W414" s="468"/>
      <c r="X414" s="468"/>
      <c r="Y414" s="279"/>
      <c r="Z414" s="279"/>
      <c r="AA414" s="279"/>
      <c r="AB414" s="279"/>
      <c r="AC414" s="873"/>
      <c r="AD414" s="873"/>
      <c r="AE414" s="873"/>
      <c r="AF414" s="873"/>
      <c r="AG414" s="509"/>
      <c r="AH414" s="509"/>
      <c r="AI414" s="509"/>
      <c r="AJ414" s="509"/>
      <c r="AK414" s="509"/>
      <c r="AL414" s="509"/>
      <c r="AM414" s="509"/>
      <c r="AN414" s="509"/>
      <c r="AO414" s="509"/>
      <c r="AP414" s="509"/>
      <c r="AQ414" s="509"/>
      <c r="AR414" s="509"/>
      <c r="AS414" s="509"/>
      <c r="AT414" s="509"/>
      <c r="AU414" s="509"/>
      <c r="AV414" s="509"/>
      <c r="AW414" s="509"/>
      <c r="AX414" s="509"/>
      <c r="AY414" s="509"/>
      <c r="AZ414" s="509"/>
      <c r="BA414" s="509"/>
      <c r="BB414" s="509"/>
      <c r="BC414" s="509"/>
      <c r="BD414" s="509"/>
      <c r="BE414" s="509"/>
      <c r="BF414" s="509"/>
      <c r="BG414" s="509"/>
      <c r="BH414" s="509"/>
      <c r="BI414" s="509"/>
      <c r="BJ414" s="509"/>
      <c r="BK414" s="509"/>
    </row>
    <row r="415" ht="14.25" customHeight="1">
      <c r="A415" s="873"/>
      <c r="B415" s="873"/>
      <c r="C415" s="873"/>
      <c r="D415" s="873"/>
      <c r="E415" s="873"/>
      <c r="F415" s="873"/>
      <c r="G415" s="899"/>
      <c r="H415" s="900"/>
      <c r="I415" s="900"/>
      <c r="J415" s="873"/>
      <c r="K415" s="901"/>
      <c r="L415" s="902"/>
      <c r="M415" s="873"/>
      <c r="N415" s="873"/>
      <c r="O415" s="902"/>
      <c r="P415" s="873"/>
      <c r="Q415" s="873"/>
      <c r="R415" s="873"/>
      <c r="S415" s="873"/>
      <c r="T415" s="873"/>
      <c r="U415" s="873"/>
      <c r="V415" s="468"/>
      <c r="W415" s="468"/>
      <c r="X415" s="468"/>
      <c r="Y415" s="279"/>
      <c r="Z415" s="279"/>
      <c r="AA415" s="279"/>
      <c r="AB415" s="279"/>
      <c r="AC415" s="873"/>
      <c r="AD415" s="873"/>
      <c r="AE415" s="873"/>
      <c r="AF415" s="873"/>
      <c r="AG415" s="509"/>
      <c r="AH415" s="509"/>
      <c r="AI415" s="509"/>
      <c r="AJ415" s="509"/>
      <c r="AK415" s="509"/>
      <c r="AL415" s="509"/>
      <c r="AM415" s="509"/>
      <c r="AN415" s="509"/>
      <c r="AO415" s="509"/>
      <c r="AP415" s="509"/>
      <c r="AQ415" s="509"/>
      <c r="AR415" s="509"/>
      <c r="AS415" s="509"/>
      <c r="AT415" s="509"/>
      <c r="AU415" s="509"/>
      <c r="AV415" s="509"/>
      <c r="AW415" s="509"/>
      <c r="AX415" s="509"/>
      <c r="AY415" s="509"/>
      <c r="AZ415" s="509"/>
      <c r="BA415" s="509"/>
      <c r="BB415" s="509"/>
      <c r="BC415" s="509"/>
      <c r="BD415" s="509"/>
      <c r="BE415" s="509"/>
      <c r="BF415" s="509"/>
      <c r="BG415" s="509"/>
      <c r="BH415" s="509"/>
      <c r="BI415" s="509"/>
      <c r="BJ415" s="509"/>
      <c r="BK415" s="509"/>
    </row>
    <row r="416" ht="14.25" customHeight="1">
      <c r="A416" s="873"/>
      <c r="B416" s="873"/>
      <c r="C416" s="873"/>
      <c r="D416" s="873"/>
      <c r="E416" s="873"/>
      <c r="F416" s="873"/>
      <c r="G416" s="899"/>
      <c r="H416" s="900"/>
      <c r="I416" s="900"/>
      <c r="J416" s="873"/>
      <c r="K416" s="901"/>
      <c r="L416" s="902"/>
      <c r="M416" s="873"/>
      <c r="N416" s="873"/>
      <c r="O416" s="902"/>
      <c r="P416" s="873"/>
      <c r="Q416" s="873"/>
      <c r="R416" s="873"/>
      <c r="S416" s="873"/>
      <c r="T416" s="873"/>
      <c r="U416" s="873"/>
      <c r="V416" s="468"/>
      <c r="W416" s="468"/>
      <c r="X416" s="468"/>
      <c r="Y416" s="279"/>
      <c r="Z416" s="279"/>
      <c r="AA416" s="279"/>
      <c r="AB416" s="279"/>
      <c r="AC416" s="873"/>
      <c r="AD416" s="873"/>
      <c r="AE416" s="873"/>
      <c r="AF416" s="873"/>
      <c r="AG416" s="509"/>
      <c r="AH416" s="509"/>
      <c r="AI416" s="509"/>
      <c r="AJ416" s="509"/>
      <c r="AK416" s="509"/>
      <c r="AL416" s="509"/>
      <c r="AM416" s="509"/>
      <c r="AN416" s="509"/>
      <c r="AO416" s="509"/>
      <c r="AP416" s="509"/>
      <c r="AQ416" s="509"/>
      <c r="AR416" s="509"/>
      <c r="AS416" s="509"/>
      <c r="AT416" s="509"/>
      <c r="AU416" s="509"/>
      <c r="AV416" s="509"/>
      <c r="AW416" s="509"/>
      <c r="AX416" s="509"/>
      <c r="AY416" s="509"/>
      <c r="AZ416" s="509"/>
      <c r="BA416" s="509"/>
      <c r="BB416" s="509"/>
      <c r="BC416" s="509"/>
      <c r="BD416" s="509"/>
      <c r="BE416" s="509"/>
      <c r="BF416" s="509"/>
      <c r="BG416" s="509"/>
      <c r="BH416" s="509"/>
      <c r="BI416" s="509"/>
      <c r="BJ416" s="509"/>
      <c r="BK416" s="509"/>
    </row>
    <row r="417" ht="14.25" customHeight="1">
      <c r="A417" s="873"/>
      <c r="B417" s="873"/>
      <c r="C417" s="873"/>
      <c r="D417" s="873"/>
      <c r="E417" s="873"/>
      <c r="F417" s="873"/>
      <c r="G417" s="899"/>
      <c r="H417" s="900"/>
      <c r="I417" s="900"/>
      <c r="J417" s="873"/>
      <c r="K417" s="901"/>
      <c r="L417" s="902"/>
      <c r="M417" s="873"/>
      <c r="N417" s="873"/>
      <c r="O417" s="902"/>
      <c r="P417" s="873"/>
      <c r="Q417" s="873"/>
      <c r="R417" s="873"/>
      <c r="S417" s="873"/>
      <c r="T417" s="873"/>
      <c r="U417" s="873"/>
      <c r="V417" s="468"/>
      <c r="W417" s="468"/>
      <c r="X417" s="468"/>
      <c r="Y417" s="279"/>
      <c r="Z417" s="279"/>
      <c r="AA417" s="279"/>
      <c r="AB417" s="279"/>
      <c r="AC417" s="873"/>
      <c r="AD417" s="873"/>
      <c r="AE417" s="873"/>
      <c r="AF417" s="873"/>
      <c r="AG417" s="509"/>
      <c r="AH417" s="509"/>
      <c r="AI417" s="509"/>
      <c r="AJ417" s="509"/>
      <c r="AK417" s="509"/>
      <c r="AL417" s="509"/>
      <c r="AM417" s="509"/>
      <c r="AN417" s="509"/>
      <c r="AO417" s="509"/>
      <c r="AP417" s="509"/>
      <c r="AQ417" s="509"/>
      <c r="AR417" s="509"/>
      <c r="AS417" s="509"/>
      <c r="AT417" s="509"/>
      <c r="AU417" s="509"/>
      <c r="AV417" s="509"/>
      <c r="AW417" s="509"/>
      <c r="AX417" s="509"/>
      <c r="AY417" s="509"/>
      <c r="AZ417" s="509"/>
      <c r="BA417" s="509"/>
      <c r="BB417" s="509"/>
      <c r="BC417" s="509"/>
      <c r="BD417" s="509"/>
      <c r="BE417" s="509"/>
      <c r="BF417" s="509"/>
      <c r="BG417" s="509"/>
      <c r="BH417" s="509"/>
      <c r="BI417" s="509"/>
      <c r="BJ417" s="509"/>
      <c r="BK417" s="509"/>
    </row>
    <row r="418" ht="14.25" customHeight="1">
      <c r="A418" s="873"/>
      <c r="B418" s="873"/>
      <c r="C418" s="873"/>
      <c r="D418" s="873"/>
      <c r="E418" s="873"/>
      <c r="F418" s="873"/>
      <c r="G418" s="899"/>
      <c r="H418" s="900"/>
      <c r="I418" s="900"/>
      <c r="J418" s="873"/>
      <c r="K418" s="901"/>
      <c r="L418" s="902"/>
      <c r="M418" s="873"/>
      <c r="N418" s="873"/>
      <c r="O418" s="902"/>
      <c r="P418" s="873"/>
      <c r="Q418" s="873"/>
      <c r="R418" s="873"/>
      <c r="S418" s="873"/>
      <c r="T418" s="873"/>
      <c r="U418" s="873"/>
      <c r="V418" s="468"/>
      <c r="W418" s="468"/>
      <c r="X418" s="468"/>
      <c r="Y418" s="279"/>
      <c r="Z418" s="279"/>
      <c r="AA418" s="279"/>
      <c r="AB418" s="279"/>
      <c r="AC418" s="873"/>
      <c r="AD418" s="873"/>
      <c r="AE418" s="873"/>
      <c r="AF418" s="873"/>
      <c r="AG418" s="509"/>
      <c r="AH418" s="509"/>
      <c r="AI418" s="509"/>
      <c r="AJ418" s="509"/>
      <c r="AK418" s="509"/>
      <c r="AL418" s="509"/>
      <c r="AM418" s="509"/>
      <c r="AN418" s="509"/>
      <c r="AO418" s="509"/>
      <c r="AP418" s="509"/>
      <c r="AQ418" s="509"/>
      <c r="AR418" s="509"/>
      <c r="AS418" s="509"/>
      <c r="AT418" s="509"/>
      <c r="AU418" s="509"/>
      <c r="AV418" s="509"/>
      <c r="AW418" s="509"/>
      <c r="AX418" s="509"/>
      <c r="AY418" s="509"/>
      <c r="AZ418" s="509"/>
      <c r="BA418" s="509"/>
      <c r="BB418" s="509"/>
      <c r="BC418" s="509"/>
      <c r="BD418" s="509"/>
      <c r="BE418" s="509"/>
      <c r="BF418" s="509"/>
      <c r="BG418" s="509"/>
      <c r="BH418" s="509"/>
      <c r="BI418" s="509"/>
      <c r="BJ418" s="509"/>
      <c r="BK418" s="509"/>
    </row>
    <row r="419" ht="14.25" customHeight="1">
      <c r="A419" s="873"/>
      <c r="B419" s="873"/>
      <c r="C419" s="873"/>
      <c r="D419" s="873"/>
      <c r="E419" s="873"/>
      <c r="F419" s="873"/>
      <c r="G419" s="899"/>
      <c r="H419" s="900"/>
      <c r="I419" s="900"/>
      <c r="J419" s="873"/>
      <c r="K419" s="901"/>
      <c r="L419" s="902"/>
      <c r="M419" s="873"/>
      <c r="N419" s="873"/>
      <c r="O419" s="902"/>
      <c r="P419" s="873"/>
      <c r="Q419" s="873"/>
      <c r="R419" s="873"/>
      <c r="S419" s="873"/>
      <c r="T419" s="873"/>
      <c r="U419" s="873"/>
      <c r="V419" s="468"/>
      <c r="W419" s="468"/>
      <c r="X419" s="468"/>
      <c r="Y419" s="279"/>
      <c r="Z419" s="279"/>
      <c r="AA419" s="279"/>
      <c r="AB419" s="279"/>
      <c r="AC419" s="873"/>
      <c r="AD419" s="873"/>
      <c r="AE419" s="873"/>
      <c r="AF419" s="873"/>
      <c r="AG419" s="509"/>
      <c r="AH419" s="509"/>
      <c r="AI419" s="509"/>
      <c r="AJ419" s="509"/>
      <c r="AK419" s="509"/>
      <c r="AL419" s="509"/>
      <c r="AM419" s="509"/>
      <c r="AN419" s="509"/>
      <c r="AO419" s="509"/>
      <c r="AP419" s="509"/>
      <c r="AQ419" s="509"/>
      <c r="AR419" s="509"/>
      <c r="AS419" s="509"/>
      <c r="AT419" s="509"/>
      <c r="AU419" s="509"/>
      <c r="AV419" s="509"/>
      <c r="AW419" s="509"/>
      <c r="AX419" s="509"/>
      <c r="AY419" s="509"/>
      <c r="AZ419" s="509"/>
      <c r="BA419" s="509"/>
      <c r="BB419" s="509"/>
      <c r="BC419" s="509"/>
      <c r="BD419" s="509"/>
      <c r="BE419" s="509"/>
      <c r="BF419" s="509"/>
      <c r="BG419" s="509"/>
      <c r="BH419" s="509"/>
      <c r="BI419" s="509"/>
      <c r="BJ419" s="509"/>
      <c r="BK419" s="509"/>
    </row>
    <row r="420" ht="14.25" customHeight="1">
      <c r="A420" s="873"/>
      <c r="B420" s="873"/>
      <c r="C420" s="873"/>
      <c r="D420" s="873"/>
      <c r="E420" s="873"/>
      <c r="F420" s="873"/>
      <c r="G420" s="899"/>
      <c r="H420" s="900"/>
      <c r="I420" s="900"/>
      <c r="J420" s="873"/>
      <c r="K420" s="901"/>
      <c r="L420" s="902"/>
      <c r="M420" s="873"/>
      <c r="N420" s="873"/>
      <c r="O420" s="902"/>
      <c r="P420" s="873"/>
      <c r="Q420" s="873"/>
      <c r="R420" s="873"/>
      <c r="S420" s="873"/>
      <c r="T420" s="873"/>
      <c r="U420" s="873"/>
      <c r="V420" s="468"/>
      <c r="W420" s="468"/>
      <c r="X420" s="468"/>
      <c r="Y420" s="279"/>
      <c r="Z420" s="279"/>
      <c r="AA420" s="279"/>
      <c r="AB420" s="279"/>
      <c r="AC420" s="873"/>
      <c r="AD420" s="873"/>
      <c r="AE420" s="873"/>
      <c r="AF420" s="873"/>
      <c r="AG420" s="509"/>
      <c r="AH420" s="509"/>
      <c r="AI420" s="509"/>
      <c r="AJ420" s="509"/>
      <c r="AK420" s="509"/>
      <c r="AL420" s="509"/>
      <c r="AM420" s="509"/>
      <c r="AN420" s="509"/>
      <c r="AO420" s="509"/>
      <c r="AP420" s="509"/>
      <c r="AQ420" s="509"/>
      <c r="AR420" s="509"/>
      <c r="AS420" s="509"/>
      <c r="AT420" s="509"/>
      <c r="AU420" s="509"/>
      <c r="AV420" s="509"/>
      <c r="AW420" s="509"/>
      <c r="AX420" s="509"/>
      <c r="AY420" s="509"/>
      <c r="AZ420" s="509"/>
      <c r="BA420" s="509"/>
      <c r="BB420" s="509"/>
      <c r="BC420" s="509"/>
      <c r="BD420" s="509"/>
      <c r="BE420" s="509"/>
      <c r="BF420" s="509"/>
      <c r="BG420" s="509"/>
      <c r="BH420" s="509"/>
      <c r="BI420" s="509"/>
      <c r="BJ420" s="509"/>
      <c r="BK420" s="509"/>
    </row>
    <row r="421" ht="14.25" customHeight="1">
      <c r="A421" s="873"/>
      <c r="B421" s="873"/>
      <c r="C421" s="873"/>
      <c r="D421" s="873"/>
      <c r="E421" s="873"/>
      <c r="F421" s="873"/>
      <c r="G421" s="899"/>
      <c r="H421" s="900"/>
      <c r="I421" s="900"/>
      <c r="J421" s="873"/>
      <c r="K421" s="901"/>
      <c r="L421" s="902"/>
      <c r="M421" s="873"/>
      <c r="N421" s="873"/>
      <c r="O421" s="902"/>
      <c r="P421" s="873"/>
      <c r="Q421" s="873"/>
      <c r="R421" s="873"/>
      <c r="S421" s="873"/>
      <c r="T421" s="873"/>
      <c r="U421" s="873"/>
      <c r="V421" s="468"/>
      <c r="W421" s="468"/>
      <c r="X421" s="468"/>
      <c r="Y421" s="279"/>
      <c r="Z421" s="279"/>
      <c r="AA421" s="279"/>
      <c r="AB421" s="279"/>
      <c r="AC421" s="873"/>
      <c r="AD421" s="873"/>
      <c r="AE421" s="873"/>
      <c r="AF421" s="873"/>
      <c r="AG421" s="509"/>
      <c r="AH421" s="509"/>
      <c r="AI421" s="509"/>
      <c r="AJ421" s="509"/>
      <c r="AK421" s="509"/>
      <c r="AL421" s="509"/>
      <c r="AM421" s="509"/>
      <c r="AN421" s="509"/>
      <c r="AO421" s="509"/>
      <c r="AP421" s="509"/>
      <c r="AQ421" s="509"/>
      <c r="AR421" s="509"/>
      <c r="AS421" s="509"/>
      <c r="AT421" s="509"/>
      <c r="AU421" s="509"/>
      <c r="AV421" s="509"/>
      <c r="AW421" s="509"/>
      <c r="AX421" s="509"/>
      <c r="AY421" s="509"/>
      <c r="AZ421" s="509"/>
      <c r="BA421" s="509"/>
      <c r="BB421" s="509"/>
      <c r="BC421" s="509"/>
      <c r="BD421" s="509"/>
      <c r="BE421" s="509"/>
      <c r="BF421" s="509"/>
      <c r="BG421" s="509"/>
      <c r="BH421" s="509"/>
      <c r="BI421" s="509"/>
      <c r="BJ421" s="509"/>
      <c r="BK421" s="509"/>
    </row>
    <row r="422" ht="14.25" customHeight="1">
      <c r="A422" s="873"/>
      <c r="B422" s="873"/>
      <c r="C422" s="873"/>
      <c r="D422" s="873"/>
      <c r="E422" s="873"/>
      <c r="F422" s="873"/>
      <c r="G422" s="899"/>
      <c r="H422" s="900"/>
      <c r="I422" s="900"/>
      <c r="J422" s="873"/>
      <c r="K422" s="901"/>
      <c r="L422" s="902"/>
      <c r="M422" s="873"/>
      <c r="N422" s="873"/>
      <c r="O422" s="902"/>
      <c r="P422" s="873"/>
      <c r="Q422" s="873"/>
      <c r="R422" s="873"/>
      <c r="S422" s="873"/>
      <c r="T422" s="873"/>
      <c r="U422" s="873"/>
      <c r="V422" s="468"/>
      <c r="W422" s="468"/>
      <c r="X422" s="468"/>
      <c r="Y422" s="279"/>
      <c r="Z422" s="279"/>
      <c r="AA422" s="279"/>
      <c r="AB422" s="279"/>
      <c r="AC422" s="873"/>
      <c r="AD422" s="873"/>
      <c r="AE422" s="873"/>
      <c r="AF422" s="873"/>
      <c r="AG422" s="509"/>
      <c r="AH422" s="509"/>
      <c r="AI422" s="509"/>
      <c r="AJ422" s="509"/>
      <c r="AK422" s="509"/>
      <c r="AL422" s="509"/>
      <c r="AM422" s="509"/>
      <c r="AN422" s="509"/>
      <c r="AO422" s="509"/>
      <c r="AP422" s="509"/>
      <c r="AQ422" s="509"/>
      <c r="AR422" s="509"/>
      <c r="AS422" s="509"/>
      <c r="AT422" s="509"/>
      <c r="AU422" s="509"/>
      <c r="AV422" s="509"/>
      <c r="AW422" s="509"/>
      <c r="AX422" s="509"/>
      <c r="AY422" s="509"/>
      <c r="AZ422" s="509"/>
      <c r="BA422" s="509"/>
      <c r="BB422" s="509"/>
      <c r="BC422" s="509"/>
      <c r="BD422" s="509"/>
      <c r="BE422" s="509"/>
      <c r="BF422" s="509"/>
      <c r="BG422" s="509"/>
      <c r="BH422" s="509"/>
      <c r="BI422" s="509"/>
      <c r="BJ422" s="509"/>
      <c r="BK422" s="509"/>
    </row>
    <row r="423" ht="14.25" customHeight="1">
      <c r="A423" s="873"/>
      <c r="B423" s="873"/>
      <c r="C423" s="873"/>
      <c r="D423" s="873"/>
      <c r="E423" s="873"/>
      <c r="F423" s="873"/>
      <c r="G423" s="899"/>
      <c r="H423" s="900"/>
      <c r="I423" s="900"/>
      <c r="J423" s="873"/>
      <c r="K423" s="901"/>
      <c r="L423" s="902"/>
      <c r="M423" s="873"/>
      <c r="N423" s="873"/>
      <c r="O423" s="902"/>
      <c r="P423" s="873"/>
      <c r="Q423" s="873"/>
      <c r="R423" s="873"/>
      <c r="S423" s="873"/>
      <c r="T423" s="873"/>
      <c r="U423" s="873"/>
      <c r="V423" s="468"/>
      <c r="W423" s="468"/>
      <c r="X423" s="468"/>
      <c r="Y423" s="279"/>
      <c r="Z423" s="279"/>
      <c r="AA423" s="279"/>
      <c r="AB423" s="279"/>
      <c r="AC423" s="873"/>
      <c r="AD423" s="873"/>
      <c r="AE423" s="873"/>
      <c r="AF423" s="873"/>
      <c r="AG423" s="509"/>
      <c r="AH423" s="509"/>
      <c r="AI423" s="509"/>
      <c r="AJ423" s="509"/>
      <c r="AK423" s="509"/>
      <c r="AL423" s="509"/>
      <c r="AM423" s="509"/>
      <c r="AN423" s="509"/>
      <c r="AO423" s="509"/>
      <c r="AP423" s="509"/>
      <c r="AQ423" s="509"/>
      <c r="AR423" s="509"/>
      <c r="AS423" s="509"/>
      <c r="AT423" s="509"/>
      <c r="AU423" s="509"/>
      <c r="AV423" s="509"/>
      <c r="AW423" s="509"/>
      <c r="AX423" s="509"/>
      <c r="AY423" s="509"/>
      <c r="AZ423" s="509"/>
      <c r="BA423" s="509"/>
      <c r="BB423" s="509"/>
      <c r="BC423" s="509"/>
      <c r="BD423" s="509"/>
      <c r="BE423" s="509"/>
      <c r="BF423" s="509"/>
      <c r="BG423" s="509"/>
      <c r="BH423" s="509"/>
      <c r="BI423" s="509"/>
      <c r="BJ423" s="509"/>
      <c r="BK423" s="509"/>
    </row>
    <row r="424" ht="14.25" customHeight="1">
      <c r="A424" s="873"/>
      <c r="B424" s="873"/>
      <c r="C424" s="873"/>
      <c r="D424" s="873"/>
      <c r="E424" s="873"/>
      <c r="F424" s="873"/>
      <c r="G424" s="899"/>
      <c r="H424" s="900"/>
      <c r="I424" s="900"/>
      <c r="J424" s="873"/>
      <c r="K424" s="901"/>
      <c r="L424" s="902"/>
      <c r="M424" s="873"/>
      <c r="N424" s="873"/>
      <c r="O424" s="902"/>
      <c r="P424" s="873"/>
      <c r="Q424" s="873"/>
      <c r="R424" s="873"/>
      <c r="S424" s="873"/>
      <c r="T424" s="873"/>
      <c r="U424" s="873"/>
      <c r="V424" s="468"/>
      <c r="W424" s="468"/>
      <c r="X424" s="468"/>
      <c r="Y424" s="279"/>
      <c r="Z424" s="279"/>
      <c r="AA424" s="279"/>
      <c r="AB424" s="279"/>
      <c r="AC424" s="873"/>
      <c r="AD424" s="873"/>
      <c r="AE424" s="873"/>
      <c r="AF424" s="873"/>
      <c r="AG424" s="509"/>
      <c r="AH424" s="509"/>
      <c r="AI424" s="509"/>
      <c r="AJ424" s="509"/>
      <c r="AK424" s="509"/>
      <c r="AL424" s="509"/>
      <c r="AM424" s="509"/>
      <c r="AN424" s="509"/>
      <c r="AO424" s="509"/>
      <c r="AP424" s="509"/>
      <c r="AQ424" s="509"/>
      <c r="AR424" s="509"/>
      <c r="AS424" s="509"/>
      <c r="AT424" s="509"/>
      <c r="AU424" s="509"/>
      <c r="AV424" s="509"/>
      <c r="AW424" s="509"/>
      <c r="AX424" s="509"/>
      <c r="AY424" s="509"/>
      <c r="AZ424" s="509"/>
      <c r="BA424" s="509"/>
      <c r="BB424" s="509"/>
      <c r="BC424" s="509"/>
      <c r="BD424" s="509"/>
      <c r="BE424" s="509"/>
      <c r="BF424" s="509"/>
      <c r="BG424" s="509"/>
      <c r="BH424" s="509"/>
      <c r="BI424" s="509"/>
      <c r="BJ424" s="509"/>
      <c r="BK424" s="509"/>
    </row>
    <row r="425" ht="14.25" customHeight="1">
      <c r="A425" s="873"/>
      <c r="B425" s="873"/>
      <c r="C425" s="873"/>
      <c r="D425" s="873"/>
      <c r="E425" s="873"/>
      <c r="F425" s="873"/>
      <c r="G425" s="899"/>
      <c r="H425" s="900"/>
      <c r="I425" s="900"/>
      <c r="J425" s="873"/>
      <c r="K425" s="901"/>
      <c r="L425" s="902"/>
      <c r="M425" s="873"/>
      <c r="N425" s="873"/>
      <c r="O425" s="902"/>
      <c r="P425" s="873"/>
      <c r="Q425" s="873"/>
      <c r="R425" s="873"/>
      <c r="S425" s="873"/>
      <c r="T425" s="873"/>
      <c r="U425" s="873"/>
      <c r="V425" s="468"/>
      <c r="W425" s="468"/>
      <c r="X425" s="468"/>
      <c r="Y425" s="279"/>
      <c r="Z425" s="279"/>
      <c r="AA425" s="279"/>
      <c r="AB425" s="279"/>
      <c r="AC425" s="873"/>
      <c r="AD425" s="873"/>
      <c r="AE425" s="873"/>
      <c r="AF425" s="873"/>
      <c r="AG425" s="509"/>
      <c r="AH425" s="509"/>
      <c r="AI425" s="509"/>
      <c r="AJ425" s="509"/>
      <c r="AK425" s="509"/>
      <c r="AL425" s="509"/>
      <c r="AM425" s="509"/>
      <c r="AN425" s="509"/>
      <c r="AO425" s="509"/>
      <c r="AP425" s="509"/>
      <c r="AQ425" s="509"/>
      <c r="AR425" s="509"/>
      <c r="AS425" s="509"/>
      <c r="AT425" s="509"/>
      <c r="AU425" s="509"/>
      <c r="AV425" s="509"/>
      <c r="AW425" s="509"/>
      <c r="AX425" s="509"/>
      <c r="AY425" s="509"/>
      <c r="AZ425" s="509"/>
      <c r="BA425" s="509"/>
      <c r="BB425" s="509"/>
      <c r="BC425" s="509"/>
      <c r="BD425" s="509"/>
      <c r="BE425" s="509"/>
      <c r="BF425" s="509"/>
      <c r="BG425" s="509"/>
      <c r="BH425" s="509"/>
      <c r="BI425" s="509"/>
      <c r="BJ425" s="509"/>
      <c r="BK425" s="509"/>
    </row>
    <row r="426" ht="14.25" customHeight="1">
      <c r="A426" s="873"/>
      <c r="B426" s="873"/>
      <c r="C426" s="873"/>
      <c r="D426" s="873"/>
      <c r="E426" s="873"/>
      <c r="F426" s="873"/>
      <c r="G426" s="899"/>
      <c r="H426" s="900"/>
      <c r="I426" s="900"/>
      <c r="J426" s="873"/>
      <c r="K426" s="901"/>
      <c r="L426" s="902"/>
      <c r="M426" s="873"/>
      <c r="N426" s="873"/>
      <c r="O426" s="902"/>
      <c r="P426" s="873"/>
      <c r="Q426" s="873"/>
      <c r="R426" s="873"/>
      <c r="S426" s="873"/>
      <c r="T426" s="873"/>
      <c r="U426" s="873"/>
      <c r="V426" s="468"/>
      <c r="W426" s="468"/>
      <c r="X426" s="468"/>
      <c r="Y426" s="279"/>
      <c r="Z426" s="279"/>
      <c r="AA426" s="279"/>
      <c r="AB426" s="279"/>
      <c r="AC426" s="873"/>
      <c r="AD426" s="873"/>
      <c r="AE426" s="873"/>
      <c r="AF426" s="873"/>
      <c r="AG426" s="509"/>
      <c r="AH426" s="509"/>
      <c r="AI426" s="509"/>
      <c r="AJ426" s="509"/>
      <c r="AK426" s="509"/>
      <c r="AL426" s="509"/>
      <c r="AM426" s="509"/>
      <c r="AN426" s="509"/>
      <c r="AO426" s="509"/>
      <c r="AP426" s="509"/>
      <c r="AQ426" s="509"/>
      <c r="AR426" s="509"/>
      <c r="AS426" s="509"/>
      <c r="AT426" s="509"/>
      <c r="AU426" s="509"/>
      <c r="AV426" s="509"/>
      <c r="AW426" s="509"/>
      <c r="AX426" s="509"/>
      <c r="AY426" s="509"/>
      <c r="AZ426" s="509"/>
      <c r="BA426" s="509"/>
      <c r="BB426" s="509"/>
      <c r="BC426" s="509"/>
      <c r="BD426" s="509"/>
      <c r="BE426" s="509"/>
      <c r="BF426" s="509"/>
      <c r="BG426" s="509"/>
      <c r="BH426" s="509"/>
      <c r="BI426" s="509"/>
      <c r="BJ426" s="509"/>
      <c r="BK426" s="509"/>
    </row>
    <row r="427" ht="14.25" customHeight="1">
      <c r="A427" s="873"/>
      <c r="B427" s="873"/>
      <c r="C427" s="873"/>
      <c r="D427" s="873"/>
      <c r="E427" s="873"/>
      <c r="F427" s="873"/>
      <c r="G427" s="899"/>
      <c r="H427" s="900"/>
      <c r="I427" s="900"/>
      <c r="J427" s="873"/>
      <c r="K427" s="901"/>
      <c r="L427" s="902"/>
      <c r="M427" s="873"/>
      <c r="N427" s="873"/>
      <c r="O427" s="902"/>
      <c r="P427" s="873"/>
      <c r="Q427" s="873"/>
      <c r="R427" s="873"/>
      <c r="S427" s="873"/>
      <c r="T427" s="873"/>
      <c r="U427" s="873"/>
      <c r="V427" s="468"/>
      <c r="W427" s="468"/>
      <c r="X427" s="468"/>
      <c r="Y427" s="279"/>
      <c r="Z427" s="279"/>
      <c r="AA427" s="279"/>
      <c r="AB427" s="279"/>
      <c r="AC427" s="873"/>
      <c r="AD427" s="873"/>
      <c r="AE427" s="873"/>
      <c r="AF427" s="873"/>
      <c r="AG427" s="509"/>
      <c r="AH427" s="509"/>
      <c r="AI427" s="509"/>
      <c r="AJ427" s="509"/>
      <c r="AK427" s="509"/>
      <c r="AL427" s="509"/>
      <c r="AM427" s="509"/>
      <c r="AN427" s="509"/>
      <c r="AO427" s="509"/>
      <c r="AP427" s="509"/>
      <c r="AQ427" s="509"/>
      <c r="AR427" s="509"/>
      <c r="AS427" s="509"/>
      <c r="AT427" s="509"/>
      <c r="AU427" s="509"/>
      <c r="AV427" s="509"/>
      <c r="AW427" s="509"/>
      <c r="AX427" s="509"/>
      <c r="AY427" s="509"/>
      <c r="AZ427" s="509"/>
      <c r="BA427" s="509"/>
      <c r="BB427" s="509"/>
      <c r="BC427" s="509"/>
      <c r="BD427" s="509"/>
      <c r="BE427" s="509"/>
      <c r="BF427" s="509"/>
      <c r="BG427" s="509"/>
      <c r="BH427" s="509"/>
      <c r="BI427" s="509"/>
      <c r="BJ427" s="509"/>
      <c r="BK427" s="509"/>
    </row>
    <row r="428" ht="14.25" customHeight="1">
      <c r="A428" s="873"/>
      <c r="B428" s="873"/>
      <c r="C428" s="873"/>
      <c r="D428" s="873"/>
      <c r="E428" s="873"/>
      <c r="F428" s="873"/>
      <c r="G428" s="899"/>
      <c r="H428" s="900"/>
      <c r="I428" s="900"/>
      <c r="J428" s="873"/>
      <c r="K428" s="901"/>
      <c r="L428" s="902"/>
      <c r="M428" s="873"/>
      <c r="N428" s="873"/>
      <c r="O428" s="902"/>
      <c r="P428" s="873"/>
      <c r="Q428" s="873"/>
      <c r="R428" s="873"/>
      <c r="S428" s="873"/>
      <c r="T428" s="873"/>
      <c r="U428" s="873"/>
      <c r="V428" s="468"/>
      <c r="W428" s="468"/>
      <c r="X428" s="468"/>
      <c r="Y428" s="279"/>
      <c r="Z428" s="279"/>
      <c r="AA428" s="279"/>
      <c r="AB428" s="279"/>
      <c r="AC428" s="873"/>
      <c r="AD428" s="873"/>
      <c r="AE428" s="873"/>
      <c r="AF428" s="873"/>
      <c r="AG428" s="509"/>
      <c r="AH428" s="509"/>
      <c r="AI428" s="509"/>
      <c r="AJ428" s="509"/>
      <c r="AK428" s="509"/>
      <c r="AL428" s="509"/>
      <c r="AM428" s="509"/>
      <c r="AN428" s="509"/>
      <c r="AO428" s="509"/>
      <c r="AP428" s="509"/>
      <c r="AQ428" s="509"/>
      <c r="AR428" s="509"/>
      <c r="AS428" s="509"/>
      <c r="AT428" s="509"/>
      <c r="AU428" s="509"/>
      <c r="AV428" s="509"/>
      <c r="AW428" s="509"/>
      <c r="AX428" s="509"/>
      <c r="AY428" s="509"/>
      <c r="AZ428" s="509"/>
      <c r="BA428" s="509"/>
      <c r="BB428" s="509"/>
      <c r="BC428" s="509"/>
      <c r="BD428" s="509"/>
      <c r="BE428" s="509"/>
      <c r="BF428" s="509"/>
      <c r="BG428" s="509"/>
      <c r="BH428" s="509"/>
      <c r="BI428" s="509"/>
      <c r="BJ428" s="509"/>
      <c r="BK428" s="509"/>
    </row>
    <row r="429" ht="14.25" customHeight="1">
      <c r="A429" s="873"/>
      <c r="B429" s="873"/>
      <c r="C429" s="873"/>
      <c r="D429" s="873"/>
      <c r="E429" s="873"/>
      <c r="F429" s="873"/>
      <c r="G429" s="899"/>
      <c r="H429" s="900"/>
      <c r="I429" s="900"/>
      <c r="J429" s="873"/>
      <c r="K429" s="901"/>
      <c r="L429" s="902"/>
      <c r="M429" s="873"/>
      <c r="N429" s="873"/>
      <c r="O429" s="902"/>
      <c r="P429" s="873"/>
      <c r="Q429" s="873"/>
      <c r="R429" s="873"/>
      <c r="S429" s="873"/>
      <c r="T429" s="873"/>
      <c r="U429" s="873"/>
      <c r="V429" s="468"/>
      <c r="W429" s="468"/>
      <c r="X429" s="468"/>
      <c r="Y429" s="279"/>
      <c r="Z429" s="279"/>
      <c r="AA429" s="279"/>
      <c r="AB429" s="279"/>
      <c r="AC429" s="873"/>
      <c r="AD429" s="873"/>
      <c r="AE429" s="873"/>
      <c r="AF429" s="873"/>
      <c r="AG429" s="509"/>
      <c r="AH429" s="509"/>
      <c r="AI429" s="509"/>
      <c r="AJ429" s="509"/>
      <c r="AK429" s="509"/>
      <c r="AL429" s="509"/>
      <c r="AM429" s="509"/>
      <c r="AN429" s="509"/>
      <c r="AO429" s="509"/>
      <c r="AP429" s="509"/>
      <c r="AQ429" s="509"/>
      <c r="AR429" s="509"/>
      <c r="AS429" s="509"/>
      <c r="AT429" s="509"/>
      <c r="AU429" s="509"/>
      <c r="AV429" s="509"/>
      <c r="AW429" s="509"/>
      <c r="AX429" s="509"/>
      <c r="AY429" s="509"/>
      <c r="AZ429" s="509"/>
      <c r="BA429" s="509"/>
      <c r="BB429" s="509"/>
      <c r="BC429" s="509"/>
      <c r="BD429" s="509"/>
      <c r="BE429" s="509"/>
      <c r="BF429" s="509"/>
      <c r="BG429" s="509"/>
      <c r="BH429" s="509"/>
      <c r="BI429" s="509"/>
      <c r="BJ429" s="509"/>
      <c r="BK429" s="509"/>
    </row>
    <row r="430" ht="14.25" customHeight="1">
      <c r="A430" s="873"/>
      <c r="B430" s="873"/>
      <c r="C430" s="873"/>
      <c r="D430" s="873"/>
      <c r="E430" s="873"/>
      <c r="F430" s="873"/>
      <c r="G430" s="899"/>
      <c r="H430" s="900"/>
      <c r="I430" s="900"/>
      <c r="J430" s="873"/>
      <c r="K430" s="901"/>
      <c r="L430" s="902"/>
      <c r="M430" s="873"/>
      <c r="N430" s="873"/>
      <c r="O430" s="902"/>
      <c r="P430" s="873"/>
      <c r="Q430" s="873"/>
      <c r="R430" s="873"/>
      <c r="S430" s="873"/>
      <c r="T430" s="873"/>
      <c r="U430" s="873"/>
      <c r="V430" s="468"/>
      <c r="W430" s="468"/>
      <c r="X430" s="468"/>
      <c r="Y430" s="279"/>
      <c r="Z430" s="279"/>
      <c r="AA430" s="279"/>
      <c r="AB430" s="279"/>
      <c r="AC430" s="873"/>
      <c r="AD430" s="873"/>
      <c r="AE430" s="873"/>
      <c r="AF430" s="873"/>
      <c r="AG430" s="509"/>
      <c r="AH430" s="509"/>
      <c r="AI430" s="509"/>
      <c r="AJ430" s="509"/>
      <c r="AK430" s="509"/>
      <c r="AL430" s="509"/>
      <c r="AM430" s="509"/>
      <c r="AN430" s="509"/>
      <c r="AO430" s="509"/>
      <c r="AP430" s="509"/>
      <c r="AQ430" s="509"/>
      <c r="AR430" s="509"/>
      <c r="AS430" s="509"/>
      <c r="AT430" s="509"/>
      <c r="AU430" s="509"/>
      <c r="AV430" s="509"/>
      <c r="AW430" s="509"/>
      <c r="AX430" s="509"/>
      <c r="AY430" s="509"/>
      <c r="AZ430" s="509"/>
      <c r="BA430" s="509"/>
      <c r="BB430" s="509"/>
      <c r="BC430" s="509"/>
      <c r="BD430" s="509"/>
      <c r="BE430" s="509"/>
      <c r="BF430" s="509"/>
      <c r="BG430" s="509"/>
      <c r="BH430" s="509"/>
      <c r="BI430" s="509"/>
      <c r="BJ430" s="509"/>
      <c r="BK430" s="509"/>
    </row>
    <row r="431" ht="14.25" customHeight="1">
      <c r="A431" s="873"/>
      <c r="B431" s="873"/>
      <c r="C431" s="873"/>
      <c r="D431" s="873"/>
      <c r="E431" s="873"/>
      <c r="F431" s="873"/>
      <c r="G431" s="899"/>
      <c r="H431" s="900"/>
      <c r="I431" s="900"/>
      <c r="J431" s="873"/>
      <c r="K431" s="901"/>
      <c r="L431" s="902"/>
      <c r="M431" s="873"/>
      <c r="N431" s="873"/>
      <c r="O431" s="902"/>
      <c r="P431" s="873"/>
      <c r="Q431" s="873"/>
      <c r="R431" s="873"/>
      <c r="S431" s="873"/>
      <c r="T431" s="873"/>
      <c r="U431" s="873"/>
      <c r="V431" s="468"/>
      <c r="W431" s="468"/>
      <c r="X431" s="468"/>
      <c r="Y431" s="279"/>
      <c r="Z431" s="279"/>
      <c r="AA431" s="279"/>
      <c r="AB431" s="279"/>
      <c r="AC431" s="873"/>
      <c r="AD431" s="873"/>
      <c r="AE431" s="873"/>
      <c r="AF431" s="873"/>
      <c r="AG431" s="509"/>
      <c r="AH431" s="509"/>
      <c r="AI431" s="509"/>
      <c r="AJ431" s="509"/>
      <c r="AK431" s="509"/>
      <c r="AL431" s="509"/>
      <c r="AM431" s="509"/>
      <c r="AN431" s="509"/>
      <c r="AO431" s="509"/>
      <c r="AP431" s="509"/>
      <c r="AQ431" s="509"/>
      <c r="AR431" s="509"/>
      <c r="AS431" s="509"/>
      <c r="AT431" s="509"/>
      <c r="AU431" s="509"/>
      <c r="AV431" s="509"/>
      <c r="AW431" s="509"/>
      <c r="AX431" s="509"/>
      <c r="AY431" s="509"/>
      <c r="AZ431" s="509"/>
      <c r="BA431" s="509"/>
      <c r="BB431" s="509"/>
      <c r="BC431" s="509"/>
      <c r="BD431" s="509"/>
      <c r="BE431" s="509"/>
      <c r="BF431" s="509"/>
      <c r="BG431" s="509"/>
      <c r="BH431" s="509"/>
      <c r="BI431" s="509"/>
      <c r="BJ431" s="509"/>
      <c r="BK431" s="509"/>
    </row>
  </sheetData>
  <customSheetViews>
    <customSheetView guid="{552720BA-6CBF-4D57-8AAC-AE67FCD76F08}" filter="1" showAutoFilter="1">
      <autoFilter ref="$A$1:$AF$238"/>
    </customSheetView>
    <customSheetView guid="{435B10D3-DC8B-43BE-BF9F-250179297318}" filter="1" showAutoFilter="1">
      <autoFilter ref="$O$1:$O$431">
        <filterColumn colId="0">
          <filters blank="1">
            <filter val="21-Feb-2023"/>
            <filter val="15-Jan-2024"/>
            <filter val="07-Sep-2023"/>
            <filter val="16-Sep-2024"/>
            <filter val="06-May-2024"/>
            <filter val="07-Sep-2020"/>
            <filter val="14/08/2025"/>
            <filter val="09-May-2022"/>
            <filter val="17-Aug-2023"/>
            <filter val="05-Dec-2023"/>
            <filter val="14-Aug-2025"/>
            <filter val="10-Sep-2018"/>
            <filter val="02-May-2018"/>
            <filter val="02-May-2019"/>
            <filter val="03-Mar-2025"/>
            <filter val="26-Aug-2019"/>
            <filter val="20-Sep-2023"/>
            <filter val="10-Jan-2024"/>
            <filter val="08-Jan-2025"/>
            <filter val="18-Apr-2022"/>
            <filter val="21-Oct-2024"/>
            <filter val="02-May-2024"/>
            <filter val="29-May-2019"/>
            <filter val="09-Oct-2023"/>
            <filter val="21-Aug-2023"/>
            <filter val="04-Mar-2024"/>
            <filter val="15-Aug-2024"/>
            <filter val="05-Feb-2020"/>
            <filter val="23-May-2024"/>
            <filter val="18-Aug-2021"/>
            <filter val="07-Jan-2019"/>
            <filter val="26-Sep-2019"/>
            <filter val="08-Apr-2025"/>
            <filter val="14-Apr-2025"/>
            <filter val="04-Jan-2023"/>
            <filter val="27-Aug-2018"/>
            <filter val="21-Aug-2019"/>
            <filter val="28-Aug-2024"/>
            <filter val="18-Nov-2019"/>
            <filter val="10-Apr-2023"/>
            <filter val="29-Jan-2018"/>
            <filter val="05-Jan-2022"/>
            <filter val="08-Nov-2021"/>
            <filter val="17-Jan-2019"/>
            <filter val="17-Aug-2022"/>
            <filter val="18-Sep-2023"/>
            <filter val="05-May-2025"/>
            <filter val="07-Mar-2022"/>
            <filter val="24-Jan-2024"/>
            <filter val="28-Oct-2019"/>
            <filter val="06-Jan-2020"/>
            <filter val="18-Mar-2025"/>
            <filter val="05-Sep-2019"/>
            <filter val="23-Sep-2019"/>
          </filters>
        </filterColumn>
      </autoFilter>
    </customSheetView>
    <customSheetView guid="{6A156545-42B4-4BB6-A18D-11998D52ADA2}" filter="1" showAutoFilter="1">
      <autoFilter ref="$P$1:$P$431"/>
    </customSheetView>
  </customSheetViews>
  <mergeCells count="10">
    <mergeCell ref="A177:K177"/>
    <mergeCell ref="A203:K203"/>
    <mergeCell ref="A227:K227"/>
    <mergeCell ref="A2:K2"/>
    <mergeCell ref="A27:K27"/>
    <mergeCell ref="A52:K52"/>
    <mergeCell ref="A77:K77"/>
    <mergeCell ref="A102:K102"/>
    <mergeCell ref="A127:K127"/>
    <mergeCell ref="A152:K152"/>
  </mergeCells>
  <conditionalFormatting sqref="D1">
    <cfRule type="containsText" dxfId="3" priority="1" operator="containsText" text="Admitted">
      <formula>NOT(ISERROR(SEARCH(("Admitted"),(D1))))</formula>
    </cfRule>
  </conditionalFormatting>
  <conditionalFormatting sqref="E46:F49 E76:F76 E100:F101 E115:F115 E124:F126 E148:F151 E153:F175 E199:F201 E205:F205 E208:F226 E234:F234">
    <cfRule type="containsText" dxfId="1" priority="2" operator="containsText" text="Yes">
      <formula>NOT(ISERROR(SEARCH(("Yes"),(E46))))</formula>
    </cfRule>
  </conditionalFormatting>
  <conditionalFormatting sqref="E115:F115">
    <cfRule type="containsText" dxfId="1" priority="3" operator="containsText" text="Yes">
      <formula>NOT(ISERROR(SEARCH(("Yes"),(E115))))</formula>
    </cfRule>
  </conditionalFormatting>
  <conditionalFormatting sqref="E37:F37 E46:F49 E76:F76 E100:F101 E115:F115 E124:F126 E148:F151 E153:F175 E199:F201 E205:F205 E208:F226 E234:F234">
    <cfRule type="containsText" dxfId="1" priority="4" operator="containsText" text="yes">
      <formula>NOT(ISERROR(SEARCH(("yes"),(E37))))</formula>
    </cfRule>
  </conditionalFormatting>
  <conditionalFormatting sqref="B242 C1:D1 C28:D51 C53:D76 C78:D101 C103:D126 C128:D151 C153:D176 C178:D202 C204:D226 C228:D431 D26 E242:F242">
    <cfRule type="containsText" dxfId="2" priority="5" operator="containsText" text="offered">
      <formula>NOT(ISERROR(SEARCH(("offered"),(B242))))</formula>
    </cfRule>
  </conditionalFormatting>
  <conditionalFormatting sqref="C56:D57 C242:D242 E1:F1 E4:F26 E28:F51 E53:F76 E78:F101 E103:F112 E114:F126 E128:F138 E140:F151 E153:F176 E178:F188 E190:F202 E204:F226 E228:F431 J56:N57 P56:BK57">
    <cfRule type="containsText" dxfId="7" priority="6" operator="containsText" text="Yes">
      <formula>NOT(ISERROR(SEARCH(("Yes"),(C56))))</formula>
    </cfRule>
  </conditionalFormatting>
  <conditionalFormatting sqref="D1:D431">
    <cfRule type="containsText" dxfId="6" priority="7" operator="containsText" text="Yes">
      <formula>NOT(ISERROR(SEARCH(("Yes"),(D1))))</formula>
    </cfRule>
  </conditionalFormatting>
  <dataValidations>
    <dataValidation type="list" allowBlank="1" sqref="Q46:Q51 Q76 Q100:Q101 Q124:Q126 Q151 Q198:Q201 Q203 Q208:Q227">
      <formula1>"F3B,F3I,F3S,F3V,F3N,F3H,F3C,F3M,Ftots,New,Returning"</formula1>
    </dataValidation>
    <dataValidation type="list" allowBlank="1" showErrorMessage="1" sqref="G46:G49 G76 G100:G101 G124:G126 G151 G199:G201 G208:G225">
      <formula1>"0.5,1"</formula1>
    </dataValidation>
    <dataValidation type="list" allowBlank="1" showErrorMessage="1" sqref="D3:D26 D28:D51 D53:D76 D78:D101 D103:D126 D128:D151 D153:D176 D178:D202 D208:D226 D228:D431">
      <formula1>"Yes,No"</formula1>
    </dataValidation>
    <dataValidation type="list" allowBlank="1" sqref="T2:T197 T199:T201 T208:T221 T228:T252">
      <formula1>'Drop down list'!$H$2:$H$46</formula1>
    </dataValidation>
    <dataValidation type="list" allowBlank="1" sqref="P2:P21 P25 P27:P44 P52:P70 P74:P75 P77:P94 P102:P120 P127:P144 P152:P172 P177:P192 P228:P238 P240:P252">
      <formula1>'Drop down list'!$C$2:$C$97</formula1>
    </dataValidation>
    <dataValidation type="list" allowBlank="1" sqref="T198">
      <formula1>'Drop down list'!$H$2:$H$63</formula1>
    </dataValidation>
    <dataValidation type="list" allowBlank="1" sqref="Q2:Q45 Q52:Q75 Q77:Q99 Q102:Q123 Q127:Q150 Q152:Q197 Q202 Q228:Q431">
      <formula1>"4B,4I,4S,4V,4N,4H,4C,4M,New,Returning"</formula1>
    </dataValidation>
    <dataValidation type="list" allowBlank="1" showErrorMessage="1" sqref="M2:M49 M51:M201 M208:M225 M228:M252">
      <formula1>"M,F"</formula1>
    </dataValidation>
    <dataValidation type="list" allowBlank="1" sqref="G3:G26 G28:G45 G50:G51 G53:G75 G78:G99 G103:G123 G128:G150 G153:G176 G178:G198 G228:G241 G247:G248 G250:G252">
      <formula1>"1"</formula1>
    </dataValidation>
    <dataValidation type="list" allowBlank="1" showErrorMessage="1" sqref="V2:V21 E3:F26 V25:V44 E28:F51 V52:V71 V74 E53:F76 V77:V99 E78:F101 V102:V123 E103:F126 V127:V146 E128:F151 V152:V173 E153:F176 V176:V192 V194 V197:V198 E178:F201 E208:F225 V228:V238 E228:F248 E250:F252 V240:V252">
      <formula1>"Yes"</formula1>
    </dataValidation>
    <dataValidation type="list" allowBlank="1" showErrorMessage="1" sqref="U198">
      <formula1>'Drop down list'!$E$2:$E$4</formula1>
    </dataValidation>
    <dataValidation type="list" allowBlank="1" showErrorMessage="1" sqref="N2:N49 N51:N201 N208:N225 N228:N252">
      <formula1>"Dalat,Hanoi,Hue,Saigon"</formula1>
    </dataValidation>
    <dataValidation type="list" allowBlank="1" sqref="U2:U44 U46:U49 U52:U125 U127:U144 U146 U148:U197 U199:U202 U228:U431">
      <formula1>'Drop down list'!$E$2:$E$4</formula1>
    </dataValidation>
    <dataValidation type="list" allowBlank="1" sqref="P22:P24 P26 P45:P49 P51 P71:P73 P76 P95:P101 P121:P126 P145:P151 P173:P176 P193:P201 P208:P225 P239">
      <formula1>'Drop down list'!$C$2:$C$100</formula1>
    </dataValidation>
    <dataValidation type="list" allowBlank="1" sqref="C208:C225">
      <formula1>'Drop down list'!$N$2:$N$3</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2.0" ySplit="1.0" topLeftCell="M2" activePane="bottomRight" state="frozen"/>
      <selection activeCell="M1" sqref="M1" pane="topRight"/>
      <selection activeCell="A2" sqref="A2" pane="bottomLeft"/>
      <selection activeCell="M2" sqref="M2" pane="bottomRight"/>
    </sheetView>
  </sheetViews>
  <sheetFormatPr customHeight="1" defaultColWidth="14.43" defaultRowHeight="15.0"/>
  <cols>
    <col customWidth="1" min="1" max="1" width="6.29"/>
    <col customWidth="1" min="2" max="2" width="8.43"/>
    <col customWidth="1" min="3" max="3" width="8.14"/>
    <col customWidth="1" min="4" max="4" width="11.86"/>
    <col customWidth="1" min="5" max="5" width="11.14"/>
    <col customWidth="1" min="6" max="6" width="9.43"/>
    <col customWidth="1" min="7" max="7" width="5.71"/>
    <col customWidth="1" min="8" max="8" width="14.29"/>
    <col customWidth="1" min="9" max="9" width="12.71"/>
    <col customWidth="1" min="10" max="10" width="19.86"/>
    <col customWidth="1" min="11" max="11" width="31.43"/>
    <col customWidth="1" min="12" max="12" width="13.86"/>
    <col customWidth="1" min="13" max="13" width="7.14"/>
    <col customWidth="1" min="14" max="14" width="9.0"/>
    <col customWidth="1" min="15" max="15" width="14.0"/>
    <col customWidth="1" min="16" max="16" width="14.43"/>
    <col customWidth="1" min="17" max="17" width="10.71"/>
    <col customWidth="1" min="18" max="18" width="25.86"/>
    <col customWidth="1" min="19" max="19" width="15.0"/>
    <col customWidth="1" min="20" max="20" width="14.43"/>
    <col customWidth="1" min="21" max="21" width="12.71"/>
    <col customWidth="1" min="22" max="22" width="16.14"/>
    <col customWidth="1" min="23" max="24" width="15.86"/>
    <col customWidth="1" min="25" max="27" width="28.71"/>
    <col customWidth="1" min="28" max="28" width="44.71"/>
    <col customWidth="1" min="29" max="29" width="56.71"/>
    <col customWidth="1" min="30" max="30" width="49.29"/>
    <col customWidth="1" min="31" max="31" width="56.0"/>
    <col customWidth="1" min="32" max="32" width="55.14"/>
    <col customWidth="1" min="33" max="52" width="8.71"/>
  </cols>
  <sheetData>
    <row r="1">
      <c r="A1" s="328" t="s">
        <v>3</v>
      </c>
      <c r="B1" s="143" t="s">
        <v>304</v>
      </c>
      <c r="C1" s="143" t="s">
        <v>141</v>
      </c>
      <c r="D1" s="144" t="s">
        <v>305</v>
      </c>
      <c r="E1" s="143" t="s">
        <v>306</v>
      </c>
      <c r="F1" s="143" t="s">
        <v>307</v>
      </c>
      <c r="G1" s="713" t="s">
        <v>308</v>
      </c>
      <c r="H1" s="325" t="s">
        <v>309</v>
      </c>
      <c r="I1" s="325" t="s">
        <v>310</v>
      </c>
      <c r="J1" s="143" t="s">
        <v>311</v>
      </c>
      <c r="K1" s="143" t="s">
        <v>312</v>
      </c>
      <c r="L1" s="326" t="s">
        <v>314</v>
      </c>
      <c r="M1" s="143" t="s">
        <v>315</v>
      </c>
      <c r="N1" s="143" t="s">
        <v>316</v>
      </c>
      <c r="O1" s="143" t="s">
        <v>317</v>
      </c>
      <c r="P1" s="143" t="s">
        <v>318</v>
      </c>
      <c r="Q1" s="143" t="s">
        <v>3339</v>
      </c>
      <c r="R1" s="143" t="s">
        <v>322</v>
      </c>
      <c r="S1" s="143" t="s">
        <v>7204</v>
      </c>
      <c r="T1" s="143" t="s">
        <v>5</v>
      </c>
      <c r="U1" s="143" t="s">
        <v>4</v>
      </c>
      <c r="V1" s="143" t="s">
        <v>1514</v>
      </c>
      <c r="W1" s="143" t="s">
        <v>1515</v>
      </c>
      <c r="X1" s="143" t="s">
        <v>1516</v>
      </c>
      <c r="Y1" s="145" t="s">
        <v>324</v>
      </c>
      <c r="Z1" s="145" t="s">
        <v>325</v>
      </c>
      <c r="AA1" s="145" t="s">
        <v>525</v>
      </c>
      <c r="AB1" s="145" t="s">
        <v>1517</v>
      </c>
      <c r="AC1" s="145" t="s">
        <v>2184</v>
      </c>
      <c r="AD1" s="145" t="s">
        <v>2185</v>
      </c>
      <c r="AE1" s="143" t="s">
        <v>4561</v>
      </c>
      <c r="AF1" s="714" t="s">
        <v>7205</v>
      </c>
      <c r="AG1" s="903"/>
      <c r="AH1" s="903"/>
      <c r="AI1" s="903"/>
      <c r="AJ1" s="903"/>
      <c r="AK1" s="903"/>
      <c r="AL1" s="903"/>
      <c r="AM1" s="903"/>
      <c r="AN1" s="903"/>
      <c r="AO1" s="903"/>
      <c r="AP1" s="903"/>
      <c r="AQ1" s="903"/>
      <c r="AR1" s="903"/>
      <c r="AS1" s="903"/>
      <c r="AT1" s="903"/>
      <c r="AU1" s="903"/>
      <c r="AV1" s="903"/>
      <c r="AW1" s="903"/>
      <c r="AX1" s="903"/>
      <c r="AY1" s="903"/>
      <c r="AZ1" s="903"/>
    </row>
    <row r="2" ht="18.75" customHeight="1">
      <c r="A2" s="904" t="s">
        <v>7206</v>
      </c>
      <c r="B2" s="25"/>
      <c r="C2" s="25"/>
      <c r="D2" s="25"/>
      <c r="E2" s="25"/>
      <c r="F2" s="25"/>
      <c r="G2" s="25"/>
      <c r="H2" s="25"/>
      <c r="I2" s="25"/>
      <c r="J2" s="25"/>
      <c r="K2" s="25"/>
      <c r="L2" s="905"/>
      <c r="M2" s="906"/>
      <c r="N2" s="906"/>
      <c r="O2" s="907"/>
      <c r="P2" s="906"/>
      <c r="Q2" s="906"/>
      <c r="R2" s="906"/>
      <c r="S2" s="906"/>
      <c r="T2" s="906"/>
      <c r="U2" s="906"/>
      <c r="V2" s="906"/>
      <c r="W2" s="906"/>
      <c r="X2" s="906"/>
      <c r="Y2" s="906"/>
      <c r="Z2" s="906"/>
      <c r="AA2" s="906"/>
      <c r="AB2" s="906"/>
      <c r="AC2" s="906"/>
      <c r="AD2" s="906"/>
      <c r="AE2" s="906"/>
      <c r="AF2" s="906"/>
      <c r="AG2" s="908"/>
      <c r="AH2" s="908"/>
      <c r="AI2" s="908"/>
      <c r="AJ2" s="908"/>
      <c r="AK2" s="908"/>
      <c r="AL2" s="908"/>
      <c r="AM2" s="908"/>
      <c r="AN2" s="908"/>
      <c r="AO2" s="908"/>
      <c r="AP2" s="908"/>
      <c r="AQ2" s="908"/>
      <c r="AR2" s="908"/>
      <c r="AS2" s="908"/>
      <c r="AT2" s="908"/>
      <c r="AU2" s="908"/>
      <c r="AV2" s="908"/>
      <c r="AW2" s="908"/>
      <c r="AX2" s="908"/>
      <c r="AY2" s="909"/>
      <c r="AZ2" s="909"/>
    </row>
    <row r="3" ht="22.5" customHeight="1">
      <c r="A3" s="268">
        <v>1.0</v>
      </c>
      <c r="B3" s="268">
        <v>3.0</v>
      </c>
      <c r="C3" s="268" t="s">
        <v>287</v>
      </c>
      <c r="D3" s="268"/>
      <c r="E3" s="194"/>
      <c r="F3" s="194"/>
      <c r="G3" s="723">
        <v>1.0</v>
      </c>
      <c r="H3" s="267" t="s">
        <v>7207</v>
      </c>
      <c r="I3" s="267" t="s">
        <v>7208</v>
      </c>
      <c r="J3" s="268" t="s">
        <v>7209</v>
      </c>
      <c r="K3" s="268" t="s">
        <v>7210</v>
      </c>
      <c r="L3" s="269">
        <v>42139.0</v>
      </c>
      <c r="M3" s="268" t="s">
        <v>350</v>
      </c>
      <c r="N3" s="268" t="s">
        <v>154</v>
      </c>
      <c r="O3" s="269">
        <v>44426.0</v>
      </c>
      <c r="P3" s="268" t="s">
        <v>48</v>
      </c>
      <c r="Q3" s="268" t="s">
        <v>271</v>
      </c>
      <c r="R3" s="268" t="s">
        <v>7211</v>
      </c>
      <c r="S3" s="194"/>
      <c r="T3" s="268" t="s">
        <v>11</v>
      </c>
      <c r="U3" s="268" t="s">
        <v>21</v>
      </c>
      <c r="V3" s="910"/>
      <c r="W3" s="726" t="s">
        <v>6835</v>
      </c>
      <c r="X3" s="726" t="s">
        <v>5867</v>
      </c>
      <c r="Y3" s="783" t="s">
        <v>7212</v>
      </c>
      <c r="Z3" s="783" t="s">
        <v>7213</v>
      </c>
      <c r="AA3" s="783" t="s">
        <v>7214</v>
      </c>
      <c r="AB3" s="783" t="s">
        <v>7215</v>
      </c>
      <c r="AC3" s="783"/>
      <c r="AD3" s="911"/>
      <c r="AE3" s="910"/>
      <c r="AF3" s="911"/>
      <c r="AG3" s="912"/>
      <c r="AH3" s="912"/>
      <c r="AI3" s="912"/>
      <c r="AJ3" s="912"/>
      <c r="AK3" s="912"/>
      <c r="AL3" s="912"/>
      <c r="AM3" s="912"/>
      <c r="AN3" s="912"/>
      <c r="AO3" s="912"/>
      <c r="AP3" s="912"/>
      <c r="AQ3" s="912"/>
      <c r="AR3" s="912"/>
      <c r="AS3" s="912"/>
      <c r="AT3" s="912"/>
      <c r="AU3" s="912"/>
      <c r="AV3" s="912"/>
      <c r="AW3" s="912"/>
      <c r="AX3" s="912"/>
      <c r="AY3" s="912"/>
      <c r="AZ3" s="912"/>
    </row>
    <row r="4" ht="22.5" customHeight="1">
      <c r="A4" s="268">
        <v>2.0</v>
      </c>
      <c r="B4" s="268">
        <v>3.0</v>
      </c>
      <c r="C4" s="268" t="s">
        <v>287</v>
      </c>
      <c r="D4" s="268" t="s">
        <v>334</v>
      </c>
      <c r="E4" s="194"/>
      <c r="F4" s="194"/>
      <c r="G4" s="723">
        <v>1.0</v>
      </c>
      <c r="H4" s="267" t="s">
        <v>7216</v>
      </c>
      <c r="I4" s="267" t="s">
        <v>7217</v>
      </c>
      <c r="J4" s="268" t="s">
        <v>7218</v>
      </c>
      <c r="K4" s="268" t="s">
        <v>7219</v>
      </c>
      <c r="L4" s="269">
        <v>42065.0</v>
      </c>
      <c r="M4" s="268" t="s">
        <v>350</v>
      </c>
      <c r="N4" s="268" t="s">
        <v>154</v>
      </c>
      <c r="O4" s="269">
        <v>44790.0</v>
      </c>
      <c r="P4" s="268" t="s">
        <v>25</v>
      </c>
      <c r="Q4" s="268" t="s">
        <v>271</v>
      </c>
      <c r="R4" s="268" t="s">
        <v>7220</v>
      </c>
      <c r="S4" s="194"/>
      <c r="T4" s="268" t="s">
        <v>11</v>
      </c>
      <c r="U4" s="268" t="s">
        <v>21</v>
      </c>
      <c r="V4" s="910"/>
      <c r="W4" s="726"/>
      <c r="X4" s="913" t="s">
        <v>7221</v>
      </c>
      <c r="Y4" s="783" t="s">
        <v>7222</v>
      </c>
      <c r="Z4" s="783" t="s">
        <v>7223</v>
      </c>
      <c r="AA4" s="783" t="s">
        <v>7224</v>
      </c>
      <c r="AB4" s="783"/>
      <c r="AC4" s="783"/>
      <c r="AD4" s="911"/>
      <c r="AE4" s="910"/>
      <c r="AF4" s="911"/>
      <c r="AG4" s="910"/>
      <c r="AH4" s="910"/>
      <c r="AI4" s="910"/>
      <c r="AJ4" s="910"/>
      <c r="AK4" s="910"/>
      <c r="AL4" s="910"/>
      <c r="AM4" s="910"/>
      <c r="AN4" s="910"/>
      <c r="AO4" s="910"/>
      <c r="AP4" s="910"/>
      <c r="AQ4" s="910"/>
      <c r="AR4" s="910"/>
      <c r="AS4" s="910"/>
      <c r="AT4" s="910"/>
      <c r="AU4" s="910"/>
      <c r="AV4" s="910"/>
      <c r="AW4" s="910"/>
      <c r="AX4" s="912"/>
      <c r="AY4" s="912"/>
      <c r="AZ4" s="912"/>
    </row>
    <row r="5" ht="22.5" customHeight="1">
      <c r="A5" s="268">
        <v>3.0</v>
      </c>
      <c r="B5" s="268">
        <v>3.0</v>
      </c>
      <c r="C5" s="268" t="s">
        <v>287</v>
      </c>
      <c r="D5" s="268"/>
      <c r="E5" s="194"/>
      <c r="F5" s="194"/>
      <c r="G5" s="723">
        <v>1.0</v>
      </c>
      <c r="H5" s="267" t="s">
        <v>7225</v>
      </c>
      <c r="I5" s="267" t="s">
        <v>7226</v>
      </c>
      <c r="J5" s="268" t="s">
        <v>475</v>
      </c>
      <c r="K5" s="268" t="s">
        <v>7227</v>
      </c>
      <c r="L5" s="269">
        <v>42071.0</v>
      </c>
      <c r="M5" s="268" t="s">
        <v>338</v>
      </c>
      <c r="N5" s="268" t="s">
        <v>151</v>
      </c>
      <c r="O5" s="269">
        <v>42970.0</v>
      </c>
      <c r="P5" s="268" t="s">
        <v>133</v>
      </c>
      <c r="Q5" s="268" t="s">
        <v>271</v>
      </c>
      <c r="R5" s="194"/>
      <c r="S5" s="194"/>
      <c r="T5" s="268" t="s">
        <v>11</v>
      </c>
      <c r="U5" s="268" t="s">
        <v>15</v>
      </c>
      <c r="V5" s="911"/>
      <c r="W5" s="726" t="s">
        <v>7228</v>
      </c>
      <c r="X5" s="726"/>
      <c r="Y5" s="728" t="s">
        <v>7229</v>
      </c>
      <c r="Z5" s="728" t="s">
        <v>7230</v>
      </c>
      <c r="AA5" s="728" t="s">
        <v>7231</v>
      </c>
      <c r="AB5" s="728" t="s">
        <v>7232</v>
      </c>
      <c r="AC5" s="728" t="s">
        <v>7233</v>
      </c>
      <c r="AD5" s="728" t="s">
        <v>7234</v>
      </c>
      <c r="AE5" s="911" t="s">
        <v>7235</v>
      </c>
      <c r="AF5" s="726"/>
      <c r="AG5" s="911"/>
      <c r="AH5" s="911"/>
      <c r="AI5" s="911"/>
      <c r="AJ5" s="911"/>
      <c r="AK5" s="911"/>
      <c r="AL5" s="911"/>
      <c r="AM5" s="911"/>
      <c r="AN5" s="911"/>
      <c r="AO5" s="911"/>
      <c r="AP5" s="911"/>
      <c r="AQ5" s="911"/>
      <c r="AR5" s="911"/>
      <c r="AS5" s="911"/>
      <c r="AT5" s="911"/>
      <c r="AU5" s="911"/>
      <c r="AV5" s="911"/>
      <c r="AW5" s="911"/>
      <c r="AX5" s="912"/>
      <c r="AY5" s="912"/>
      <c r="AZ5" s="912"/>
    </row>
    <row r="6" ht="22.5" customHeight="1">
      <c r="A6" s="268">
        <v>4.0</v>
      </c>
      <c r="B6" s="268">
        <v>3.0</v>
      </c>
      <c r="C6" s="268" t="s">
        <v>287</v>
      </c>
      <c r="D6" s="268"/>
      <c r="E6" s="194"/>
      <c r="F6" s="194"/>
      <c r="G6" s="723">
        <v>1.0</v>
      </c>
      <c r="H6" s="267" t="s">
        <v>7236</v>
      </c>
      <c r="I6" s="267" t="s">
        <v>7237</v>
      </c>
      <c r="J6" s="268" t="s">
        <v>7238</v>
      </c>
      <c r="K6" s="268" t="s">
        <v>7239</v>
      </c>
      <c r="L6" s="269">
        <v>42112.0</v>
      </c>
      <c r="M6" s="268" t="s">
        <v>338</v>
      </c>
      <c r="N6" s="268" t="s">
        <v>151</v>
      </c>
      <c r="O6" s="269">
        <v>45155.0</v>
      </c>
      <c r="P6" s="268" t="s">
        <v>62</v>
      </c>
      <c r="Q6" s="268" t="s">
        <v>271</v>
      </c>
      <c r="R6" s="194"/>
      <c r="S6" s="194"/>
      <c r="T6" s="268" t="s">
        <v>11</v>
      </c>
      <c r="U6" s="268" t="s">
        <v>15</v>
      </c>
      <c r="V6" s="911"/>
      <c r="W6" s="726"/>
      <c r="X6" s="726"/>
      <c r="Y6" s="728" t="s">
        <v>7240</v>
      </c>
      <c r="Z6" s="728" t="s">
        <v>7241</v>
      </c>
      <c r="AA6" s="728"/>
      <c r="AB6" s="728"/>
      <c r="AC6" s="911"/>
      <c r="AD6" s="911"/>
      <c r="AE6" s="911"/>
      <c r="AF6" s="911"/>
      <c r="AG6" s="911"/>
      <c r="AH6" s="911"/>
      <c r="AI6" s="911"/>
      <c r="AJ6" s="911"/>
      <c r="AK6" s="911"/>
      <c r="AL6" s="911"/>
      <c r="AM6" s="911"/>
      <c r="AN6" s="911"/>
      <c r="AO6" s="911"/>
      <c r="AP6" s="911"/>
      <c r="AQ6" s="911"/>
      <c r="AR6" s="911"/>
      <c r="AS6" s="911"/>
      <c r="AT6" s="911"/>
      <c r="AU6" s="911"/>
      <c r="AV6" s="911"/>
      <c r="AW6" s="911"/>
      <c r="AX6" s="912"/>
      <c r="AY6" s="912"/>
      <c r="AZ6" s="912"/>
    </row>
    <row r="7" ht="22.5" customHeight="1">
      <c r="A7" s="268">
        <v>5.0</v>
      </c>
      <c r="B7" s="268">
        <v>3.0</v>
      </c>
      <c r="C7" s="268" t="s">
        <v>287</v>
      </c>
      <c r="D7" s="268"/>
      <c r="E7" s="194"/>
      <c r="F7" s="194" t="s">
        <v>334</v>
      </c>
      <c r="G7" s="723">
        <v>1.0</v>
      </c>
      <c r="H7" s="267" t="s">
        <v>7242</v>
      </c>
      <c r="I7" s="267" t="s">
        <v>7243</v>
      </c>
      <c r="J7" s="268" t="s">
        <v>4839</v>
      </c>
      <c r="K7" s="268" t="s">
        <v>7244</v>
      </c>
      <c r="L7" s="269">
        <v>42096.0</v>
      </c>
      <c r="M7" s="268" t="s">
        <v>350</v>
      </c>
      <c r="N7" s="268" t="s">
        <v>153</v>
      </c>
      <c r="O7" s="269">
        <v>42842.0</v>
      </c>
      <c r="P7" s="268" t="s">
        <v>37</v>
      </c>
      <c r="Q7" s="268" t="s">
        <v>271</v>
      </c>
      <c r="R7" s="268"/>
      <c r="S7" s="194"/>
      <c r="T7" s="268" t="s">
        <v>11</v>
      </c>
      <c r="U7" s="268" t="s">
        <v>21</v>
      </c>
      <c r="V7" s="910"/>
      <c r="W7" s="913" t="s">
        <v>7245</v>
      </c>
      <c r="X7" s="913" t="s">
        <v>7246</v>
      </c>
      <c r="Y7" s="783" t="s">
        <v>7247</v>
      </c>
      <c r="Z7" s="783" t="s">
        <v>7248</v>
      </c>
      <c r="AA7" s="783" t="s">
        <v>7249</v>
      </c>
      <c r="AB7" s="783" t="s">
        <v>7250</v>
      </c>
      <c r="AC7" s="910" t="s">
        <v>7251</v>
      </c>
      <c r="AD7" s="911" t="s">
        <v>7252</v>
      </c>
      <c r="AE7" s="910" t="s">
        <v>7253</v>
      </c>
      <c r="AF7" s="911" t="s">
        <v>7254</v>
      </c>
      <c r="AG7" s="912"/>
      <c r="AH7" s="912"/>
      <c r="AI7" s="912"/>
      <c r="AJ7" s="912"/>
      <c r="AK7" s="912"/>
      <c r="AL7" s="912"/>
      <c r="AM7" s="912"/>
      <c r="AN7" s="912"/>
      <c r="AO7" s="912"/>
      <c r="AP7" s="912"/>
      <c r="AQ7" s="912"/>
      <c r="AR7" s="912"/>
      <c r="AS7" s="912"/>
      <c r="AT7" s="912"/>
      <c r="AU7" s="912"/>
      <c r="AV7" s="912"/>
      <c r="AW7" s="912"/>
      <c r="AX7" s="912"/>
      <c r="AY7" s="912"/>
      <c r="AZ7" s="912"/>
    </row>
    <row r="8" ht="22.5" customHeight="1">
      <c r="A8" s="268">
        <v>6.0</v>
      </c>
      <c r="B8" s="268">
        <v>3.0</v>
      </c>
      <c r="C8" s="268" t="s">
        <v>287</v>
      </c>
      <c r="D8" s="268"/>
      <c r="E8" s="194"/>
      <c r="F8" s="194"/>
      <c r="G8" s="723">
        <v>1.0</v>
      </c>
      <c r="H8" s="267" t="s">
        <v>7255</v>
      </c>
      <c r="I8" s="267" t="s">
        <v>7256</v>
      </c>
      <c r="J8" s="268" t="s">
        <v>7257</v>
      </c>
      <c r="K8" s="268" t="s">
        <v>7258</v>
      </c>
      <c r="L8" s="269">
        <v>42178.0</v>
      </c>
      <c r="M8" s="268" t="s">
        <v>338</v>
      </c>
      <c r="N8" s="268" t="s">
        <v>152</v>
      </c>
      <c r="O8" s="269">
        <v>43129.0</v>
      </c>
      <c r="P8" s="268" t="s">
        <v>9</v>
      </c>
      <c r="Q8" s="268" t="s">
        <v>271</v>
      </c>
      <c r="R8" s="268" t="s">
        <v>7259</v>
      </c>
      <c r="S8" s="194"/>
      <c r="T8" s="268" t="s">
        <v>11</v>
      </c>
      <c r="U8" s="268" t="s">
        <v>21</v>
      </c>
      <c r="V8" s="911"/>
      <c r="W8" s="726" t="s">
        <v>7228</v>
      </c>
      <c r="X8" s="726"/>
      <c r="Y8" s="728" t="s">
        <v>7260</v>
      </c>
      <c r="Z8" s="728" t="s">
        <v>7261</v>
      </c>
      <c r="AA8" s="728" t="s">
        <v>7262</v>
      </c>
      <c r="AB8" s="728" t="s">
        <v>7263</v>
      </c>
      <c r="AC8" s="728" t="s">
        <v>7264</v>
      </c>
      <c r="AD8" s="728" t="s">
        <v>7265</v>
      </c>
      <c r="AE8" s="911" t="s">
        <v>7266</v>
      </c>
      <c r="AF8" s="911" t="s">
        <v>7267</v>
      </c>
      <c r="AG8" s="912"/>
      <c r="AH8" s="912"/>
      <c r="AI8" s="912"/>
      <c r="AJ8" s="912"/>
      <c r="AK8" s="912"/>
      <c r="AL8" s="912"/>
      <c r="AM8" s="912"/>
      <c r="AN8" s="912"/>
      <c r="AO8" s="912"/>
      <c r="AP8" s="912"/>
      <c r="AQ8" s="912"/>
      <c r="AR8" s="912"/>
      <c r="AS8" s="912"/>
      <c r="AT8" s="912"/>
      <c r="AU8" s="912"/>
      <c r="AV8" s="912"/>
      <c r="AW8" s="912"/>
      <c r="AX8" s="912"/>
      <c r="AY8" s="912"/>
      <c r="AZ8" s="912"/>
    </row>
    <row r="9" ht="22.5" customHeight="1">
      <c r="A9" s="268">
        <v>7.0</v>
      </c>
      <c r="B9" s="268">
        <v>3.0</v>
      </c>
      <c r="C9" s="268" t="s">
        <v>287</v>
      </c>
      <c r="D9" s="268"/>
      <c r="E9" s="268"/>
      <c r="F9" s="268"/>
      <c r="G9" s="723">
        <v>1.0</v>
      </c>
      <c r="H9" s="914" t="s">
        <v>7268</v>
      </c>
      <c r="I9" s="267" t="s">
        <v>7269</v>
      </c>
      <c r="J9" s="468" t="s">
        <v>7270</v>
      </c>
      <c r="K9" s="468" t="s">
        <v>7271</v>
      </c>
      <c r="L9" s="915">
        <v>42082.0</v>
      </c>
      <c r="M9" s="468" t="s">
        <v>338</v>
      </c>
      <c r="N9" s="468" t="s">
        <v>153</v>
      </c>
      <c r="O9" s="469">
        <v>42842.0</v>
      </c>
      <c r="P9" s="468" t="s">
        <v>133</v>
      </c>
      <c r="Q9" s="268" t="s">
        <v>271</v>
      </c>
      <c r="R9" s="268"/>
      <c r="S9" s="268"/>
      <c r="T9" s="268" t="s">
        <v>11</v>
      </c>
      <c r="U9" s="726" t="s">
        <v>10</v>
      </c>
      <c r="V9" s="173" t="s">
        <v>334</v>
      </c>
      <c r="W9" s="268" t="s">
        <v>5867</v>
      </c>
      <c r="X9" s="268" t="s">
        <v>5975</v>
      </c>
      <c r="Y9" s="173" t="s">
        <v>7272</v>
      </c>
      <c r="Z9" s="173" t="s">
        <v>7273</v>
      </c>
      <c r="AA9" s="194" t="s">
        <v>7274</v>
      </c>
      <c r="AB9" s="194" t="s">
        <v>7275</v>
      </c>
      <c r="AC9" s="194" t="s">
        <v>7276</v>
      </c>
      <c r="AD9" s="194" t="s">
        <v>7277</v>
      </c>
      <c r="AE9" s="194" t="s">
        <v>7278</v>
      </c>
      <c r="AF9" s="194"/>
      <c r="AG9" s="194"/>
      <c r="AH9" s="194"/>
      <c r="AI9" s="194"/>
      <c r="AJ9" s="194"/>
      <c r="AK9" s="194"/>
      <c r="AL9" s="194"/>
      <c r="AM9" s="194"/>
      <c r="AN9" s="194"/>
      <c r="AO9" s="194"/>
      <c r="AP9" s="194"/>
      <c r="AQ9" s="194"/>
      <c r="AR9" s="194"/>
      <c r="AS9" s="194"/>
      <c r="AT9" s="194"/>
      <c r="AU9" s="194"/>
      <c r="AV9" s="194"/>
      <c r="AW9" s="194"/>
      <c r="AX9" s="194"/>
      <c r="AY9" s="194"/>
      <c r="AZ9" s="194"/>
    </row>
    <row r="10" ht="22.5" customHeight="1">
      <c r="A10" s="268">
        <v>8.0</v>
      </c>
      <c r="B10" s="268">
        <v>3.0</v>
      </c>
      <c r="C10" s="268" t="s">
        <v>287</v>
      </c>
      <c r="D10" s="268"/>
      <c r="E10" s="268"/>
      <c r="F10" s="268"/>
      <c r="G10" s="723">
        <v>1.0</v>
      </c>
      <c r="H10" s="914" t="s">
        <v>7279</v>
      </c>
      <c r="I10" s="267" t="s">
        <v>7280</v>
      </c>
      <c r="J10" s="468" t="s">
        <v>7281</v>
      </c>
      <c r="K10" s="468" t="s">
        <v>7282</v>
      </c>
      <c r="L10" s="915">
        <v>42019.0</v>
      </c>
      <c r="M10" s="468" t="s">
        <v>350</v>
      </c>
      <c r="N10" s="468" t="s">
        <v>152</v>
      </c>
      <c r="O10" s="469">
        <v>43906.0</v>
      </c>
      <c r="P10" s="468" t="s">
        <v>37</v>
      </c>
      <c r="Q10" s="268" t="s">
        <v>271</v>
      </c>
      <c r="R10" s="268" t="s">
        <v>7283</v>
      </c>
      <c r="S10" s="268"/>
      <c r="T10" s="268" t="s">
        <v>11</v>
      </c>
      <c r="U10" s="726" t="s">
        <v>21</v>
      </c>
      <c r="V10" s="173"/>
      <c r="W10" s="268" t="s">
        <v>6485</v>
      </c>
      <c r="X10" s="268" t="s">
        <v>7284</v>
      </c>
      <c r="Y10" s="173" t="s">
        <v>7285</v>
      </c>
      <c r="Z10" s="173" t="s">
        <v>7286</v>
      </c>
      <c r="AA10" s="194" t="s">
        <v>7287</v>
      </c>
      <c r="AB10" s="194" t="s">
        <v>7288</v>
      </c>
      <c r="AC10" s="194" t="s">
        <v>7289</v>
      </c>
      <c r="AD10" s="194" t="s">
        <v>7290</v>
      </c>
      <c r="AE10" s="194"/>
      <c r="AF10" s="194"/>
      <c r="AG10" s="194"/>
      <c r="AH10" s="194"/>
      <c r="AI10" s="194"/>
      <c r="AJ10" s="194"/>
      <c r="AK10" s="194"/>
      <c r="AL10" s="194"/>
      <c r="AM10" s="194"/>
      <c r="AN10" s="194"/>
      <c r="AO10" s="194"/>
      <c r="AP10" s="194"/>
      <c r="AQ10" s="194"/>
      <c r="AR10" s="194"/>
      <c r="AS10" s="194"/>
      <c r="AT10" s="194"/>
      <c r="AU10" s="194"/>
      <c r="AV10" s="194"/>
      <c r="AW10" s="194"/>
      <c r="AX10" s="194"/>
      <c r="AY10" s="194"/>
      <c r="AZ10" s="194"/>
    </row>
    <row r="11" ht="22.5" customHeight="1">
      <c r="A11" s="268">
        <v>9.0</v>
      </c>
      <c r="B11" s="268">
        <v>3.0</v>
      </c>
      <c r="C11" s="268" t="s">
        <v>287</v>
      </c>
      <c r="D11" s="268"/>
      <c r="E11" s="268"/>
      <c r="F11" s="268"/>
      <c r="G11" s="723">
        <v>1.0</v>
      </c>
      <c r="H11" s="914" t="s">
        <v>7291</v>
      </c>
      <c r="I11" s="267" t="s">
        <v>7292</v>
      </c>
      <c r="J11" s="468" t="s">
        <v>1602</v>
      </c>
      <c r="K11" s="468" t="s">
        <v>7293</v>
      </c>
      <c r="L11" s="915">
        <v>42027.0</v>
      </c>
      <c r="M11" s="468" t="s">
        <v>338</v>
      </c>
      <c r="N11" s="468" t="s">
        <v>151</v>
      </c>
      <c r="O11" s="469">
        <v>43129.0</v>
      </c>
      <c r="P11" s="468" t="s">
        <v>25</v>
      </c>
      <c r="Q11" s="268" t="s">
        <v>271</v>
      </c>
      <c r="R11" s="268"/>
      <c r="S11" s="268"/>
      <c r="T11" s="268" t="s">
        <v>11</v>
      </c>
      <c r="U11" s="726" t="s">
        <v>10</v>
      </c>
      <c r="V11" s="173"/>
      <c r="W11" s="268" t="s">
        <v>6795</v>
      </c>
      <c r="X11" s="268" t="s">
        <v>7294</v>
      </c>
      <c r="Y11" s="173" t="s">
        <v>7295</v>
      </c>
      <c r="Z11" s="173" t="s">
        <v>7296</v>
      </c>
      <c r="AA11" s="194" t="s">
        <v>7297</v>
      </c>
      <c r="AB11" s="194" t="s">
        <v>7298</v>
      </c>
      <c r="AC11" s="194" t="s">
        <v>7299</v>
      </c>
      <c r="AD11" s="194" t="s">
        <v>7290</v>
      </c>
      <c r="AE11" s="194" t="s">
        <v>7300</v>
      </c>
      <c r="AF11" s="194"/>
      <c r="AG11" s="194"/>
      <c r="AH11" s="194"/>
      <c r="AI11" s="194"/>
      <c r="AJ11" s="194"/>
      <c r="AK11" s="194"/>
      <c r="AL11" s="194"/>
      <c r="AM11" s="194"/>
      <c r="AN11" s="194"/>
      <c r="AO11" s="194"/>
      <c r="AP11" s="194"/>
      <c r="AQ11" s="194"/>
      <c r="AR11" s="194"/>
      <c r="AS11" s="194"/>
      <c r="AT11" s="194"/>
      <c r="AU11" s="194"/>
      <c r="AV11" s="194"/>
      <c r="AW11" s="194"/>
      <c r="AX11" s="194"/>
      <c r="AY11" s="194"/>
      <c r="AZ11" s="194"/>
    </row>
    <row r="12" ht="22.5" customHeight="1">
      <c r="A12" s="268">
        <v>10.0</v>
      </c>
      <c r="B12" s="268">
        <v>3.0</v>
      </c>
      <c r="C12" s="268" t="s">
        <v>287</v>
      </c>
      <c r="D12" s="268"/>
      <c r="E12" s="268"/>
      <c r="F12" s="268"/>
      <c r="G12" s="723">
        <v>1.0</v>
      </c>
      <c r="H12" s="914" t="s">
        <v>7301</v>
      </c>
      <c r="I12" s="267" t="s">
        <v>7302</v>
      </c>
      <c r="J12" s="468" t="s">
        <v>1142</v>
      </c>
      <c r="K12" s="468" t="s">
        <v>7303</v>
      </c>
      <c r="L12" s="915">
        <v>41878.0</v>
      </c>
      <c r="M12" s="468" t="s">
        <v>338</v>
      </c>
      <c r="N12" s="468" t="s">
        <v>151</v>
      </c>
      <c r="O12" s="469">
        <v>44426.0</v>
      </c>
      <c r="P12" s="468" t="s">
        <v>121</v>
      </c>
      <c r="Q12" s="268" t="s">
        <v>271</v>
      </c>
      <c r="R12" s="268" t="s">
        <v>7304</v>
      </c>
      <c r="S12" s="268"/>
      <c r="T12" s="268" t="s">
        <v>11</v>
      </c>
      <c r="U12" s="726" t="s">
        <v>15</v>
      </c>
      <c r="V12" s="173" t="s">
        <v>334</v>
      </c>
      <c r="W12" s="268"/>
      <c r="X12" s="268" t="s">
        <v>7305</v>
      </c>
      <c r="Y12" s="173" t="s">
        <v>7306</v>
      </c>
      <c r="Z12" s="173" t="s">
        <v>7307</v>
      </c>
      <c r="AA12" s="194" t="s">
        <v>7308</v>
      </c>
      <c r="AB12" s="194" t="s">
        <v>7309</v>
      </c>
      <c r="AC12" s="194"/>
      <c r="AD12" s="194"/>
      <c r="AE12" s="194"/>
      <c r="AF12" s="194"/>
      <c r="AG12" s="194"/>
      <c r="AH12" s="194"/>
      <c r="AI12" s="194"/>
      <c r="AJ12" s="194"/>
      <c r="AK12" s="194"/>
      <c r="AL12" s="194"/>
      <c r="AM12" s="194"/>
      <c r="AN12" s="194"/>
      <c r="AO12" s="194"/>
      <c r="AP12" s="194"/>
      <c r="AQ12" s="194"/>
      <c r="AR12" s="194"/>
      <c r="AS12" s="194"/>
      <c r="AT12" s="194"/>
      <c r="AU12" s="194"/>
      <c r="AV12" s="194"/>
      <c r="AW12" s="194"/>
      <c r="AX12" s="194"/>
      <c r="AY12" s="194"/>
      <c r="AZ12" s="194"/>
    </row>
    <row r="13" ht="22.5" customHeight="1">
      <c r="A13" s="268">
        <v>11.0</v>
      </c>
      <c r="B13" s="268">
        <v>3.0</v>
      </c>
      <c r="C13" s="268" t="s">
        <v>287</v>
      </c>
      <c r="D13" s="268"/>
      <c r="E13" s="268"/>
      <c r="F13" s="268"/>
      <c r="G13" s="723">
        <v>1.0</v>
      </c>
      <c r="H13" s="914" t="s">
        <v>7310</v>
      </c>
      <c r="I13" s="267" t="s">
        <v>7311</v>
      </c>
      <c r="J13" s="468" t="s">
        <v>569</v>
      </c>
      <c r="K13" s="468" t="s">
        <v>4747</v>
      </c>
      <c r="L13" s="915">
        <v>41981.0</v>
      </c>
      <c r="M13" s="468" t="s">
        <v>338</v>
      </c>
      <c r="N13" s="468" t="s">
        <v>152</v>
      </c>
      <c r="O13" s="469">
        <v>44958.0</v>
      </c>
      <c r="P13" s="468" t="s">
        <v>115</v>
      </c>
      <c r="Q13" s="268" t="s">
        <v>271</v>
      </c>
      <c r="R13" s="268"/>
      <c r="S13" s="268" t="s">
        <v>7312</v>
      </c>
      <c r="T13" s="268" t="s">
        <v>11</v>
      </c>
      <c r="U13" s="726" t="s">
        <v>15</v>
      </c>
      <c r="V13" s="173"/>
      <c r="W13" s="268"/>
      <c r="X13" s="268" t="s">
        <v>7313</v>
      </c>
      <c r="Y13" s="173" t="s">
        <v>7314</v>
      </c>
      <c r="Z13" s="173" t="s">
        <v>7315</v>
      </c>
      <c r="AA13" s="194" t="s">
        <v>7316</v>
      </c>
      <c r="AB13" s="194"/>
      <c r="AC13" s="194"/>
      <c r="AD13" s="194"/>
      <c r="AE13" s="194"/>
      <c r="AF13" s="194"/>
      <c r="AG13" s="194"/>
      <c r="AH13" s="194"/>
      <c r="AI13" s="194"/>
      <c r="AJ13" s="194"/>
      <c r="AK13" s="194"/>
      <c r="AL13" s="194"/>
      <c r="AM13" s="194"/>
      <c r="AN13" s="194"/>
      <c r="AO13" s="194"/>
      <c r="AP13" s="194"/>
      <c r="AQ13" s="194"/>
      <c r="AR13" s="194"/>
      <c r="AS13" s="194"/>
      <c r="AT13" s="194"/>
      <c r="AU13" s="194"/>
      <c r="AV13" s="194"/>
      <c r="AW13" s="194"/>
      <c r="AX13" s="194"/>
      <c r="AY13" s="194"/>
      <c r="AZ13" s="194"/>
    </row>
    <row r="14" ht="22.5" customHeight="1">
      <c r="A14" s="268">
        <v>12.0</v>
      </c>
      <c r="B14" s="268">
        <v>3.0</v>
      </c>
      <c r="C14" s="268" t="s">
        <v>287</v>
      </c>
      <c r="D14" s="268"/>
      <c r="E14" s="268"/>
      <c r="F14" s="268"/>
      <c r="G14" s="723">
        <v>1.0</v>
      </c>
      <c r="H14" s="914" t="s">
        <v>7317</v>
      </c>
      <c r="I14" s="267" t="s">
        <v>7318</v>
      </c>
      <c r="J14" s="468" t="s">
        <v>621</v>
      </c>
      <c r="K14" s="468" t="s">
        <v>7319</v>
      </c>
      <c r="L14" s="915">
        <v>42082.0</v>
      </c>
      <c r="M14" s="468" t="s">
        <v>350</v>
      </c>
      <c r="N14" s="468" t="s">
        <v>154</v>
      </c>
      <c r="O14" s="469">
        <v>44062.0</v>
      </c>
      <c r="P14" s="468" t="s">
        <v>133</v>
      </c>
      <c r="Q14" s="268" t="s">
        <v>271</v>
      </c>
      <c r="R14" s="268"/>
      <c r="S14" s="268"/>
      <c r="T14" s="268" t="s">
        <v>11</v>
      </c>
      <c r="U14" s="726" t="s">
        <v>15</v>
      </c>
      <c r="V14" s="173"/>
      <c r="W14" s="268"/>
      <c r="X14" s="268" t="s">
        <v>7313</v>
      </c>
      <c r="Y14" s="173" t="s">
        <v>7320</v>
      </c>
      <c r="Z14" s="173" t="s">
        <v>7321</v>
      </c>
      <c r="AA14" s="194" t="s">
        <v>7322</v>
      </c>
      <c r="AB14" s="194" t="s">
        <v>7323</v>
      </c>
      <c r="AC14" s="194" t="s">
        <v>7324</v>
      </c>
      <c r="AD14" s="194"/>
      <c r="AE14" s="194"/>
      <c r="AF14" s="194"/>
      <c r="AG14" s="194"/>
      <c r="AH14" s="194"/>
      <c r="AI14" s="194"/>
      <c r="AJ14" s="194"/>
      <c r="AK14" s="194"/>
      <c r="AL14" s="194"/>
      <c r="AM14" s="194"/>
      <c r="AN14" s="194"/>
      <c r="AO14" s="194"/>
      <c r="AP14" s="194"/>
      <c r="AQ14" s="194"/>
      <c r="AR14" s="194"/>
      <c r="AS14" s="194"/>
      <c r="AT14" s="194"/>
      <c r="AU14" s="194"/>
      <c r="AV14" s="194"/>
      <c r="AW14" s="194"/>
      <c r="AX14" s="194"/>
      <c r="AY14" s="194"/>
      <c r="AZ14" s="194"/>
    </row>
    <row r="15" ht="22.5" customHeight="1">
      <c r="A15" s="268">
        <v>13.0</v>
      </c>
      <c r="B15" s="268">
        <v>3.0</v>
      </c>
      <c r="C15" s="268" t="s">
        <v>287</v>
      </c>
      <c r="D15" s="268"/>
      <c r="E15" s="268"/>
      <c r="F15" s="268"/>
      <c r="G15" s="723">
        <v>1.0</v>
      </c>
      <c r="H15" s="914" t="s">
        <v>7325</v>
      </c>
      <c r="I15" s="267" t="s">
        <v>7326</v>
      </c>
      <c r="J15" s="468" t="s">
        <v>386</v>
      </c>
      <c r="K15" s="468" t="s">
        <v>7327</v>
      </c>
      <c r="L15" s="915">
        <v>41915.0</v>
      </c>
      <c r="M15" s="468" t="s">
        <v>338</v>
      </c>
      <c r="N15" s="468" t="s">
        <v>153</v>
      </c>
      <c r="O15" s="469">
        <v>44312.0</v>
      </c>
      <c r="P15" s="468" t="s">
        <v>115</v>
      </c>
      <c r="Q15" s="268" t="s">
        <v>282</v>
      </c>
      <c r="R15" s="268"/>
      <c r="S15" s="268"/>
      <c r="T15" s="268" t="s">
        <v>11</v>
      </c>
      <c r="U15" s="726" t="s">
        <v>21</v>
      </c>
      <c r="V15" s="173"/>
      <c r="W15" s="268" t="s">
        <v>5990</v>
      </c>
      <c r="X15" s="268" t="s">
        <v>5803</v>
      </c>
      <c r="Y15" s="173" t="s">
        <v>7328</v>
      </c>
      <c r="Z15" s="173" t="s">
        <v>7329</v>
      </c>
      <c r="AA15" s="194" t="s">
        <v>7330</v>
      </c>
      <c r="AB15" s="194" t="s">
        <v>7331</v>
      </c>
      <c r="AC15" s="194" t="s">
        <v>7332</v>
      </c>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row>
    <row r="16" ht="22.5" customHeight="1">
      <c r="A16" s="268">
        <v>14.0</v>
      </c>
      <c r="B16" s="268">
        <v>3.0</v>
      </c>
      <c r="C16" s="268" t="s">
        <v>287</v>
      </c>
      <c r="D16" s="268"/>
      <c r="E16" s="268"/>
      <c r="F16" s="268"/>
      <c r="G16" s="723">
        <v>1.0</v>
      </c>
      <c r="H16" s="914" t="s">
        <v>7333</v>
      </c>
      <c r="I16" s="267" t="s">
        <v>7334</v>
      </c>
      <c r="J16" s="468" t="s">
        <v>463</v>
      </c>
      <c r="K16" s="468" t="s">
        <v>7335</v>
      </c>
      <c r="L16" s="915">
        <v>42147.0</v>
      </c>
      <c r="M16" s="468" t="s">
        <v>338</v>
      </c>
      <c r="N16" s="468" t="s">
        <v>153</v>
      </c>
      <c r="O16" s="469">
        <v>45155.0</v>
      </c>
      <c r="P16" s="468" t="s">
        <v>133</v>
      </c>
      <c r="Q16" s="268" t="s">
        <v>282</v>
      </c>
      <c r="R16" s="268"/>
      <c r="S16" s="268"/>
      <c r="T16" s="268" t="s">
        <v>11</v>
      </c>
      <c r="U16" s="726" t="s">
        <v>21</v>
      </c>
      <c r="V16" s="173"/>
      <c r="W16" s="268"/>
      <c r="X16" s="268"/>
      <c r="Y16" s="173" t="s">
        <v>7336</v>
      </c>
      <c r="Z16" s="173" t="s">
        <v>7337</v>
      </c>
      <c r="AA16" s="194"/>
      <c r="AB16" s="194"/>
      <c r="AC16" s="194"/>
      <c r="AD16" s="194"/>
      <c r="AE16" s="194"/>
      <c r="AF16" s="194"/>
      <c r="AG16" s="194"/>
      <c r="AH16" s="194"/>
      <c r="AI16" s="194"/>
      <c r="AJ16" s="194"/>
      <c r="AK16" s="194"/>
      <c r="AL16" s="194"/>
      <c r="AM16" s="194"/>
      <c r="AN16" s="194"/>
      <c r="AO16" s="194"/>
      <c r="AP16" s="194"/>
      <c r="AQ16" s="194"/>
      <c r="AR16" s="194"/>
      <c r="AS16" s="194"/>
      <c r="AT16" s="194"/>
      <c r="AU16" s="194"/>
      <c r="AV16" s="194"/>
      <c r="AW16" s="194"/>
      <c r="AX16" s="194"/>
      <c r="AY16" s="194"/>
      <c r="AZ16" s="194"/>
    </row>
    <row r="17" ht="22.5" customHeight="1">
      <c r="A17" s="268">
        <v>15.0</v>
      </c>
      <c r="B17" s="268">
        <v>3.0</v>
      </c>
      <c r="C17" s="268" t="s">
        <v>287</v>
      </c>
      <c r="D17" s="268"/>
      <c r="E17" s="268"/>
      <c r="F17" s="268"/>
      <c r="G17" s="723">
        <v>1.0</v>
      </c>
      <c r="H17" s="914" t="s">
        <v>7338</v>
      </c>
      <c r="I17" s="267" t="s">
        <v>7339</v>
      </c>
      <c r="J17" s="468" t="s">
        <v>361</v>
      </c>
      <c r="K17" s="468" t="s">
        <v>7340</v>
      </c>
      <c r="L17" s="915">
        <v>42082.0</v>
      </c>
      <c r="M17" s="468" t="s">
        <v>338</v>
      </c>
      <c r="N17" s="468" t="s">
        <v>154</v>
      </c>
      <c r="O17" s="469">
        <v>43334.0</v>
      </c>
      <c r="P17" s="468" t="s">
        <v>133</v>
      </c>
      <c r="Q17" s="268" t="s">
        <v>282</v>
      </c>
      <c r="R17" s="268"/>
      <c r="S17" s="268"/>
      <c r="T17" s="268" t="s">
        <v>11</v>
      </c>
      <c r="U17" s="726" t="s">
        <v>15</v>
      </c>
      <c r="V17" s="173" t="s">
        <v>334</v>
      </c>
      <c r="W17" s="268" t="s">
        <v>5816</v>
      </c>
      <c r="X17" s="268" t="s">
        <v>5827</v>
      </c>
      <c r="Y17" s="173" t="s">
        <v>7341</v>
      </c>
      <c r="Z17" s="173" t="s">
        <v>7342</v>
      </c>
      <c r="AA17" s="194" t="s">
        <v>5784</v>
      </c>
      <c r="AB17" s="194" t="s">
        <v>7343</v>
      </c>
      <c r="AC17" s="194" t="s">
        <v>7344</v>
      </c>
      <c r="AD17" s="194" t="s">
        <v>7345</v>
      </c>
      <c r="AE17" s="194" t="s">
        <v>7346</v>
      </c>
      <c r="AF17" s="194"/>
      <c r="AG17" s="194"/>
      <c r="AH17" s="194"/>
      <c r="AI17" s="194"/>
      <c r="AJ17" s="194"/>
      <c r="AK17" s="194"/>
      <c r="AL17" s="194"/>
      <c r="AM17" s="194"/>
      <c r="AN17" s="194"/>
      <c r="AO17" s="194"/>
      <c r="AP17" s="194"/>
      <c r="AQ17" s="194"/>
      <c r="AR17" s="194"/>
      <c r="AS17" s="194"/>
      <c r="AT17" s="194"/>
      <c r="AU17" s="194"/>
      <c r="AV17" s="194"/>
      <c r="AW17" s="194"/>
      <c r="AX17" s="194"/>
      <c r="AY17" s="194"/>
      <c r="AZ17" s="194"/>
    </row>
    <row r="18" ht="22.5" customHeight="1">
      <c r="A18" s="268">
        <v>16.0</v>
      </c>
      <c r="B18" s="268">
        <v>3.0</v>
      </c>
      <c r="C18" s="268" t="s">
        <v>287</v>
      </c>
      <c r="D18" s="268"/>
      <c r="E18" s="268"/>
      <c r="F18" s="268"/>
      <c r="G18" s="723">
        <v>1.0</v>
      </c>
      <c r="H18" s="914" t="s">
        <v>7347</v>
      </c>
      <c r="I18" s="267" t="s">
        <v>7348</v>
      </c>
      <c r="J18" s="468" t="s">
        <v>366</v>
      </c>
      <c r="K18" s="468" t="s">
        <v>7349</v>
      </c>
      <c r="L18" s="915">
        <v>42171.0</v>
      </c>
      <c r="M18" s="468" t="s">
        <v>350</v>
      </c>
      <c r="N18" s="468" t="s">
        <v>154</v>
      </c>
      <c r="O18" s="469">
        <v>42970.0</v>
      </c>
      <c r="P18" s="468" t="s">
        <v>133</v>
      </c>
      <c r="Q18" s="268" t="s">
        <v>282</v>
      </c>
      <c r="R18" s="268"/>
      <c r="S18" s="268"/>
      <c r="T18" s="268" t="s">
        <v>11</v>
      </c>
      <c r="U18" s="726" t="s">
        <v>21</v>
      </c>
      <c r="V18" s="173"/>
      <c r="W18" s="268" t="s">
        <v>7350</v>
      </c>
      <c r="X18" s="268"/>
      <c r="Y18" s="173" t="s">
        <v>7351</v>
      </c>
      <c r="Z18" s="173" t="s">
        <v>7352</v>
      </c>
      <c r="AA18" s="194" t="s">
        <v>7353</v>
      </c>
      <c r="AB18" s="194" t="s">
        <v>7354</v>
      </c>
      <c r="AC18" s="194" t="s">
        <v>7355</v>
      </c>
      <c r="AD18" s="194" t="s">
        <v>7356</v>
      </c>
      <c r="AE18" s="194" t="s">
        <v>7357</v>
      </c>
      <c r="AF18" s="194"/>
      <c r="AG18" s="194"/>
      <c r="AH18" s="194"/>
      <c r="AI18" s="194"/>
      <c r="AJ18" s="194"/>
      <c r="AK18" s="194"/>
      <c r="AL18" s="194"/>
      <c r="AM18" s="194"/>
      <c r="AN18" s="194"/>
      <c r="AO18" s="194"/>
      <c r="AP18" s="194"/>
      <c r="AQ18" s="194"/>
      <c r="AR18" s="194"/>
      <c r="AS18" s="194"/>
      <c r="AT18" s="194"/>
      <c r="AU18" s="194"/>
      <c r="AV18" s="194"/>
      <c r="AW18" s="194"/>
      <c r="AX18" s="194"/>
      <c r="AY18" s="194"/>
      <c r="AZ18" s="194"/>
    </row>
    <row r="19" ht="22.5" customHeight="1">
      <c r="A19" s="268">
        <v>17.0</v>
      </c>
      <c r="B19" s="268">
        <v>3.0</v>
      </c>
      <c r="C19" s="268" t="s">
        <v>287</v>
      </c>
      <c r="D19" s="268"/>
      <c r="E19" s="268"/>
      <c r="F19" s="268"/>
      <c r="G19" s="723">
        <v>1.0</v>
      </c>
      <c r="H19" s="914" t="s">
        <v>7358</v>
      </c>
      <c r="I19" s="267" t="s">
        <v>7359</v>
      </c>
      <c r="J19" s="468" t="s">
        <v>658</v>
      </c>
      <c r="K19" s="468" t="s">
        <v>7360</v>
      </c>
      <c r="L19" s="915">
        <v>42051.0</v>
      </c>
      <c r="M19" s="468" t="s">
        <v>350</v>
      </c>
      <c r="N19" s="468" t="s">
        <v>151</v>
      </c>
      <c r="O19" s="469">
        <v>44608.0</v>
      </c>
      <c r="P19" s="468" t="s">
        <v>60</v>
      </c>
      <c r="Q19" s="268" t="s">
        <v>282</v>
      </c>
      <c r="R19" s="268"/>
      <c r="S19" s="268"/>
      <c r="T19" s="268" t="s">
        <v>11</v>
      </c>
      <c r="U19" s="726" t="s">
        <v>15</v>
      </c>
      <c r="V19" s="173"/>
      <c r="W19" s="268" t="s">
        <v>5802</v>
      </c>
      <c r="X19" s="268" t="s">
        <v>5803</v>
      </c>
      <c r="Y19" s="173" t="s">
        <v>7361</v>
      </c>
      <c r="Z19" s="173" t="s">
        <v>7362</v>
      </c>
      <c r="AA19" s="194" t="s">
        <v>7363</v>
      </c>
      <c r="AB19" s="194" t="s">
        <v>7364</v>
      </c>
      <c r="AC19" s="194"/>
      <c r="AD19" s="194"/>
      <c r="AE19" s="194"/>
      <c r="AF19" s="194"/>
      <c r="AG19" s="194"/>
      <c r="AH19" s="194"/>
      <c r="AI19" s="194"/>
      <c r="AJ19" s="194"/>
      <c r="AK19" s="194"/>
      <c r="AL19" s="194"/>
      <c r="AM19" s="194"/>
      <c r="AN19" s="194"/>
      <c r="AO19" s="194"/>
      <c r="AP19" s="194"/>
      <c r="AQ19" s="194"/>
      <c r="AR19" s="194"/>
      <c r="AS19" s="194"/>
      <c r="AT19" s="194"/>
      <c r="AU19" s="194"/>
      <c r="AV19" s="194"/>
      <c r="AW19" s="194"/>
      <c r="AX19" s="194"/>
      <c r="AY19" s="194"/>
      <c r="AZ19" s="194"/>
    </row>
    <row r="20" ht="22.5" customHeight="1">
      <c r="A20" s="268">
        <v>18.0</v>
      </c>
      <c r="B20" s="268">
        <v>3.0</v>
      </c>
      <c r="C20" s="268" t="s">
        <v>287</v>
      </c>
      <c r="D20" s="268"/>
      <c r="E20" s="268"/>
      <c r="F20" s="268"/>
      <c r="G20" s="723">
        <v>1.0</v>
      </c>
      <c r="H20" s="914" t="s">
        <v>7365</v>
      </c>
      <c r="I20" s="267" t="s">
        <v>7366</v>
      </c>
      <c r="J20" s="468" t="s">
        <v>7367</v>
      </c>
      <c r="K20" s="468" t="s">
        <v>7368</v>
      </c>
      <c r="L20" s="915">
        <v>42090.0</v>
      </c>
      <c r="M20" s="468" t="s">
        <v>350</v>
      </c>
      <c r="N20" s="468" t="s">
        <v>153</v>
      </c>
      <c r="O20" s="469">
        <v>43334.0</v>
      </c>
      <c r="P20" s="468" t="s">
        <v>125</v>
      </c>
      <c r="Q20" s="268" t="s">
        <v>282</v>
      </c>
      <c r="R20" s="268"/>
      <c r="S20" s="268"/>
      <c r="T20" s="268" t="s">
        <v>11</v>
      </c>
      <c r="U20" s="726" t="s">
        <v>10</v>
      </c>
      <c r="V20" s="173"/>
      <c r="W20" s="268" t="s">
        <v>7369</v>
      </c>
      <c r="X20" s="268"/>
      <c r="Y20" s="173" t="s">
        <v>7370</v>
      </c>
      <c r="Z20" s="173" t="s">
        <v>7371</v>
      </c>
      <c r="AA20" s="194" t="s">
        <v>7372</v>
      </c>
      <c r="AB20" s="194" t="s">
        <v>7373</v>
      </c>
      <c r="AC20" s="194" t="s">
        <v>7374</v>
      </c>
      <c r="AD20" s="194" t="s">
        <v>7375</v>
      </c>
      <c r="AE20" s="194" t="s">
        <v>7376</v>
      </c>
      <c r="AF20" s="194"/>
      <c r="AG20" s="194"/>
      <c r="AH20" s="194"/>
      <c r="AI20" s="194"/>
      <c r="AJ20" s="194"/>
      <c r="AK20" s="194"/>
      <c r="AL20" s="194"/>
      <c r="AM20" s="194"/>
      <c r="AN20" s="194"/>
      <c r="AO20" s="194"/>
      <c r="AP20" s="194"/>
      <c r="AQ20" s="194"/>
      <c r="AR20" s="194"/>
      <c r="AS20" s="194"/>
      <c r="AT20" s="194"/>
      <c r="AU20" s="194"/>
      <c r="AV20" s="194"/>
      <c r="AW20" s="194"/>
      <c r="AX20" s="194"/>
      <c r="AY20" s="194"/>
      <c r="AZ20" s="194"/>
    </row>
    <row r="21" ht="22.5" customHeight="1">
      <c r="A21" s="268">
        <v>19.0</v>
      </c>
      <c r="B21" s="268">
        <v>3.0</v>
      </c>
      <c r="C21" s="268" t="s">
        <v>287</v>
      </c>
      <c r="D21" s="268"/>
      <c r="E21" s="268"/>
      <c r="F21" s="268"/>
      <c r="G21" s="723">
        <v>1.0</v>
      </c>
      <c r="H21" s="914" t="s">
        <v>7377</v>
      </c>
      <c r="I21" s="267" t="s">
        <v>7378</v>
      </c>
      <c r="J21" s="468" t="s">
        <v>7379</v>
      </c>
      <c r="K21" s="468" t="s">
        <v>7380</v>
      </c>
      <c r="L21" s="915">
        <v>41934.0</v>
      </c>
      <c r="M21" s="468" t="s">
        <v>350</v>
      </c>
      <c r="N21" s="468" t="s">
        <v>154</v>
      </c>
      <c r="O21" s="469">
        <v>43734.0</v>
      </c>
      <c r="P21" s="468" t="s">
        <v>42</v>
      </c>
      <c r="Q21" s="268" t="s">
        <v>282</v>
      </c>
      <c r="R21" s="268"/>
      <c r="S21" s="268"/>
      <c r="T21" s="268" t="s">
        <v>11</v>
      </c>
      <c r="U21" s="726" t="s">
        <v>10</v>
      </c>
      <c r="V21" s="173"/>
      <c r="W21" s="268" t="s">
        <v>5782</v>
      </c>
      <c r="X21" s="268" t="s">
        <v>5773</v>
      </c>
      <c r="Y21" s="173" t="s">
        <v>7381</v>
      </c>
      <c r="Z21" s="173" t="s">
        <v>7382</v>
      </c>
      <c r="AA21" s="194" t="s">
        <v>7383</v>
      </c>
      <c r="AB21" s="194" t="s">
        <v>7384</v>
      </c>
      <c r="AC21" s="194" t="s">
        <v>7385</v>
      </c>
      <c r="AD21" s="194" t="s">
        <v>7386</v>
      </c>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row>
    <row r="22" ht="22.5" customHeight="1">
      <c r="A22" s="268">
        <v>20.0</v>
      </c>
      <c r="B22" s="268">
        <v>3.0</v>
      </c>
      <c r="C22" s="268" t="s">
        <v>287</v>
      </c>
      <c r="D22" s="268"/>
      <c r="E22" s="268"/>
      <c r="F22" s="268"/>
      <c r="G22" s="723">
        <v>1.0</v>
      </c>
      <c r="H22" s="914" t="s">
        <v>7387</v>
      </c>
      <c r="I22" s="267" t="s">
        <v>7388</v>
      </c>
      <c r="J22" s="468" t="s">
        <v>1404</v>
      </c>
      <c r="K22" s="468" t="s">
        <v>1386</v>
      </c>
      <c r="L22" s="915">
        <v>42242.0</v>
      </c>
      <c r="M22" s="468" t="s">
        <v>350</v>
      </c>
      <c r="N22" s="468" t="s">
        <v>151</v>
      </c>
      <c r="O22" s="469">
        <v>45155.0</v>
      </c>
      <c r="P22" s="468" t="s">
        <v>115</v>
      </c>
      <c r="Q22" s="268" t="s">
        <v>282</v>
      </c>
      <c r="R22" s="268"/>
      <c r="S22" s="268"/>
      <c r="T22" s="268" t="s">
        <v>11</v>
      </c>
      <c r="U22" s="726" t="s">
        <v>21</v>
      </c>
      <c r="V22" s="173"/>
      <c r="W22" s="268"/>
      <c r="X22" s="268"/>
      <c r="Y22" s="173" t="s">
        <v>7389</v>
      </c>
      <c r="Z22" s="173" t="s">
        <v>7390</v>
      </c>
      <c r="AA22" s="194"/>
      <c r="AB22" s="194"/>
      <c r="AC22" s="194"/>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row>
    <row r="23" ht="22.5" customHeight="1">
      <c r="A23" s="268">
        <v>21.0</v>
      </c>
      <c r="B23" s="268">
        <v>3.0</v>
      </c>
      <c r="C23" s="268" t="s">
        <v>287</v>
      </c>
      <c r="D23" s="268"/>
      <c r="E23" s="268"/>
      <c r="F23" s="268"/>
      <c r="G23" s="723">
        <v>1.0</v>
      </c>
      <c r="H23" s="914" t="s">
        <v>7391</v>
      </c>
      <c r="I23" s="267" t="s">
        <v>7392</v>
      </c>
      <c r="J23" s="468" t="s">
        <v>2773</v>
      </c>
      <c r="K23" s="468" t="s">
        <v>7393</v>
      </c>
      <c r="L23" s="915">
        <v>41925.0</v>
      </c>
      <c r="M23" s="468" t="s">
        <v>350</v>
      </c>
      <c r="N23" s="468" t="s">
        <v>153</v>
      </c>
      <c r="O23" s="469">
        <v>45306.0</v>
      </c>
      <c r="P23" s="468" t="s">
        <v>25</v>
      </c>
      <c r="Q23" s="268" t="s">
        <v>282</v>
      </c>
      <c r="R23" s="268" t="s">
        <v>7394</v>
      </c>
      <c r="S23" s="268"/>
      <c r="T23" s="268" t="s">
        <v>11</v>
      </c>
      <c r="U23" s="726" t="s">
        <v>21</v>
      </c>
      <c r="V23" s="173"/>
      <c r="W23" s="268"/>
      <c r="X23" s="268"/>
      <c r="Y23" s="173" t="s">
        <v>7395</v>
      </c>
      <c r="Z23" s="173" t="s">
        <v>7390</v>
      </c>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row>
    <row r="24" ht="22.5" customHeight="1">
      <c r="A24" s="268">
        <v>22.0</v>
      </c>
      <c r="B24" s="268">
        <v>3.0</v>
      </c>
      <c r="C24" s="268" t="s">
        <v>287</v>
      </c>
      <c r="D24" s="268"/>
      <c r="E24" s="268"/>
      <c r="F24" s="268"/>
      <c r="G24" s="723">
        <v>1.0</v>
      </c>
      <c r="H24" s="914" t="s">
        <v>7396</v>
      </c>
      <c r="I24" s="267" t="s">
        <v>7397</v>
      </c>
      <c r="J24" s="468" t="s">
        <v>463</v>
      </c>
      <c r="K24" s="468" t="s">
        <v>7398</v>
      </c>
      <c r="L24" s="915">
        <v>42023.0</v>
      </c>
      <c r="M24" s="468" t="s">
        <v>338</v>
      </c>
      <c r="N24" s="468" t="s">
        <v>152</v>
      </c>
      <c r="O24" s="469">
        <v>45519.0</v>
      </c>
      <c r="P24" s="468" t="s">
        <v>9</v>
      </c>
      <c r="Q24" s="268" t="s">
        <v>282</v>
      </c>
      <c r="R24" s="268"/>
      <c r="S24" s="268"/>
      <c r="T24" s="268" t="s">
        <v>11</v>
      </c>
      <c r="U24" s="726" t="s">
        <v>10</v>
      </c>
      <c r="V24" s="173"/>
      <c r="W24" s="268"/>
      <c r="X24" s="268"/>
      <c r="Y24" s="173" t="s">
        <v>7399</v>
      </c>
      <c r="Z24" s="173"/>
      <c r="AA24" s="194"/>
      <c r="AB24" s="194"/>
      <c r="AC24" s="194"/>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row>
    <row r="25" ht="22.5" customHeight="1">
      <c r="A25" s="268">
        <v>23.0</v>
      </c>
      <c r="B25" s="268">
        <v>3.0</v>
      </c>
      <c r="C25" s="268" t="s">
        <v>287</v>
      </c>
      <c r="D25" s="268"/>
      <c r="E25" s="268"/>
      <c r="F25" s="268"/>
      <c r="G25" s="723">
        <v>1.0</v>
      </c>
      <c r="H25" s="914" t="s">
        <v>7400</v>
      </c>
      <c r="I25" s="267" t="s">
        <v>7401</v>
      </c>
      <c r="J25" s="468" t="s">
        <v>4954</v>
      </c>
      <c r="K25" s="468" t="s">
        <v>7402</v>
      </c>
      <c r="L25" s="915">
        <v>42116.0</v>
      </c>
      <c r="M25" s="468" t="s">
        <v>338</v>
      </c>
      <c r="N25" s="468" t="s">
        <v>151</v>
      </c>
      <c r="O25" s="469">
        <v>45519.0</v>
      </c>
      <c r="P25" s="468" t="s">
        <v>9</v>
      </c>
      <c r="Q25" s="268" t="s">
        <v>282</v>
      </c>
      <c r="R25" s="268"/>
      <c r="S25" s="268"/>
      <c r="T25" s="268" t="s">
        <v>11</v>
      </c>
      <c r="U25" s="726" t="s">
        <v>15</v>
      </c>
      <c r="V25" s="173"/>
      <c r="W25" s="268"/>
      <c r="X25" s="268"/>
      <c r="Y25" s="173" t="s">
        <v>7403</v>
      </c>
      <c r="Z25" s="173"/>
      <c r="AA25" s="194"/>
      <c r="AB25" s="194"/>
      <c r="AC25" s="194"/>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row>
    <row r="26" ht="22.5" customHeight="1">
      <c r="A26" s="352">
        <v>24.0</v>
      </c>
      <c r="B26" s="268">
        <v>3.0</v>
      </c>
      <c r="C26" s="268" t="s">
        <v>287</v>
      </c>
      <c r="D26" s="352"/>
      <c r="E26" s="352"/>
      <c r="F26" s="352"/>
      <c r="G26" s="729">
        <v>1.0</v>
      </c>
      <c r="H26" s="618" t="s">
        <v>7404</v>
      </c>
      <c r="I26" s="618" t="s">
        <v>7405</v>
      </c>
      <c r="J26" s="497" t="s">
        <v>361</v>
      </c>
      <c r="K26" s="497" t="s">
        <v>7406</v>
      </c>
      <c r="L26" s="498">
        <v>42050.0</v>
      </c>
      <c r="M26" s="497" t="s">
        <v>338</v>
      </c>
      <c r="N26" s="497"/>
      <c r="O26" s="498">
        <v>45883.0</v>
      </c>
      <c r="P26" s="497" t="s">
        <v>133</v>
      </c>
      <c r="Q26" s="352" t="s">
        <v>345</v>
      </c>
      <c r="R26" s="916" t="s">
        <v>7407</v>
      </c>
      <c r="S26" s="916"/>
      <c r="T26" s="917" t="s">
        <v>22</v>
      </c>
      <c r="U26" s="352" t="s">
        <v>15</v>
      </c>
      <c r="V26" s="916"/>
      <c r="W26" s="916"/>
      <c r="X26" s="916"/>
      <c r="Y26" s="204"/>
      <c r="Z26" s="204"/>
      <c r="AA26" s="204"/>
      <c r="AB26" s="204"/>
      <c r="AC26" s="204"/>
      <c r="AD26" s="183"/>
      <c r="AE26" s="352"/>
      <c r="AF26" s="352"/>
      <c r="AG26" s="918"/>
      <c r="AH26" s="918"/>
      <c r="AI26" s="918"/>
      <c r="AJ26" s="918"/>
      <c r="AK26" s="918"/>
      <c r="AL26" s="918"/>
      <c r="AM26" s="918"/>
      <c r="AN26" s="918"/>
      <c r="AO26" s="918"/>
      <c r="AP26" s="918"/>
      <c r="AQ26" s="918"/>
      <c r="AR26" s="918"/>
      <c r="AS26" s="918"/>
      <c r="AT26" s="918"/>
      <c r="AU26" s="918"/>
      <c r="AV26" s="918"/>
      <c r="AW26" s="918"/>
      <c r="AX26" s="918"/>
      <c r="AY26" s="918"/>
      <c r="AZ26" s="918"/>
    </row>
    <row r="27" ht="14.25" customHeight="1">
      <c r="A27" s="904" t="s">
        <v>7408</v>
      </c>
      <c r="B27" s="25"/>
      <c r="C27" s="25"/>
      <c r="D27" s="25"/>
      <c r="E27" s="25"/>
      <c r="F27" s="25"/>
      <c r="G27" s="25"/>
      <c r="H27" s="25"/>
      <c r="I27" s="25"/>
      <c r="J27" s="25"/>
      <c r="K27" s="25"/>
      <c r="L27" s="26"/>
      <c r="M27" s="906"/>
      <c r="N27" s="906"/>
      <c r="O27" s="907"/>
      <c r="P27" s="906"/>
      <c r="Q27" s="906"/>
      <c r="R27" s="906"/>
      <c r="S27" s="906"/>
      <c r="T27" s="906"/>
      <c r="U27" s="906"/>
      <c r="V27" s="906"/>
      <c r="W27" s="906"/>
      <c r="X27" s="906"/>
      <c r="Y27" s="906"/>
      <c r="Z27" s="906"/>
      <c r="AA27" s="906"/>
      <c r="AB27" s="906"/>
      <c r="AC27" s="906"/>
      <c r="AD27" s="906"/>
      <c r="AE27" s="906"/>
      <c r="AF27" s="906"/>
      <c r="AG27" s="908"/>
      <c r="AH27" s="908"/>
      <c r="AI27" s="908"/>
      <c r="AJ27" s="908"/>
      <c r="AK27" s="908"/>
      <c r="AL27" s="908"/>
      <c r="AM27" s="908"/>
      <c r="AN27" s="908"/>
      <c r="AO27" s="908"/>
      <c r="AP27" s="908"/>
      <c r="AQ27" s="908"/>
      <c r="AR27" s="908"/>
      <c r="AS27" s="908"/>
      <c r="AT27" s="908"/>
      <c r="AU27" s="908"/>
      <c r="AV27" s="908"/>
      <c r="AW27" s="908"/>
      <c r="AX27" s="908"/>
      <c r="AY27" s="909"/>
      <c r="AZ27" s="909"/>
    </row>
    <row r="28" ht="22.5" customHeight="1">
      <c r="A28" s="268">
        <v>1.0</v>
      </c>
      <c r="B28" s="268">
        <v>1.0</v>
      </c>
      <c r="C28" s="268" t="s">
        <v>289</v>
      </c>
      <c r="D28" s="268"/>
      <c r="E28" s="268"/>
      <c r="F28" s="268"/>
      <c r="G28" s="723">
        <v>1.0</v>
      </c>
      <c r="H28" s="267" t="s">
        <v>7409</v>
      </c>
      <c r="I28" s="267" t="s">
        <v>7410</v>
      </c>
      <c r="J28" s="268" t="s">
        <v>1992</v>
      </c>
      <c r="K28" s="268" t="s">
        <v>7411</v>
      </c>
      <c r="L28" s="269">
        <v>42146.0</v>
      </c>
      <c r="M28" s="268" t="s">
        <v>338</v>
      </c>
      <c r="N28" s="268" t="s">
        <v>152</v>
      </c>
      <c r="O28" s="269">
        <v>44426.0</v>
      </c>
      <c r="P28" s="268" t="s">
        <v>42</v>
      </c>
      <c r="Q28" s="268" t="s">
        <v>273</v>
      </c>
      <c r="R28" s="268" t="s">
        <v>7412</v>
      </c>
      <c r="S28" s="268"/>
      <c r="T28" s="268" t="s">
        <v>11</v>
      </c>
      <c r="U28" s="268" t="s">
        <v>21</v>
      </c>
      <c r="V28" s="268"/>
      <c r="W28" s="268" t="s">
        <v>6795</v>
      </c>
      <c r="X28" s="268"/>
      <c r="Y28" s="173" t="s">
        <v>7413</v>
      </c>
      <c r="Z28" s="173" t="s">
        <v>7414</v>
      </c>
      <c r="AA28" s="173" t="s">
        <v>7415</v>
      </c>
      <c r="AB28" s="173" t="s">
        <v>7416</v>
      </c>
      <c r="AC28" s="173"/>
      <c r="AD28" s="173"/>
      <c r="AE28" s="268"/>
      <c r="AF28" s="769"/>
      <c r="AG28" s="549"/>
      <c r="AH28" s="549"/>
      <c r="AI28" s="549"/>
      <c r="AJ28" s="549"/>
      <c r="AK28" s="549"/>
      <c r="AL28" s="549"/>
      <c r="AM28" s="549"/>
      <c r="AN28" s="549"/>
      <c r="AO28" s="549"/>
      <c r="AP28" s="549"/>
      <c r="AQ28" s="549"/>
      <c r="AR28" s="549"/>
      <c r="AS28" s="549"/>
      <c r="AT28" s="549"/>
      <c r="AU28" s="549"/>
      <c r="AV28" s="549"/>
      <c r="AW28" s="549"/>
      <c r="AX28" s="549"/>
      <c r="AY28" s="549"/>
      <c r="AZ28" s="549"/>
    </row>
    <row r="29" ht="22.5" customHeight="1">
      <c r="A29" s="268">
        <v>2.0</v>
      </c>
      <c r="B29" s="268">
        <v>1.0</v>
      </c>
      <c r="C29" s="268" t="s">
        <v>289</v>
      </c>
      <c r="D29" s="268"/>
      <c r="E29" s="268"/>
      <c r="F29" s="268"/>
      <c r="G29" s="723">
        <v>1.0</v>
      </c>
      <c r="H29" s="267" t="s">
        <v>7417</v>
      </c>
      <c r="I29" s="267" t="s">
        <v>7418</v>
      </c>
      <c r="J29" s="268" t="s">
        <v>336</v>
      </c>
      <c r="K29" s="268" t="s">
        <v>7419</v>
      </c>
      <c r="L29" s="269">
        <v>42104.0</v>
      </c>
      <c r="M29" s="268" t="s">
        <v>350</v>
      </c>
      <c r="N29" s="268" t="s">
        <v>154</v>
      </c>
      <c r="O29" s="269">
        <v>43334.0</v>
      </c>
      <c r="P29" s="268" t="s">
        <v>133</v>
      </c>
      <c r="Q29" s="268" t="s">
        <v>273</v>
      </c>
      <c r="R29" s="268"/>
      <c r="S29" s="268"/>
      <c r="T29" s="268" t="s">
        <v>11</v>
      </c>
      <c r="U29" s="268" t="s">
        <v>21</v>
      </c>
      <c r="V29" s="268"/>
      <c r="W29" s="268" t="s">
        <v>5827</v>
      </c>
      <c r="X29" s="268"/>
      <c r="Y29" s="173" t="s">
        <v>7420</v>
      </c>
      <c r="Z29" s="173" t="s">
        <v>7421</v>
      </c>
      <c r="AA29" s="173" t="s">
        <v>7422</v>
      </c>
      <c r="AB29" s="173" t="s">
        <v>7423</v>
      </c>
      <c r="AC29" s="173" t="s">
        <v>7424</v>
      </c>
      <c r="AD29" s="173" t="s">
        <v>7425</v>
      </c>
      <c r="AE29" s="268"/>
      <c r="AF29" s="769"/>
      <c r="AG29" s="549"/>
      <c r="AH29" s="549"/>
      <c r="AI29" s="549"/>
      <c r="AJ29" s="549"/>
      <c r="AK29" s="549"/>
      <c r="AL29" s="549"/>
      <c r="AM29" s="549"/>
      <c r="AN29" s="549"/>
      <c r="AO29" s="549"/>
      <c r="AP29" s="549"/>
      <c r="AQ29" s="549"/>
      <c r="AR29" s="549"/>
      <c r="AS29" s="549"/>
      <c r="AT29" s="549"/>
      <c r="AU29" s="549"/>
      <c r="AV29" s="549"/>
      <c r="AW29" s="549"/>
      <c r="AX29" s="549"/>
      <c r="AY29" s="549"/>
      <c r="AZ29" s="549"/>
    </row>
    <row r="30" ht="22.5" customHeight="1">
      <c r="A30" s="268">
        <v>3.0</v>
      </c>
      <c r="B30" s="268">
        <v>1.0</v>
      </c>
      <c r="C30" s="268" t="s">
        <v>289</v>
      </c>
      <c r="D30" s="268"/>
      <c r="E30" s="268"/>
      <c r="F30" s="268"/>
      <c r="G30" s="723">
        <v>1.0</v>
      </c>
      <c r="H30" s="267" t="s">
        <v>7426</v>
      </c>
      <c r="I30" s="267" t="s">
        <v>7427</v>
      </c>
      <c r="J30" s="268" t="s">
        <v>1606</v>
      </c>
      <c r="K30" s="268" t="s">
        <v>7428</v>
      </c>
      <c r="L30" s="269">
        <v>41989.0</v>
      </c>
      <c r="M30" s="268" t="s">
        <v>338</v>
      </c>
      <c r="N30" s="268" t="s">
        <v>153</v>
      </c>
      <c r="O30" s="269">
        <v>44790.0</v>
      </c>
      <c r="P30" s="268" t="s">
        <v>133</v>
      </c>
      <c r="Q30" s="268" t="s">
        <v>273</v>
      </c>
      <c r="R30" s="268" t="s">
        <v>7429</v>
      </c>
      <c r="S30" s="268"/>
      <c r="T30" s="268" t="s">
        <v>11</v>
      </c>
      <c r="U30" s="268" t="s">
        <v>15</v>
      </c>
      <c r="V30" s="468"/>
      <c r="W30" s="268"/>
      <c r="X30" s="268"/>
      <c r="Y30" s="173" t="s">
        <v>7430</v>
      </c>
      <c r="Z30" s="173" t="s">
        <v>7431</v>
      </c>
      <c r="AA30" s="173" t="s">
        <v>7432</v>
      </c>
      <c r="AB30" s="173"/>
      <c r="AC30" s="173"/>
      <c r="AD30" s="173"/>
      <c r="AE30" s="268"/>
      <c r="AF30" s="769"/>
      <c r="AG30" s="549"/>
      <c r="AH30" s="549"/>
      <c r="AI30" s="549"/>
      <c r="AJ30" s="549"/>
      <c r="AK30" s="549"/>
      <c r="AL30" s="549"/>
      <c r="AM30" s="549"/>
      <c r="AN30" s="549"/>
      <c r="AO30" s="549"/>
      <c r="AP30" s="549"/>
      <c r="AQ30" s="549"/>
      <c r="AR30" s="549"/>
      <c r="AS30" s="549"/>
      <c r="AT30" s="549"/>
      <c r="AU30" s="549"/>
      <c r="AV30" s="549"/>
      <c r="AW30" s="549"/>
      <c r="AX30" s="549"/>
      <c r="AY30" s="549"/>
      <c r="AZ30" s="549"/>
    </row>
    <row r="31" ht="22.5" customHeight="1">
      <c r="A31" s="268">
        <v>4.0</v>
      </c>
      <c r="B31" s="268">
        <v>1.0</v>
      </c>
      <c r="C31" s="268" t="s">
        <v>289</v>
      </c>
      <c r="D31" s="268"/>
      <c r="E31" s="268"/>
      <c r="F31" s="268"/>
      <c r="G31" s="723">
        <v>1.0</v>
      </c>
      <c r="H31" s="267" t="s">
        <v>7433</v>
      </c>
      <c r="I31" s="267" t="s">
        <v>7434</v>
      </c>
      <c r="J31" s="268" t="s">
        <v>336</v>
      </c>
      <c r="K31" s="268" t="s">
        <v>7435</v>
      </c>
      <c r="L31" s="269">
        <v>42151.0</v>
      </c>
      <c r="M31" s="268" t="s">
        <v>350</v>
      </c>
      <c r="N31" s="268" t="s">
        <v>153</v>
      </c>
      <c r="O31" s="269">
        <v>42970.0</v>
      </c>
      <c r="P31" s="268" t="s">
        <v>133</v>
      </c>
      <c r="Q31" s="268" t="s">
        <v>273</v>
      </c>
      <c r="R31" s="268"/>
      <c r="S31" s="268"/>
      <c r="T31" s="268" t="s">
        <v>11</v>
      </c>
      <c r="U31" s="268" t="s">
        <v>15</v>
      </c>
      <c r="V31" s="468"/>
      <c r="W31" s="268" t="s">
        <v>6835</v>
      </c>
      <c r="X31" s="268" t="s">
        <v>7436</v>
      </c>
      <c r="Y31" s="173" t="s">
        <v>7437</v>
      </c>
      <c r="Z31" s="173" t="s">
        <v>7438</v>
      </c>
      <c r="AA31" s="173" t="s">
        <v>7439</v>
      </c>
      <c r="AB31" s="173" t="s">
        <v>7440</v>
      </c>
      <c r="AC31" s="173" t="s">
        <v>7441</v>
      </c>
      <c r="AD31" s="173" t="s">
        <v>7442</v>
      </c>
      <c r="AE31" s="268" t="s">
        <v>7443</v>
      </c>
      <c r="AF31" s="769"/>
      <c r="AG31" s="549"/>
      <c r="AH31" s="549"/>
      <c r="AI31" s="549"/>
      <c r="AJ31" s="549"/>
      <c r="AK31" s="549"/>
      <c r="AL31" s="549"/>
      <c r="AM31" s="549"/>
      <c r="AN31" s="549"/>
      <c r="AO31" s="549"/>
      <c r="AP31" s="549"/>
      <c r="AQ31" s="549"/>
      <c r="AR31" s="549"/>
      <c r="AS31" s="549"/>
      <c r="AT31" s="549"/>
      <c r="AU31" s="549"/>
      <c r="AV31" s="549"/>
      <c r="AW31" s="549"/>
      <c r="AX31" s="549"/>
      <c r="AY31" s="549"/>
      <c r="AZ31" s="549"/>
    </row>
    <row r="32" ht="22.5" customHeight="1">
      <c r="A32" s="268">
        <v>5.0</v>
      </c>
      <c r="B32" s="268">
        <v>1.0</v>
      </c>
      <c r="C32" s="268" t="s">
        <v>289</v>
      </c>
      <c r="D32" s="268"/>
      <c r="E32" s="268"/>
      <c r="F32" s="268" t="s">
        <v>334</v>
      </c>
      <c r="G32" s="723">
        <v>1.0</v>
      </c>
      <c r="H32" s="267" t="s">
        <v>7444</v>
      </c>
      <c r="I32" s="267" t="s">
        <v>7445</v>
      </c>
      <c r="J32" s="268" t="s">
        <v>7446</v>
      </c>
      <c r="K32" s="268" t="s">
        <v>7447</v>
      </c>
      <c r="L32" s="269">
        <v>42235.0</v>
      </c>
      <c r="M32" s="268" t="s">
        <v>338</v>
      </c>
      <c r="N32" s="268" t="s">
        <v>151</v>
      </c>
      <c r="O32" s="269">
        <v>43334.0</v>
      </c>
      <c r="P32" s="268" t="s">
        <v>56</v>
      </c>
      <c r="Q32" s="268" t="s">
        <v>273</v>
      </c>
      <c r="R32" s="268" t="s">
        <v>7448</v>
      </c>
      <c r="S32" s="268"/>
      <c r="T32" s="268" t="s">
        <v>11</v>
      </c>
      <c r="U32" s="919" t="s">
        <v>21</v>
      </c>
      <c r="V32" s="268"/>
      <c r="W32" s="268" t="s">
        <v>5802</v>
      </c>
      <c r="X32" s="268" t="s">
        <v>7436</v>
      </c>
      <c r="Y32" s="173" t="s">
        <v>7449</v>
      </c>
      <c r="Z32" s="173" t="s">
        <v>7450</v>
      </c>
      <c r="AA32" s="173" t="s">
        <v>7451</v>
      </c>
      <c r="AB32" s="173" t="s">
        <v>7452</v>
      </c>
      <c r="AC32" s="173" t="s">
        <v>7453</v>
      </c>
      <c r="AD32" s="173" t="s">
        <v>7454</v>
      </c>
      <c r="AE32" s="268" t="s">
        <v>7455</v>
      </c>
      <c r="AF32" s="769" t="s">
        <v>7456</v>
      </c>
      <c r="AG32" s="549"/>
      <c r="AH32" s="549"/>
      <c r="AI32" s="549"/>
      <c r="AJ32" s="549"/>
      <c r="AK32" s="549"/>
      <c r="AL32" s="549"/>
      <c r="AM32" s="549"/>
      <c r="AN32" s="549"/>
      <c r="AO32" s="549"/>
      <c r="AP32" s="549"/>
      <c r="AQ32" s="549"/>
      <c r="AR32" s="549"/>
      <c r="AS32" s="549"/>
      <c r="AT32" s="549"/>
      <c r="AU32" s="549"/>
      <c r="AV32" s="549"/>
      <c r="AW32" s="549"/>
      <c r="AX32" s="549"/>
      <c r="AY32" s="549"/>
      <c r="AZ32" s="549"/>
    </row>
    <row r="33" ht="22.5" customHeight="1">
      <c r="A33" s="268">
        <v>6.0</v>
      </c>
      <c r="B33" s="268">
        <v>1.0</v>
      </c>
      <c r="C33" s="268" t="s">
        <v>289</v>
      </c>
      <c r="D33" s="268"/>
      <c r="E33" s="268"/>
      <c r="F33" s="268"/>
      <c r="G33" s="723">
        <v>1.0</v>
      </c>
      <c r="H33" s="267" t="s">
        <v>7457</v>
      </c>
      <c r="I33" s="267" t="s">
        <v>7458</v>
      </c>
      <c r="J33" s="268" t="s">
        <v>463</v>
      </c>
      <c r="K33" s="268" t="s">
        <v>7459</v>
      </c>
      <c r="L33" s="269">
        <v>42073.0</v>
      </c>
      <c r="M33" s="268" t="s">
        <v>350</v>
      </c>
      <c r="N33" s="268" t="s">
        <v>153</v>
      </c>
      <c r="O33" s="269">
        <v>43334.0</v>
      </c>
      <c r="P33" s="268" t="s">
        <v>133</v>
      </c>
      <c r="Q33" s="268" t="s">
        <v>273</v>
      </c>
      <c r="R33" s="268"/>
      <c r="S33" s="268"/>
      <c r="T33" s="268" t="s">
        <v>11</v>
      </c>
      <c r="U33" s="268" t="s">
        <v>21</v>
      </c>
      <c r="V33" s="468"/>
      <c r="W33" s="268" t="s">
        <v>7460</v>
      </c>
      <c r="X33" s="268" t="s">
        <v>7284</v>
      </c>
      <c r="Y33" s="390" t="s">
        <v>7461</v>
      </c>
      <c r="Z33" s="390" t="s">
        <v>7462</v>
      </c>
      <c r="AA33" s="390" t="s">
        <v>7463</v>
      </c>
      <c r="AB33" s="390" t="s">
        <v>7464</v>
      </c>
      <c r="AC33" s="390" t="s">
        <v>7465</v>
      </c>
      <c r="AD33" s="173" t="s">
        <v>7466</v>
      </c>
      <c r="AE33" s="268" t="s">
        <v>7467</v>
      </c>
      <c r="AF33" s="769"/>
      <c r="AG33" s="549"/>
      <c r="AH33" s="549"/>
      <c r="AI33" s="549"/>
      <c r="AJ33" s="549"/>
      <c r="AK33" s="549"/>
      <c r="AL33" s="549"/>
      <c r="AM33" s="549"/>
      <c r="AN33" s="549"/>
      <c r="AO33" s="549"/>
      <c r="AP33" s="549"/>
      <c r="AQ33" s="549"/>
      <c r="AR33" s="549"/>
      <c r="AS33" s="549"/>
      <c r="AT33" s="549"/>
      <c r="AU33" s="549"/>
      <c r="AV33" s="549"/>
      <c r="AW33" s="549"/>
      <c r="AX33" s="549"/>
      <c r="AY33" s="549"/>
      <c r="AZ33" s="549"/>
    </row>
    <row r="34" ht="22.5" customHeight="1">
      <c r="A34" s="268">
        <v>7.0</v>
      </c>
      <c r="B34" s="268">
        <v>1.0</v>
      </c>
      <c r="C34" s="268" t="s">
        <v>289</v>
      </c>
      <c r="D34" s="268"/>
      <c r="E34" s="268"/>
      <c r="F34" s="268"/>
      <c r="G34" s="723">
        <v>1.0</v>
      </c>
      <c r="H34" s="267" t="s">
        <v>7468</v>
      </c>
      <c r="I34" s="267" t="s">
        <v>7469</v>
      </c>
      <c r="J34" s="268" t="s">
        <v>390</v>
      </c>
      <c r="K34" s="268" t="s">
        <v>7470</v>
      </c>
      <c r="L34" s="269">
        <v>42088.0</v>
      </c>
      <c r="M34" s="268" t="s">
        <v>350</v>
      </c>
      <c r="N34" s="268" t="s">
        <v>151</v>
      </c>
      <c r="O34" s="269">
        <v>45155.0</v>
      </c>
      <c r="P34" s="268" t="s">
        <v>42</v>
      </c>
      <c r="Q34" s="268" t="s">
        <v>273</v>
      </c>
      <c r="R34" s="268"/>
      <c r="S34" s="268"/>
      <c r="T34" s="268" t="s">
        <v>11</v>
      </c>
      <c r="U34" s="268" t="s">
        <v>21</v>
      </c>
      <c r="V34" s="268"/>
      <c r="W34" s="268"/>
      <c r="X34" s="268" t="s">
        <v>7471</v>
      </c>
      <c r="Y34" s="173" t="s">
        <v>7472</v>
      </c>
      <c r="Z34" s="173" t="s">
        <v>7473</v>
      </c>
      <c r="AA34" s="173"/>
      <c r="AB34" s="173"/>
      <c r="AC34" s="173"/>
      <c r="AD34" s="173"/>
      <c r="AE34" s="268"/>
      <c r="AF34" s="769"/>
      <c r="AG34" s="549"/>
      <c r="AH34" s="549"/>
      <c r="AI34" s="549"/>
      <c r="AJ34" s="549"/>
      <c r="AK34" s="549"/>
      <c r="AL34" s="549"/>
      <c r="AM34" s="549"/>
      <c r="AN34" s="549"/>
      <c r="AO34" s="549"/>
      <c r="AP34" s="549"/>
      <c r="AQ34" s="549"/>
      <c r="AR34" s="549"/>
      <c r="AS34" s="549"/>
      <c r="AT34" s="549"/>
      <c r="AU34" s="549"/>
      <c r="AV34" s="549"/>
      <c r="AW34" s="549"/>
      <c r="AX34" s="549"/>
      <c r="AY34" s="549"/>
      <c r="AZ34" s="549"/>
    </row>
    <row r="35" ht="22.5" customHeight="1">
      <c r="A35" s="268">
        <v>8.0</v>
      </c>
      <c r="B35" s="268">
        <v>1.0</v>
      </c>
      <c r="C35" s="268" t="s">
        <v>289</v>
      </c>
      <c r="D35" s="268"/>
      <c r="E35" s="268"/>
      <c r="F35" s="268"/>
      <c r="G35" s="723">
        <v>1.0</v>
      </c>
      <c r="H35" s="267" t="s">
        <v>7474</v>
      </c>
      <c r="I35" s="267" t="s">
        <v>7475</v>
      </c>
      <c r="J35" s="268" t="s">
        <v>855</v>
      </c>
      <c r="K35" s="268" t="s">
        <v>7476</v>
      </c>
      <c r="L35" s="269">
        <v>42010.0</v>
      </c>
      <c r="M35" s="268" t="s">
        <v>350</v>
      </c>
      <c r="N35" s="268" t="s">
        <v>152</v>
      </c>
      <c r="O35" s="269">
        <v>44790.0</v>
      </c>
      <c r="P35" s="268" t="s">
        <v>115</v>
      </c>
      <c r="Q35" s="268" t="s">
        <v>273</v>
      </c>
      <c r="R35" s="268" t="s">
        <v>7477</v>
      </c>
      <c r="S35" s="268"/>
      <c r="T35" s="268" t="s">
        <v>11</v>
      </c>
      <c r="U35" s="268" t="s">
        <v>15</v>
      </c>
      <c r="V35" s="268"/>
      <c r="W35" s="268"/>
      <c r="X35" s="268" t="s">
        <v>7478</v>
      </c>
      <c r="Y35" s="390" t="s">
        <v>7479</v>
      </c>
      <c r="Z35" s="390" t="s">
        <v>7480</v>
      </c>
      <c r="AA35" s="390" t="s">
        <v>7481</v>
      </c>
      <c r="AB35" s="390"/>
      <c r="AC35" s="173"/>
      <c r="AD35" s="173"/>
      <c r="AE35" s="268"/>
      <c r="AF35" s="769"/>
      <c r="AG35" s="549"/>
      <c r="AH35" s="549"/>
      <c r="AI35" s="549"/>
      <c r="AJ35" s="549"/>
      <c r="AK35" s="549"/>
      <c r="AL35" s="549"/>
      <c r="AM35" s="549"/>
      <c r="AN35" s="549"/>
      <c r="AO35" s="549"/>
      <c r="AP35" s="549"/>
      <c r="AQ35" s="549"/>
      <c r="AR35" s="549"/>
      <c r="AS35" s="549"/>
      <c r="AT35" s="549"/>
      <c r="AU35" s="549"/>
      <c r="AV35" s="549"/>
      <c r="AW35" s="549"/>
      <c r="AX35" s="549"/>
      <c r="AY35" s="549"/>
      <c r="AZ35" s="549"/>
    </row>
    <row r="36" ht="22.5" customHeight="1">
      <c r="A36" s="268">
        <v>9.0</v>
      </c>
      <c r="B36" s="268">
        <v>1.0</v>
      </c>
      <c r="C36" s="268" t="s">
        <v>289</v>
      </c>
      <c r="D36" s="268" t="s">
        <v>334</v>
      </c>
      <c r="E36" s="268"/>
      <c r="F36" s="268"/>
      <c r="G36" s="723">
        <v>1.0</v>
      </c>
      <c r="H36" s="267" t="s">
        <v>7482</v>
      </c>
      <c r="I36" s="267" t="s">
        <v>7483</v>
      </c>
      <c r="J36" s="268" t="s">
        <v>475</v>
      </c>
      <c r="K36" s="268" t="s">
        <v>7484</v>
      </c>
      <c r="L36" s="269">
        <v>42168.0</v>
      </c>
      <c r="M36" s="268" t="s">
        <v>338</v>
      </c>
      <c r="N36" s="268" t="s">
        <v>151</v>
      </c>
      <c r="O36" s="269">
        <v>45519.0</v>
      </c>
      <c r="P36" s="268" t="s">
        <v>9</v>
      </c>
      <c r="Q36" s="268" t="s">
        <v>273</v>
      </c>
      <c r="R36" s="268"/>
      <c r="S36" s="268"/>
      <c r="T36" s="466" t="s">
        <v>26</v>
      </c>
      <c r="U36" s="268" t="s">
        <v>15</v>
      </c>
      <c r="V36" s="268"/>
      <c r="W36" s="268"/>
      <c r="X36" s="268"/>
      <c r="Y36" s="173" t="s">
        <v>7485</v>
      </c>
      <c r="Z36" s="173"/>
      <c r="AA36" s="173"/>
      <c r="AB36" s="173"/>
      <c r="AC36" s="173"/>
      <c r="AD36" s="757"/>
      <c r="AE36" s="748"/>
      <c r="AF36" s="748"/>
      <c r="AG36" s="549"/>
      <c r="AH36" s="549"/>
      <c r="AI36" s="549"/>
      <c r="AJ36" s="549"/>
      <c r="AK36" s="549"/>
      <c r="AL36" s="549"/>
      <c r="AM36" s="549"/>
      <c r="AN36" s="549"/>
      <c r="AO36" s="549"/>
      <c r="AP36" s="549"/>
      <c r="AQ36" s="549"/>
      <c r="AR36" s="549"/>
      <c r="AS36" s="549"/>
      <c r="AT36" s="549"/>
      <c r="AU36" s="549"/>
      <c r="AV36" s="549"/>
      <c r="AW36" s="549"/>
      <c r="AX36" s="549"/>
      <c r="AY36" s="549"/>
      <c r="AZ36" s="549"/>
    </row>
    <row r="37" ht="22.5" customHeight="1">
      <c r="A37" s="268">
        <v>10.0</v>
      </c>
      <c r="B37" s="268">
        <v>1.0</v>
      </c>
      <c r="C37" s="268" t="s">
        <v>289</v>
      </c>
      <c r="D37" s="268"/>
      <c r="E37" s="268"/>
      <c r="F37" s="268"/>
      <c r="G37" s="723">
        <v>1.0</v>
      </c>
      <c r="H37" s="267" t="s">
        <v>7486</v>
      </c>
      <c r="I37" s="267" t="s">
        <v>7487</v>
      </c>
      <c r="J37" s="268" t="s">
        <v>4680</v>
      </c>
      <c r="K37" s="268" t="s">
        <v>7488</v>
      </c>
      <c r="L37" s="269">
        <v>42229.0</v>
      </c>
      <c r="M37" s="268" t="s">
        <v>350</v>
      </c>
      <c r="N37" s="268" t="s">
        <v>152</v>
      </c>
      <c r="O37" s="269">
        <v>45519.0</v>
      </c>
      <c r="P37" s="268" t="s">
        <v>25</v>
      </c>
      <c r="Q37" s="748" t="s">
        <v>273</v>
      </c>
      <c r="R37" s="748" t="s">
        <v>7489</v>
      </c>
      <c r="S37" s="748"/>
      <c r="T37" s="748" t="s">
        <v>11</v>
      </c>
      <c r="U37" s="748" t="s">
        <v>10</v>
      </c>
      <c r="V37" s="748"/>
      <c r="W37" s="748"/>
      <c r="X37" s="748"/>
      <c r="Y37" s="768" t="s">
        <v>7490</v>
      </c>
      <c r="Z37" s="768"/>
      <c r="AA37" s="768"/>
      <c r="AB37" s="768"/>
      <c r="AC37" s="768"/>
      <c r="AD37" s="757"/>
      <c r="AE37" s="748"/>
      <c r="AF37" s="748"/>
      <c r="AG37" s="549"/>
      <c r="AH37" s="549"/>
      <c r="AI37" s="549"/>
      <c r="AJ37" s="549"/>
      <c r="AK37" s="549"/>
      <c r="AL37" s="549"/>
      <c r="AM37" s="549"/>
      <c r="AN37" s="549"/>
      <c r="AO37" s="549"/>
      <c r="AP37" s="549"/>
      <c r="AQ37" s="549"/>
      <c r="AR37" s="549"/>
      <c r="AS37" s="549"/>
      <c r="AT37" s="549"/>
      <c r="AU37" s="549"/>
      <c r="AV37" s="549"/>
      <c r="AW37" s="549"/>
      <c r="AX37" s="549"/>
      <c r="AY37" s="549"/>
      <c r="AZ37" s="549"/>
    </row>
    <row r="38" ht="22.5" customHeight="1">
      <c r="A38" s="268">
        <v>11.0</v>
      </c>
      <c r="B38" s="268">
        <v>1.0</v>
      </c>
      <c r="C38" s="268" t="s">
        <v>289</v>
      </c>
      <c r="D38" s="268"/>
      <c r="E38" s="268"/>
      <c r="F38" s="268"/>
      <c r="G38" s="723">
        <v>1.0</v>
      </c>
      <c r="H38" s="267" t="s">
        <v>7491</v>
      </c>
      <c r="I38" s="267" t="s">
        <v>7492</v>
      </c>
      <c r="J38" s="268" t="s">
        <v>7493</v>
      </c>
      <c r="K38" s="268" t="s">
        <v>7494</v>
      </c>
      <c r="L38" s="269">
        <v>42163.0</v>
      </c>
      <c r="M38" s="268" t="s">
        <v>338</v>
      </c>
      <c r="N38" s="268" t="s">
        <v>153</v>
      </c>
      <c r="O38" s="269">
        <v>45155.0</v>
      </c>
      <c r="P38" s="268" t="s">
        <v>37</v>
      </c>
      <c r="Q38" s="268" t="s">
        <v>279</v>
      </c>
      <c r="R38" s="268" t="s">
        <v>7495</v>
      </c>
      <c r="S38" s="268" t="s">
        <v>6576</v>
      </c>
      <c r="T38" s="748" t="s">
        <v>11</v>
      </c>
      <c r="U38" s="268" t="s">
        <v>21</v>
      </c>
      <c r="V38" s="268"/>
      <c r="W38" s="268"/>
      <c r="X38" s="268"/>
      <c r="Y38" s="173" t="s">
        <v>7496</v>
      </c>
      <c r="Z38" s="173" t="s">
        <v>7497</v>
      </c>
      <c r="AA38" s="173"/>
      <c r="AB38" s="173"/>
      <c r="AC38" s="173"/>
      <c r="AD38" s="173"/>
      <c r="AE38" s="268"/>
      <c r="AF38" s="769"/>
      <c r="AG38" s="549"/>
      <c r="AH38" s="549"/>
      <c r="AI38" s="549"/>
      <c r="AJ38" s="549"/>
      <c r="AK38" s="549"/>
      <c r="AL38" s="549"/>
      <c r="AM38" s="549"/>
      <c r="AN38" s="549"/>
      <c r="AO38" s="549"/>
      <c r="AP38" s="549"/>
      <c r="AQ38" s="549"/>
      <c r="AR38" s="549"/>
      <c r="AS38" s="549"/>
      <c r="AT38" s="549"/>
      <c r="AU38" s="549"/>
      <c r="AV38" s="549"/>
      <c r="AW38" s="549"/>
      <c r="AX38" s="549"/>
      <c r="AY38" s="549"/>
      <c r="AZ38" s="549"/>
    </row>
    <row r="39" ht="22.5" customHeight="1">
      <c r="A39" s="268">
        <v>12.0</v>
      </c>
      <c r="B39" s="268">
        <v>1.0</v>
      </c>
      <c r="C39" s="268" t="s">
        <v>289</v>
      </c>
      <c r="D39" s="268"/>
      <c r="E39" s="268"/>
      <c r="F39" s="268"/>
      <c r="G39" s="723">
        <v>1.0</v>
      </c>
      <c r="H39" s="267" t="s">
        <v>7498</v>
      </c>
      <c r="I39" s="267" t="s">
        <v>7499</v>
      </c>
      <c r="J39" s="268" t="s">
        <v>407</v>
      </c>
      <c r="K39" s="268" t="s">
        <v>7500</v>
      </c>
      <c r="L39" s="269">
        <v>42174.0</v>
      </c>
      <c r="M39" s="268" t="s">
        <v>350</v>
      </c>
      <c r="N39" s="268" t="s">
        <v>152</v>
      </c>
      <c r="O39" s="269">
        <v>44250.0</v>
      </c>
      <c r="P39" s="268" t="s">
        <v>115</v>
      </c>
      <c r="Q39" s="268" t="s">
        <v>279</v>
      </c>
      <c r="R39" s="268" t="s">
        <v>7501</v>
      </c>
      <c r="S39" s="268"/>
      <c r="T39" s="748" t="s">
        <v>11</v>
      </c>
      <c r="U39" s="268" t="s">
        <v>21</v>
      </c>
      <c r="V39" s="268"/>
      <c r="W39" s="268" t="s">
        <v>6835</v>
      </c>
      <c r="X39" s="268" t="s">
        <v>5990</v>
      </c>
      <c r="Y39" s="173" t="s">
        <v>7502</v>
      </c>
      <c r="Z39" s="173" t="s">
        <v>7503</v>
      </c>
      <c r="AA39" s="173" t="s">
        <v>7504</v>
      </c>
      <c r="AB39" s="173" t="s">
        <v>7505</v>
      </c>
      <c r="AC39" s="173" t="s">
        <v>7506</v>
      </c>
      <c r="AD39" s="173"/>
      <c r="AE39" s="268"/>
      <c r="AF39" s="769"/>
      <c r="AG39" s="549"/>
      <c r="AH39" s="549"/>
      <c r="AI39" s="549"/>
      <c r="AJ39" s="549"/>
      <c r="AK39" s="549"/>
      <c r="AL39" s="549"/>
      <c r="AM39" s="549"/>
      <c r="AN39" s="549"/>
      <c r="AO39" s="549"/>
      <c r="AP39" s="549"/>
      <c r="AQ39" s="549"/>
      <c r="AR39" s="549"/>
      <c r="AS39" s="549"/>
      <c r="AT39" s="549"/>
      <c r="AU39" s="549"/>
      <c r="AV39" s="549"/>
      <c r="AW39" s="549"/>
      <c r="AX39" s="549"/>
      <c r="AY39" s="549"/>
      <c r="AZ39" s="549"/>
    </row>
    <row r="40" ht="22.5" customHeight="1">
      <c r="A40" s="268">
        <v>13.0</v>
      </c>
      <c r="B40" s="268">
        <v>1.0</v>
      </c>
      <c r="C40" s="268" t="s">
        <v>289</v>
      </c>
      <c r="D40" s="268"/>
      <c r="E40" s="268"/>
      <c r="F40" s="268"/>
      <c r="G40" s="723">
        <v>1.0</v>
      </c>
      <c r="H40" s="267" t="s">
        <v>7507</v>
      </c>
      <c r="I40" s="267" t="s">
        <v>7508</v>
      </c>
      <c r="J40" s="268" t="s">
        <v>336</v>
      </c>
      <c r="K40" s="268" t="s">
        <v>7509</v>
      </c>
      <c r="L40" s="269">
        <v>41922.0</v>
      </c>
      <c r="M40" s="268" t="s">
        <v>338</v>
      </c>
      <c r="N40" s="268" t="s">
        <v>151</v>
      </c>
      <c r="O40" s="269">
        <v>44790.0</v>
      </c>
      <c r="P40" s="268" t="s">
        <v>102</v>
      </c>
      <c r="Q40" s="268" t="s">
        <v>279</v>
      </c>
      <c r="R40" s="268" t="s">
        <v>7510</v>
      </c>
      <c r="S40" s="268"/>
      <c r="T40" s="268" t="s">
        <v>11</v>
      </c>
      <c r="U40" s="268" t="s">
        <v>15</v>
      </c>
      <c r="V40" s="268"/>
      <c r="W40" s="268"/>
      <c r="X40" s="268"/>
      <c r="Y40" s="173" t="s">
        <v>7511</v>
      </c>
      <c r="Z40" s="173" t="s">
        <v>7512</v>
      </c>
      <c r="AA40" s="173" t="s">
        <v>7513</v>
      </c>
      <c r="AB40" s="173"/>
      <c r="AC40" s="173"/>
      <c r="AD40" s="173"/>
      <c r="AE40" s="268"/>
      <c r="AF40" s="769"/>
      <c r="AG40" s="549"/>
      <c r="AH40" s="549"/>
      <c r="AI40" s="549"/>
      <c r="AJ40" s="549"/>
      <c r="AK40" s="549"/>
      <c r="AL40" s="549"/>
      <c r="AM40" s="549"/>
      <c r="AN40" s="549"/>
      <c r="AO40" s="549"/>
      <c r="AP40" s="549"/>
      <c r="AQ40" s="549"/>
      <c r="AR40" s="549"/>
      <c r="AS40" s="549"/>
      <c r="AT40" s="549"/>
      <c r="AU40" s="549"/>
      <c r="AV40" s="549"/>
      <c r="AW40" s="549"/>
      <c r="AX40" s="549"/>
      <c r="AY40" s="549"/>
      <c r="AZ40" s="549"/>
    </row>
    <row r="41" ht="22.5" customHeight="1">
      <c r="A41" s="268">
        <v>14.0</v>
      </c>
      <c r="B41" s="268">
        <v>1.0</v>
      </c>
      <c r="C41" s="268" t="s">
        <v>289</v>
      </c>
      <c r="D41" s="268"/>
      <c r="E41" s="268"/>
      <c r="F41" s="268"/>
      <c r="G41" s="723">
        <v>1.0</v>
      </c>
      <c r="H41" s="267" t="s">
        <v>7514</v>
      </c>
      <c r="I41" s="267" t="s">
        <v>7515</v>
      </c>
      <c r="J41" s="268" t="s">
        <v>369</v>
      </c>
      <c r="K41" s="268" t="s">
        <v>7516</v>
      </c>
      <c r="L41" s="269">
        <v>42118.0</v>
      </c>
      <c r="M41" s="268" t="s">
        <v>338</v>
      </c>
      <c r="N41" s="268" t="s">
        <v>153</v>
      </c>
      <c r="O41" s="269">
        <v>44566.0</v>
      </c>
      <c r="P41" s="268" t="s">
        <v>133</v>
      </c>
      <c r="Q41" s="268" t="s">
        <v>279</v>
      </c>
      <c r="R41" s="268"/>
      <c r="S41" s="268"/>
      <c r="T41" s="466" t="s">
        <v>26</v>
      </c>
      <c r="U41" s="268" t="s">
        <v>15</v>
      </c>
      <c r="V41" s="268"/>
      <c r="W41" s="268" t="s">
        <v>5791</v>
      </c>
      <c r="X41" s="268" t="s">
        <v>7517</v>
      </c>
      <c r="Y41" s="173" t="s">
        <v>7518</v>
      </c>
      <c r="Z41" s="173" t="s">
        <v>7519</v>
      </c>
      <c r="AA41" s="173" t="s">
        <v>7520</v>
      </c>
      <c r="AB41" s="173" t="s">
        <v>7521</v>
      </c>
      <c r="AC41" s="173"/>
      <c r="AD41" s="173"/>
      <c r="AE41" s="268"/>
      <c r="AF41" s="769"/>
      <c r="AG41" s="549"/>
      <c r="AH41" s="549"/>
      <c r="AI41" s="549"/>
      <c r="AJ41" s="549"/>
      <c r="AK41" s="549"/>
      <c r="AL41" s="549"/>
      <c r="AM41" s="549"/>
      <c r="AN41" s="549"/>
      <c r="AO41" s="549"/>
      <c r="AP41" s="549"/>
      <c r="AQ41" s="549"/>
      <c r="AR41" s="549"/>
      <c r="AS41" s="549"/>
      <c r="AT41" s="549"/>
      <c r="AU41" s="549"/>
      <c r="AV41" s="549"/>
      <c r="AW41" s="549"/>
      <c r="AX41" s="549"/>
      <c r="AY41" s="549"/>
      <c r="AZ41" s="549"/>
    </row>
    <row r="42" ht="22.5" customHeight="1">
      <c r="A42" s="268">
        <v>15.0</v>
      </c>
      <c r="B42" s="268">
        <v>1.0</v>
      </c>
      <c r="C42" s="268" t="s">
        <v>289</v>
      </c>
      <c r="D42" s="268"/>
      <c r="E42" s="268"/>
      <c r="F42" s="268"/>
      <c r="G42" s="723">
        <v>1.0</v>
      </c>
      <c r="H42" s="267" t="s">
        <v>7522</v>
      </c>
      <c r="I42" s="616" t="s">
        <v>7523</v>
      </c>
      <c r="J42" s="268" t="s">
        <v>7524</v>
      </c>
      <c r="K42" s="268" t="s">
        <v>7525</v>
      </c>
      <c r="L42" s="469">
        <v>42181.0</v>
      </c>
      <c r="M42" s="268" t="s">
        <v>350</v>
      </c>
      <c r="N42" s="268" t="s">
        <v>153</v>
      </c>
      <c r="O42" s="269">
        <v>44790.0</v>
      </c>
      <c r="P42" s="468" t="s">
        <v>125</v>
      </c>
      <c r="Q42" s="268" t="s">
        <v>279</v>
      </c>
      <c r="R42" s="468"/>
      <c r="S42" s="468"/>
      <c r="T42" s="468" t="s">
        <v>11</v>
      </c>
      <c r="U42" s="268" t="s">
        <v>21</v>
      </c>
      <c r="V42" s="468"/>
      <c r="W42" s="468"/>
      <c r="X42" s="468"/>
      <c r="Y42" s="205" t="s">
        <v>7526</v>
      </c>
      <c r="Z42" s="205" t="s">
        <v>7527</v>
      </c>
      <c r="AA42" s="205" t="s">
        <v>7528</v>
      </c>
      <c r="AB42" s="205"/>
      <c r="AC42" s="205"/>
      <c r="AD42" s="205"/>
      <c r="AE42" s="468"/>
      <c r="AF42" s="784"/>
      <c r="AG42" s="549"/>
      <c r="AH42" s="549"/>
      <c r="AI42" s="549"/>
      <c r="AJ42" s="549"/>
      <c r="AK42" s="549"/>
      <c r="AL42" s="549"/>
      <c r="AM42" s="549"/>
      <c r="AN42" s="549"/>
      <c r="AO42" s="549"/>
      <c r="AP42" s="549"/>
      <c r="AQ42" s="549"/>
      <c r="AR42" s="549"/>
      <c r="AS42" s="549"/>
      <c r="AT42" s="549"/>
      <c r="AU42" s="549"/>
      <c r="AV42" s="549"/>
      <c r="AW42" s="549"/>
      <c r="AX42" s="549"/>
      <c r="AY42" s="549"/>
      <c r="AZ42" s="549"/>
    </row>
    <row r="43" ht="21.75" customHeight="1">
      <c r="A43" s="268">
        <v>16.0</v>
      </c>
      <c r="B43" s="268">
        <v>1.0</v>
      </c>
      <c r="C43" s="268" t="s">
        <v>289</v>
      </c>
      <c r="D43" s="268"/>
      <c r="E43" s="268"/>
      <c r="F43" s="268"/>
      <c r="G43" s="723">
        <v>1.0</v>
      </c>
      <c r="H43" s="267" t="s">
        <v>7529</v>
      </c>
      <c r="I43" s="267" t="s">
        <v>7530</v>
      </c>
      <c r="J43" s="268" t="s">
        <v>4937</v>
      </c>
      <c r="K43" s="268" t="s">
        <v>7531</v>
      </c>
      <c r="L43" s="269">
        <v>42018.0</v>
      </c>
      <c r="M43" s="268" t="s">
        <v>350</v>
      </c>
      <c r="N43" s="268" t="s">
        <v>152</v>
      </c>
      <c r="O43" s="269">
        <v>45155.0</v>
      </c>
      <c r="P43" s="268" t="s">
        <v>115</v>
      </c>
      <c r="Q43" s="268" t="s">
        <v>279</v>
      </c>
      <c r="R43" s="268"/>
      <c r="S43" s="268"/>
      <c r="T43" s="268" t="s">
        <v>11</v>
      </c>
      <c r="U43" s="268" t="s">
        <v>21</v>
      </c>
      <c r="V43" s="268"/>
      <c r="W43" s="268"/>
      <c r="X43" s="268"/>
      <c r="Y43" s="173" t="s">
        <v>7532</v>
      </c>
      <c r="Z43" s="173"/>
      <c r="AA43" s="173"/>
      <c r="AB43" s="173"/>
      <c r="AC43" s="173"/>
      <c r="AD43" s="173"/>
      <c r="AE43" s="268"/>
      <c r="AF43" s="769"/>
      <c r="AG43" s="549"/>
      <c r="AH43" s="549"/>
      <c r="AI43" s="549"/>
      <c r="AJ43" s="549"/>
      <c r="AK43" s="549"/>
      <c r="AL43" s="549"/>
      <c r="AM43" s="549"/>
      <c r="AN43" s="549"/>
      <c r="AO43" s="549"/>
      <c r="AP43" s="549"/>
      <c r="AQ43" s="549"/>
      <c r="AR43" s="549"/>
      <c r="AS43" s="549"/>
      <c r="AT43" s="549"/>
      <c r="AU43" s="549"/>
      <c r="AV43" s="549"/>
      <c r="AW43" s="549"/>
      <c r="AX43" s="549"/>
      <c r="AY43" s="549"/>
      <c r="AZ43" s="549"/>
    </row>
    <row r="44" ht="22.5" customHeight="1">
      <c r="A44" s="268">
        <v>17.0</v>
      </c>
      <c r="B44" s="268">
        <v>1.0</v>
      </c>
      <c r="C44" s="268" t="s">
        <v>289</v>
      </c>
      <c r="D44" s="268"/>
      <c r="E44" s="268"/>
      <c r="F44" s="268"/>
      <c r="G44" s="723">
        <v>1.0</v>
      </c>
      <c r="H44" s="267" t="s">
        <v>7533</v>
      </c>
      <c r="I44" s="267" t="s">
        <v>7534</v>
      </c>
      <c r="J44" s="468" t="s">
        <v>463</v>
      </c>
      <c r="K44" s="468" t="s">
        <v>7535</v>
      </c>
      <c r="L44" s="469">
        <v>42118.0</v>
      </c>
      <c r="M44" s="468" t="s">
        <v>338</v>
      </c>
      <c r="N44" s="468" t="s">
        <v>152</v>
      </c>
      <c r="O44" s="469">
        <v>42970.0</v>
      </c>
      <c r="P44" s="468" t="s">
        <v>133</v>
      </c>
      <c r="Q44" s="268" t="s">
        <v>279</v>
      </c>
      <c r="R44" s="268"/>
      <c r="S44" s="268"/>
      <c r="T44" s="468" t="s">
        <v>11</v>
      </c>
      <c r="U44" s="268" t="s">
        <v>15</v>
      </c>
      <c r="V44" s="173"/>
      <c r="W44" s="268" t="s">
        <v>5802</v>
      </c>
      <c r="X44" s="268" t="s">
        <v>7536</v>
      </c>
      <c r="Y44" s="173" t="s">
        <v>7537</v>
      </c>
      <c r="Z44" s="173" t="s">
        <v>7538</v>
      </c>
      <c r="AA44" s="205" t="s">
        <v>7539</v>
      </c>
      <c r="AB44" s="205" t="s">
        <v>7540</v>
      </c>
      <c r="AC44" s="205" t="s">
        <v>7541</v>
      </c>
      <c r="AD44" s="205" t="s">
        <v>7542</v>
      </c>
      <c r="AE44" s="468" t="s">
        <v>7543</v>
      </c>
      <c r="AF44" s="468"/>
      <c r="AG44" s="468"/>
      <c r="AH44" s="468"/>
      <c r="AI44" s="468"/>
      <c r="AJ44" s="468"/>
      <c r="AK44" s="468"/>
      <c r="AL44" s="468"/>
      <c r="AM44" s="468"/>
      <c r="AN44" s="468"/>
      <c r="AO44" s="468"/>
      <c r="AP44" s="468"/>
      <c r="AQ44" s="468"/>
      <c r="AR44" s="468"/>
      <c r="AS44" s="468"/>
      <c r="AT44" s="468"/>
      <c r="AU44" s="468"/>
      <c r="AV44" s="468"/>
      <c r="AW44" s="468"/>
      <c r="AX44" s="468"/>
      <c r="AY44" s="468"/>
      <c r="AZ44" s="468"/>
    </row>
    <row r="45" ht="22.5" customHeight="1">
      <c r="A45" s="268">
        <v>18.0</v>
      </c>
      <c r="B45" s="268">
        <v>1.0</v>
      </c>
      <c r="C45" s="268" t="s">
        <v>289</v>
      </c>
      <c r="D45" s="268"/>
      <c r="E45" s="268"/>
      <c r="F45" s="268"/>
      <c r="G45" s="723">
        <v>1.0</v>
      </c>
      <c r="H45" s="267" t="s">
        <v>7544</v>
      </c>
      <c r="I45" s="267" t="s">
        <v>7545</v>
      </c>
      <c r="J45" s="468" t="s">
        <v>7546</v>
      </c>
      <c r="K45" s="468" t="s">
        <v>7547</v>
      </c>
      <c r="L45" s="269">
        <v>41892.0</v>
      </c>
      <c r="M45" s="468" t="s">
        <v>350</v>
      </c>
      <c r="N45" s="468" t="s">
        <v>154</v>
      </c>
      <c r="O45" s="469">
        <v>45243.0</v>
      </c>
      <c r="P45" s="468" t="s">
        <v>25</v>
      </c>
      <c r="Q45" s="268" t="s">
        <v>279</v>
      </c>
      <c r="R45" s="268" t="s">
        <v>7548</v>
      </c>
      <c r="S45" s="268"/>
      <c r="T45" s="468" t="s">
        <v>11</v>
      </c>
      <c r="U45" s="268" t="s">
        <v>21</v>
      </c>
      <c r="V45" s="173"/>
      <c r="W45" s="268"/>
      <c r="X45" s="268"/>
      <c r="Y45" s="173" t="s">
        <v>7549</v>
      </c>
      <c r="Z45" s="173" t="s">
        <v>7550</v>
      </c>
      <c r="AA45" s="173"/>
      <c r="AB45" s="468"/>
      <c r="AC45" s="468"/>
      <c r="AD45" s="468"/>
      <c r="AE45" s="468"/>
      <c r="AF45" s="468"/>
      <c r="AG45" s="468"/>
      <c r="AH45" s="468"/>
      <c r="AI45" s="468"/>
      <c r="AJ45" s="468"/>
      <c r="AK45" s="468"/>
      <c r="AL45" s="468"/>
      <c r="AM45" s="468"/>
      <c r="AN45" s="468"/>
      <c r="AO45" s="468"/>
      <c r="AP45" s="468"/>
      <c r="AQ45" s="468"/>
      <c r="AR45" s="468"/>
      <c r="AS45" s="468"/>
      <c r="AT45" s="468"/>
      <c r="AU45" s="468"/>
      <c r="AV45" s="468"/>
      <c r="AW45" s="468"/>
      <c r="AX45" s="468"/>
      <c r="AY45" s="468"/>
      <c r="AZ45" s="468"/>
    </row>
    <row r="46" ht="22.5" customHeight="1">
      <c r="A46" s="268">
        <v>19.0</v>
      </c>
      <c r="B46" s="268">
        <v>1.0</v>
      </c>
      <c r="C46" s="268" t="s">
        <v>289</v>
      </c>
      <c r="D46" s="268"/>
      <c r="E46" s="268"/>
      <c r="F46" s="268" t="s">
        <v>334</v>
      </c>
      <c r="G46" s="723">
        <v>1.0</v>
      </c>
      <c r="H46" s="267" t="s">
        <v>7551</v>
      </c>
      <c r="I46" s="267" t="s">
        <v>7552</v>
      </c>
      <c r="J46" s="468" t="s">
        <v>7553</v>
      </c>
      <c r="K46" s="468" t="s">
        <v>7554</v>
      </c>
      <c r="L46" s="469">
        <v>42177.0</v>
      </c>
      <c r="M46" s="468" t="s">
        <v>350</v>
      </c>
      <c r="N46" s="468" t="s">
        <v>154</v>
      </c>
      <c r="O46" s="469">
        <v>42970.0</v>
      </c>
      <c r="P46" s="468" t="s">
        <v>37</v>
      </c>
      <c r="Q46" s="268" t="s">
        <v>279</v>
      </c>
      <c r="R46" s="268"/>
      <c r="S46" s="268"/>
      <c r="T46" s="468" t="s">
        <v>11</v>
      </c>
      <c r="U46" s="268" t="s">
        <v>15</v>
      </c>
      <c r="V46" s="173"/>
      <c r="W46" s="268" t="s">
        <v>5990</v>
      </c>
      <c r="X46" s="268"/>
      <c r="Y46" s="173" t="s">
        <v>7555</v>
      </c>
      <c r="Z46" s="173" t="s">
        <v>7556</v>
      </c>
      <c r="AA46" s="205" t="s">
        <v>7557</v>
      </c>
      <c r="AB46" s="205" t="s">
        <v>7558</v>
      </c>
      <c r="AC46" s="205" t="s">
        <v>7559</v>
      </c>
      <c r="AD46" s="205" t="s">
        <v>7560</v>
      </c>
      <c r="AE46" s="468" t="s">
        <v>7561</v>
      </c>
      <c r="AF46" s="468" t="s">
        <v>7254</v>
      </c>
      <c r="AG46" s="468"/>
      <c r="AH46" s="468"/>
      <c r="AI46" s="468"/>
      <c r="AJ46" s="468"/>
      <c r="AK46" s="468"/>
      <c r="AL46" s="468"/>
      <c r="AM46" s="468"/>
      <c r="AN46" s="468"/>
      <c r="AO46" s="468"/>
      <c r="AP46" s="468"/>
      <c r="AQ46" s="468"/>
      <c r="AR46" s="468"/>
      <c r="AS46" s="468"/>
      <c r="AT46" s="468"/>
      <c r="AU46" s="468"/>
      <c r="AV46" s="468"/>
      <c r="AW46" s="468"/>
      <c r="AX46" s="468"/>
      <c r="AY46" s="468"/>
      <c r="AZ46" s="468"/>
    </row>
    <row r="47" ht="22.5" customHeight="1">
      <c r="A47" s="268">
        <v>20.0</v>
      </c>
      <c r="B47" s="268">
        <v>1.0</v>
      </c>
      <c r="C47" s="268" t="s">
        <v>289</v>
      </c>
      <c r="D47" s="268"/>
      <c r="E47" s="268"/>
      <c r="F47" s="268"/>
      <c r="G47" s="723">
        <v>1.0</v>
      </c>
      <c r="H47" s="267" t="s">
        <v>7562</v>
      </c>
      <c r="I47" s="267" t="s">
        <v>7563</v>
      </c>
      <c r="J47" s="468" t="s">
        <v>336</v>
      </c>
      <c r="K47" s="468" t="s">
        <v>7564</v>
      </c>
      <c r="L47" s="469">
        <v>41885.0</v>
      </c>
      <c r="M47" s="468" t="s">
        <v>338</v>
      </c>
      <c r="N47" s="468" t="s">
        <v>153</v>
      </c>
      <c r="O47" s="469">
        <v>42970.0</v>
      </c>
      <c r="P47" s="468" t="s">
        <v>133</v>
      </c>
      <c r="Q47" s="268" t="s">
        <v>279</v>
      </c>
      <c r="R47" s="268"/>
      <c r="S47" s="268"/>
      <c r="T47" s="468" t="s">
        <v>11</v>
      </c>
      <c r="U47" s="268" t="s">
        <v>21</v>
      </c>
      <c r="V47" s="468"/>
      <c r="W47" s="268"/>
      <c r="X47" s="468" t="s">
        <v>7478</v>
      </c>
      <c r="Y47" s="205" t="s">
        <v>7565</v>
      </c>
      <c r="Z47" s="205" t="s">
        <v>7566</v>
      </c>
      <c r="AA47" s="205" t="s">
        <v>7567</v>
      </c>
      <c r="AB47" s="205" t="s">
        <v>7568</v>
      </c>
      <c r="AC47" s="205" t="s">
        <v>7569</v>
      </c>
      <c r="AD47" s="205" t="s">
        <v>7570</v>
      </c>
      <c r="AE47" s="468" t="s">
        <v>7571</v>
      </c>
      <c r="AF47" s="468"/>
      <c r="AG47" s="468"/>
      <c r="AH47" s="468"/>
      <c r="AI47" s="468"/>
      <c r="AJ47" s="468"/>
      <c r="AK47" s="468"/>
      <c r="AL47" s="468"/>
      <c r="AM47" s="468"/>
      <c r="AN47" s="468"/>
      <c r="AO47" s="468"/>
      <c r="AP47" s="468"/>
      <c r="AQ47" s="468"/>
      <c r="AR47" s="468"/>
      <c r="AS47" s="468"/>
      <c r="AT47" s="468"/>
      <c r="AU47" s="468"/>
      <c r="AV47" s="468"/>
      <c r="AW47" s="468"/>
      <c r="AX47" s="468"/>
      <c r="AY47" s="468"/>
      <c r="AZ47" s="468"/>
    </row>
    <row r="48" ht="22.5" customHeight="1">
      <c r="A48" s="268">
        <v>21.0</v>
      </c>
      <c r="B48" s="268">
        <v>1.0</v>
      </c>
      <c r="C48" s="268" t="s">
        <v>289</v>
      </c>
      <c r="D48" s="268"/>
      <c r="E48" s="268"/>
      <c r="F48" s="268"/>
      <c r="G48" s="723">
        <v>1.0</v>
      </c>
      <c r="H48" s="267" t="s">
        <v>7572</v>
      </c>
      <c r="I48" s="267" t="s">
        <v>7573</v>
      </c>
      <c r="J48" s="468" t="s">
        <v>569</v>
      </c>
      <c r="K48" s="468" t="s">
        <v>7574</v>
      </c>
      <c r="L48" s="269">
        <v>42246.0</v>
      </c>
      <c r="M48" s="468" t="s">
        <v>350</v>
      </c>
      <c r="N48" s="468" t="s">
        <v>153</v>
      </c>
      <c r="O48" s="469">
        <v>45519.0</v>
      </c>
      <c r="P48" s="468" t="s">
        <v>115</v>
      </c>
      <c r="Q48" s="268" t="s">
        <v>279</v>
      </c>
      <c r="R48" s="268"/>
      <c r="S48" s="268"/>
      <c r="T48" s="468" t="s">
        <v>26</v>
      </c>
      <c r="U48" s="268" t="s">
        <v>7575</v>
      </c>
      <c r="V48" s="468"/>
      <c r="W48" s="268"/>
      <c r="X48" s="468"/>
      <c r="Y48" s="205" t="s">
        <v>7576</v>
      </c>
      <c r="Z48" s="205"/>
      <c r="AA48" s="205"/>
      <c r="AB48" s="205"/>
      <c r="AC48" s="205"/>
      <c r="AD48" s="205"/>
      <c r="AE48" s="468"/>
      <c r="AF48" s="468"/>
      <c r="AG48" s="468"/>
      <c r="AH48" s="468"/>
      <c r="AI48" s="468"/>
      <c r="AJ48" s="468"/>
      <c r="AK48" s="468"/>
      <c r="AL48" s="468"/>
      <c r="AM48" s="468"/>
      <c r="AN48" s="468"/>
      <c r="AO48" s="468"/>
      <c r="AP48" s="468"/>
      <c r="AQ48" s="468"/>
      <c r="AR48" s="468"/>
      <c r="AS48" s="468"/>
      <c r="AT48" s="468"/>
      <c r="AU48" s="468"/>
      <c r="AV48" s="468"/>
      <c r="AW48" s="468"/>
      <c r="AX48" s="468"/>
      <c r="AY48" s="468"/>
      <c r="AZ48" s="468"/>
    </row>
    <row r="49" ht="22.5" customHeight="1">
      <c r="A49" s="268">
        <v>22.0</v>
      </c>
      <c r="B49" s="756">
        <v>1.0</v>
      </c>
      <c r="C49" s="756" t="s">
        <v>289</v>
      </c>
      <c r="D49" s="756"/>
      <c r="E49" s="756"/>
      <c r="F49" s="756"/>
      <c r="G49" s="920">
        <v>1.0</v>
      </c>
      <c r="H49" s="921" t="s">
        <v>7577</v>
      </c>
      <c r="I49" s="921" t="s">
        <v>7578</v>
      </c>
      <c r="J49" s="922" t="s">
        <v>336</v>
      </c>
      <c r="K49" s="922" t="s">
        <v>7579</v>
      </c>
      <c r="L49" s="923">
        <v>41984.0</v>
      </c>
      <c r="M49" s="756" t="s">
        <v>338</v>
      </c>
      <c r="N49" s="756" t="s">
        <v>151</v>
      </c>
      <c r="O49" s="924">
        <v>45519.0</v>
      </c>
      <c r="P49" s="922" t="s">
        <v>133</v>
      </c>
      <c r="Q49" s="268" t="s">
        <v>279</v>
      </c>
      <c r="R49" s="922"/>
      <c r="S49" s="922"/>
      <c r="T49" s="748" t="s">
        <v>11</v>
      </c>
      <c r="U49" s="756" t="s">
        <v>21</v>
      </c>
      <c r="V49" s="922"/>
      <c r="W49" s="922"/>
      <c r="X49" s="922"/>
      <c r="Y49" s="925" t="s">
        <v>7580</v>
      </c>
      <c r="Z49" s="925"/>
      <c r="AA49" s="925"/>
      <c r="AB49" s="925"/>
      <c r="AC49" s="925"/>
      <c r="AD49" s="925"/>
      <c r="AE49" s="922"/>
      <c r="AF49" s="749"/>
      <c r="AG49" s="549"/>
      <c r="AH49" s="549"/>
      <c r="AI49" s="549"/>
      <c r="AJ49" s="549"/>
      <c r="AK49" s="549"/>
      <c r="AL49" s="549"/>
      <c r="AM49" s="549"/>
      <c r="AN49" s="549"/>
      <c r="AO49" s="549"/>
      <c r="AP49" s="549"/>
      <c r="AQ49" s="549"/>
      <c r="AR49" s="549"/>
      <c r="AS49" s="549"/>
      <c r="AT49" s="549"/>
      <c r="AU49" s="549"/>
      <c r="AV49" s="549"/>
      <c r="AW49" s="549"/>
      <c r="AX49" s="549"/>
      <c r="AY49" s="549"/>
      <c r="AZ49" s="549"/>
    </row>
    <row r="50" ht="14.25" customHeight="1">
      <c r="A50" s="352">
        <v>23.0</v>
      </c>
      <c r="B50" s="756">
        <v>1.0</v>
      </c>
      <c r="C50" s="756" t="s">
        <v>289</v>
      </c>
      <c r="D50" s="352"/>
      <c r="E50" s="352"/>
      <c r="F50" s="352"/>
      <c r="G50" s="729">
        <v>1.0</v>
      </c>
      <c r="H50" s="618" t="s">
        <v>7581</v>
      </c>
      <c r="I50" s="618" t="s">
        <v>7582</v>
      </c>
      <c r="J50" s="497" t="s">
        <v>7583</v>
      </c>
      <c r="K50" s="497" t="s">
        <v>7584</v>
      </c>
      <c r="L50" s="926">
        <v>41975.0</v>
      </c>
      <c r="M50" s="497" t="s">
        <v>338</v>
      </c>
      <c r="N50" s="502"/>
      <c r="O50" s="498">
        <v>45883.0</v>
      </c>
      <c r="P50" s="497" t="s">
        <v>127</v>
      </c>
      <c r="Q50" s="352" t="s">
        <v>345</v>
      </c>
      <c r="R50" s="352" t="s">
        <v>7585</v>
      </c>
      <c r="S50" s="352" t="s">
        <v>7586</v>
      </c>
      <c r="T50" s="917" t="s">
        <v>11</v>
      </c>
      <c r="U50" s="352" t="s">
        <v>15</v>
      </c>
      <c r="V50" s="188"/>
      <c r="W50" s="501"/>
      <c r="X50" s="352"/>
      <c r="Y50" s="188"/>
      <c r="Z50" s="188"/>
      <c r="AA50" s="188"/>
      <c r="AB50" s="502"/>
      <c r="AC50" s="502"/>
      <c r="AD50" s="502"/>
      <c r="AE50" s="502"/>
      <c r="AF50" s="502"/>
      <c r="AG50" s="502"/>
      <c r="AH50" s="502"/>
      <c r="AI50" s="502"/>
      <c r="AJ50" s="502"/>
      <c r="AK50" s="502"/>
      <c r="AL50" s="502"/>
      <c r="AM50" s="502"/>
      <c r="AN50" s="502"/>
      <c r="AO50" s="502"/>
      <c r="AP50" s="502"/>
      <c r="AQ50" s="502"/>
      <c r="AR50" s="502"/>
      <c r="AS50" s="502"/>
      <c r="AT50" s="502"/>
      <c r="AU50" s="502"/>
      <c r="AV50" s="620"/>
      <c r="AW50" s="620"/>
      <c r="AX50" s="620"/>
      <c r="AY50" s="620"/>
      <c r="AZ50" s="620"/>
    </row>
    <row r="51" ht="14.25" customHeight="1">
      <c r="A51" s="484">
        <v>24.0</v>
      </c>
      <c r="B51" s="756">
        <v>1.0</v>
      </c>
      <c r="C51" s="756" t="s">
        <v>289</v>
      </c>
      <c r="D51" s="484"/>
      <c r="E51" s="484"/>
      <c r="F51" s="484"/>
      <c r="G51" s="774">
        <v>1.0</v>
      </c>
      <c r="H51" s="625" t="s">
        <v>7587</v>
      </c>
      <c r="I51" s="625"/>
      <c r="J51" s="487" t="s">
        <v>7588</v>
      </c>
      <c r="K51" s="487" t="s">
        <v>7589</v>
      </c>
      <c r="L51" s="927">
        <v>41973.0</v>
      </c>
      <c r="M51" s="487" t="s">
        <v>338</v>
      </c>
      <c r="N51" s="494"/>
      <c r="O51" s="488">
        <v>45883.0</v>
      </c>
      <c r="P51" s="487" t="s">
        <v>10</v>
      </c>
      <c r="Q51" s="484" t="s">
        <v>345</v>
      </c>
      <c r="R51" s="484"/>
      <c r="S51" s="484"/>
      <c r="T51" s="928" t="s">
        <v>11</v>
      </c>
      <c r="U51" s="484" t="s">
        <v>21</v>
      </c>
      <c r="V51" s="493"/>
      <c r="W51" s="492"/>
      <c r="X51" s="484"/>
      <c r="Y51" s="493"/>
      <c r="Z51" s="493"/>
      <c r="AA51" s="493"/>
      <c r="AB51" s="494"/>
      <c r="AC51" s="494"/>
      <c r="AD51" s="494"/>
      <c r="AE51" s="494"/>
      <c r="AF51" s="494"/>
      <c r="AG51" s="494"/>
      <c r="AH51" s="494"/>
      <c r="AI51" s="494"/>
      <c r="AJ51" s="494"/>
      <c r="AK51" s="494"/>
      <c r="AL51" s="494"/>
      <c r="AM51" s="494"/>
      <c r="AN51" s="494"/>
      <c r="AO51" s="494"/>
      <c r="AP51" s="494"/>
      <c r="AQ51" s="494"/>
      <c r="AR51" s="494"/>
      <c r="AS51" s="494"/>
      <c r="AT51" s="494"/>
      <c r="AU51" s="494"/>
      <c r="AV51" s="929"/>
      <c r="AW51" s="929"/>
      <c r="AX51" s="929"/>
      <c r="AY51" s="929"/>
      <c r="AZ51" s="929"/>
    </row>
    <row r="52" ht="14.25" customHeight="1">
      <c r="A52" s="904" t="s">
        <v>7590</v>
      </c>
      <c r="B52" s="25"/>
      <c r="C52" s="25"/>
      <c r="D52" s="25"/>
      <c r="E52" s="25"/>
      <c r="F52" s="25"/>
      <c r="G52" s="25"/>
      <c r="H52" s="25"/>
      <c r="I52" s="25"/>
      <c r="J52" s="25"/>
      <c r="K52" s="25"/>
      <c r="L52" s="26"/>
      <c r="M52" s="906"/>
      <c r="N52" s="906"/>
      <c r="O52" s="907"/>
      <c r="P52" s="906"/>
      <c r="Q52" s="906"/>
      <c r="R52" s="906"/>
      <c r="S52" s="906"/>
      <c r="T52" s="906"/>
      <c r="U52" s="906"/>
      <c r="V52" s="906"/>
      <c r="W52" s="906"/>
      <c r="X52" s="906"/>
      <c r="Y52" s="906"/>
      <c r="Z52" s="906"/>
      <c r="AA52" s="906"/>
      <c r="AB52" s="906"/>
      <c r="AC52" s="906"/>
      <c r="AD52" s="906"/>
      <c r="AE52" s="906"/>
      <c r="AF52" s="906"/>
      <c r="AG52" s="908"/>
      <c r="AH52" s="908"/>
      <c r="AI52" s="908"/>
      <c r="AJ52" s="908"/>
      <c r="AK52" s="908"/>
      <c r="AL52" s="908"/>
      <c r="AM52" s="908"/>
      <c r="AN52" s="908"/>
      <c r="AO52" s="908"/>
      <c r="AP52" s="908"/>
      <c r="AQ52" s="908"/>
      <c r="AR52" s="908"/>
      <c r="AS52" s="908"/>
      <c r="AT52" s="908"/>
      <c r="AU52" s="908"/>
      <c r="AV52" s="908"/>
      <c r="AW52" s="908"/>
      <c r="AX52" s="908"/>
      <c r="AY52" s="909"/>
      <c r="AZ52" s="909"/>
    </row>
    <row r="53" ht="22.5" customHeight="1">
      <c r="A53" s="268">
        <v>1.0</v>
      </c>
      <c r="B53" s="268">
        <v>5.0</v>
      </c>
      <c r="C53" s="268" t="s">
        <v>291</v>
      </c>
      <c r="D53" s="268"/>
      <c r="E53" s="268"/>
      <c r="F53" s="268" t="s">
        <v>334</v>
      </c>
      <c r="G53" s="723">
        <v>1.0</v>
      </c>
      <c r="H53" s="267" t="s">
        <v>7591</v>
      </c>
      <c r="I53" s="267" t="s">
        <v>7592</v>
      </c>
      <c r="J53" s="268" t="s">
        <v>4153</v>
      </c>
      <c r="K53" s="268" t="s">
        <v>4506</v>
      </c>
      <c r="L53" s="269">
        <v>42186.0</v>
      </c>
      <c r="M53" s="268" t="s">
        <v>338</v>
      </c>
      <c r="N53" s="268" t="s">
        <v>154</v>
      </c>
      <c r="O53" s="269">
        <v>44790.0</v>
      </c>
      <c r="P53" s="268" t="s">
        <v>37</v>
      </c>
      <c r="Q53" s="268" t="s">
        <v>277</v>
      </c>
      <c r="R53" s="268" t="s">
        <v>7593</v>
      </c>
      <c r="S53" s="268"/>
      <c r="T53" s="268" t="s">
        <v>11</v>
      </c>
      <c r="U53" s="268" t="s">
        <v>21</v>
      </c>
      <c r="V53" s="268"/>
      <c r="W53" s="268"/>
      <c r="X53" s="268" t="s">
        <v>7284</v>
      </c>
      <c r="Y53" s="173" t="s">
        <v>7594</v>
      </c>
      <c r="Z53" s="173" t="s">
        <v>7595</v>
      </c>
      <c r="AA53" s="173" t="s">
        <v>7596</v>
      </c>
      <c r="AB53" s="173"/>
      <c r="AC53" s="173"/>
      <c r="AD53" s="173"/>
      <c r="AE53" s="268"/>
      <c r="AF53" s="769"/>
      <c r="AG53" s="549"/>
      <c r="AH53" s="549"/>
      <c r="AI53" s="549"/>
      <c r="AJ53" s="549"/>
      <c r="AK53" s="549"/>
      <c r="AL53" s="549"/>
      <c r="AM53" s="549"/>
      <c r="AN53" s="549"/>
      <c r="AO53" s="549"/>
      <c r="AP53" s="549"/>
      <c r="AQ53" s="549"/>
      <c r="AR53" s="549"/>
      <c r="AS53" s="549"/>
      <c r="AT53" s="549"/>
      <c r="AU53" s="549"/>
      <c r="AV53" s="549"/>
      <c r="AW53" s="549"/>
      <c r="AX53" s="549"/>
      <c r="AY53" s="549"/>
      <c r="AZ53" s="549"/>
    </row>
    <row r="54" ht="22.5" customHeight="1">
      <c r="A54" s="268">
        <v>2.0</v>
      </c>
      <c r="B54" s="268">
        <v>5.0</v>
      </c>
      <c r="C54" s="268" t="s">
        <v>291</v>
      </c>
      <c r="D54" s="268"/>
      <c r="E54" s="268"/>
      <c r="F54" s="268"/>
      <c r="G54" s="723">
        <v>1.0</v>
      </c>
      <c r="H54" s="267" t="s">
        <v>7597</v>
      </c>
      <c r="I54" s="267" t="s">
        <v>7598</v>
      </c>
      <c r="J54" s="268" t="s">
        <v>336</v>
      </c>
      <c r="K54" s="268" t="s">
        <v>7599</v>
      </c>
      <c r="L54" s="269">
        <v>42158.0</v>
      </c>
      <c r="M54" s="268" t="s">
        <v>338</v>
      </c>
      <c r="N54" s="268" t="s">
        <v>153</v>
      </c>
      <c r="O54" s="269">
        <v>44426.0</v>
      </c>
      <c r="P54" s="268" t="s">
        <v>133</v>
      </c>
      <c r="Q54" s="268" t="s">
        <v>277</v>
      </c>
      <c r="R54" s="268" t="s">
        <v>7600</v>
      </c>
      <c r="S54" s="268"/>
      <c r="T54" s="268" t="s">
        <v>11</v>
      </c>
      <c r="U54" s="268" t="s">
        <v>21</v>
      </c>
      <c r="V54" s="268" t="s">
        <v>334</v>
      </c>
      <c r="W54" s="268" t="s">
        <v>6835</v>
      </c>
      <c r="X54" s="268"/>
      <c r="Y54" s="173" t="s">
        <v>7601</v>
      </c>
      <c r="Z54" s="173" t="s">
        <v>7602</v>
      </c>
      <c r="AA54" s="173" t="s">
        <v>7603</v>
      </c>
      <c r="AB54" s="173" t="s">
        <v>7604</v>
      </c>
      <c r="AC54" s="173"/>
      <c r="AD54" s="173"/>
      <c r="AE54" s="268"/>
      <c r="AF54" s="769"/>
      <c r="AG54" s="549"/>
      <c r="AH54" s="549"/>
      <c r="AI54" s="549"/>
      <c r="AJ54" s="549"/>
      <c r="AK54" s="549"/>
      <c r="AL54" s="549"/>
      <c r="AM54" s="549"/>
      <c r="AN54" s="549"/>
      <c r="AO54" s="549"/>
      <c r="AP54" s="549"/>
      <c r="AQ54" s="549"/>
      <c r="AR54" s="549"/>
      <c r="AS54" s="549"/>
      <c r="AT54" s="549"/>
      <c r="AU54" s="549"/>
      <c r="AV54" s="549"/>
      <c r="AW54" s="549"/>
      <c r="AX54" s="549"/>
      <c r="AY54" s="549"/>
      <c r="AZ54" s="549"/>
    </row>
    <row r="55" ht="22.5" customHeight="1">
      <c r="A55" s="268">
        <v>3.0</v>
      </c>
      <c r="B55" s="268">
        <v>5.0</v>
      </c>
      <c r="C55" s="268" t="s">
        <v>291</v>
      </c>
      <c r="D55" s="268"/>
      <c r="E55" s="268"/>
      <c r="F55" s="268"/>
      <c r="G55" s="723">
        <v>1.0</v>
      </c>
      <c r="H55" s="267" t="s">
        <v>7605</v>
      </c>
      <c r="I55" s="267" t="s">
        <v>7606</v>
      </c>
      <c r="J55" s="268" t="s">
        <v>336</v>
      </c>
      <c r="K55" s="268" t="s">
        <v>7607</v>
      </c>
      <c r="L55" s="269">
        <v>42183.0</v>
      </c>
      <c r="M55" s="268" t="s">
        <v>350</v>
      </c>
      <c r="N55" s="268" t="s">
        <v>152</v>
      </c>
      <c r="O55" s="269">
        <v>42970.0</v>
      </c>
      <c r="P55" s="268" t="s">
        <v>133</v>
      </c>
      <c r="Q55" s="268" t="s">
        <v>277</v>
      </c>
      <c r="R55" s="268"/>
      <c r="S55" s="268"/>
      <c r="T55" s="268" t="s">
        <v>11</v>
      </c>
      <c r="U55" s="268" t="s">
        <v>21</v>
      </c>
      <c r="V55" s="468"/>
      <c r="W55" s="268" t="s">
        <v>6835</v>
      </c>
      <c r="X55" s="268" t="s">
        <v>5803</v>
      </c>
      <c r="Y55" s="173" t="s">
        <v>7608</v>
      </c>
      <c r="Z55" s="173" t="s">
        <v>7609</v>
      </c>
      <c r="AA55" s="173" t="s">
        <v>7610</v>
      </c>
      <c r="AB55" s="173" t="s">
        <v>7611</v>
      </c>
      <c r="AC55" s="173" t="s">
        <v>7612</v>
      </c>
      <c r="AD55" s="173" t="s">
        <v>7613</v>
      </c>
      <c r="AE55" s="268" t="s">
        <v>7614</v>
      </c>
      <c r="AF55" s="769" t="s">
        <v>7254</v>
      </c>
      <c r="AG55" s="549"/>
      <c r="AH55" s="549"/>
      <c r="AI55" s="549"/>
      <c r="AJ55" s="549"/>
      <c r="AK55" s="549"/>
      <c r="AL55" s="549"/>
      <c r="AM55" s="549"/>
      <c r="AN55" s="549"/>
      <c r="AO55" s="549"/>
      <c r="AP55" s="549"/>
      <c r="AQ55" s="549"/>
      <c r="AR55" s="549"/>
      <c r="AS55" s="549"/>
      <c r="AT55" s="549"/>
      <c r="AU55" s="549"/>
      <c r="AV55" s="549"/>
      <c r="AW55" s="549"/>
      <c r="AX55" s="549"/>
      <c r="AY55" s="549"/>
      <c r="AZ55" s="549"/>
    </row>
    <row r="56" ht="22.5" customHeight="1">
      <c r="A56" s="268">
        <v>4.0</v>
      </c>
      <c r="B56" s="268">
        <v>5.0</v>
      </c>
      <c r="C56" s="268" t="s">
        <v>291</v>
      </c>
      <c r="D56" s="268"/>
      <c r="E56" s="268"/>
      <c r="F56" s="268"/>
      <c r="G56" s="723">
        <v>1.0</v>
      </c>
      <c r="H56" s="267" t="s">
        <v>7615</v>
      </c>
      <c r="I56" s="267" t="s">
        <v>7616</v>
      </c>
      <c r="J56" s="268" t="s">
        <v>336</v>
      </c>
      <c r="K56" s="268" t="s">
        <v>7617</v>
      </c>
      <c r="L56" s="269">
        <v>42172.0</v>
      </c>
      <c r="M56" s="268" t="s">
        <v>350</v>
      </c>
      <c r="N56" s="268" t="s">
        <v>151</v>
      </c>
      <c r="O56" s="269">
        <v>43222.0</v>
      </c>
      <c r="P56" s="268" t="s">
        <v>9</v>
      </c>
      <c r="Q56" s="268" t="s">
        <v>277</v>
      </c>
      <c r="R56" s="268"/>
      <c r="S56" s="268"/>
      <c r="T56" s="268" t="s">
        <v>11</v>
      </c>
      <c r="U56" s="268" t="s">
        <v>15</v>
      </c>
      <c r="V56" s="468"/>
      <c r="W56" s="268" t="s">
        <v>5803</v>
      </c>
      <c r="X56" s="268" t="s">
        <v>5990</v>
      </c>
      <c r="Y56" s="930" t="s">
        <v>7618</v>
      </c>
      <c r="Z56" s="930" t="s">
        <v>7619</v>
      </c>
      <c r="AA56" s="930" t="s">
        <v>7620</v>
      </c>
      <c r="AB56" s="930" t="s">
        <v>7621</v>
      </c>
      <c r="AC56" s="930" t="s">
        <v>7622</v>
      </c>
      <c r="AD56" s="173" t="s">
        <v>7623</v>
      </c>
      <c r="AE56" s="268" t="s">
        <v>7624</v>
      </c>
      <c r="AF56" s="769"/>
      <c r="AG56" s="549"/>
      <c r="AH56" s="549"/>
      <c r="AI56" s="549"/>
      <c r="AJ56" s="549"/>
      <c r="AK56" s="549"/>
      <c r="AL56" s="549"/>
      <c r="AM56" s="549"/>
      <c r="AN56" s="549"/>
      <c r="AO56" s="549"/>
      <c r="AP56" s="549"/>
      <c r="AQ56" s="549"/>
      <c r="AR56" s="549"/>
      <c r="AS56" s="549"/>
      <c r="AT56" s="549"/>
      <c r="AU56" s="549"/>
      <c r="AV56" s="549"/>
      <c r="AW56" s="549"/>
      <c r="AX56" s="549"/>
      <c r="AY56" s="549"/>
      <c r="AZ56" s="549"/>
    </row>
    <row r="57" ht="22.5" customHeight="1">
      <c r="A57" s="268">
        <v>5.0</v>
      </c>
      <c r="B57" s="268">
        <v>5.0</v>
      </c>
      <c r="C57" s="268" t="s">
        <v>291</v>
      </c>
      <c r="D57" s="268"/>
      <c r="E57" s="268"/>
      <c r="F57" s="268"/>
      <c r="G57" s="723">
        <v>1.0</v>
      </c>
      <c r="H57" s="267" t="s">
        <v>7625</v>
      </c>
      <c r="I57" s="267" t="s">
        <v>7626</v>
      </c>
      <c r="J57" s="268" t="s">
        <v>7627</v>
      </c>
      <c r="K57" s="268" t="s">
        <v>7628</v>
      </c>
      <c r="L57" s="269">
        <v>42217.0</v>
      </c>
      <c r="M57" s="268" t="s">
        <v>350</v>
      </c>
      <c r="N57" s="268" t="s">
        <v>151</v>
      </c>
      <c r="O57" s="269">
        <v>43509.0</v>
      </c>
      <c r="P57" s="268" t="s">
        <v>10</v>
      </c>
      <c r="Q57" s="268" t="s">
        <v>277</v>
      </c>
      <c r="R57" s="268" t="s">
        <v>7629</v>
      </c>
      <c r="S57" s="268"/>
      <c r="T57" s="268" t="s">
        <v>11</v>
      </c>
      <c r="U57" s="268" t="s">
        <v>10</v>
      </c>
      <c r="V57" s="268"/>
      <c r="W57" s="268" t="s">
        <v>7350</v>
      </c>
      <c r="X57" s="268"/>
      <c r="Y57" s="930" t="s">
        <v>7630</v>
      </c>
      <c r="Z57" s="930" t="s">
        <v>7631</v>
      </c>
      <c r="AA57" s="930" t="s">
        <v>7632</v>
      </c>
      <c r="AB57" s="930" t="s">
        <v>7633</v>
      </c>
      <c r="AC57" s="930" t="s">
        <v>7634</v>
      </c>
      <c r="AD57" s="173" t="s">
        <v>7635</v>
      </c>
      <c r="AE57" s="268" t="s">
        <v>7636</v>
      </c>
      <c r="AF57" s="769"/>
      <c r="AG57" s="549"/>
      <c r="AH57" s="549"/>
      <c r="AI57" s="549"/>
      <c r="AJ57" s="549"/>
      <c r="AK57" s="549"/>
      <c r="AL57" s="549"/>
      <c r="AM57" s="549"/>
      <c r="AN57" s="549"/>
      <c r="AO57" s="549"/>
      <c r="AP57" s="549"/>
      <c r="AQ57" s="549"/>
      <c r="AR57" s="549"/>
      <c r="AS57" s="549"/>
      <c r="AT57" s="549"/>
      <c r="AU57" s="549"/>
      <c r="AV57" s="549"/>
      <c r="AW57" s="549"/>
      <c r="AX57" s="549"/>
      <c r="AY57" s="549"/>
      <c r="AZ57" s="549"/>
    </row>
    <row r="58" ht="22.5" customHeight="1">
      <c r="A58" s="268">
        <v>6.0</v>
      </c>
      <c r="B58" s="268">
        <v>5.0</v>
      </c>
      <c r="C58" s="268" t="s">
        <v>291</v>
      </c>
      <c r="D58" s="268"/>
      <c r="E58" s="268"/>
      <c r="F58" s="268"/>
      <c r="G58" s="723">
        <v>1.0</v>
      </c>
      <c r="H58" s="267" t="s">
        <v>7637</v>
      </c>
      <c r="I58" s="267" t="s">
        <v>7638</v>
      </c>
      <c r="J58" s="268" t="s">
        <v>855</v>
      </c>
      <c r="K58" s="268" t="s">
        <v>7639</v>
      </c>
      <c r="L58" s="269">
        <v>42045.0</v>
      </c>
      <c r="M58" s="268" t="s">
        <v>350</v>
      </c>
      <c r="N58" s="268" t="s">
        <v>151</v>
      </c>
      <c r="O58" s="269">
        <v>44062.0</v>
      </c>
      <c r="P58" s="268" t="s">
        <v>115</v>
      </c>
      <c r="Q58" s="268" t="s">
        <v>277</v>
      </c>
      <c r="R58" s="268"/>
      <c r="S58" s="268"/>
      <c r="T58" s="268" t="s">
        <v>11</v>
      </c>
      <c r="U58" s="268" t="s">
        <v>15</v>
      </c>
      <c r="V58" s="268"/>
      <c r="W58" s="268" t="s">
        <v>7369</v>
      </c>
      <c r="X58" s="268"/>
      <c r="Y58" s="173" t="s">
        <v>7640</v>
      </c>
      <c r="Z58" s="173" t="s">
        <v>7641</v>
      </c>
      <c r="AA58" s="173" t="s">
        <v>7642</v>
      </c>
      <c r="AB58" s="173" t="s">
        <v>7643</v>
      </c>
      <c r="AC58" s="173" t="s">
        <v>7644</v>
      </c>
      <c r="AD58" s="173"/>
      <c r="AE58" s="268"/>
      <c r="AF58" s="769"/>
      <c r="AG58" s="549"/>
      <c r="AH58" s="549"/>
      <c r="AI58" s="549"/>
      <c r="AJ58" s="549"/>
      <c r="AK58" s="549"/>
      <c r="AL58" s="549"/>
      <c r="AM58" s="549"/>
      <c r="AN58" s="549"/>
      <c r="AO58" s="549"/>
      <c r="AP58" s="549"/>
      <c r="AQ58" s="549"/>
      <c r="AR58" s="549"/>
      <c r="AS58" s="549"/>
      <c r="AT58" s="549"/>
      <c r="AU58" s="549"/>
      <c r="AV58" s="549"/>
      <c r="AW58" s="549"/>
      <c r="AX58" s="549"/>
      <c r="AY58" s="549"/>
      <c r="AZ58" s="549"/>
    </row>
    <row r="59" ht="22.5" customHeight="1">
      <c r="A59" s="268">
        <v>7.0</v>
      </c>
      <c r="B59" s="268">
        <v>5.0</v>
      </c>
      <c r="C59" s="268" t="s">
        <v>291</v>
      </c>
      <c r="D59" s="268"/>
      <c r="E59" s="268"/>
      <c r="F59" s="268"/>
      <c r="G59" s="723">
        <v>1.0</v>
      </c>
      <c r="H59" s="267" t="s">
        <v>7645</v>
      </c>
      <c r="I59" s="267" t="s">
        <v>7646</v>
      </c>
      <c r="J59" s="268" t="s">
        <v>7647</v>
      </c>
      <c r="K59" s="268" t="s">
        <v>7648</v>
      </c>
      <c r="L59" s="269">
        <v>42180.0</v>
      </c>
      <c r="M59" s="268" t="s">
        <v>350</v>
      </c>
      <c r="N59" s="268" t="s">
        <v>154</v>
      </c>
      <c r="O59" s="269">
        <v>44426.0</v>
      </c>
      <c r="P59" s="268" t="s">
        <v>76</v>
      </c>
      <c r="Q59" s="268" t="s">
        <v>277</v>
      </c>
      <c r="R59" s="268" t="s">
        <v>7649</v>
      </c>
      <c r="S59" s="268"/>
      <c r="T59" s="268" t="s">
        <v>11</v>
      </c>
      <c r="U59" s="268" t="s">
        <v>21</v>
      </c>
      <c r="V59" s="468"/>
      <c r="W59" s="268" t="s">
        <v>5990</v>
      </c>
      <c r="X59" s="268"/>
      <c r="Y59" s="173" t="s">
        <v>7650</v>
      </c>
      <c r="Z59" s="173" t="s">
        <v>7651</v>
      </c>
      <c r="AA59" s="173" t="s">
        <v>7652</v>
      </c>
      <c r="AB59" s="173" t="s">
        <v>7653</v>
      </c>
      <c r="AC59" s="173"/>
      <c r="AD59" s="173"/>
      <c r="AE59" s="268"/>
      <c r="AF59" s="769"/>
      <c r="AG59" s="549"/>
      <c r="AH59" s="549"/>
      <c r="AI59" s="549"/>
      <c r="AJ59" s="549"/>
      <c r="AK59" s="549"/>
      <c r="AL59" s="549"/>
      <c r="AM59" s="549"/>
      <c r="AN59" s="549"/>
      <c r="AO59" s="549"/>
      <c r="AP59" s="549"/>
      <c r="AQ59" s="549"/>
      <c r="AR59" s="549"/>
      <c r="AS59" s="549"/>
      <c r="AT59" s="549"/>
      <c r="AU59" s="549"/>
      <c r="AV59" s="549"/>
      <c r="AW59" s="549"/>
      <c r="AX59" s="549"/>
      <c r="AY59" s="549"/>
      <c r="AZ59" s="549"/>
    </row>
    <row r="60" ht="22.5" customHeight="1">
      <c r="A60" s="268">
        <v>8.0</v>
      </c>
      <c r="B60" s="268">
        <v>5.0</v>
      </c>
      <c r="C60" s="268" t="s">
        <v>291</v>
      </c>
      <c r="D60" s="268"/>
      <c r="E60" s="268"/>
      <c r="F60" s="268"/>
      <c r="G60" s="723">
        <v>1.0</v>
      </c>
      <c r="H60" s="267" t="s">
        <v>7654</v>
      </c>
      <c r="I60" s="267" t="s">
        <v>7655</v>
      </c>
      <c r="J60" s="268" t="s">
        <v>7656</v>
      </c>
      <c r="K60" s="268" t="s">
        <v>7657</v>
      </c>
      <c r="L60" s="269">
        <v>42204.0</v>
      </c>
      <c r="M60" s="268" t="s">
        <v>338</v>
      </c>
      <c r="N60" s="268" t="s">
        <v>152</v>
      </c>
      <c r="O60" s="269">
        <v>43334.0</v>
      </c>
      <c r="P60" s="268" t="s">
        <v>37</v>
      </c>
      <c r="Q60" s="268" t="s">
        <v>277</v>
      </c>
      <c r="R60" s="268" t="s">
        <v>561</v>
      </c>
      <c r="S60" s="268"/>
      <c r="T60" s="268" t="s">
        <v>11</v>
      </c>
      <c r="U60" s="268" t="s">
        <v>10</v>
      </c>
      <c r="V60" s="268"/>
      <c r="W60" s="268" t="s">
        <v>6835</v>
      </c>
      <c r="X60" s="268" t="s">
        <v>5990</v>
      </c>
      <c r="Y60" s="173" t="s">
        <v>7658</v>
      </c>
      <c r="Z60" s="173" t="s">
        <v>7659</v>
      </c>
      <c r="AA60" s="173" t="s">
        <v>7660</v>
      </c>
      <c r="AB60" s="173" t="s">
        <v>7661</v>
      </c>
      <c r="AC60" s="173" t="s">
        <v>7662</v>
      </c>
      <c r="AD60" s="173" t="s">
        <v>7663</v>
      </c>
      <c r="AE60" s="268" t="s">
        <v>7664</v>
      </c>
      <c r="AF60" s="769"/>
      <c r="AG60" s="549"/>
      <c r="AH60" s="549"/>
      <c r="AI60" s="549"/>
      <c r="AJ60" s="549"/>
      <c r="AK60" s="549"/>
      <c r="AL60" s="549"/>
      <c r="AM60" s="549"/>
      <c r="AN60" s="549"/>
      <c r="AO60" s="549"/>
      <c r="AP60" s="549"/>
      <c r="AQ60" s="549"/>
      <c r="AR60" s="549"/>
      <c r="AS60" s="549"/>
      <c r="AT60" s="549"/>
      <c r="AU60" s="549"/>
      <c r="AV60" s="549"/>
      <c r="AW60" s="549"/>
      <c r="AX60" s="549"/>
      <c r="AY60" s="549"/>
      <c r="AZ60" s="549"/>
    </row>
    <row r="61" ht="22.5" customHeight="1">
      <c r="A61" s="268">
        <v>9.0</v>
      </c>
      <c r="B61" s="268">
        <v>5.0</v>
      </c>
      <c r="C61" s="268" t="s">
        <v>291</v>
      </c>
      <c r="D61" s="268"/>
      <c r="E61" s="268"/>
      <c r="F61" s="268"/>
      <c r="G61" s="723">
        <v>1.0</v>
      </c>
      <c r="H61" s="267" t="s">
        <v>7665</v>
      </c>
      <c r="I61" s="267" t="s">
        <v>7666</v>
      </c>
      <c r="J61" s="268" t="s">
        <v>343</v>
      </c>
      <c r="K61" s="268" t="s">
        <v>7667</v>
      </c>
      <c r="L61" s="269">
        <v>42230.0</v>
      </c>
      <c r="M61" s="268" t="s">
        <v>338</v>
      </c>
      <c r="N61" s="268" t="s">
        <v>154</v>
      </c>
      <c r="O61" s="269">
        <v>43334.0</v>
      </c>
      <c r="P61" s="268" t="s">
        <v>133</v>
      </c>
      <c r="Q61" s="268" t="s">
        <v>277</v>
      </c>
      <c r="R61" s="268"/>
      <c r="S61" s="268"/>
      <c r="T61" s="268" t="s">
        <v>11</v>
      </c>
      <c r="U61" s="268" t="s">
        <v>15</v>
      </c>
      <c r="V61" s="268"/>
      <c r="W61" s="268"/>
      <c r="X61" s="268" t="s">
        <v>7313</v>
      </c>
      <c r="Y61" s="173" t="s">
        <v>7668</v>
      </c>
      <c r="Z61" s="173" t="s">
        <v>7669</v>
      </c>
      <c r="AA61" s="173" t="s">
        <v>7670</v>
      </c>
      <c r="AB61" s="173" t="s">
        <v>7343</v>
      </c>
      <c r="AC61" s="173" t="s">
        <v>7671</v>
      </c>
      <c r="AD61" s="173" t="s">
        <v>7672</v>
      </c>
      <c r="AE61" s="268" t="s">
        <v>7673</v>
      </c>
      <c r="AF61" s="769" t="s">
        <v>7674</v>
      </c>
      <c r="AG61" s="549"/>
      <c r="AH61" s="549"/>
      <c r="AI61" s="549"/>
      <c r="AJ61" s="549"/>
      <c r="AK61" s="549"/>
      <c r="AL61" s="549"/>
      <c r="AM61" s="549"/>
      <c r="AN61" s="549"/>
      <c r="AO61" s="549"/>
      <c r="AP61" s="549"/>
      <c r="AQ61" s="549"/>
      <c r="AR61" s="549"/>
      <c r="AS61" s="549"/>
      <c r="AT61" s="549"/>
      <c r="AU61" s="549"/>
      <c r="AV61" s="549"/>
      <c r="AW61" s="549"/>
      <c r="AX61" s="549"/>
      <c r="AY61" s="549"/>
      <c r="AZ61" s="549"/>
    </row>
    <row r="62" ht="22.5" customHeight="1">
      <c r="A62" s="268">
        <v>10.0</v>
      </c>
      <c r="B62" s="268">
        <v>5.0</v>
      </c>
      <c r="C62" s="268" t="s">
        <v>291</v>
      </c>
      <c r="D62" s="268"/>
      <c r="E62" s="268"/>
      <c r="F62" s="268"/>
      <c r="G62" s="723">
        <v>1.0</v>
      </c>
      <c r="H62" s="267" t="s">
        <v>7675</v>
      </c>
      <c r="I62" s="267" t="s">
        <v>7676</v>
      </c>
      <c r="J62" s="268" t="s">
        <v>407</v>
      </c>
      <c r="K62" s="268" t="s">
        <v>7677</v>
      </c>
      <c r="L62" s="269">
        <v>42097.0</v>
      </c>
      <c r="M62" s="268" t="s">
        <v>338</v>
      </c>
      <c r="N62" s="268" t="s">
        <v>153</v>
      </c>
      <c r="O62" s="269">
        <v>43698.0</v>
      </c>
      <c r="P62" s="268" t="s">
        <v>115</v>
      </c>
      <c r="Q62" s="268" t="s">
        <v>277</v>
      </c>
      <c r="R62" s="268"/>
      <c r="S62" s="268"/>
      <c r="T62" s="268" t="s">
        <v>11</v>
      </c>
      <c r="U62" s="268" t="s">
        <v>21</v>
      </c>
      <c r="V62" s="268"/>
      <c r="W62" s="268"/>
      <c r="X62" s="268" t="s">
        <v>7313</v>
      </c>
      <c r="Y62" s="173" t="s">
        <v>7678</v>
      </c>
      <c r="Z62" s="173" t="s">
        <v>7679</v>
      </c>
      <c r="AA62" s="173" t="s">
        <v>7680</v>
      </c>
      <c r="AB62" s="173" t="s">
        <v>7681</v>
      </c>
      <c r="AC62" s="173" t="s">
        <v>7682</v>
      </c>
      <c r="AD62" s="173" t="s">
        <v>7683</v>
      </c>
      <c r="AE62" s="268"/>
      <c r="AF62" s="769"/>
      <c r="AG62" s="549"/>
      <c r="AH62" s="549"/>
      <c r="AI62" s="549"/>
      <c r="AJ62" s="549"/>
      <c r="AK62" s="549"/>
      <c r="AL62" s="549"/>
      <c r="AM62" s="549"/>
      <c r="AN62" s="549"/>
      <c r="AO62" s="549"/>
      <c r="AP62" s="549"/>
      <c r="AQ62" s="549"/>
      <c r="AR62" s="549"/>
      <c r="AS62" s="549"/>
      <c r="AT62" s="549"/>
      <c r="AU62" s="549"/>
      <c r="AV62" s="549"/>
      <c r="AW62" s="549"/>
      <c r="AX62" s="549"/>
      <c r="AY62" s="549"/>
      <c r="AZ62" s="549"/>
    </row>
    <row r="63" ht="22.5" customHeight="1">
      <c r="A63" s="268">
        <v>11.0</v>
      </c>
      <c r="B63" s="268">
        <v>5.0</v>
      </c>
      <c r="C63" s="268" t="s">
        <v>291</v>
      </c>
      <c r="D63" s="268"/>
      <c r="E63" s="268"/>
      <c r="F63" s="268"/>
      <c r="G63" s="723">
        <v>1.0</v>
      </c>
      <c r="H63" s="267" t="s">
        <v>7684</v>
      </c>
      <c r="I63" s="267" t="s">
        <v>7685</v>
      </c>
      <c r="J63" s="268" t="s">
        <v>7686</v>
      </c>
      <c r="K63" s="268" t="s">
        <v>7687</v>
      </c>
      <c r="L63" s="269">
        <v>41894.0</v>
      </c>
      <c r="M63" s="268" t="s">
        <v>338</v>
      </c>
      <c r="N63" s="268" t="s">
        <v>152</v>
      </c>
      <c r="O63" s="269">
        <v>44250.0</v>
      </c>
      <c r="P63" s="268" t="s">
        <v>76</v>
      </c>
      <c r="Q63" s="268" t="s">
        <v>280</v>
      </c>
      <c r="R63" s="268" t="s">
        <v>7688</v>
      </c>
      <c r="S63" s="268"/>
      <c r="T63" s="268" t="s">
        <v>11</v>
      </c>
      <c r="U63" s="268" t="s">
        <v>15</v>
      </c>
      <c r="V63" s="268"/>
      <c r="W63" s="268" t="s">
        <v>6485</v>
      </c>
      <c r="X63" s="268" t="s">
        <v>5803</v>
      </c>
      <c r="Y63" s="173" t="s">
        <v>7689</v>
      </c>
      <c r="Z63" s="173" t="s">
        <v>7690</v>
      </c>
      <c r="AA63" s="173" t="s">
        <v>7691</v>
      </c>
      <c r="AB63" s="173" t="s">
        <v>7692</v>
      </c>
      <c r="AC63" s="173" t="s">
        <v>7693</v>
      </c>
      <c r="AD63" s="173"/>
      <c r="AE63" s="268"/>
      <c r="AF63" s="769"/>
      <c r="AG63" s="549"/>
      <c r="AH63" s="549"/>
      <c r="AI63" s="549"/>
      <c r="AJ63" s="549"/>
      <c r="AK63" s="549"/>
      <c r="AL63" s="549"/>
      <c r="AM63" s="549"/>
      <c r="AN63" s="549"/>
      <c r="AO63" s="549"/>
      <c r="AP63" s="549"/>
      <c r="AQ63" s="549"/>
      <c r="AR63" s="549"/>
      <c r="AS63" s="549"/>
      <c r="AT63" s="549"/>
      <c r="AU63" s="549"/>
      <c r="AV63" s="549"/>
      <c r="AW63" s="549"/>
      <c r="AX63" s="549"/>
      <c r="AY63" s="549"/>
      <c r="AZ63" s="549"/>
    </row>
    <row r="64" ht="22.5" customHeight="1">
      <c r="A64" s="268">
        <v>12.0</v>
      </c>
      <c r="B64" s="268">
        <v>5.0</v>
      </c>
      <c r="C64" s="268" t="s">
        <v>291</v>
      </c>
      <c r="D64" s="268"/>
      <c r="E64" s="268"/>
      <c r="F64" s="268"/>
      <c r="G64" s="723">
        <v>1.0</v>
      </c>
      <c r="H64" s="267" t="s">
        <v>7694</v>
      </c>
      <c r="I64" s="267" t="s">
        <v>7695</v>
      </c>
      <c r="J64" s="268" t="s">
        <v>7696</v>
      </c>
      <c r="K64" s="268" t="s">
        <v>7697</v>
      </c>
      <c r="L64" s="269">
        <v>41911.0</v>
      </c>
      <c r="M64" s="268" t="s">
        <v>338</v>
      </c>
      <c r="N64" s="268" t="s">
        <v>151</v>
      </c>
      <c r="O64" s="269">
        <v>43349.0</v>
      </c>
      <c r="P64" s="268" t="s">
        <v>9</v>
      </c>
      <c r="Q64" s="268" t="s">
        <v>280</v>
      </c>
      <c r="R64" s="268"/>
      <c r="S64" s="268"/>
      <c r="T64" s="268" t="s">
        <v>11</v>
      </c>
      <c r="U64" s="268" t="s">
        <v>15</v>
      </c>
      <c r="V64" s="268"/>
      <c r="W64" s="268" t="s">
        <v>5990</v>
      </c>
      <c r="X64" s="268" t="s">
        <v>5827</v>
      </c>
      <c r="Y64" s="390" t="s">
        <v>7698</v>
      </c>
      <c r="Z64" s="390" t="s">
        <v>7699</v>
      </c>
      <c r="AA64" s="390" t="s">
        <v>7700</v>
      </c>
      <c r="AB64" s="390" t="s">
        <v>7701</v>
      </c>
      <c r="AC64" s="390" t="s">
        <v>7702</v>
      </c>
      <c r="AD64" s="390" t="s">
        <v>7703</v>
      </c>
      <c r="AE64" s="385" t="s">
        <v>7704</v>
      </c>
      <c r="AF64" s="769"/>
      <c r="AG64" s="549"/>
      <c r="AH64" s="549"/>
      <c r="AI64" s="549"/>
      <c r="AJ64" s="549"/>
      <c r="AK64" s="549"/>
      <c r="AL64" s="549"/>
      <c r="AM64" s="549"/>
      <c r="AN64" s="549"/>
      <c r="AO64" s="549"/>
      <c r="AP64" s="549"/>
      <c r="AQ64" s="549"/>
      <c r="AR64" s="549"/>
      <c r="AS64" s="549"/>
      <c r="AT64" s="549"/>
      <c r="AU64" s="549"/>
      <c r="AV64" s="549"/>
      <c r="AW64" s="549"/>
      <c r="AX64" s="549"/>
      <c r="AY64" s="549"/>
      <c r="AZ64" s="549"/>
    </row>
    <row r="65" ht="22.5" customHeight="1">
      <c r="A65" s="268">
        <v>13.0</v>
      </c>
      <c r="B65" s="268">
        <v>5.0</v>
      </c>
      <c r="C65" s="268" t="s">
        <v>291</v>
      </c>
      <c r="D65" s="268"/>
      <c r="E65" s="268"/>
      <c r="F65" s="268"/>
      <c r="G65" s="723">
        <v>1.0</v>
      </c>
      <c r="H65" s="267" t="s">
        <v>7705</v>
      </c>
      <c r="I65" s="267" t="s">
        <v>7706</v>
      </c>
      <c r="J65" s="268" t="s">
        <v>7707</v>
      </c>
      <c r="K65" s="268" t="s">
        <v>7708</v>
      </c>
      <c r="L65" s="269">
        <v>41897.0</v>
      </c>
      <c r="M65" s="268" t="s">
        <v>338</v>
      </c>
      <c r="N65" s="268" t="s">
        <v>152</v>
      </c>
      <c r="O65" s="269">
        <v>43698.0</v>
      </c>
      <c r="P65" s="268" t="s">
        <v>127</v>
      </c>
      <c r="Q65" s="268" t="s">
        <v>280</v>
      </c>
      <c r="R65" s="268"/>
      <c r="S65" s="268"/>
      <c r="T65" s="268" t="s">
        <v>11</v>
      </c>
      <c r="U65" s="268" t="s">
        <v>15</v>
      </c>
      <c r="V65" s="268"/>
      <c r="W65" s="268" t="s">
        <v>6795</v>
      </c>
      <c r="X65" s="268" t="s">
        <v>7709</v>
      </c>
      <c r="Y65" s="173" t="s">
        <v>7710</v>
      </c>
      <c r="Z65" s="173"/>
      <c r="AA65" s="173" t="s">
        <v>7711</v>
      </c>
      <c r="AB65" s="173" t="s">
        <v>7712</v>
      </c>
      <c r="AC65" s="173" t="s">
        <v>7713</v>
      </c>
      <c r="AD65" s="173" t="s">
        <v>7714</v>
      </c>
      <c r="AE65" s="268"/>
      <c r="AF65" s="268"/>
      <c r="AG65" s="468"/>
      <c r="AH65" s="468"/>
      <c r="AI65" s="468"/>
      <c r="AJ65" s="468"/>
      <c r="AK65" s="468"/>
      <c r="AL65" s="468"/>
      <c r="AM65" s="468"/>
      <c r="AN65" s="549"/>
      <c r="AO65" s="549"/>
      <c r="AP65" s="549"/>
      <c r="AQ65" s="549"/>
      <c r="AR65" s="549"/>
      <c r="AS65" s="549"/>
      <c r="AT65" s="549"/>
      <c r="AU65" s="549"/>
      <c r="AV65" s="549"/>
      <c r="AW65" s="549"/>
      <c r="AX65" s="549"/>
      <c r="AY65" s="549"/>
      <c r="AZ65" s="549"/>
    </row>
    <row r="66" ht="22.5" customHeight="1">
      <c r="A66" s="268">
        <v>14.0</v>
      </c>
      <c r="B66" s="268">
        <v>5.0</v>
      </c>
      <c r="C66" s="268" t="s">
        <v>291</v>
      </c>
      <c r="D66" s="769"/>
      <c r="E66" s="769"/>
      <c r="F66" s="769"/>
      <c r="G66" s="770">
        <v>1.0</v>
      </c>
      <c r="H66" s="267" t="s">
        <v>7715</v>
      </c>
      <c r="I66" s="267" t="s">
        <v>7716</v>
      </c>
      <c r="J66" s="268" t="s">
        <v>7717</v>
      </c>
      <c r="K66" s="268" t="s">
        <v>7718</v>
      </c>
      <c r="L66" s="269">
        <v>42003.0</v>
      </c>
      <c r="M66" s="268" t="s">
        <v>338</v>
      </c>
      <c r="N66" s="268" t="s">
        <v>154</v>
      </c>
      <c r="O66" s="269">
        <v>45155.0</v>
      </c>
      <c r="P66" s="268" t="s">
        <v>76</v>
      </c>
      <c r="Q66" s="268" t="s">
        <v>280</v>
      </c>
      <c r="R66" s="268"/>
      <c r="S66" s="268"/>
      <c r="T66" s="748" t="s">
        <v>11</v>
      </c>
      <c r="U66" s="268" t="s">
        <v>10</v>
      </c>
      <c r="V66" s="749"/>
      <c r="W66" s="268" t="s">
        <v>5827</v>
      </c>
      <c r="X66" s="268"/>
      <c r="Y66" s="768" t="s">
        <v>7719</v>
      </c>
      <c r="Z66" s="768" t="s">
        <v>7720</v>
      </c>
      <c r="AA66" s="768"/>
      <c r="AB66" s="768"/>
      <c r="AC66" s="768"/>
      <c r="AD66" s="757"/>
      <c r="AE66" s="748"/>
      <c r="AF66" s="748"/>
      <c r="AG66" s="549"/>
      <c r="AH66" s="549"/>
      <c r="AI66" s="549"/>
      <c r="AJ66" s="549"/>
      <c r="AK66" s="549"/>
      <c r="AL66" s="549"/>
      <c r="AM66" s="549"/>
      <c r="AN66" s="549"/>
      <c r="AO66" s="549"/>
      <c r="AP66" s="549"/>
      <c r="AQ66" s="549"/>
      <c r="AR66" s="549"/>
      <c r="AS66" s="549"/>
      <c r="AT66" s="549"/>
      <c r="AU66" s="549"/>
      <c r="AV66" s="549"/>
      <c r="AW66" s="549"/>
      <c r="AX66" s="549"/>
      <c r="AY66" s="549"/>
      <c r="AZ66" s="549"/>
    </row>
    <row r="67" ht="22.5" customHeight="1">
      <c r="A67" s="268">
        <v>15.0</v>
      </c>
      <c r="B67" s="268">
        <v>5.0</v>
      </c>
      <c r="C67" s="268" t="s">
        <v>291</v>
      </c>
      <c r="D67" s="268"/>
      <c r="E67" s="268"/>
      <c r="F67" s="268"/>
      <c r="G67" s="723">
        <v>1.0</v>
      </c>
      <c r="H67" s="267" t="s">
        <v>7721</v>
      </c>
      <c r="I67" s="267" t="s">
        <v>7722</v>
      </c>
      <c r="J67" s="468" t="s">
        <v>1575</v>
      </c>
      <c r="K67" s="468" t="s">
        <v>7723</v>
      </c>
      <c r="L67" s="469">
        <v>42234.0</v>
      </c>
      <c r="M67" s="468" t="s">
        <v>350</v>
      </c>
      <c r="N67" s="468" t="s">
        <v>151</v>
      </c>
      <c r="O67" s="469">
        <v>45155.0</v>
      </c>
      <c r="P67" s="468" t="s">
        <v>66</v>
      </c>
      <c r="Q67" s="268" t="s">
        <v>280</v>
      </c>
      <c r="R67" s="268" t="s">
        <v>7724</v>
      </c>
      <c r="S67" s="268" t="s">
        <v>7725</v>
      </c>
      <c r="T67" s="748" t="s">
        <v>11</v>
      </c>
      <c r="U67" s="268" t="s">
        <v>21</v>
      </c>
      <c r="V67" s="173"/>
      <c r="W67" s="268"/>
      <c r="X67" s="268"/>
      <c r="Y67" s="173" t="s">
        <v>7726</v>
      </c>
      <c r="Z67" s="173" t="s">
        <v>7727</v>
      </c>
      <c r="AA67" s="173"/>
      <c r="AB67" s="468"/>
      <c r="AC67" s="468"/>
      <c r="AD67" s="173"/>
      <c r="AE67" s="268"/>
      <c r="AF67" s="268"/>
      <c r="AG67" s="468"/>
      <c r="AH67" s="468"/>
      <c r="AI67" s="468"/>
      <c r="AJ67" s="468"/>
      <c r="AK67" s="468"/>
      <c r="AL67" s="468"/>
      <c r="AM67" s="468"/>
      <c r="AN67" s="468"/>
      <c r="AO67" s="468"/>
      <c r="AP67" s="468"/>
      <c r="AQ67" s="468"/>
      <c r="AR67" s="468"/>
      <c r="AS67" s="468"/>
      <c r="AT67" s="468"/>
      <c r="AU67" s="468"/>
      <c r="AV67" s="468"/>
      <c r="AW67" s="468"/>
      <c r="AX67" s="468"/>
      <c r="AY67" s="468"/>
      <c r="AZ67" s="468"/>
    </row>
    <row r="68" ht="22.5" customHeight="1">
      <c r="A68" s="268">
        <v>16.0</v>
      </c>
      <c r="B68" s="268">
        <v>5.0</v>
      </c>
      <c r="C68" s="268" t="s">
        <v>291</v>
      </c>
      <c r="D68" s="268"/>
      <c r="E68" s="268"/>
      <c r="F68" s="268"/>
      <c r="G68" s="723">
        <v>1.0</v>
      </c>
      <c r="H68" s="267" t="s">
        <v>7728</v>
      </c>
      <c r="I68" s="267" t="s">
        <v>7729</v>
      </c>
      <c r="J68" s="468" t="s">
        <v>336</v>
      </c>
      <c r="K68" s="468" t="s">
        <v>7730</v>
      </c>
      <c r="L68" s="469">
        <v>41885.0</v>
      </c>
      <c r="M68" s="468" t="s">
        <v>350</v>
      </c>
      <c r="N68" s="468" t="s">
        <v>153</v>
      </c>
      <c r="O68" s="469">
        <v>42970.0</v>
      </c>
      <c r="P68" s="468" t="s">
        <v>133</v>
      </c>
      <c r="Q68" s="268" t="s">
        <v>280</v>
      </c>
      <c r="R68" s="268"/>
      <c r="S68" s="268"/>
      <c r="T68" s="748" t="s">
        <v>11</v>
      </c>
      <c r="U68" s="268" t="s">
        <v>15</v>
      </c>
      <c r="V68" s="173"/>
      <c r="W68" s="268" t="s">
        <v>6485</v>
      </c>
      <c r="X68" s="268" t="s">
        <v>5827</v>
      </c>
      <c r="Y68" s="173" t="s">
        <v>7731</v>
      </c>
      <c r="Z68" s="173" t="s">
        <v>7732</v>
      </c>
      <c r="AA68" s="173" t="s">
        <v>7733</v>
      </c>
      <c r="AB68" s="468" t="s">
        <v>7734</v>
      </c>
      <c r="AC68" s="468" t="s">
        <v>7735</v>
      </c>
      <c r="AD68" s="468" t="s">
        <v>7736</v>
      </c>
      <c r="AE68" s="468" t="s">
        <v>7737</v>
      </c>
      <c r="AF68" s="468"/>
      <c r="AG68" s="468"/>
      <c r="AH68" s="468"/>
      <c r="AI68" s="468"/>
      <c r="AJ68" s="468"/>
      <c r="AK68" s="468"/>
      <c r="AL68" s="468"/>
      <c r="AM68" s="468"/>
      <c r="AN68" s="468"/>
      <c r="AO68" s="468"/>
      <c r="AP68" s="468"/>
      <c r="AQ68" s="468"/>
      <c r="AR68" s="468"/>
      <c r="AS68" s="468"/>
      <c r="AT68" s="468"/>
      <c r="AU68" s="468"/>
      <c r="AV68" s="468"/>
      <c r="AW68" s="468"/>
      <c r="AX68" s="468"/>
      <c r="AY68" s="468"/>
      <c r="AZ68" s="468"/>
    </row>
    <row r="69" ht="22.5" customHeight="1">
      <c r="A69" s="268">
        <v>17.0</v>
      </c>
      <c r="B69" s="268">
        <v>5.0</v>
      </c>
      <c r="C69" s="268" t="s">
        <v>291</v>
      </c>
      <c r="D69" s="268"/>
      <c r="E69" s="919"/>
      <c r="F69" s="919"/>
      <c r="G69" s="723">
        <v>1.0</v>
      </c>
      <c r="H69" s="267" t="s">
        <v>7738</v>
      </c>
      <c r="I69" s="267" t="s">
        <v>7739</v>
      </c>
      <c r="J69" s="468" t="s">
        <v>336</v>
      </c>
      <c r="K69" s="468" t="s">
        <v>7740</v>
      </c>
      <c r="L69" s="469">
        <v>41939.0</v>
      </c>
      <c r="M69" s="468" t="s">
        <v>350</v>
      </c>
      <c r="N69" s="468" t="s">
        <v>154</v>
      </c>
      <c r="O69" s="469">
        <v>42970.0</v>
      </c>
      <c r="P69" s="468" t="s">
        <v>133</v>
      </c>
      <c r="Q69" s="268" t="s">
        <v>280</v>
      </c>
      <c r="R69" s="268"/>
      <c r="S69" s="268"/>
      <c r="T69" s="748" t="s">
        <v>11</v>
      </c>
      <c r="U69" s="268" t="s">
        <v>15</v>
      </c>
      <c r="V69" s="173"/>
      <c r="W69" s="268" t="s">
        <v>5990</v>
      </c>
      <c r="X69" s="268" t="s">
        <v>5990</v>
      </c>
      <c r="Y69" s="173" t="s">
        <v>7741</v>
      </c>
      <c r="Z69" s="173" t="s">
        <v>7742</v>
      </c>
      <c r="AA69" s="173" t="s">
        <v>7743</v>
      </c>
      <c r="AB69" s="931" t="s">
        <v>7744</v>
      </c>
      <c r="AC69" s="931" t="s">
        <v>7745</v>
      </c>
      <c r="AD69" s="931" t="s">
        <v>7746</v>
      </c>
      <c r="AE69" s="931" t="s">
        <v>7747</v>
      </c>
      <c r="AF69" s="931" t="s">
        <v>7748</v>
      </c>
      <c r="AG69" s="931"/>
      <c r="AH69" s="931"/>
      <c r="AI69" s="931"/>
      <c r="AJ69" s="931"/>
      <c r="AK69" s="931"/>
      <c r="AL69" s="931"/>
      <c r="AM69" s="931"/>
      <c r="AN69" s="931"/>
      <c r="AO69" s="931"/>
      <c r="AP69" s="931"/>
      <c r="AQ69" s="931"/>
      <c r="AR69" s="931"/>
      <c r="AS69" s="931"/>
      <c r="AT69" s="931"/>
      <c r="AU69" s="931"/>
      <c r="AV69" s="931"/>
      <c r="AW69" s="931"/>
      <c r="AX69" s="931"/>
      <c r="AY69" s="931"/>
      <c r="AZ69" s="931"/>
    </row>
    <row r="70" ht="22.5" customHeight="1">
      <c r="A70" s="268">
        <v>18.0</v>
      </c>
      <c r="B70" s="268">
        <v>5.0</v>
      </c>
      <c r="C70" s="268" t="s">
        <v>291</v>
      </c>
      <c r="D70" s="268"/>
      <c r="E70" s="268"/>
      <c r="F70" s="268"/>
      <c r="G70" s="723">
        <v>1.0</v>
      </c>
      <c r="H70" s="267" t="s">
        <v>7749</v>
      </c>
      <c r="I70" s="267" t="s">
        <v>7750</v>
      </c>
      <c r="J70" s="756" t="s">
        <v>4637</v>
      </c>
      <c r="K70" s="756" t="s">
        <v>7751</v>
      </c>
      <c r="L70" s="469">
        <v>41907.0</v>
      </c>
      <c r="M70" s="756" t="s">
        <v>350</v>
      </c>
      <c r="N70" s="756" t="s">
        <v>153</v>
      </c>
      <c r="O70" s="469">
        <v>43334.0</v>
      </c>
      <c r="P70" s="756" t="s">
        <v>133</v>
      </c>
      <c r="Q70" s="756" t="s">
        <v>280</v>
      </c>
      <c r="R70" s="756"/>
      <c r="S70" s="756"/>
      <c r="T70" s="748" t="s">
        <v>11</v>
      </c>
      <c r="U70" s="756" t="s">
        <v>15</v>
      </c>
      <c r="V70" s="749"/>
      <c r="W70" s="756" t="s">
        <v>7752</v>
      </c>
      <c r="X70" s="756"/>
      <c r="Y70" s="768" t="s">
        <v>7753</v>
      </c>
      <c r="Z70" s="768" t="s">
        <v>7754</v>
      </c>
      <c r="AA70" s="768" t="s">
        <v>7755</v>
      </c>
      <c r="AB70" s="768" t="s">
        <v>7756</v>
      </c>
      <c r="AC70" s="768" t="s">
        <v>7757</v>
      </c>
      <c r="AD70" s="757" t="s">
        <v>7758</v>
      </c>
      <c r="AE70" s="748" t="s">
        <v>7759</v>
      </c>
      <c r="AF70" s="748" t="s">
        <v>7760</v>
      </c>
      <c r="AG70" s="549"/>
      <c r="AH70" s="549"/>
      <c r="AI70" s="549"/>
      <c r="AJ70" s="549"/>
      <c r="AK70" s="549"/>
      <c r="AL70" s="549"/>
      <c r="AM70" s="549"/>
      <c r="AN70" s="549"/>
      <c r="AO70" s="549"/>
      <c r="AP70" s="549"/>
      <c r="AQ70" s="549"/>
      <c r="AR70" s="549"/>
      <c r="AS70" s="549"/>
      <c r="AT70" s="549"/>
      <c r="AU70" s="549"/>
      <c r="AV70" s="549"/>
      <c r="AW70" s="549"/>
      <c r="AX70" s="549"/>
      <c r="AY70" s="549"/>
      <c r="AZ70" s="549"/>
    </row>
    <row r="71" ht="22.5" customHeight="1">
      <c r="A71" s="268">
        <v>19.0</v>
      </c>
      <c r="B71" s="268">
        <v>5.0</v>
      </c>
      <c r="C71" s="268" t="s">
        <v>291</v>
      </c>
      <c r="D71" s="756"/>
      <c r="E71" s="756"/>
      <c r="F71" s="756"/>
      <c r="G71" s="723">
        <v>1.0</v>
      </c>
      <c r="H71" s="267" t="s">
        <v>7761</v>
      </c>
      <c r="I71" s="267" t="s">
        <v>7762</v>
      </c>
      <c r="J71" s="756" t="s">
        <v>1997</v>
      </c>
      <c r="K71" s="756" t="s">
        <v>7763</v>
      </c>
      <c r="L71" s="923">
        <v>42051.0</v>
      </c>
      <c r="M71" s="756" t="s">
        <v>350</v>
      </c>
      <c r="N71" s="756" t="s">
        <v>152</v>
      </c>
      <c r="O71" s="469">
        <v>44426.0</v>
      </c>
      <c r="P71" s="756" t="s">
        <v>115</v>
      </c>
      <c r="Q71" s="756" t="s">
        <v>280</v>
      </c>
      <c r="R71" s="756" t="s">
        <v>7764</v>
      </c>
      <c r="S71" s="756"/>
      <c r="T71" s="748" t="s">
        <v>11</v>
      </c>
      <c r="U71" s="756" t="s">
        <v>21</v>
      </c>
      <c r="V71" s="749"/>
      <c r="W71" s="756"/>
      <c r="X71" s="756" t="s">
        <v>7478</v>
      </c>
      <c r="Y71" s="768" t="s">
        <v>7765</v>
      </c>
      <c r="Z71" s="768" t="s">
        <v>7766</v>
      </c>
      <c r="AA71" s="768" t="s">
        <v>7767</v>
      </c>
      <c r="AB71" s="768" t="s">
        <v>7768</v>
      </c>
      <c r="AC71" s="768"/>
      <c r="AD71" s="757"/>
      <c r="AE71" s="748"/>
      <c r="AF71" s="748"/>
      <c r="AG71" s="549"/>
      <c r="AH71" s="549"/>
      <c r="AI71" s="549"/>
      <c r="AJ71" s="549"/>
      <c r="AK71" s="549"/>
      <c r="AL71" s="549"/>
      <c r="AM71" s="549"/>
      <c r="AN71" s="549"/>
      <c r="AO71" s="549"/>
      <c r="AP71" s="549"/>
      <c r="AQ71" s="549"/>
      <c r="AR71" s="549"/>
      <c r="AS71" s="549"/>
      <c r="AT71" s="549"/>
      <c r="AU71" s="549"/>
      <c r="AV71" s="549"/>
      <c r="AW71" s="549"/>
      <c r="AX71" s="549"/>
      <c r="AY71" s="549"/>
      <c r="AZ71" s="549"/>
    </row>
    <row r="72" ht="22.5" customHeight="1">
      <c r="A72" s="268">
        <v>20.0</v>
      </c>
      <c r="B72" s="268">
        <v>5.0</v>
      </c>
      <c r="C72" s="268" t="s">
        <v>291</v>
      </c>
      <c r="D72" s="756"/>
      <c r="E72" s="756"/>
      <c r="F72" s="756"/>
      <c r="G72" s="723">
        <v>1.0</v>
      </c>
      <c r="H72" s="267" t="s">
        <v>7769</v>
      </c>
      <c r="I72" s="267" t="s">
        <v>7770</v>
      </c>
      <c r="J72" s="756" t="s">
        <v>855</v>
      </c>
      <c r="K72" s="756" t="s">
        <v>7771</v>
      </c>
      <c r="L72" s="923">
        <v>42184.0</v>
      </c>
      <c r="M72" s="756" t="s">
        <v>350</v>
      </c>
      <c r="N72" s="756" t="s">
        <v>154</v>
      </c>
      <c r="O72" s="469">
        <v>45519.0</v>
      </c>
      <c r="P72" s="756" t="s">
        <v>115</v>
      </c>
      <c r="Q72" s="756" t="s">
        <v>280</v>
      </c>
      <c r="R72" s="756"/>
      <c r="S72" s="756"/>
      <c r="T72" s="466" t="s">
        <v>11</v>
      </c>
      <c r="U72" s="756" t="s">
        <v>15</v>
      </c>
      <c r="V72" s="749"/>
      <c r="W72" s="756"/>
      <c r="X72" s="756"/>
      <c r="Y72" s="768" t="s">
        <v>7772</v>
      </c>
      <c r="Z72" s="768"/>
      <c r="AA72" s="768"/>
      <c r="AB72" s="768"/>
      <c r="AC72" s="768"/>
      <c r="AD72" s="757"/>
      <c r="AE72" s="748"/>
      <c r="AF72" s="748"/>
      <c r="AG72" s="549"/>
      <c r="AH72" s="549"/>
      <c r="AI72" s="549"/>
      <c r="AJ72" s="549"/>
      <c r="AK72" s="549"/>
      <c r="AL72" s="549"/>
      <c r="AM72" s="549"/>
      <c r="AN72" s="549"/>
      <c r="AO72" s="549"/>
      <c r="AP72" s="549"/>
      <c r="AQ72" s="549"/>
      <c r="AR72" s="549"/>
      <c r="AS72" s="549"/>
      <c r="AT72" s="549"/>
      <c r="AU72" s="549"/>
      <c r="AV72" s="549"/>
      <c r="AW72" s="549"/>
      <c r="AX72" s="549"/>
      <c r="AY72" s="549"/>
      <c r="AZ72" s="549"/>
    </row>
    <row r="73" ht="14.25" customHeight="1">
      <c r="A73" s="352">
        <v>21.0</v>
      </c>
      <c r="B73" s="268">
        <v>5.0</v>
      </c>
      <c r="C73" s="268" t="s">
        <v>291</v>
      </c>
      <c r="D73" s="352"/>
      <c r="E73" s="352"/>
      <c r="F73" s="352"/>
      <c r="G73" s="729">
        <v>1.0</v>
      </c>
      <c r="H73" s="618" t="s">
        <v>7773</v>
      </c>
      <c r="I73" s="618" t="s">
        <v>7774</v>
      </c>
      <c r="J73" s="497" t="s">
        <v>569</v>
      </c>
      <c r="K73" s="497" t="s">
        <v>7775</v>
      </c>
      <c r="L73" s="926">
        <v>42046.0</v>
      </c>
      <c r="M73" s="497" t="s">
        <v>338</v>
      </c>
      <c r="N73" s="502"/>
      <c r="O73" s="498">
        <v>45883.0</v>
      </c>
      <c r="P73" s="497" t="s">
        <v>115</v>
      </c>
      <c r="Q73" s="352" t="s">
        <v>3171</v>
      </c>
      <c r="R73" s="352" t="s">
        <v>7776</v>
      </c>
      <c r="S73" s="352"/>
      <c r="T73" s="917" t="s">
        <v>11</v>
      </c>
      <c r="U73" s="352" t="s">
        <v>10</v>
      </c>
      <c r="V73" s="188"/>
      <c r="W73" s="501"/>
      <c r="X73" s="352"/>
      <c r="Y73" s="188"/>
      <c r="Z73" s="188"/>
      <c r="AA73" s="188"/>
      <c r="AB73" s="502"/>
      <c r="AC73" s="502"/>
      <c r="AD73" s="502"/>
      <c r="AE73" s="502"/>
      <c r="AF73" s="502"/>
      <c r="AG73" s="502"/>
      <c r="AH73" s="502"/>
      <c r="AI73" s="502"/>
      <c r="AJ73" s="502"/>
      <c r="AK73" s="502"/>
      <c r="AL73" s="502"/>
      <c r="AM73" s="502"/>
      <c r="AN73" s="502"/>
      <c r="AO73" s="502"/>
      <c r="AP73" s="502"/>
      <c r="AQ73" s="502"/>
      <c r="AR73" s="502"/>
      <c r="AS73" s="502"/>
      <c r="AT73" s="502"/>
      <c r="AU73" s="502"/>
      <c r="AV73" s="620"/>
      <c r="AW73" s="620"/>
      <c r="AX73" s="620"/>
      <c r="AY73" s="620"/>
      <c r="AZ73" s="620"/>
    </row>
    <row r="74" ht="14.25" customHeight="1">
      <c r="A74" s="352">
        <v>22.0</v>
      </c>
      <c r="B74" s="268">
        <v>5.0</v>
      </c>
      <c r="C74" s="268" t="s">
        <v>291</v>
      </c>
      <c r="D74" s="352"/>
      <c r="E74" s="352" t="s">
        <v>334</v>
      </c>
      <c r="F74" s="352"/>
      <c r="G74" s="729">
        <v>1.0</v>
      </c>
      <c r="H74" s="618" t="s">
        <v>7777</v>
      </c>
      <c r="I74" s="618" t="s">
        <v>7778</v>
      </c>
      <c r="J74" s="497" t="s">
        <v>1495</v>
      </c>
      <c r="K74" s="497" t="s">
        <v>7779</v>
      </c>
      <c r="L74" s="926">
        <v>41896.0</v>
      </c>
      <c r="M74" s="497" t="s">
        <v>338</v>
      </c>
      <c r="N74" s="502"/>
      <c r="O74" s="498">
        <v>45883.0</v>
      </c>
      <c r="P74" s="497" t="s">
        <v>133</v>
      </c>
      <c r="Q74" s="352" t="s">
        <v>345</v>
      </c>
      <c r="R74" s="352" t="s">
        <v>7780</v>
      </c>
      <c r="S74" s="352"/>
      <c r="T74" s="917" t="s">
        <v>22</v>
      </c>
      <c r="U74" s="352" t="s">
        <v>15</v>
      </c>
      <c r="V74" s="188"/>
      <c r="W74" s="501"/>
      <c r="X74" s="352"/>
      <c r="Y74" s="188"/>
      <c r="Z74" s="188"/>
      <c r="AA74" s="188"/>
      <c r="AB74" s="502"/>
      <c r="AC74" s="502"/>
      <c r="AD74" s="502"/>
      <c r="AE74" s="502"/>
      <c r="AF74" s="502"/>
      <c r="AG74" s="502"/>
      <c r="AH74" s="502"/>
      <c r="AI74" s="502"/>
      <c r="AJ74" s="502"/>
      <c r="AK74" s="502"/>
      <c r="AL74" s="502"/>
      <c r="AM74" s="502"/>
      <c r="AN74" s="502"/>
      <c r="AO74" s="502"/>
      <c r="AP74" s="502"/>
      <c r="AQ74" s="502"/>
      <c r="AR74" s="502"/>
      <c r="AS74" s="502"/>
      <c r="AT74" s="502"/>
      <c r="AU74" s="502"/>
      <c r="AV74" s="620"/>
      <c r="AW74" s="620"/>
      <c r="AX74" s="620"/>
      <c r="AY74" s="620"/>
      <c r="AZ74" s="620"/>
    </row>
    <row r="75" ht="14.25" customHeight="1">
      <c r="A75" s="352">
        <v>23.0</v>
      </c>
      <c r="B75" s="268">
        <v>5.0</v>
      </c>
      <c r="C75" s="268" t="s">
        <v>291</v>
      </c>
      <c r="D75" s="352"/>
      <c r="E75" s="352"/>
      <c r="F75" s="352"/>
      <c r="G75" s="729">
        <v>1.0</v>
      </c>
      <c r="H75" s="618" t="s">
        <v>7781</v>
      </c>
      <c r="I75" s="618" t="s">
        <v>7782</v>
      </c>
      <c r="J75" s="497" t="s">
        <v>336</v>
      </c>
      <c r="K75" s="497" t="s">
        <v>7783</v>
      </c>
      <c r="L75" s="926">
        <v>41963.0</v>
      </c>
      <c r="M75" s="497" t="s">
        <v>338</v>
      </c>
      <c r="N75" s="502"/>
      <c r="O75" s="498">
        <v>45883.0</v>
      </c>
      <c r="P75" s="497" t="s">
        <v>133</v>
      </c>
      <c r="Q75" s="352" t="s">
        <v>345</v>
      </c>
      <c r="R75" s="352" t="s">
        <v>7784</v>
      </c>
      <c r="S75" s="352" t="s">
        <v>7785</v>
      </c>
      <c r="T75" s="917" t="s">
        <v>11</v>
      </c>
      <c r="U75" s="352"/>
      <c r="V75" s="188"/>
      <c r="W75" s="501"/>
      <c r="X75" s="352"/>
      <c r="Y75" s="188"/>
      <c r="Z75" s="188"/>
      <c r="AA75" s="188"/>
      <c r="AB75" s="502"/>
      <c r="AC75" s="502"/>
      <c r="AD75" s="502"/>
      <c r="AE75" s="502"/>
      <c r="AF75" s="502"/>
      <c r="AG75" s="502"/>
      <c r="AH75" s="502"/>
      <c r="AI75" s="502"/>
      <c r="AJ75" s="502"/>
      <c r="AK75" s="502"/>
      <c r="AL75" s="502"/>
      <c r="AM75" s="502"/>
      <c r="AN75" s="502"/>
      <c r="AO75" s="502"/>
      <c r="AP75" s="502"/>
      <c r="AQ75" s="502"/>
      <c r="AR75" s="502"/>
      <c r="AS75" s="502"/>
      <c r="AT75" s="502"/>
      <c r="AU75" s="502"/>
      <c r="AV75" s="620"/>
      <c r="AW75" s="620"/>
      <c r="AX75" s="620"/>
      <c r="AY75" s="620"/>
      <c r="AZ75" s="620"/>
    </row>
    <row r="76" ht="22.5" customHeight="1">
      <c r="A76" s="932">
        <v>24.0</v>
      </c>
      <c r="B76" s="932">
        <v>5.0</v>
      </c>
      <c r="C76" s="932" t="s">
        <v>291</v>
      </c>
      <c r="D76" s="932"/>
      <c r="E76" s="932"/>
      <c r="F76" s="932"/>
      <c r="G76" s="933">
        <v>1.0</v>
      </c>
      <c r="H76" s="934"/>
      <c r="I76" s="934"/>
      <c r="J76" s="932" t="s">
        <v>343</v>
      </c>
      <c r="K76" s="932" t="s">
        <v>7786</v>
      </c>
      <c r="L76" s="935">
        <v>41904.0</v>
      </c>
      <c r="M76" s="932" t="s">
        <v>350</v>
      </c>
      <c r="N76" s="932"/>
      <c r="O76" s="935">
        <v>45883.0</v>
      </c>
      <c r="P76" s="932" t="s">
        <v>37</v>
      </c>
      <c r="Q76" s="932" t="s">
        <v>345</v>
      </c>
      <c r="R76" s="932"/>
      <c r="S76" s="932"/>
      <c r="T76" s="932" t="s">
        <v>11</v>
      </c>
      <c r="U76" s="932"/>
      <c r="V76" s="778"/>
      <c r="W76" s="932"/>
      <c r="X76" s="932"/>
      <c r="Y76" s="936"/>
      <c r="Z76" s="936"/>
      <c r="AA76" s="936"/>
      <c r="AB76" s="936"/>
      <c r="AC76" s="936"/>
      <c r="AD76" s="937"/>
      <c r="AE76" s="777"/>
      <c r="AF76" s="777"/>
      <c r="AG76" s="938"/>
      <c r="AH76" s="938"/>
      <c r="AI76" s="938"/>
      <c r="AJ76" s="938"/>
      <c r="AK76" s="938"/>
      <c r="AL76" s="938"/>
      <c r="AM76" s="938"/>
      <c r="AN76" s="938"/>
      <c r="AO76" s="938"/>
      <c r="AP76" s="938"/>
      <c r="AQ76" s="938"/>
      <c r="AR76" s="938"/>
      <c r="AS76" s="938"/>
      <c r="AT76" s="938"/>
      <c r="AU76" s="938"/>
      <c r="AV76" s="938"/>
      <c r="AW76" s="938"/>
      <c r="AX76" s="938"/>
      <c r="AY76" s="938"/>
      <c r="AZ76" s="938"/>
    </row>
    <row r="77" ht="14.25" customHeight="1">
      <c r="A77" s="904" t="s">
        <v>7787</v>
      </c>
      <c r="B77" s="25"/>
      <c r="C77" s="25"/>
      <c r="D77" s="25"/>
      <c r="E77" s="25"/>
      <c r="F77" s="25"/>
      <c r="G77" s="25"/>
      <c r="H77" s="25"/>
      <c r="I77" s="25"/>
      <c r="J77" s="25"/>
      <c r="K77" s="25"/>
      <c r="L77" s="26"/>
      <c r="M77" s="906"/>
      <c r="N77" s="906"/>
      <c r="O77" s="907"/>
      <c r="P77" s="906"/>
      <c r="Q77" s="906"/>
      <c r="R77" s="906"/>
      <c r="S77" s="906"/>
      <c r="T77" s="906"/>
      <c r="U77" s="906"/>
      <c r="V77" s="906"/>
      <c r="W77" s="906"/>
      <c r="X77" s="906"/>
      <c r="Y77" s="906"/>
      <c r="Z77" s="906"/>
      <c r="AA77" s="906"/>
      <c r="AB77" s="906"/>
      <c r="AC77" s="906"/>
      <c r="AD77" s="906"/>
      <c r="AE77" s="906"/>
      <c r="AF77" s="906"/>
      <c r="AG77" s="908"/>
      <c r="AH77" s="908"/>
      <c r="AI77" s="908"/>
      <c r="AJ77" s="908"/>
      <c r="AK77" s="908"/>
      <c r="AL77" s="908"/>
      <c r="AM77" s="908"/>
      <c r="AN77" s="908"/>
      <c r="AO77" s="908"/>
      <c r="AP77" s="908"/>
      <c r="AQ77" s="908"/>
      <c r="AR77" s="908"/>
      <c r="AS77" s="908"/>
      <c r="AT77" s="908"/>
      <c r="AU77" s="908"/>
      <c r="AV77" s="908"/>
      <c r="AW77" s="908"/>
      <c r="AX77" s="908"/>
      <c r="AY77" s="909"/>
      <c r="AZ77" s="909"/>
    </row>
    <row r="78" ht="22.5" customHeight="1">
      <c r="A78" s="268">
        <v>1.0</v>
      </c>
      <c r="B78" s="268">
        <v>8.0</v>
      </c>
      <c r="C78" s="268" t="s">
        <v>293</v>
      </c>
      <c r="D78" s="268"/>
      <c r="E78" s="268"/>
      <c r="F78" s="268"/>
      <c r="G78" s="723">
        <v>1.0</v>
      </c>
      <c r="H78" s="267" t="s">
        <v>7788</v>
      </c>
      <c r="I78" s="267" t="s">
        <v>7789</v>
      </c>
      <c r="J78" s="268" t="s">
        <v>7790</v>
      </c>
      <c r="K78" s="268" t="s">
        <v>7791</v>
      </c>
      <c r="L78" s="269">
        <v>42143.0</v>
      </c>
      <c r="M78" s="268" t="s">
        <v>338</v>
      </c>
      <c r="N78" s="268" t="s">
        <v>151</v>
      </c>
      <c r="O78" s="269">
        <v>43698.0</v>
      </c>
      <c r="P78" s="268" t="s">
        <v>10</v>
      </c>
      <c r="Q78" s="268" t="s">
        <v>277</v>
      </c>
      <c r="R78" s="268"/>
      <c r="S78" s="268"/>
      <c r="T78" s="268" t="s">
        <v>11</v>
      </c>
      <c r="U78" s="268" t="s">
        <v>21</v>
      </c>
      <c r="V78" s="268"/>
      <c r="W78" s="268" t="s">
        <v>6485</v>
      </c>
      <c r="X78" s="268" t="s">
        <v>5827</v>
      </c>
      <c r="Y78" s="173" t="s">
        <v>7792</v>
      </c>
      <c r="Z78" s="173" t="s">
        <v>7793</v>
      </c>
      <c r="AA78" s="173" t="s">
        <v>7794</v>
      </c>
      <c r="AB78" s="173" t="s">
        <v>7795</v>
      </c>
      <c r="AC78" s="173" t="s">
        <v>7796</v>
      </c>
      <c r="AD78" s="173" t="s">
        <v>7797</v>
      </c>
      <c r="AE78" s="268"/>
      <c r="AF78" s="769"/>
      <c r="AG78" s="549"/>
      <c r="AH78" s="549"/>
      <c r="AI78" s="549"/>
      <c r="AJ78" s="549"/>
      <c r="AK78" s="549"/>
      <c r="AL78" s="549"/>
      <c r="AM78" s="549"/>
      <c r="AN78" s="549"/>
      <c r="AO78" s="549"/>
      <c r="AP78" s="549"/>
      <c r="AQ78" s="549"/>
      <c r="AR78" s="549"/>
      <c r="AS78" s="549"/>
      <c r="AT78" s="549"/>
      <c r="AU78" s="549"/>
      <c r="AV78" s="549"/>
      <c r="AW78" s="549"/>
      <c r="AX78" s="549"/>
      <c r="AY78" s="549"/>
      <c r="AZ78" s="549"/>
    </row>
    <row r="79" ht="22.5" customHeight="1">
      <c r="A79" s="268">
        <v>2.0</v>
      </c>
      <c r="B79" s="268">
        <v>8.0</v>
      </c>
      <c r="C79" s="268" t="s">
        <v>293</v>
      </c>
      <c r="D79" s="268"/>
      <c r="E79" s="268"/>
      <c r="F79" s="268"/>
      <c r="G79" s="723">
        <v>1.0</v>
      </c>
      <c r="H79" s="267" t="s">
        <v>7798</v>
      </c>
      <c r="I79" s="267" t="s">
        <v>7799</v>
      </c>
      <c r="J79" s="268" t="s">
        <v>361</v>
      </c>
      <c r="K79" s="268" t="s">
        <v>7800</v>
      </c>
      <c r="L79" s="269">
        <v>42043.0</v>
      </c>
      <c r="M79" s="268" t="s">
        <v>350</v>
      </c>
      <c r="N79" s="268" t="s">
        <v>151</v>
      </c>
      <c r="O79" s="269">
        <v>44202.0</v>
      </c>
      <c r="P79" s="268" t="s">
        <v>133</v>
      </c>
      <c r="Q79" s="268" t="s">
        <v>277</v>
      </c>
      <c r="R79" s="268"/>
      <c r="S79" s="268"/>
      <c r="T79" s="268" t="s">
        <v>11</v>
      </c>
      <c r="U79" s="268" t="s">
        <v>10</v>
      </c>
      <c r="V79" s="268"/>
      <c r="W79" s="268" t="s">
        <v>5990</v>
      </c>
      <c r="X79" s="268" t="s">
        <v>5782</v>
      </c>
      <c r="Y79" s="173" t="s">
        <v>7801</v>
      </c>
      <c r="Z79" s="173" t="s">
        <v>7802</v>
      </c>
      <c r="AA79" s="173" t="s">
        <v>7803</v>
      </c>
      <c r="AB79" s="173" t="s">
        <v>7804</v>
      </c>
      <c r="AC79" s="173" t="s">
        <v>7805</v>
      </c>
      <c r="AD79" s="173"/>
      <c r="AE79" s="268"/>
      <c r="AF79" s="769"/>
      <c r="AG79" s="549"/>
      <c r="AH79" s="549"/>
      <c r="AI79" s="549"/>
      <c r="AJ79" s="549"/>
      <c r="AK79" s="549"/>
      <c r="AL79" s="549"/>
      <c r="AM79" s="549"/>
      <c r="AN79" s="549"/>
      <c r="AO79" s="549"/>
      <c r="AP79" s="549"/>
      <c r="AQ79" s="549"/>
      <c r="AR79" s="549"/>
      <c r="AS79" s="549"/>
      <c r="AT79" s="549"/>
      <c r="AU79" s="549"/>
      <c r="AV79" s="549"/>
      <c r="AW79" s="549"/>
      <c r="AX79" s="549"/>
      <c r="AY79" s="549"/>
      <c r="AZ79" s="549"/>
    </row>
    <row r="80" ht="22.5" customHeight="1">
      <c r="A80" s="268">
        <v>3.0</v>
      </c>
      <c r="B80" s="268">
        <v>8.0</v>
      </c>
      <c r="C80" s="268" t="s">
        <v>293</v>
      </c>
      <c r="D80" s="268"/>
      <c r="E80" s="268"/>
      <c r="F80" s="268"/>
      <c r="G80" s="723">
        <v>1.0</v>
      </c>
      <c r="H80" s="267" t="s">
        <v>7806</v>
      </c>
      <c r="I80" s="267" t="s">
        <v>7807</v>
      </c>
      <c r="J80" s="268" t="s">
        <v>4975</v>
      </c>
      <c r="K80" s="268" t="s">
        <v>7808</v>
      </c>
      <c r="L80" s="269">
        <v>41941.0</v>
      </c>
      <c r="M80" s="268" t="s">
        <v>350</v>
      </c>
      <c r="N80" s="268" t="s">
        <v>153</v>
      </c>
      <c r="O80" s="269">
        <v>44790.0</v>
      </c>
      <c r="P80" s="268" t="s">
        <v>115</v>
      </c>
      <c r="Q80" s="268" t="s">
        <v>277</v>
      </c>
      <c r="R80" s="268"/>
      <c r="S80" s="268"/>
      <c r="T80" s="466" t="s">
        <v>11</v>
      </c>
      <c r="U80" s="268" t="s">
        <v>21</v>
      </c>
      <c r="V80" s="468"/>
      <c r="W80" s="268" t="s">
        <v>5802</v>
      </c>
      <c r="X80" s="268" t="s">
        <v>5990</v>
      </c>
      <c r="Y80" s="173" t="s">
        <v>7809</v>
      </c>
      <c r="Z80" s="173" t="s">
        <v>7810</v>
      </c>
      <c r="AA80" s="173" t="s">
        <v>7811</v>
      </c>
      <c r="AB80" s="173"/>
      <c r="AC80" s="173"/>
      <c r="AD80" s="173"/>
      <c r="AE80" s="268"/>
      <c r="AF80" s="769"/>
      <c r="AG80" s="549"/>
      <c r="AH80" s="549"/>
      <c r="AI80" s="549"/>
      <c r="AJ80" s="549"/>
      <c r="AK80" s="549"/>
      <c r="AL80" s="549"/>
      <c r="AM80" s="549"/>
      <c r="AN80" s="549"/>
      <c r="AO80" s="549"/>
      <c r="AP80" s="549"/>
      <c r="AQ80" s="549"/>
      <c r="AR80" s="549"/>
      <c r="AS80" s="549"/>
      <c r="AT80" s="549"/>
      <c r="AU80" s="549"/>
      <c r="AV80" s="549"/>
      <c r="AW80" s="549"/>
      <c r="AX80" s="549"/>
      <c r="AY80" s="549"/>
      <c r="AZ80" s="549"/>
    </row>
    <row r="81" ht="22.5" customHeight="1">
      <c r="A81" s="268">
        <v>4.0</v>
      </c>
      <c r="B81" s="268">
        <v>8.0</v>
      </c>
      <c r="C81" s="268" t="s">
        <v>293</v>
      </c>
      <c r="D81" s="268"/>
      <c r="E81" s="268"/>
      <c r="F81" s="268"/>
      <c r="G81" s="723">
        <v>1.0</v>
      </c>
      <c r="H81" s="267" t="s">
        <v>7812</v>
      </c>
      <c r="I81" s="267" t="s">
        <v>7813</v>
      </c>
      <c r="J81" s="268" t="s">
        <v>336</v>
      </c>
      <c r="K81" s="268" t="s">
        <v>7814</v>
      </c>
      <c r="L81" s="269">
        <v>42237.0</v>
      </c>
      <c r="M81" s="268" t="s">
        <v>338</v>
      </c>
      <c r="N81" s="268" t="s">
        <v>151</v>
      </c>
      <c r="O81" s="269">
        <v>44790.0</v>
      </c>
      <c r="P81" s="268" t="s">
        <v>133</v>
      </c>
      <c r="Q81" s="268" t="s">
        <v>277</v>
      </c>
      <c r="R81" s="268" t="s">
        <v>7815</v>
      </c>
      <c r="S81" s="268"/>
      <c r="T81" s="268" t="s">
        <v>11</v>
      </c>
      <c r="U81" s="268" t="s">
        <v>15</v>
      </c>
      <c r="V81" s="468"/>
      <c r="W81" s="268" t="s">
        <v>6795</v>
      </c>
      <c r="X81" s="268"/>
      <c r="Y81" s="173" t="s">
        <v>7816</v>
      </c>
      <c r="Z81" s="173" t="s">
        <v>7817</v>
      </c>
      <c r="AA81" s="173" t="s">
        <v>7818</v>
      </c>
      <c r="AB81" s="173"/>
      <c r="AC81" s="173"/>
      <c r="AD81" s="173"/>
      <c r="AE81" s="268"/>
      <c r="AF81" s="769"/>
      <c r="AG81" s="549"/>
      <c r="AH81" s="549"/>
      <c r="AI81" s="549"/>
      <c r="AJ81" s="549"/>
      <c r="AK81" s="549"/>
      <c r="AL81" s="549"/>
      <c r="AM81" s="549"/>
      <c r="AN81" s="549"/>
      <c r="AO81" s="549"/>
      <c r="AP81" s="549"/>
      <c r="AQ81" s="549"/>
      <c r="AR81" s="549"/>
      <c r="AS81" s="549"/>
      <c r="AT81" s="549"/>
      <c r="AU81" s="549"/>
      <c r="AV81" s="549"/>
      <c r="AW81" s="549"/>
      <c r="AX81" s="549"/>
      <c r="AY81" s="549"/>
      <c r="AZ81" s="549"/>
    </row>
    <row r="82" ht="22.5" customHeight="1">
      <c r="A82" s="268">
        <v>5.0</v>
      </c>
      <c r="B82" s="268">
        <v>8.0</v>
      </c>
      <c r="C82" s="268" t="s">
        <v>293</v>
      </c>
      <c r="D82" s="268"/>
      <c r="E82" s="268"/>
      <c r="F82" s="268"/>
      <c r="G82" s="723">
        <v>1.0</v>
      </c>
      <c r="H82" s="267" t="s">
        <v>7819</v>
      </c>
      <c r="I82" s="267" t="s">
        <v>7820</v>
      </c>
      <c r="J82" s="268" t="s">
        <v>621</v>
      </c>
      <c r="K82" s="268" t="s">
        <v>7821</v>
      </c>
      <c r="L82" s="269">
        <v>42082.0</v>
      </c>
      <c r="M82" s="268" t="s">
        <v>350</v>
      </c>
      <c r="N82" s="268" t="s">
        <v>153</v>
      </c>
      <c r="O82" s="269">
        <v>44062.0</v>
      </c>
      <c r="P82" s="268" t="s">
        <v>133</v>
      </c>
      <c r="Q82" s="268" t="s">
        <v>277</v>
      </c>
      <c r="R82" s="268"/>
      <c r="S82" s="268"/>
      <c r="T82" s="268" t="s">
        <v>11</v>
      </c>
      <c r="U82" s="268" t="s">
        <v>15</v>
      </c>
      <c r="V82" s="468"/>
      <c r="W82" s="268" t="s">
        <v>5990</v>
      </c>
      <c r="X82" s="268" t="s">
        <v>5827</v>
      </c>
      <c r="Y82" s="173" t="s">
        <v>7822</v>
      </c>
      <c r="Z82" s="173" t="s">
        <v>7823</v>
      </c>
      <c r="AA82" s="173" t="s">
        <v>7824</v>
      </c>
      <c r="AB82" s="173" t="s">
        <v>7825</v>
      </c>
      <c r="AC82" s="173" t="s">
        <v>7826</v>
      </c>
      <c r="AD82" s="173"/>
      <c r="AE82" s="268"/>
      <c r="AF82" s="769"/>
      <c r="AG82" s="549"/>
      <c r="AH82" s="549"/>
      <c r="AI82" s="549"/>
      <c r="AJ82" s="549"/>
      <c r="AK82" s="549"/>
      <c r="AL82" s="549"/>
      <c r="AM82" s="549"/>
      <c r="AN82" s="549"/>
      <c r="AO82" s="549"/>
      <c r="AP82" s="549"/>
      <c r="AQ82" s="549"/>
      <c r="AR82" s="549"/>
      <c r="AS82" s="549"/>
      <c r="AT82" s="549"/>
      <c r="AU82" s="549"/>
      <c r="AV82" s="549"/>
      <c r="AW82" s="549"/>
      <c r="AX82" s="549"/>
      <c r="AY82" s="549"/>
      <c r="AZ82" s="549"/>
    </row>
    <row r="83" ht="22.5" customHeight="1">
      <c r="A83" s="268">
        <v>6.0</v>
      </c>
      <c r="B83" s="268">
        <v>8.0</v>
      </c>
      <c r="C83" s="268" t="s">
        <v>293</v>
      </c>
      <c r="D83" s="268"/>
      <c r="E83" s="268"/>
      <c r="F83" s="268" t="s">
        <v>334</v>
      </c>
      <c r="G83" s="723">
        <v>1.0</v>
      </c>
      <c r="H83" s="267" t="s">
        <v>7827</v>
      </c>
      <c r="I83" s="267" t="s">
        <v>7828</v>
      </c>
      <c r="J83" s="268" t="s">
        <v>1914</v>
      </c>
      <c r="K83" s="268" t="s">
        <v>7829</v>
      </c>
      <c r="L83" s="269">
        <v>42166.0</v>
      </c>
      <c r="M83" s="268" t="s">
        <v>338</v>
      </c>
      <c r="N83" s="268" t="s">
        <v>154</v>
      </c>
      <c r="O83" s="269">
        <v>42970.0</v>
      </c>
      <c r="P83" s="268" t="s">
        <v>56</v>
      </c>
      <c r="Q83" s="268" t="s">
        <v>277</v>
      </c>
      <c r="R83" s="268"/>
      <c r="S83" s="268" t="s">
        <v>7830</v>
      </c>
      <c r="T83" s="748" t="s">
        <v>11</v>
      </c>
      <c r="U83" s="268" t="s">
        <v>10</v>
      </c>
      <c r="V83" s="468"/>
      <c r="W83" s="268" t="s">
        <v>5802</v>
      </c>
      <c r="X83" s="268" t="s">
        <v>5827</v>
      </c>
      <c r="Y83" s="173" t="s">
        <v>7831</v>
      </c>
      <c r="Z83" s="173" t="s">
        <v>7832</v>
      </c>
      <c r="AA83" s="173" t="s">
        <v>7833</v>
      </c>
      <c r="AB83" s="173" t="s">
        <v>7834</v>
      </c>
      <c r="AC83" s="173" t="s">
        <v>7835</v>
      </c>
      <c r="AD83" s="173" t="s">
        <v>7836</v>
      </c>
      <c r="AE83" s="268" t="s">
        <v>7837</v>
      </c>
      <c r="AF83" s="769" t="s">
        <v>7254</v>
      </c>
      <c r="AG83" s="549"/>
      <c r="AH83" s="549"/>
      <c r="AI83" s="549"/>
      <c r="AJ83" s="549"/>
      <c r="AK83" s="549"/>
      <c r="AL83" s="549"/>
      <c r="AM83" s="549"/>
      <c r="AN83" s="549"/>
      <c r="AO83" s="549"/>
      <c r="AP83" s="549"/>
      <c r="AQ83" s="549"/>
      <c r="AR83" s="549"/>
      <c r="AS83" s="549"/>
      <c r="AT83" s="549"/>
      <c r="AU83" s="549"/>
      <c r="AV83" s="549"/>
      <c r="AW83" s="549"/>
      <c r="AX83" s="549"/>
      <c r="AY83" s="549"/>
      <c r="AZ83" s="549"/>
    </row>
    <row r="84" ht="22.5" customHeight="1">
      <c r="A84" s="268">
        <v>7.0</v>
      </c>
      <c r="B84" s="268">
        <v>8.0</v>
      </c>
      <c r="C84" s="268" t="s">
        <v>293</v>
      </c>
      <c r="D84" s="268"/>
      <c r="E84" s="268"/>
      <c r="F84" s="268"/>
      <c r="G84" s="723">
        <v>1.0</v>
      </c>
      <c r="H84" s="267" t="s">
        <v>7838</v>
      </c>
      <c r="I84" s="267" t="s">
        <v>7839</v>
      </c>
      <c r="J84" s="268" t="s">
        <v>7840</v>
      </c>
      <c r="K84" s="268" t="s">
        <v>7841</v>
      </c>
      <c r="L84" s="269">
        <v>41939.0</v>
      </c>
      <c r="M84" s="268" t="s">
        <v>338</v>
      </c>
      <c r="N84" s="268" t="s">
        <v>153</v>
      </c>
      <c r="O84" s="269">
        <v>43587.0</v>
      </c>
      <c r="P84" s="268" t="s">
        <v>91</v>
      </c>
      <c r="Q84" s="268" t="s">
        <v>277</v>
      </c>
      <c r="R84" s="268"/>
      <c r="S84" s="268"/>
      <c r="T84" s="748" t="s">
        <v>11</v>
      </c>
      <c r="U84" s="268" t="s">
        <v>21</v>
      </c>
      <c r="V84" s="268"/>
      <c r="W84" s="268" t="s">
        <v>5816</v>
      </c>
      <c r="X84" s="268" t="s">
        <v>5867</v>
      </c>
      <c r="Y84" s="173" t="s">
        <v>7842</v>
      </c>
      <c r="Z84" s="173" t="s">
        <v>7843</v>
      </c>
      <c r="AA84" s="173" t="s">
        <v>7844</v>
      </c>
      <c r="AB84" s="173" t="s">
        <v>7845</v>
      </c>
      <c r="AC84" s="173" t="s">
        <v>7846</v>
      </c>
      <c r="AD84" s="173" t="s">
        <v>7847</v>
      </c>
      <c r="AE84" s="268" t="s">
        <v>7848</v>
      </c>
      <c r="AF84" s="769"/>
      <c r="AG84" s="549"/>
      <c r="AH84" s="549"/>
      <c r="AI84" s="549"/>
      <c r="AJ84" s="549"/>
      <c r="AK84" s="549"/>
      <c r="AL84" s="549"/>
      <c r="AM84" s="549"/>
      <c r="AN84" s="549"/>
      <c r="AO84" s="549"/>
      <c r="AP84" s="549"/>
      <c r="AQ84" s="549"/>
      <c r="AR84" s="549"/>
      <c r="AS84" s="549"/>
      <c r="AT84" s="549"/>
      <c r="AU84" s="549"/>
      <c r="AV84" s="549"/>
      <c r="AW84" s="549"/>
      <c r="AX84" s="549"/>
      <c r="AY84" s="549"/>
      <c r="AZ84" s="549"/>
    </row>
    <row r="85" ht="22.5" customHeight="1">
      <c r="A85" s="268">
        <v>8.0</v>
      </c>
      <c r="B85" s="268">
        <v>8.0</v>
      </c>
      <c r="C85" s="268" t="s">
        <v>293</v>
      </c>
      <c r="D85" s="268"/>
      <c r="E85" s="268"/>
      <c r="F85" s="268" t="s">
        <v>334</v>
      </c>
      <c r="G85" s="723">
        <v>1.0</v>
      </c>
      <c r="H85" s="267" t="s">
        <v>7849</v>
      </c>
      <c r="I85" s="267" t="s">
        <v>7850</v>
      </c>
      <c r="J85" s="268" t="s">
        <v>7446</v>
      </c>
      <c r="K85" s="268" t="s">
        <v>7851</v>
      </c>
      <c r="L85" s="269">
        <v>42235.0</v>
      </c>
      <c r="M85" s="268" t="s">
        <v>338</v>
      </c>
      <c r="N85" s="268" t="s">
        <v>152</v>
      </c>
      <c r="O85" s="269">
        <v>43699.0</v>
      </c>
      <c r="P85" s="268" t="s">
        <v>56</v>
      </c>
      <c r="Q85" s="268" t="s">
        <v>277</v>
      </c>
      <c r="R85" s="268" t="s">
        <v>7448</v>
      </c>
      <c r="S85" s="268"/>
      <c r="T85" s="748" t="s">
        <v>11</v>
      </c>
      <c r="U85" s="268" t="s">
        <v>21</v>
      </c>
      <c r="V85" s="268" t="s">
        <v>334</v>
      </c>
      <c r="W85" s="268"/>
      <c r="X85" s="268" t="s">
        <v>7852</v>
      </c>
      <c r="Y85" s="173" t="s">
        <v>7853</v>
      </c>
      <c r="Z85" s="173" t="s">
        <v>7854</v>
      </c>
      <c r="AA85" s="173" t="s">
        <v>7855</v>
      </c>
      <c r="AB85" s="173" t="s">
        <v>7856</v>
      </c>
      <c r="AC85" s="173" t="s">
        <v>7857</v>
      </c>
      <c r="AD85" s="173" t="s">
        <v>7858</v>
      </c>
      <c r="AE85" s="268" t="s">
        <v>7859</v>
      </c>
      <c r="AF85" s="769"/>
      <c r="AG85" s="549"/>
      <c r="AH85" s="549"/>
      <c r="AI85" s="549"/>
      <c r="AJ85" s="549"/>
      <c r="AK85" s="549"/>
      <c r="AL85" s="549"/>
      <c r="AM85" s="549"/>
      <c r="AN85" s="549"/>
      <c r="AO85" s="549"/>
      <c r="AP85" s="549"/>
      <c r="AQ85" s="549"/>
      <c r="AR85" s="549"/>
      <c r="AS85" s="549"/>
      <c r="AT85" s="549"/>
      <c r="AU85" s="549"/>
      <c r="AV85" s="549"/>
      <c r="AW85" s="549"/>
      <c r="AX85" s="549"/>
      <c r="AY85" s="549"/>
      <c r="AZ85" s="549"/>
    </row>
    <row r="86" ht="22.5" customHeight="1">
      <c r="A86" s="268">
        <v>9.0</v>
      </c>
      <c r="B86" s="268">
        <v>8.0</v>
      </c>
      <c r="C86" s="268" t="s">
        <v>293</v>
      </c>
      <c r="D86" s="268"/>
      <c r="E86" s="268"/>
      <c r="F86" s="268"/>
      <c r="G86" s="723">
        <v>1.0</v>
      </c>
      <c r="H86" s="267" t="s">
        <v>7860</v>
      </c>
      <c r="I86" s="267" t="s">
        <v>7861</v>
      </c>
      <c r="J86" s="268" t="s">
        <v>3861</v>
      </c>
      <c r="K86" s="268" t="s">
        <v>7862</v>
      </c>
      <c r="L86" s="269">
        <v>42205.0</v>
      </c>
      <c r="M86" s="268" t="s">
        <v>350</v>
      </c>
      <c r="N86" s="268" t="s">
        <v>152</v>
      </c>
      <c r="O86" s="269">
        <v>44790.0</v>
      </c>
      <c r="P86" s="268" t="s">
        <v>10</v>
      </c>
      <c r="Q86" s="268" t="s">
        <v>277</v>
      </c>
      <c r="R86" s="268"/>
      <c r="S86" s="268"/>
      <c r="T86" s="748" t="s">
        <v>11</v>
      </c>
      <c r="U86" s="268" t="s">
        <v>21</v>
      </c>
      <c r="V86" s="268"/>
      <c r="W86" s="268"/>
      <c r="X86" s="268" t="s">
        <v>7313</v>
      </c>
      <c r="Y86" s="173" t="s">
        <v>7863</v>
      </c>
      <c r="Z86" s="173" t="s">
        <v>7864</v>
      </c>
      <c r="AA86" s="173" t="s">
        <v>7865</v>
      </c>
      <c r="AB86" s="173"/>
      <c r="AC86" s="173"/>
      <c r="AD86" s="173"/>
      <c r="AE86" s="268"/>
      <c r="AF86" s="769"/>
      <c r="AG86" s="549"/>
      <c r="AH86" s="549"/>
      <c r="AI86" s="549"/>
      <c r="AJ86" s="549"/>
      <c r="AK86" s="549"/>
      <c r="AL86" s="549"/>
      <c r="AM86" s="549"/>
      <c r="AN86" s="549"/>
      <c r="AO86" s="549"/>
      <c r="AP86" s="549"/>
      <c r="AQ86" s="549"/>
      <c r="AR86" s="549"/>
      <c r="AS86" s="549"/>
      <c r="AT86" s="549"/>
      <c r="AU86" s="549"/>
      <c r="AV86" s="549"/>
      <c r="AW86" s="549"/>
      <c r="AX86" s="549"/>
      <c r="AY86" s="549"/>
      <c r="AZ86" s="549"/>
    </row>
    <row r="87" ht="22.5" customHeight="1">
      <c r="A87" s="268">
        <v>10.0</v>
      </c>
      <c r="B87" s="268">
        <v>8.0</v>
      </c>
      <c r="C87" s="268" t="s">
        <v>293</v>
      </c>
      <c r="D87" s="268"/>
      <c r="E87" s="268"/>
      <c r="F87" s="268"/>
      <c r="G87" s="723">
        <v>1.0</v>
      </c>
      <c r="H87" s="267" t="s">
        <v>7866</v>
      </c>
      <c r="I87" s="267" t="s">
        <v>7867</v>
      </c>
      <c r="J87" s="268" t="s">
        <v>621</v>
      </c>
      <c r="K87" s="268" t="s">
        <v>7868</v>
      </c>
      <c r="L87" s="269">
        <v>42093.0</v>
      </c>
      <c r="M87" s="268" t="s">
        <v>338</v>
      </c>
      <c r="N87" s="268" t="s">
        <v>153</v>
      </c>
      <c r="O87" s="269">
        <v>42970.0</v>
      </c>
      <c r="P87" s="268" t="s">
        <v>133</v>
      </c>
      <c r="Q87" s="268" t="s">
        <v>277</v>
      </c>
      <c r="R87" s="268"/>
      <c r="S87" s="268"/>
      <c r="T87" s="748" t="s">
        <v>11</v>
      </c>
      <c r="U87" s="268" t="s">
        <v>15</v>
      </c>
      <c r="V87" s="268"/>
      <c r="W87" s="268"/>
      <c r="X87" s="268" t="s">
        <v>7313</v>
      </c>
      <c r="Y87" s="173" t="s">
        <v>7869</v>
      </c>
      <c r="Z87" s="173" t="s">
        <v>7870</v>
      </c>
      <c r="AA87" s="173" t="s">
        <v>7871</v>
      </c>
      <c r="AB87" s="173" t="s">
        <v>7343</v>
      </c>
      <c r="AC87" s="173" t="s">
        <v>7872</v>
      </c>
      <c r="AD87" s="173" t="s">
        <v>7873</v>
      </c>
      <c r="AE87" s="268" t="s">
        <v>7874</v>
      </c>
      <c r="AF87" s="769" t="s">
        <v>7254</v>
      </c>
      <c r="AG87" s="549"/>
      <c r="AH87" s="549"/>
      <c r="AI87" s="549"/>
      <c r="AJ87" s="549"/>
      <c r="AK87" s="549"/>
      <c r="AL87" s="549"/>
      <c r="AM87" s="549"/>
      <c r="AN87" s="549"/>
      <c r="AO87" s="549"/>
      <c r="AP87" s="549"/>
      <c r="AQ87" s="549"/>
      <c r="AR87" s="549"/>
      <c r="AS87" s="549"/>
      <c r="AT87" s="549"/>
      <c r="AU87" s="549"/>
      <c r="AV87" s="549"/>
      <c r="AW87" s="549"/>
      <c r="AX87" s="549"/>
      <c r="AY87" s="549"/>
      <c r="AZ87" s="549"/>
    </row>
    <row r="88" ht="22.5" customHeight="1">
      <c r="A88" s="268">
        <v>11.0</v>
      </c>
      <c r="B88" s="268">
        <v>8.0</v>
      </c>
      <c r="C88" s="268" t="s">
        <v>293</v>
      </c>
      <c r="D88" s="268"/>
      <c r="E88" s="268"/>
      <c r="F88" s="268"/>
      <c r="G88" s="723">
        <v>1.0</v>
      </c>
      <c r="H88" s="267" t="s">
        <v>7875</v>
      </c>
      <c r="I88" s="267" t="s">
        <v>7876</v>
      </c>
      <c r="J88" s="505" t="s">
        <v>442</v>
      </c>
      <c r="K88" s="505" t="s">
        <v>7877</v>
      </c>
      <c r="L88" s="269">
        <v>42208.0</v>
      </c>
      <c r="M88" s="268" t="s">
        <v>350</v>
      </c>
      <c r="N88" s="268" t="s">
        <v>154</v>
      </c>
      <c r="O88" s="269">
        <v>45559.0</v>
      </c>
      <c r="P88" s="268" t="s">
        <v>14</v>
      </c>
      <c r="Q88" s="268" t="s">
        <v>277</v>
      </c>
      <c r="R88" s="268"/>
      <c r="S88" s="268"/>
      <c r="T88" s="748" t="s">
        <v>11</v>
      </c>
      <c r="U88" s="268" t="s">
        <v>15</v>
      </c>
      <c r="V88" s="268"/>
      <c r="W88" s="268"/>
      <c r="X88" s="268"/>
      <c r="Y88" s="173" t="s">
        <v>7878</v>
      </c>
      <c r="Z88" s="173"/>
      <c r="AA88" s="173"/>
      <c r="AB88" s="173"/>
      <c r="AC88" s="173"/>
      <c r="AD88" s="173"/>
      <c r="AE88" s="268"/>
      <c r="AF88" s="769"/>
      <c r="AG88" s="549"/>
      <c r="AH88" s="549"/>
      <c r="AI88" s="549"/>
      <c r="AJ88" s="549"/>
      <c r="AK88" s="549"/>
      <c r="AL88" s="549"/>
      <c r="AM88" s="549"/>
      <c r="AN88" s="549"/>
      <c r="AO88" s="549"/>
      <c r="AP88" s="549"/>
      <c r="AQ88" s="549"/>
      <c r="AR88" s="549"/>
      <c r="AS88" s="549"/>
      <c r="AT88" s="549"/>
      <c r="AU88" s="549"/>
      <c r="AV88" s="549"/>
      <c r="AW88" s="549"/>
      <c r="AX88" s="549"/>
      <c r="AY88" s="549"/>
      <c r="AZ88" s="549"/>
    </row>
    <row r="89" ht="22.5" customHeight="1">
      <c r="A89" s="268">
        <v>12.0</v>
      </c>
      <c r="B89" s="268">
        <v>8.0</v>
      </c>
      <c r="C89" s="268" t="s">
        <v>293</v>
      </c>
      <c r="D89" s="268"/>
      <c r="E89" s="268"/>
      <c r="F89" s="268" t="s">
        <v>334</v>
      </c>
      <c r="G89" s="723">
        <v>1.0</v>
      </c>
      <c r="H89" s="267" t="s">
        <v>7879</v>
      </c>
      <c r="I89" s="267" t="s">
        <v>7880</v>
      </c>
      <c r="J89" s="268" t="s">
        <v>7881</v>
      </c>
      <c r="K89" s="268" t="s">
        <v>7882</v>
      </c>
      <c r="L89" s="269">
        <v>41916.0</v>
      </c>
      <c r="M89" s="268" t="s">
        <v>350</v>
      </c>
      <c r="N89" s="268" t="s">
        <v>151</v>
      </c>
      <c r="O89" s="269">
        <v>44426.0</v>
      </c>
      <c r="P89" s="268" t="s">
        <v>56</v>
      </c>
      <c r="Q89" s="268" t="s">
        <v>284</v>
      </c>
      <c r="R89" s="268" t="s">
        <v>7883</v>
      </c>
      <c r="S89" s="268"/>
      <c r="T89" s="748" t="s">
        <v>11</v>
      </c>
      <c r="U89" s="268" t="s">
        <v>21</v>
      </c>
      <c r="V89" s="268"/>
      <c r="W89" s="268" t="s">
        <v>6835</v>
      </c>
      <c r="X89" s="268"/>
      <c r="Y89" s="173" t="s">
        <v>7884</v>
      </c>
      <c r="Z89" s="173" t="s">
        <v>7885</v>
      </c>
      <c r="AA89" s="173" t="s">
        <v>7886</v>
      </c>
      <c r="AB89" s="173" t="s">
        <v>7887</v>
      </c>
      <c r="AC89" s="173"/>
      <c r="AD89" s="173"/>
      <c r="AE89" s="268"/>
      <c r="AF89" s="769"/>
      <c r="AG89" s="385"/>
      <c r="AH89" s="385"/>
      <c r="AI89" s="385"/>
      <c r="AJ89" s="385"/>
      <c r="AK89" s="385"/>
      <c r="AL89" s="385"/>
      <c r="AM89" s="385"/>
      <c r="AN89" s="385"/>
      <c r="AO89" s="385"/>
      <c r="AP89" s="385"/>
      <c r="AQ89" s="385"/>
      <c r="AR89" s="385"/>
      <c r="AS89" s="385"/>
      <c r="AT89" s="385"/>
      <c r="AU89" s="385"/>
      <c r="AV89" s="385"/>
      <c r="AW89" s="385"/>
      <c r="AX89" s="385"/>
      <c r="AY89" s="385"/>
      <c r="AZ89" s="385"/>
    </row>
    <row r="90" ht="22.5" customHeight="1">
      <c r="A90" s="268">
        <v>13.0</v>
      </c>
      <c r="B90" s="268">
        <v>8.0</v>
      </c>
      <c r="C90" s="268" t="s">
        <v>293</v>
      </c>
      <c r="D90" s="268"/>
      <c r="E90" s="268"/>
      <c r="F90" s="268"/>
      <c r="G90" s="723">
        <v>1.0</v>
      </c>
      <c r="H90" s="267" t="s">
        <v>7888</v>
      </c>
      <c r="I90" s="267" t="s">
        <v>7889</v>
      </c>
      <c r="J90" s="268" t="s">
        <v>336</v>
      </c>
      <c r="K90" s="268" t="s">
        <v>7890</v>
      </c>
      <c r="L90" s="269">
        <v>42213.0</v>
      </c>
      <c r="M90" s="268" t="s">
        <v>350</v>
      </c>
      <c r="N90" s="268" t="s">
        <v>152</v>
      </c>
      <c r="O90" s="269">
        <v>42970.0</v>
      </c>
      <c r="P90" s="268" t="s">
        <v>133</v>
      </c>
      <c r="Q90" s="268" t="s">
        <v>284</v>
      </c>
      <c r="R90" s="268"/>
      <c r="S90" s="268"/>
      <c r="T90" s="268" t="s">
        <v>11</v>
      </c>
      <c r="U90" s="268" t="s">
        <v>15</v>
      </c>
      <c r="V90" s="268"/>
      <c r="W90" s="268" t="s">
        <v>5802</v>
      </c>
      <c r="X90" s="268" t="s">
        <v>5827</v>
      </c>
      <c r="Y90" s="173" t="s">
        <v>7891</v>
      </c>
      <c r="Z90" s="173" t="s">
        <v>7892</v>
      </c>
      <c r="AA90" s="173" t="s">
        <v>7893</v>
      </c>
      <c r="AB90" s="173" t="s">
        <v>7894</v>
      </c>
      <c r="AC90" s="173" t="s">
        <v>7895</v>
      </c>
      <c r="AD90" s="173" t="s">
        <v>7896</v>
      </c>
      <c r="AE90" s="268" t="s">
        <v>7897</v>
      </c>
      <c r="AF90" s="769" t="s">
        <v>7898</v>
      </c>
      <c r="AG90" s="385"/>
      <c r="AH90" s="385"/>
      <c r="AI90" s="385"/>
      <c r="AJ90" s="385"/>
      <c r="AK90" s="385"/>
      <c r="AL90" s="385"/>
      <c r="AM90" s="385"/>
      <c r="AN90" s="385"/>
      <c r="AO90" s="385"/>
      <c r="AP90" s="385"/>
      <c r="AQ90" s="385"/>
      <c r="AR90" s="385"/>
      <c r="AS90" s="385"/>
      <c r="AT90" s="385"/>
      <c r="AU90" s="385"/>
      <c r="AV90" s="385"/>
      <c r="AW90" s="385"/>
      <c r="AX90" s="385"/>
      <c r="AY90" s="385"/>
      <c r="AZ90" s="385"/>
    </row>
    <row r="91" ht="22.5" customHeight="1">
      <c r="A91" s="268">
        <v>14.0</v>
      </c>
      <c r="B91" s="268">
        <v>8.0</v>
      </c>
      <c r="C91" s="268" t="s">
        <v>293</v>
      </c>
      <c r="D91" s="268"/>
      <c r="E91" s="268"/>
      <c r="F91" s="268"/>
      <c r="G91" s="723">
        <v>1.0</v>
      </c>
      <c r="H91" s="267" t="s">
        <v>7899</v>
      </c>
      <c r="I91" s="267" t="s">
        <v>7900</v>
      </c>
      <c r="J91" s="268" t="s">
        <v>1385</v>
      </c>
      <c r="K91" s="268" t="s">
        <v>7901</v>
      </c>
      <c r="L91" s="269">
        <v>41992.0</v>
      </c>
      <c r="M91" s="268" t="s">
        <v>350</v>
      </c>
      <c r="N91" s="268" t="s">
        <v>151</v>
      </c>
      <c r="O91" s="269">
        <v>43698.0</v>
      </c>
      <c r="P91" s="268" t="s">
        <v>115</v>
      </c>
      <c r="Q91" s="268" t="s">
        <v>284</v>
      </c>
      <c r="R91" s="268"/>
      <c r="S91" s="268"/>
      <c r="T91" s="268" t="s">
        <v>11</v>
      </c>
      <c r="U91" s="919" t="s">
        <v>21</v>
      </c>
      <c r="V91" s="268"/>
      <c r="W91" s="268" t="s">
        <v>6485</v>
      </c>
      <c r="X91" s="268" t="s">
        <v>7284</v>
      </c>
      <c r="Y91" s="173" t="s">
        <v>7902</v>
      </c>
      <c r="Z91" s="173" t="s">
        <v>7903</v>
      </c>
      <c r="AA91" s="173" t="s">
        <v>7904</v>
      </c>
      <c r="AB91" s="173" t="s">
        <v>7905</v>
      </c>
      <c r="AC91" s="173" t="s">
        <v>7906</v>
      </c>
      <c r="AD91" s="173" t="s">
        <v>7907</v>
      </c>
      <c r="AE91" s="268"/>
      <c r="AF91" s="769"/>
      <c r="AG91" s="385"/>
      <c r="AH91" s="385"/>
      <c r="AI91" s="385"/>
      <c r="AJ91" s="385"/>
      <c r="AK91" s="385"/>
      <c r="AL91" s="385"/>
      <c r="AM91" s="385"/>
      <c r="AN91" s="385"/>
      <c r="AO91" s="385"/>
      <c r="AP91" s="385"/>
      <c r="AQ91" s="385"/>
      <c r="AR91" s="385"/>
      <c r="AS91" s="385"/>
      <c r="AT91" s="385"/>
      <c r="AU91" s="385"/>
      <c r="AV91" s="385"/>
      <c r="AW91" s="385"/>
      <c r="AX91" s="385"/>
      <c r="AY91" s="385"/>
      <c r="AZ91" s="385"/>
    </row>
    <row r="92" ht="22.5" customHeight="1">
      <c r="A92" s="268">
        <v>15.0</v>
      </c>
      <c r="B92" s="268">
        <v>8.0</v>
      </c>
      <c r="C92" s="268" t="s">
        <v>293</v>
      </c>
      <c r="D92" s="268"/>
      <c r="E92" s="268"/>
      <c r="F92" s="268"/>
      <c r="G92" s="723">
        <v>1.0</v>
      </c>
      <c r="H92" s="267" t="s">
        <v>7908</v>
      </c>
      <c r="I92" s="267" t="s">
        <v>7909</v>
      </c>
      <c r="J92" s="505" t="s">
        <v>884</v>
      </c>
      <c r="K92" s="505" t="s">
        <v>7910</v>
      </c>
      <c r="L92" s="269">
        <v>42023.0</v>
      </c>
      <c r="M92" s="268" t="s">
        <v>338</v>
      </c>
      <c r="N92" s="268" t="s">
        <v>152</v>
      </c>
      <c r="O92" s="269">
        <v>42970.0</v>
      </c>
      <c r="P92" s="268" t="s">
        <v>9</v>
      </c>
      <c r="Q92" s="268" t="s">
        <v>284</v>
      </c>
      <c r="R92" s="268" t="s">
        <v>7911</v>
      </c>
      <c r="S92" s="268"/>
      <c r="T92" s="268" t="s">
        <v>11</v>
      </c>
      <c r="U92" s="268" t="s">
        <v>15</v>
      </c>
      <c r="V92" s="268"/>
      <c r="W92" s="268" t="s">
        <v>6485</v>
      </c>
      <c r="X92" s="268" t="s">
        <v>5827</v>
      </c>
      <c r="Y92" s="173" t="s">
        <v>7912</v>
      </c>
      <c r="Z92" s="173" t="s">
        <v>7913</v>
      </c>
      <c r="AA92" s="173" t="s">
        <v>7914</v>
      </c>
      <c r="AB92" s="173" t="s">
        <v>7915</v>
      </c>
      <c r="AC92" s="173" t="s">
        <v>7916</v>
      </c>
      <c r="AD92" s="173" t="s">
        <v>7917</v>
      </c>
      <c r="AE92" s="268" t="s">
        <v>7918</v>
      </c>
      <c r="AF92" s="268" t="s">
        <v>7254</v>
      </c>
      <c r="AG92" s="549"/>
      <c r="AH92" s="549"/>
      <c r="AI92" s="549"/>
      <c r="AJ92" s="549"/>
      <c r="AK92" s="549"/>
      <c r="AL92" s="549"/>
      <c r="AM92" s="549"/>
      <c r="AN92" s="549"/>
      <c r="AO92" s="549"/>
      <c r="AP92" s="549"/>
      <c r="AQ92" s="549"/>
      <c r="AR92" s="549"/>
      <c r="AS92" s="549"/>
      <c r="AT92" s="549"/>
      <c r="AU92" s="549"/>
      <c r="AV92" s="549"/>
      <c r="AW92" s="549"/>
      <c r="AX92" s="549"/>
      <c r="AY92" s="549"/>
      <c r="AZ92" s="549"/>
    </row>
    <row r="93" ht="22.5" customHeight="1">
      <c r="A93" s="268">
        <v>16.0</v>
      </c>
      <c r="B93" s="268">
        <v>8.0</v>
      </c>
      <c r="C93" s="268" t="s">
        <v>293</v>
      </c>
      <c r="D93" s="268"/>
      <c r="E93" s="268"/>
      <c r="F93" s="268"/>
      <c r="G93" s="723">
        <v>1.0</v>
      </c>
      <c r="H93" s="267" t="s">
        <v>7919</v>
      </c>
      <c r="I93" s="267" t="s">
        <v>7920</v>
      </c>
      <c r="J93" s="268" t="s">
        <v>7921</v>
      </c>
      <c r="K93" s="268" t="s">
        <v>7922</v>
      </c>
      <c r="L93" s="269">
        <v>42244.0</v>
      </c>
      <c r="M93" s="268" t="s">
        <v>338</v>
      </c>
      <c r="N93" s="268" t="s">
        <v>154</v>
      </c>
      <c r="O93" s="269">
        <v>43472.0</v>
      </c>
      <c r="P93" s="268" t="s">
        <v>133</v>
      </c>
      <c r="Q93" s="268" t="s">
        <v>284</v>
      </c>
      <c r="R93" s="268"/>
      <c r="S93" s="268"/>
      <c r="T93" s="268" t="s">
        <v>11</v>
      </c>
      <c r="U93" s="268" t="s">
        <v>15</v>
      </c>
      <c r="V93" s="268"/>
      <c r="W93" s="268" t="s">
        <v>5802</v>
      </c>
      <c r="X93" s="268" t="s">
        <v>7246</v>
      </c>
      <c r="Y93" s="173" t="s">
        <v>7923</v>
      </c>
      <c r="Z93" s="173" t="s">
        <v>7342</v>
      </c>
      <c r="AA93" s="173" t="s">
        <v>7924</v>
      </c>
      <c r="AB93" s="173" t="s">
        <v>7925</v>
      </c>
      <c r="AC93" s="173" t="s">
        <v>7926</v>
      </c>
      <c r="AD93" s="173" t="s">
        <v>7927</v>
      </c>
      <c r="AE93" s="268"/>
      <c r="AF93" s="769"/>
      <c r="AG93" s="468"/>
      <c r="AH93" s="468"/>
      <c r="AI93" s="468"/>
      <c r="AJ93" s="468"/>
      <c r="AK93" s="468"/>
      <c r="AL93" s="468"/>
      <c r="AM93" s="468"/>
      <c r="AN93" s="468"/>
      <c r="AO93" s="468"/>
      <c r="AP93" s="468"/>
      <c r="AQ93" s="468"/>
      <c r="AR93" s="468"/>
      <c r="AS93" s="468"/>
      <c r="AT93" s="468"/>
      <c r="AU93" s="468"/>
      <c r="AV93" s="468"/>
      <c r="AW93" s="468"/>
      <c r="AX93" s="549"/>
      <c r="AY93" s="549"/>
      <c r="AZ93" s="549"/>
    </row>
    <row r="94" ht="22.5" customHeight="1">
      <c r="A94" s="268">
        <v>17.0</v>
      </c>
      <c r="B94" s="268">
        <v>8.0</v>
      </c>
      <c r="C94" s="268" t="s">
        <v>293</v>
      </c>
      <c r="D94" s="268"/>
      <c r="E94" s="268"/>
      <c r="F94" s="268"/>
      <c r="G94" s="723">
        <v>1.0</v>
      </c>
      <c r="H94" s="267" t="s">
        <v>7928</v>
      </c>
      <c r="I94" s="267" t="s">
        <v>7929</v>
      </c>
      <c r="J94" s="268" t="s">
        <v>7930</v>
      </c>
      <c r="K94" s="268" t="s">
        <v>7931</v>
      </c>
      <c r="L94" s="269">
        <v>41926.0</v>
      </c>
      <c r="M94" s="268" t="s">
        <v>350</v>
      </c>
      <c r="N94" s="268" t="s">
        <v>153</v>
      </c>
      <c r="O94" s="269">
        <v>43698.0</v>
      </c>
      <c r="P94" s="268" t="s">
        <v>44</v>
      </c>
      <c r="Q94" s="268" t="s">
        <v>284</v>
      </c>
      <c r="R94" s="268"/>
      <c r="S94" s="268"/>
      <c r="T94" s="268" t="s">
        <v>11</v>
      </c>
      <c r="U94" s="268" t="s">
        <v>21</v>
      </c>
      <c r="V94" s="268"/>
      <c r="W94" s="268" t="s">
        <v>5802</v>
      </c>
      <c r="X94" s="268" t="s">
        <v>5803</v>
      </c>
      <c r="Y94" s="173" t="s">
        <v>7932</v>
      </c>
      <c r="Z94" s="173" t="s">
        <v>7823</v>
      </c>
      <c r="AA94" s="173" t="s">
        <v>7933</v>
      </c>
      <c r="AB94" s="173" t="s">
        <v>7934</v>
      </c>
      <c r="AC94" s="939" t="s">
        <v>7935</v>
      </c>
      <c r="AD94" s="173" t="s">
        <v>7936</v>
      </c>
      <c r="AE94" s="268"/>
      <c r="AF94" s="769"/>
      <c r="AG94" s="468"/>
      <c r="AH94" s="468"/>
      <c r="AI94" s="468"/>
      <c r="AJ94" s="468"/>
      <c r="AK94" s="549"/>
      <c r="AL94" s="549"/>
      <c r="AM94" s="549"/>
      <c r="AN94" s="549"/>
      <c r="AO94" s="549"/>
      <c r="AP94" s="549"/>
      <c r="AQ94" s="549"/>
      <c r="AR94" s="549"/>
      <c r="AS94" s="549"/>
      <c r="AT94" s="549"/>
      <c r="AU94" s="549"/>
      <c r="AV94" s="549"/>
      <c r="AW94" s="549"/>
      <c r="AX94" s="549"/>
      <c r="AY94" s="549"/>
      <c r="AZ94" s="549"/>
    </row>
    <row r="95" ht="22.5" customHeight="1">
      <c r="A95" s="268">
        <v>18.0</v>
      </c>
      <c r="B95" s="268">
        <v>8.0</v>
      </c>
      <c r="C95" s="268" t="s">
        <v>293</v>
      </c>
      <c r="D95" s="268"/>
      <c r="E95" s="268"/>
      <c r="F95" s="268"/>
      <c r="G95" s="723">
        <v>1.0</v>
      </c>
      <c r="H95" s="267" t="s">
        <v>7937</v>
      </c>
      <c r="I95" s="267" t="s">
        <v>7938</v>
      </c>
      <c r="J95" s="268" t="s">
        <v>621</v>
      </c>
      <c r="K95" s="268" t="s">
        <v>7939</v>
      </c>
      <c r="L95" s="269">
        <v>42073.0</v>
      </c>
      <c r="M95" s="268" t="s">
        <v>338</v>
      </c>
      <c r="N95" s="268" t="s">
        <v>152</v>
      </c>
      <c r="O95" s="269">
        <v>43334.0</v>
      </c>
      <c r="P95" s="268" t="s">
        <v>133</v>
      </c>
      <c r="Q95" s="268" t="s">
        <v>284</v>
      </c>
      <c r="R95" s="268" t="s">
        <v>561</v>
      </c>
      <c r="S95" s="268" t="s">
        <v>7940</v>
      </c>
      <c r="T95" s="268" t="s">
        <v>11</v>
      </c>
      <c r="U95" s="268" t="s">
        <v>15</v>
      </c>
      <c r="V95" s="268"/>
      <c r="W95" s="268" t="s">
        <v>5990</v>
      </c>
      <c r="X95" s="268"/>
      <c r="Y95" s="173" t="s">
        <v>7941</v>
      </c>
      <c r="Z95" s="173" t="s">
        <v>7942</v>
      </c>
      <c r="AA95" s="173" t="s">
        <v>7943</v>
      </c>
      <c r="AB95" s="173" t="s">
        <v>7944</v>
      </c>
      <c r="AC95" s="173" t="s">
        <v>7945</v>
      </c>
      <c r="AD95" s="173" t="s">
        <v>7946</v>
      </c>
      <c r="AE95" s="385" t="s">
        <v>7947</v>
      </c>
      <c r="AF95" s="268"/>
      <c r="AG95" s="468"/>
      <c r="AH95" s="468"/>
      <c r="AI95" s="468"/>
      <c r="AJ95" s="468"/>
      <c r="AK95" s="468"/>
      <c r="AL95" s="468"/>
      <c r="AM95" s="468"/>
      <c r="AN95" s="468"/>
      <c r="AO95" s="468"/>
      <c r="AP95" s="468"/>
      <c r="AQ95" s="468"/>
      <c r="AR95" s="468"/>
      <c r="AS95" s="468"/>
      <c r="AT95" s="468"/>
      <c r="AU95" s="468"/>
      <c r="AV95" s="468"/>
      <c r="AW95" s="468"/>
      <c r="AX95" s="549"/>
      <c r="AY95" s="549"/>
      <c r="AZ95" s="549"/>
    </row>
    <row r="96" ht="22.5" customHeight="1">
      <c r="A96" s="268">
        <v>19.0</v>
      </c>
      <c r="B96" s="268">
        <v>8.0</v>
      </c>
      <c r="C96" s="268" t="s">
        <v>293</v>
      </c>
      <c r="D96" s="268"/>
      <c r="E96" s="268"/>
      <c r="F96" s="268"/>
      <c r="G96" s="723">
        <v>1.0</v>
      </c>
      <c r="H96" s="267" t="s">
        <v>7948</v>
      </c>
      <c r="I96" s="267" t="s">
        <v>7949</v>
      </c>
      <c r="J96" s="268" t="s">
        <v>7950</v>
      </c>
      <c r="K96" s="268" t="s">
        <v>7951</v>
      </c>
      <c r="L96" s="269">
        <v>41947.0</v>
      </c>
      <c r="M96" s="268" t="s">
        <v>350</v>
      </c>
      <c r="N96" s="268" t="s">
        <v>151</v>
      </c>
      <c r="O96" s="269">
        <v>44790.0</v>
      </c>
      <c r="P96" s="268" t="s">
        <v>76</v>
      </c>
      <c r="Q96" s="268" t="s">
        <v>284</v>
      </c>
      <c r="R96" s="268"/>
      <c r="S96" s="268"/>
      <c r="T96" s="268" t="s">
        <v>11</v>
      </c>
      <c r="U96" s="268" t="s">
        <v>15</v>
      </c>
      <c r="V96" s="268"/>
      <c r="W96" s="268"/>
      <c r="X96" s="268" t="s">
        <v>7852</v>
      </c>
      <c r="Y96" s="173" t="s">
        <v>7952</v>
      </c>
      <c r="Z96" s="173" t="s">
        <v>7953</v>
      </c>
      <c r="AA96" s="173" t="s">
        <v>7954</v>
      </c>
      <c r="AB96" s="173"/>
      <c r="AC96" s="173"/>
      <c r="AD96" s="173"/>
      <c r="AE96" s="268"/>
      <c r="AF96" s="769"/>
      <c r="AG96" s="549"/>
      <c r="AH96" s="549"/>
      <c r="AI96" s="549"/>
      <c r="AJ96" s="549"/>
      <c r="AK96" s="549"/>
      <c r="AL96" s="549"/>
      <c r="AM96" s="549"/>
      <c r="AN96" s="549"/>
      <c r="AO96" s="549"/>
      <c r="AP96" s="549"/>
      <c r="AQ96" s="549"/>
      <c r="AR96" s="549"/>
      <c r="AS96" s="549"/>
      <c r="AT96" s="549"/>
      <c r="AU96" s="549"/>
      <c r="AV96" s="549"/>
      <c r="AW96" s="549"/>
      <c r="AX96" s="549"/>
      <c r="AY96" s="549"/>
      <c r="AZ96" s="549"/>
    </row>
    <row r="97" ht="22.5" customHeight="1">
      <c r="A97" s="268">
        <v>20.0</v>
      </c>
      <c r="B97" s="268">
        <v>8.0</v>
      </c>
      <c r="C97" s="268" t="s">
        <v>293</v>
      </c>
      <c r="D97" s="268"/>
      <c r="E97" s="268"/>
      <c r="F97" s="268"/>
      <c r="G97" s="723">
        <v>1.0</v>
      </c>
      <c r="H97" s="267" t="s">
        <v>7955</v>
      </c>
      <c r="I97" s="267" t="s">
        <v>7956</v>
      </c>
      <c r="J97" s="468" t="s">
        <v>7957</v>
      </c>
      <c r="K97" s="468" t="s">
        <v>7958</v>
      </c>
      <c r="L97" s="469">
        <v>42339.0</v>
      </c>
      <c r="M97" s="468" t="s">
        <v>338</v>
      </c>
      <c r="N97" s="468" t="s">
        <v>154</v>
      </c>
      <c r="O97" s="469">
        <v>44790.0</v>
      </c>
      <c r="P97" s="468" t="s">
        <v>115</v>
      </c>
      <c r="Q97" s="268" t="s">
        <v>284</v>
      </c>
      <c r="R97" s="268"/>
      <c r="S97" s="268"/>
      <c r="T97" s="268" t="s">
        <v>11</v>
      </c>
      <c r="U97" s="268" t="s">
        <v>21</v>
      </c>
      <c r="V97" s="173"/>
      <c r="W97" s="268"/>
      <c r="X97" s="268" t="s">
        <v>7852</v>
      </c>
      <c r="Y97" s="173" t="s">
        <v>7959</v>
      </c>
      <c r="Z97" s="173" t="s">
        <v>7960</v>
      </c>
      <c r="AA97" s="173" t="s">
        <v>7961</v>
      </c>
      <c r="AB97" s="173"/>
      <c r="AC97" s="173"/>
      <c r="AD97" s="173"/>
      <c r="AE97" s="268"/>
      <c r="AF97" s="268"/>
      <c r="AG97" s="468"/>
      <c r="AH97" s="468"/>
      <c r="AI97" s="468"/>
      <c r="AJ97" s="468"/>
      <c r="AK97" s="468"/>
      <c r="AL97" s="468"/>
      <c r="AM97" s="468"/>
      <c r="AN97" s="468"/>
      <c r="AO97" s="468"/>
      <c r="AP97" s="468"/>
      <c r="AQ97" s="468"/>
      <c r="AR97" s="468"/>
      <c r="AS97" s="468"/>
      <c r="AT97" s="468"/>
      <c r="AU97" s="468"/>
      <c r="AV97" s="468"/>
      <c r="AW97" s="468"/>
      <c r="AX97" s="468"/>
      <c r="AY97" s="468"/>
      <c r="AZ97" s="468"/>
    </row>
    <row r="98" ht="22.5" customHeight="1">
      <c r="A98" s="268">
        <v>21.0</v>
      </c>
      <c r="B98" s="268">
        <v>8.0</v>
      </c>
      <c r="C98" s="268" t="s">
        <v>293</v>
      </c>
      <c r="D98" s="756"/>
      <c r="E98" s="756"/>
      <c r="F98" s="756"/>
      <c r="G98" s="723">
        <v>1.0</v>
      </c>
      <c r="H98" s="940" t="s">
        <v>7962</v>
      </c>
      <c r="I98" s="940" t="s">
        <v>7963</v>
      </c>
      <c r="J98" s="756" t="s">
        <v>1606</v>
      </c>
      <c r="K98" s="756" t="s">
        <v>7964</v>
      </c>
      <c r="L98" s="924">
        <v>42121.0</v>
      </c>
      <c r="M98" s="756" t="s">
        <v>350</v>
      </c>
      <c r="N98" s="756" t="s">
        <v>151</v>
      </c>
      <c r="O98" s="924">
        <v>45665.0</v>
      </c>
      <c r="P98" s="756" t="s">
        <v>9</v>
      </c>
      <c r="Q98" s="756" t="s">
        <v>284</v>
      </c>
      <c r="R98" s="756"/>
      <c r="S98" s="756"/>
      <c r="T98" s="756" t="s">
        <v>11</v>
      </c>
      <c r="U98" s="756" t="s">
        <v>15</v>
      </c>
      <c r="V98" s="756"/>
      <c r="W98" s="756"/>
      <c r="X98" s="756"/>
      <c r="Y98" s="757" t="s">
        <v>7965</v>
      </c>
      <c r="Z98" s="757"/>
      <c r="AA98" s="757"/>
      <c r="AB98" s="757"/>
      <c r="AC98" s="757"/>
      <c r="AD98" s="757"/>
      <c r="AE98" s="756"/>
      <c r="AF98" s="748"/>
      <c r="AG98" s="549"/>
      <c r="AH98" s="549"/>
      <c r="AI98" s="549"/>
      <c r="AJ98" s="549"/>
      <c r="AK98" s="549"/>
      <c r="AL98" s="549"/>
      <c r="AM98" s="549"/>
      <c r="AN98" s="549"/>
      <c r="AO98" s="549"/>
      <c r="AP98" s="549"/>
      <c r="AQ98" s="549"/>
      <c r="AR98" s="549"/>
      <c r="AS98" s="549"/>
      <c r="AT98" s="549"/>
      <c r="AU98" s="549"/>
      <c r="AV98" s="549"/>
      <c r="AW98" s="549"/>
      <c r="AX98" s="549"/>
      <c r="AY98" s="549"/>
      <c r="AZ98" s="549"/>
    </row>
    <row r="99" ht="14.25" customHeight="1">
      <c r="A99" s="352">
        <v>22.0</v>
      </c>
      <c r="B99" s="268">
        <v>8.0</v>
      </c>
      <c r="C99" s="268" t="s">
        <v>293</v>
      </c>
      <c r="D99" s="352"/>
      <c r="E99" s="352"/>
      <c r="F99" s="352"/>
      <c r="G99" s="729">
        <v>1.0</v>
      </c>
      <c r="H99" s="618" t="s">
        <v>7966</v>
      </c>
      <c r="I99" s="618" t="s">
        <v>7967</v>
      </c>
      <c r="J99" s="497" t="s">
        <v>2564</v>
      </c>
      <c r="K99" s="497" t="s">
        <v>7968</v>
      </c>
      <c r="L99" s="926">
        <v>41935.0</v>
      </c>
      <c r="M99" s="497" t="s">
        <v>350</v>
      </c>
      <c r="N99" s="502"/>
      <c r="O99" s="498">
        <v>45883.0</v>
      </c>
      <c r="P99" s="497" t="s">
        <v>115</v>
      </c>
      <c r="Q99" s="352" t="s">
        <v>345</v>
      </c>
      <c r="R99" s="352" t="s">
        <v>7969</v>
      </c>
      <c r="S99" s="352"/>
      <c r="T99" s="917" t="s">
        <v>11</v>
      </c>
      <c r="U99" s="352" t="s">
        <v>15</v>
      </c>
      <c r="V99" s="188"/>
      <c r="W99" s="501"/>
      <c r="X99" s="352"/>
      <c r="Y99" s="188"/>
      <c r="Z99" s="188"/>
      <c r="AA99" s="188"/>
      <c r="AB99" s="502"/>
      <c r="AC99" s="502"/>
      <c r="AD99" s="502"/>
      <c r="AE99" s="502"/>
      <c r="AF99" s="502"/>
      <c r="AG99" s="502"/>
      <c r="AH99" s="502"/>
      <c r="AI99" s="502"/>
      <c r="AJ99" s="502"/>
      <c r="AK99" s="502"/>
      <c r="AL99" s="502"/>
      <c r="AM99" s="502"/>
      <c r="AN99" s="502"/>
      <c r="AO99" s="502"/>
      <c r="AP99" s="502"/>
      <c r="AQ99" s="502"/>
      <c r="AR99" s="502"/>
      <c r="AS99" s="502"/>
      <c r="AT99" s="502"/>
      <c r="AU99" s="502"/>
      <c r="AV99" s="620"/>
      <c r="AW99" s="620"/>
      <c r="AX99" s="620"/>
      <c r="AY99" s="620"/>
      <c r="AZ99" s="620"/>
    </row>
    <row r="100" ht="22.5" customHeight="1">
      <c r="A100" s="352">
        <v>23.0</v>
      </c>
      <c r="B100" s="268">
        <v>8.0</v>
      </c>
      <c r="C100" s="268" t="s">
        <v>293</v>
      </c>
      <c r="D100" s="352"/>
      <c r="E100" s="352"/>
      <c r="F100" s="352"/>
      <c r="G100" s="729">
        <v>1.0</v>
      </c>
      <c r="H100" s="618" t="s">
        <v>7970</v>
      </c>
      <c r="I100" s="618" t="s">
        <v>7971</v>
      </c>
      <c r="J100" s="497" t="s">
        <v>855</v>
      </c>
      <c r="K100" s="497" t="s">
        <v>7972</v>
      </c>
      <c r="L100" s="498">
        <v>42128.0</v>
      </c>
      <c r="M100" s="497" t="s">
        <v>338</v>
      </c>
      <c r="N100" s="497"/>
      <c r="O100" s="498">
        <v>45883.0</v>
      </c>
      <c r="P100" s="497" t="s">
        <v>115</v>
      </c>
      <c r="Q100" s="352" t="s">
        <v>345</v>
      </c>
      <c r="R100" s="916" t="s">
        <v>7973</v>
      </c>
      <c r="S100" s="916"/>
      <c r="T100" s="917" t="s">
        <v>11</v>
      </c>
      <c r="U100" s="352" t="s">
        <v>15</v>
      </c>
      <c r="V100" s="916"/>
      <c r="W100" s="916"/>
      <c r="X100" s="916"/>
      <c r="Y100" s="204"/>
      <c r="Z100" s="204"/>
      <c r="AA100" s="204"/>
      <c r="AB100" s="204"/>
      <c r="AC100" s="204"/>
      <c r="AD100" s="183"/>
      <c r="AE100" s="352"/>
      <c r="AF100" s="352"/>
      <c r="AG100" s="918"/>
      <c r="AH100" s="918"/>
      <c r="AI100" s="918"/>
      <c r="AJ100" s="918"/>
      <c r="AK100" s="918"/>
      <c r="AL100" s="918"/>
      <c r="AM100" s="918"/>
      <c r="AN100" s="918"/>
      <c r="AO100" s="918"/>
      <c r="AP100" s="918"/>
      <c r="AQ100" s="918"/>
      <c r="AR100" s="918"/>
      <c r="AS100" s="918"/>
      <c r="AT100" s="918"/>
      <c r="AU100" s="918"/>
      <c r="AV100" s="918"/>
      <c r="AW100" s="918"/>
      <c r="AX100" s="918"/>
      <c r="AY100" s="918"/>
      <c r="AZ100" s="918"/>
    </row>
    <row r="101" ht="14.25" customHeight="1">
      <c r="A101" s="484">
        <v>24.0</v>
      </c>
      <c r="B101" s="268">
        <v>8.0</v>
      </c>
      <c r="C101" s="268" t="s">
        <v>293</v>
      </c>
      <c r="D101" s="484"/>
      <c r="E101" s="484"/>
      <c r="F101" s="484"/>
      <c r="G101" s="774">
        <v>1.0</v>
      </c>
      <c r="H101" s="625" t="s">
        <v>7974</v>
      </c>
      <c r="I101" s="625"/>
      <c r="J101" s="487" t="s">
        <v>361</v>
      </c>
      <c r="K101" s="487" t="s">
        <v>7975</v>
      </c>
      <c r="L101" s="927">
        <v>41985.0</v>
      </c>
      <c r="M101" s="487" t="s">
        <v>338</v>
      </c>
      <c r="N101" s="494"/>
      <c r="O101" s="488">
        <v>45883.0</v>
      </c>
      <c r="P101" s="487" t="s">
        <v>133</v>
      </c>
      <c r="Q101" s="484" t="s">
        <v>345</v>
      </c>
      <c r="R101" s="484" t="s">
        <v>7976</v>
      </c>
      <c r="S101" s="484"/>
      <c r="T101" s="928" t="s">
        <v>26</v>
      </c>
      <c r="U101" s="484" t="s">
        <v>15</v>
      </c>
      <c r="V101" s="493"/>
      <c r="W101" s="492"/>
      <c r="X101" s="484"/>
      <c r="Y101" s="493"/>
      <c r="Z101" s="493"/>
      <c r="AA101" s="493"/>
      <c r="AB101" s="494"/>
      <c r="AC101" s="494"/>
      <c r="AD101" s="494"/>
      <c r="AE101" s="494"/>
      <c r="AF101" s="494"/>
      <c r="AG101" s="494"/>
      <c r="AH101" s="494"/>
      <c r="AI101" s="494"/>
      <c r="AJ101" s="494"/>
      <c r="AK101" s="494"/>
      <c r="AL101" s="494"/>
      <c r="AM101" s="494"/>
      <c r="AN101" s="494"/>
      <c r="AO101" s="494"/>
      <c r="AP101" s="494"/>
      <c r="AQ101" s="494"/>
      <c r="AR101" s="494"/>
      <c r="AS101" s="494"/>
      <c r="AT101" s="494"/>
      <c r="AU101" s="494"/>
      <c r="AV101" s="929"/>
      <c r="AW101" s="929"/>
      <c r="AX101" s="929"/>
      <c r="AY101" s="929"/>
      <c r="AZ101" s="929"/>
    </row>
    <row r="102" ht="14.25" customHeight="1">
      <c r="A102" s="904" t="s">
        <v>7977</v>
      </c>
      <c r="B102" s="25"/>
      <c r="C102" s="25"/>
      <c r="D102" s="25"/>
      <c r="E102" s="25"/>
      <c r="F102" s="25"/>
      <c r="G102" s="25"/>
      <c r="H102" s="25"/>
      <c r="I102" s="25"/>
      <c r="J102" s="25"/>
      <c r="K102" s="25"/>
      <c r="L102" s="26"/>
      <c r="M102" s="906"/>
      <c r="N102" s="906"/>
      <c r="O102" s="907"/>
      <c r="P102" s="906"/>
      <c r="Q102" s="906"/>
      <c r="R102" s="906"/>
      <c r="S102" s="906"/>
      <c r="T102" s="906"/>
      <c r="U102" s="906"/>
      <c r="V102" s="906"/>
      <c r="W102" s="906"/>
      <c r="X102" s="906"/>
      <c r="Y102" s="906"/>
      <c r="Z102" s="906"/>
      <c r="AA102" s="906"/>
      <c r="AB102" s="906"/>
      <c r="AC102" s="906"/>
      <c r="AD102" s="906"/>
      <c r="AE102" s="906"/>
      <c r="AF102" s="906"/>
      <c r="AG102" s="908"/>
      <c r="AH102" s="908"/>
      <c r="AI102" s="908"/>
      <c r="AJ102" s="908"/>
      <c r="AK102" s="908"/>
      <c r="AL102" s="908"/>
      <c r="AM102" s="908"/>
      <c r="AN102" s="908"/>
      <c r="AO102" s="908"/>
      <c r="AP102" s="908"/>
      <c r="AQ102" s="908"/>
      <c r="AR102" s="908"/>
      <c r="AS102" s="908"/>
      <c r="AT102" s="908"/>
      <c r="AU102" s="908"/>
      <c r="AV102" s="908"/>
      <c r="AW102" s="908"/>
      <c r="AX102" s="908"/>
      <c r="AY102" s="909"/>
      <c r="AZ102" s="909"/>
    </row>
    <row r="103" ht="22.5" customHeight="1">
      <c r="A103" s="268">
        <v>1.0</v>
      </c>
      <c r="B103" s="268">
        <v>6.0</v>
      </c>
      <c r="C103" s="268" t="s">
        <v>295</v>
      </c>
      <c r="D103" s="268"/>
      <c r="E103" s="268"/>
      <c r="F103" s="268"/>
      <c r="G103" s="723">
        <v>1.0</v>
      </c>
      <c r="H103" s="267" t="s">
        <v>7978</v>
      </c>
      <c r="I103" s="267" t="s">
        <v>7979</v>
      </c>
      <c r="J103" s="268" t="s">
        <v>7980</v>
      </c>
      <c r="K103" s="268" t="s">
        <v>7981</v>
      </c>
      <c r="L103" s="269">
        <v>41943.0</v>
      </c>
      <c r="M103" s="268" t="s">
        <v>350</v>
      </c>
      <c r="N103" s="268" t="s">
        <v>152</v>
      </c>
      <c r="O103" s="269">
        <v>45155.0</v>
      </c>
      <c r="P103" s="268" t="s">
        <v>66</v>
      </c>
      <c r="Q103" s="268" t="s">
        <v>271</v>
      </c>
      <c r="R103" s="268"/>
      <c r="S103" s="268"/>
      <c r="T103" s="268" t="s">
        <v>11</v>
      </c>
      <c r="U103" s="268" t="s">
        <v>21</v>
      </c>
      <c r="V103" s="268"/>
      <c r="W103" s="268"/>
      <c r="X103" s="268"/>
      <c r="Y103" s="173" t="s">
        <v>7982</v>
      </c>
      <c r="Z103" s="173" t="s">
        <v>7983</v>
      </c>
      <c r="AA103" s="173"/>
      <c r="AB103" s="173"/>
      <c r="AC103" s="173"/>
      <c r="AD103" s="173"/>
      <c r="AE103" s="268"/>
      <c r="AF103" s="268"/>
      <c r="AG103" s="873"/>
      <c r="AH103" s="873"/>
      <c r="AI103" s="873"/>
      <c r="AJ103" s="873"/>
      <c r="AK103" s="873"/>
      <c r="AL103" s="873"/>
      <c r="AM103" s="873"/>
      <c r="AN103" s="591"/>
      <c r="AO103" s="591"/>
      <c r="AP103" s="591"/>
      <c r="AQ103" s="591"/>
      <c r="AR103" s="591"/>
      <c r="AS103" s="591"/>
      <c r="AT103" s="591"/>
      <c r="AU103" s="591"/>
      <c r="AV103" s="591"/>
      <c r="AW103" s="591"/>
      <c r="AX103" s="591"/>
      <c r="AY103" s="591"/>
      <c r="AZ103" s="591"/>
    </row>
    <row r="104" ht="22.5" customHeight="1">
      <c r="A104" s="268">
        <v>2.0</v>
      </c>
      <c r="B104" s="268">
        <v>6.0</v>
      </c>
      <c r="C104" s="268" t="s">
        <v>295</v>
      </c>
      <c r="D104" s="268"/>
      <c r="E104" s="268"/>
      <c r="F104" s="268"/>
      <c r="G104" s="723">
        <v>1.0</v>
      </c>
      <c r="H104" s="267" t="s">
        <v>7984</v>
      </c>
      <c r="I104" s="267" t="s">
        <v>7985</v>
      </c>
      <c r="J104" s="268" t="s">
        <v>418</v>
      </c>
      <c r="K104" s="268" t="s">
        <v>7986</v>
      </c>
      <c r="L104" s="269">
        <v>41970.0</v>
      </c>
      <c r="M104" s="268" t="s">
        <v>338</v>
      </c>
      <c r="N104" s="268" t="s">
        <v>154</v>
      </c>
      <c r="O104" s="269">
        <v>43528.0</v>
      </c>
      <c r="P104" s="268" t="s">
        <v>133</v>
      </c>
      <c r="Q104" s="268" t="s">
        <v>271</v>
      </c>
      <c r="R104" s="268"/>
      <c r="S104" s="268"/>
      <c r="T104" s="941" t="s">
        <v>11</v>
      </c>
      <c r="U104" s="268" t="s">
        <v>10</v>
      </c>
      <c r="V104" s="873"/>
      <c r="W104" s="268" t="s">
        <v>6485</v>
      </c>
      <c r="X104" s="268" t="s">
        <v>7987</v>
      </c>
      <c r="Y104" s="390" t="s">
        <v>7988</v>
      </c>
      <c r="Z104" s="390" t="s">
        <v>7989</v>
      </c>
      <c r="AA104" s="390" t="s">
        <v>7990</v>
      </c>
      <c r="AB104" s="390" t="s">
        <v>7991</v>
      </c>
      <c r="AC104" s="390" t="s">
        <v>7992</v>
      </c>
      <c r="AD104" s="173" t="s">
        <v>7993</v>
      </c>
      <c r="AE104" s="268" t="s">
        <v>7994</v>
      </c>
      <c r="AF104" s="268"/>
      <c r="AG104" s="873"/>
      <c r="AH104" s="873"/>
      <c r="AI104" s="873"/>
      <c r="AJ104" s="873"/>
      <c r="AK104" s="873"/>
      <c r="AL104" s="873"/>
      <c r="AM104" s="873"/>
      <c r="AN104" s="591"/>
      <c r="AO104" s="591"/>
      <c r="AP104" s="591"/>
      <c r="AQ104" s="591"/>
      <c r="AR104" s="591"/>
      <c r="AS104" s="591"/>
      <c r="AT104" s="591"/>
      <c r="AU104" s="591"/>
      <c r="AV104" s="591"/>
      <c r="AW104" s="591"/>
      <c r="AX104" s="591"/>
      <c r="AY104" s="591"/>
      <c r="AZ104" s="591"/>
    </row>
    <row r="105" ht="22.5" customHeight="1">
      <c r="A105" s="268">
        <v>3.0</v>
      </c>
      <c r="B105" s="268">
        <v>6.0</v>
      </c>
      <c r="C105" s="268" t="s">
        <v>295</v>
      </c>
      <c r="D105" s="769"/>
      <c r="E105" s="769"/>
      <c r="F105" s="769"/>
      <c r="G105" s="770">
        <v>1.0</v>
      </c>
      <c r="H105" s="267" t="s">
        <v>7995</v>
      </c>
      <c r="I105" s="267" t="s">
        <v>7996</v>
      </c>
      <c r="J105" s="268" t="s">
        <v>442</v>
      </c>
      <c r="K105" s="268" t="s">
        <v>7997</v>
      </c>
      <c r="L105" s="269">
        <v>42062.0</v>
      </c>
      <c r="M105" s="268" t="s">
        <v>338</v>
      </c>
      <c r="N105" s="268" t="s">
        <v>151</v>
      </c>
      <c r="O105" s="269">
        <v>44062.0</v>
      </c>
      <c r="P105" s="268" t="s">
        <v>133</v>
      </c>
      <c r="Q105" s="268" t="s">
        <v>271</v>
      </c>
      <c r="R105" s="268" t="s">
        <v>7998</v>
      </c>
      <c r="S105" s="268"/>
      <c r="T105" s="268" t="s">
        <v>11</v>
      </c>
      <c r="U105" s="268" t="s">
        <v>15</v>
      </c>
      <c r="V105" s="268"/>
      <c r="W105" s="268" t="s">
        <v>6795</v>
      </c>
      <c r="X105" s="268" t="s">
        <v>5827</v>
      </c>
      <c r="Y105" s="390" t="s">
        <v>7999</v>
      </c>
      <c r="Z105" s="390" t="s">
        <v>8000</v>
      </c>
      <c r="AA105" s="390" t="s">
        <v>8001</v>
      </c>
      <c r="AB105" s="390" t="s">
        <v>8002</v>
      </c>
      <c r="AC105" s="390" t="s">
        <v>8003</v>
      </c>
      <c r="AD105" s="757"/>
      <c r="AE105" s="748"/>
      <c r="AF105" s="748"/>
      <c r="AG105" s="591"/>
      <c r="AH105" s="591"/>
      <c r="AI105" s="591"/>
      <c r="AJ105" s="591"/>
      <c r="AK105" s="591"/>
      <c r="AL105" s="591"/>
      <c r="AM105" s="591"/>
      <c r="AN105" s="591"/>
      <c r="AO105" s="591"/>
      <c r="AP105" s="591"/>
      <c r="AQ105" s="591"/>
      <c r="AR105" s="591"/>
      <c r="AS105" s="591"/>
      <c r="AT105" s="591"/>
      <c r="AU105" s="591"/>
      <c r="AV105" s="591"/>
      <c r="AW105" s="591"/>
      <c r="AX105" s="591"/>
      <c r="AY105" s="591"/>
      <c r="AZ105" s="591"/>
    </row>
    <row r="106" ht="22.5" customHeight="1">
      <c r="A106" s="268">
        <v>4.0</v>
      </c>
      <c r="B106" s="268">
        <v>6.0</v>
      </c>
      <c r="C106" s="268" t="s">
        <v>295</v>
      </c>
      <c r="D106" s="769"/>
      <c r="E106" s="769"/>
      <c r="F106" s="769"/>
      <c r="G106" s="770">
        <v>1.0</v>
      </c>
      <c r="H106" s="267" t="s">
        <v>8004</v>
      </c>
      <c r="I106" s="267" t="s">
        <v>8005</v>
      </c>
      <c r="J106" s="268" t="s">
        <v>336</v>
      </c>
      <c r="K106" s="268" t="s">
        <v>8006</v>
      </c>
      <c r="L106" s="269">
        <v>41935.0</v>
      </c>
      <c r="M106" s="268" t="s">
        <v>338</v>
      </c>
      <c r="N106" s="268" t="s">
        <v>154</v>
      </c>
      <c r="O106" s="269">
        <v>43334.0</v>
      </c>
      <c r="P106" s="268" t="s">
        <v>133</v>
      </c>
      <c r="Q106" s="268" t="s">
        <v>271</v>
      </c>
      <c r="R106" s="942"/>
      <c r="S106" s="268"/>
      <c r="T106" s="268" t="s">
        <v>11</v>
      </c>
      <c r="U106" s="268" t="s">
        <v>15</v>
      </c>
      <c r="V106" s="873"/>
      <c r="W106" s="268" t="s">
        <v>6835</v>
      </c>
      <c r="X106" s="268" t="s">
        <v>5827</v>
      </c>
      <c r="Y106" s="173" t="s">
        <v>8007</v>
      </c>
      <c r="Z106" s="173" t="s">
        <v>8008</v>
      </c>
      <c r="AA106" s="173" t="s">
        <v>8009</v>
      </c>
      <c r="AB106" s="173" t="s">
        <v>8010</v>
      </c>
      <c r="AC106" s="173" t="s">
        <v>8011</v>
      </c>
      <c r="AD106" s="173" t="s">
        <v>8012</v>
      </c>
      <c r="AE106" s="268" t="s">
        <v>8013</v>
      </c>
      <c r="AF106" s="268"/>
      <c r="AG106" s="591"/>
      <c r="AH106" s="591"/>
      <c r="AI106" s="591"/>
      <c r="AJ106" s="591"/>
      <c r="AK106" s="591"/>
      <c r="AL106" s="591"/>
      <c r="AM106" s="591"/>
      <c r="AN106" s="591"/>
      <c r="AO106" s="591"/>
      <c r="AP106" s="591"/>
      <c r="AQ106" s="591"/>
      <c r="AR106" s="591"/>
      <c r="AS106" s="591"/>
      <c r="AT106" s="591"/>
      <c r="AU106" s="591"/>
      <c r="AV106" s="591"/>
      <c r="AW106" s="591"/>
      <c r="AX106" s="591"/>
      <c r="AY106" s="591"/>
      <c r="AZ106" s="591"/>
    </row>
    <row r="107" ht="22.5" customHeight="1">
      <c r="A107" s="268">
        <v>5.0</v>
      </c>
      <c r="B107" s="268">
        <v>6.0</v>
      </c>
      <c r="C107" s="268" t="s">
        <v>295</v>
      </c>
      <c r="D107" s="769"/>
      <c r="E107" s="769"/>
      <c r="F107" s="769"/>
      <c r="G107" s="770">
        <v>1.0</v>
      </c>
      <c r="H107" s="267" t="s">
        <v>8014</v>
      </c>
      <c r="I107" s="267" t="s">
        <v>8015</v>
      </c>
      <c r="J107" s="268" t="s">
        <v>407</v>
      </c>
      <c r="K107" s="268" t="s">
        <v>8016</v>
      </c>
      <c r="L107" s="272">
        <v>41996.0</v>
      </c>
      <c r="M107" s="268" t="s">
        <v>338</v>
      </c>
      <c r="N107" s="268" t="s">
        <v>151</v>
      </c>
      <c r="O107" s="269">
        <v>44062.0</v>
      </c>
      <c r="P107" s="268" t="s">
        <v>115</v>
      </c>
      <c r="Q107" s="268" t="s">
        <v>271</v>
      </c>
      <c r="R107" s="268" t="s">
        <v>8017</v>
      </c>
      <c r="S107" s="268"/>
      <c r="T107" s="941" t="s">
        <v>11</v>
      </c>
      <c r="U107" s="268" t="s">
        <v>15</v>
      </c>
      <c r="V107" s="268"/>
      <c r="W107" s="268" t="s">
        <v>6485</v>
      </c>
      <c r="X107" s="268"/>
      <c r="Y107" s="173" t="s">
        <v>8018</v>
      </c>
      <c r="Z107" s="173" t="s">
        <v>8019</v>
      </c>
      <c r="AA107" s="173" t="s">
        <v>8020</v>
      </c>
      <c r="AB107" s="173" t="s">
        <v>8021</v>
      </c>
      <c r="AC107" s="173" t="s">
        <v>8022</v>
      </c>
      <c r="AD107" s="173"/>
      <c r="AE107" s="268"/>
      <c r="AF107" s="268"/>
      <c r="AG107" s="873"/>
      <c r="AH107" s="873"/>
      <c r="AI107" s="873"/>
      <c r="AJ107" s="873"/>
      <c r="AK107" s="873"/>
      <c r="AL107" s="873"/>
      <c r="AM107" s="873"/>
      <c r="AN107" s="591"/>
      <c r="AO107" s="591"/>
      <c r="AP107" s="591"/>
      <c r="AQ107" s="591"/>
      <c r="AR107" s="591"/>
      <c r="AS107" s="591"/>
      <c r="AT107" s="591"/>
      <c r="AU107" s="591"/>
      <c r="AV107" s="591"/>
      <c r="AW107" s="591"/>
      <c r="AX107" s="591"/>
      <c r="AY107" s="591"/>
      <c r="AZ107" s="591"/>
    </row>
    <row r="108" ht="22.5" customHeight="1">
      <c r="A108" s="268">
        <v>6.0</v>
      </c>
      <c r="B108" s="268">
        <v>6.0</v>
      </c>
      <c r="C108" s="268" t="s">
        <v>295</v>
      </c>
      <c r="D108" s="769"/>
      <c r="E108" s="769"/>
      <c r="F108" s="769"/>
      <c r="G108" s="723">
        <v>1.0</v>
      </c>
      <c r="H108" s="267" t="s">
        <v>8023</v>
      </c>
      <c r="I108" s="267" t="s">
        <v>8024</v>
      </c>
      <c r="J108" s="268" t="s">
        <v>470</v>
      </c>
      <c r="K108" s="268" t="s">
        <v>8025</v>
      </c>
      <c r="L108" s="269">
        <v>42130.0</v>
      </c>
      <c r="M108" s="268" t="s">
        <v>350</v>
      </c>
      <c r="N108" s="268" t="s">
        <v>153</v>
      </c>
      <c r="O108" s="269">
        <v>45155.0</v>
      </c>
      <c r="P108" s="268" t="s">
        <v>25</v>
      </c>
      <c r="Q108" s="268" t="s">
        <v>271</v>
      </c>
      <c r="R108" s="268"/>
      <c r="S108" s="268"/>
      <c r="T108" s="268" t="s">
        <v>11</v>
      </c>
      <c r="U108" s="268" t="s">
        <v>15</v>
      </c>
      <c r="V108" s="268"/>
      <c r="W108" s="268"/>
      <c r="X108" s="268"/>
      <c r="Y108" s="173" t="s">
        <v>8026</v>
      </c>
      <c r="Z108" s="173" t="s">
        <v>8027</v>
      </c>
      <c r="AA108" s="173"/>
      <c r="AB108" s="173"/>
      <c r="AC108" s="173"/>
      <c r="AD108" s="173"/>
      <c r="AE108" s="268"/>
      <c r="AF108" s="268"/>
      <c r="AG108" s="591"/>
      <c r="AH108" s="591"/>
      <c r="AI108" s="591"/>
      <c r="AJ108" s="591"/>
      <c r="AK108" s="591"/>
      <c r="AL108" s="591"/>
      <c r="AM108" s="591"/>
      <c r="AN108" s="591"/>
      <c r="AO108" s="591"/>
      <c r="AP108" s="591"/>
      <c r="AQ108" s="591"/>
      <c r="AR108" s="591"/>
      <c r="AS108" s="591"/>
      <c r="AT108" s="591"/>
      <c r="AU108" s="591"/>
      <c r="AV108" s="591"/>
      <c r="AW108" s="591"/>
      <c r="AX108" s="591"/>
      <c r="AY108" s="591"/>
      <c r="AZ108" s="591"/>
    </row>
    <row r="109" ht="22.5" customHeight="1">
      <c r="A109" s="268">
        <v>7.0</v>
      </c>
      <c r="B109" s="268">
        <v>6.0</v>
      </c>
      <c r="C109" s="268" t="s">
        <v>295</v>
      </c>
      <c r="D109" s="268"/>
      <c r="E109" s="268"/>
      <c r="F109" s="268"/>
      <c r="G109" s="723">
        <v>1.0</v>
      </c>
      <c r="H109" s="267" t="s">
        <v>8028</v>
      </c>
      <c r="I109" s="267" t="s">
        <v>8029</v>
      </c>
      <c r="J109" s="268" t="s">
        <v>336</v>
      </c>
      <c r="K109" s="268" t="s">
        <v>8030</v>
      </c>
      <c r="L109" s="269">
        <v>42131.0</v>
      </c>
      <c r="M109" s="268" t="s">
        <v>350</v>
      </c>
      <c r="N109" s="268" t="s">
        <v>151</v>
      </c>
      <c r="O109" s="269">
        <v>42952.0</v>
      </c>
      <c r="P109" s="268" t="s">
        <v>133</v>
      </c>
      <c r="Q109" s="268" t="s">
        <v>271</v>
      </c>
      <c r="R109" s="268"/>
      <c r="S109" s="268"/>
      <c r="T109" s="268" t="s">
        <v>11</v>
      </c>
      <c r="U109" s="268" t="s">
        <v>15</v>
      </c>
      <c r="V109" s="268"/>
      <c r="W109" s="268" t="s">
        <v>7752</v>
      </c>
      <c r="X109" s="268"/>
      <c r="Y109" s="173" t="s">
        <v>8031</v>
      </c>
      <c r="Z109" s="173" t="s">
        <v>8032</v>
      </c>
      <c r="AA109" s="173" t="s">
        <v>8033</v>
      </c>
      <c r="AB109" s="173" t="s">
        <v>8034</v>
      </c>
      <c r="AC109" s="768" t="s">
        <v>8035</v>
      </c>
      <c r="AD109" s="390" t="s">
        <v>8036</v>
      </c>
      <c r="AE109" s="385" t="s">
        <v>8037</v>
      </c>
      <c r="AF109" s="385" t="s">
        <v>8038</v>
      </c>
      <c r="AG109" s="591"/>
      <c r="AH109" s="591"/>
      <c r="AI109" s="591"/>
      <c r="AJ109" s="591"/>
      <c r="AK109" s="591"/>
      <c r="AL109" s="591"/>
      <c r="AM109" s="591"/>
      <c r="AN109" s="591"/>
      <c r="AO109" s="591"/>
      <c r="AP109" s="591"/>
      <c r="AQ109" s="591"/>
      <c r="AR109" s="591"/>
      <c r="AS109" s="591"/>
      <c r="AT109" s="591"/>
      <c r="AU109" s="591"/>
      <c r="AV109" s="591"/>
      <c r="AW109" s="591"/>
      <c r="AX109" s="591"/>
      <c r="AY109" s="591"/>
      <c r="AZ109" s="591"/>
    </row>
    <row r="110" ht="22.5" customHeight="1">
      <c r="A110" s="268">
        <v>8.0</v>
      </c>
      <c r="B110" s="268">
        <v>6.0</v>
      </c>
      <c r="C110" s="268" t="s">
        <v>295</v>
      </c>
      <c r="D110" s="769"/>
      <c r="E110" s="769"/>
      <c r="F110" s="769"/>
      <c r="G110" s="770">
        <v>1.0</v>
      </c>
      <c r="H110" s="771" t="s">
        <v>8039</v>
      </c>
      <c r="I110" s="771" t="s">
        <v>8040</v>
      </c>
      <c r="J110" s="769" t="s">
        <v>8041</v>
      </c>
      <c r="K110" s="268" t="s">
        <v>8042</v>
      </c>
      <c r="L110" s="269">
        <v>41955.0</v>
      </c>
      <c r="M110" s="268" t="s">
        <v>350</v>
      </c>
      <c r="N110" s="268" t="s">
        <v>153</v>
      </c>
      <c r="O110" s="269">
        <v>43334.0</v>
      </c>
      <c r="P110" s="268" t="s">
        <v>39</v>
      </c>
      <c r="Q110" s="268" t="s">
        <v>271</v>
      </c>
      <c r="R110" s="268"/>
      <c r="S110" s="268"/>
      <c r="T110" s="268" t="s">
        <v>11</v>
      </c>
      <c r="U110" s="268" t="s">
        <v>15</v>
      </c>
      <c r="V110" s="748"/>
      <c r="W110" s="268" t="s">
        <v>6485</v>
      </c>
      <c r="X110" s="748" t="s">
        <v>5803</v>
      </c>
      <c r="Y110" s="768" t="s">
        <v>8043</v>
      </c>
      <c r="Z110" s="768" t="s">
        <v>8044</v>
      </c>
      <c r="AA110" s="768" t="s">
        <v>8045</v>
      </c>
      <c r="AB110" s="768" t="s">
        <v>8046</v>
      </c>
      <c r="AC110" s="768" t="s">
        <v>8047</v>
      </c>
      <c r="AD110" s="390" t="s">
        <v>8048</v>
      </c>
      <c r="AE110" s="385" t="s">
        <v>8049</v>
      </c>
      <c r="AF110" s="385"/>
      <c r="AG110" s="591"/>
      <c r="AH110" s="591"/>
      <c r="AI110" s="591"/>
      <c r="AJ110" s="591"/>
      <c r="AK110" s="591"/>
      <c r="AL110" s="591"/>
      <c r="AM110" s="591"/>
      <c r="AN110" s="591"/>
      <c r="AO110" s="591"/>
      <c r="AP110" s="591"/>
      <c r="AQ110" s="591"/>
      <c r="AR110" s="591"/>
      <c r="AS110" s="591"/>
      <c r="AT110" s="591"/>
      <c r="AU110" s="591"/>
      <c r="AV110" s="591"/>
      <c r="AW110" s="591"/>
      <c r="AX110" s="591"/>
      <c r="AY110" s="591"/>
      <c r="AZ110" s="591"/>
    </row>
    <row r="111" ht="22.5" customHeight="1">
      <c r="A111" s="268">
        <v>9.0</v>
      </c>
      <c r="B111" s="268">
        <v>6.0</v>
      </c>
      <c r="C111" s="268" t="s">
        <v>295</v>
      </c>
      <c r="D111" s="769"/>
      <c r="E111" s="769"/>
      <c r="F111" s="769"/>
      <c r="G111" s="770">
        <v>1.0</v>
      </c>
      <c r="H111" s="771" t="s">
        <v>8050</v>
      </c>
      <c r="I111" s="771" t="s">
        <v>8051</v>
      </c>
      <c r="J111" s="769" t="s">
        <v>418</v>
      </c>
      <c r="K111" s="268" t="s">
        <v>8052</v>
      </c>
      <c r="L111" s="269">
        <v>41978.0</v>
      </c>
      <c r="M111" s="268" t="s">
        <v>350</v>
      </c>
      <c r="N111" s="268" t="s">
        <v>152</v>
      </c>
      <c r="O111" s="269">
        <v>43698.0</v>
      </c>
      <c r="P111" s="268" t="s">
        <v>133</v>
      </c>
      <c r="Q111" s="268" t="s">
        <v>271</v>
      </c>
      <c r="R111" s="268"/>
      <c r="S111" s="268"/>
      <c r="T111" s="268" t="s">
        <v>11</v>
      </c>
      <c r="U111" s="268" t="s">
        <v>15</v>
      </c>
      <c r="V111" s="268"/>
      <c r="W111" s="268" t="s">
        <v>5802</v>
      </c>
      <c r="X111" s="268" t="s">
        <v>5867</v>
      </c>
      <c r="Y111" s="173" t="s">
        <v>8053</v>
      </c>
      <c r="Z111" s="173" t="s">
        <v>8054</v>
      </c>
      <c r="AA111" s="173" t="s">
        <v>8055</v>
      </c>
      <c r="AB111" s="173" t="s">
        <v>8056</v>
      </c>
      <c r="AC111" s="173" t="s">
        <v>8057</v>
      </c>
      <c r="AD111" s="173" t="s">
        <v>8058</v>
      </c>
      <c r="AE111" s="268"/>
      <c r="AF111" s="268"/>
      <c r="AG111" s="591"/>
      <c r="AH111" s="591"/>
      <c r="AI111" s="591"/>
      <c r="AJ111" s="591"/>
      <c r="AK111" s="591"/>
      <c r="AL111" s="591"/>
      <c r="AM111" s="591"/>
      <c r="AN111" s="591"/>
      <c r="AO111" s="591"/>
      <c r="AP111" s="591"/>
      <c r="AQ111" s="591"/>
      <c r="AR111" s="591"/>
      <c r="AS111" s="591"/>
      <c r="AT111" s="591"/>
      <c r="AU111" s="591"/>
      <c r="AV111" s="591"/>
      <c r="AW111" s="591"/>
      <c r="AX111" s="591"/>
      <c r="AY111" s="591"/>
      <c r="AZ111" s="591"/>
    </row>
    <row r="112" ht="22.5" customHeight="1">
      <c r="A112" s="268">
        <v>10.0</v>
      </c>
      <c r="B112" s="268">
        <v>6.0</v>
      </c>
      <c r="C112" s="268" t="s">
        <v>295</v>
      </c>
      <c r="D112" s="268"/>
      <c r="E112" s="268"/>
      <c r="F112" s="268"/>
      <c r="G112" s="723">
        <v>1.0</v>
      </c>
      <c r="H112" s="267" t="s">
        <v>8059</v>
      </c>
      <c r="I112" s="267" t="s">
        <v>8060</v>
      </c>
      <c r="J112" s="268" t="s">
        <v>2564</v>
      </c>
      <c r="K112" s="268" t="s">
        <v>8061</v>
      </c>
      <c r="L112" s="269">
        <v>41976.0</v>
      </c>
      <c r="M112" s="268" t="s">
        <v>338</v>
      </c>
      <c r="N112" s="268" t="s">
        <v>151</v>
      </c>
      <c r="O112" s="269">
        <v>44790.0</v>
      </c>
      <c r="P112" s="268" t="s">
        <v>115</v>
      </c>
      <c r="Q112" s="268" t="s">
        <v>271</v>
      </c>
      <c r="R112" s="268"/>
      <c r="S112" s="268"/>
      <c r="T112" s="268" t="s">
        <v>11</v>
      </c>
      <c r="U112" s="268" t="s">
        <v>15</v>
      </c>
      <c r="V112" s="268"/>
      <c r="W112" s="268"/>
      <c r="X112" s="268"/>
      <c r="Y112" s="173" t="s">
        <v>8062</v>
      </c>
      <c r="Z112" s="173" t="s">
        <v>8063</v>
      </c>
      <c r="AA112" s="173" t="s">
        <v>8064</v>
      </c>
      <c r="AB112" s="173"/>
      <c r="AC112" s="173"/>
      <c r="AD112" s="173"/>
      <c r="AE112" s="268"/>
      <c r="AF112" s="268"/>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row>
    <row r="113" ht="22.5" customHeight="1">
      <c r="A113" s="268">
        <v>11.0</v>
      </c>
      <c r="B113" s="268">
        <v>6.0</v>
      </c>
      <c r="C113" s="268" t="s">
        <v>295</v>
      </c>
      <c r="D113" s="268"/>
      <c r="E113" s="268"/>
      <c r="F113" s="268"/>
      <c r="G113" s="723">
        <v>1.0</v>
      </c>
      <c r="H113" s="267" t="s">
        <v>8065</v>
      </c>
      <c r="I113" s="267" t="s">
        <v>8066</v>
      </c>
      <c r="J113" s="268" t="s">
        <v>569</v>
      </c>
      <c r="K113" s="268" t="s">
        <v>8067</v>
      </c>
      <c r="L113" s="269">
        <v>42091.0</v>
      </c>
      <c r="M113" s="268" t="s">
        <v>350</v>
      </c>
      <c r="N113" s="268" t="s">
        <v>153</v>
      </c>
      <c r="O113" s="269">
        <v>45519.0</v>
      </c>
      <c r="P113" s="268" t="s">
        <v>115</v>
      </c>
      <c r="Q113" s="268" t="s">
        <v>271</v>
      </c>
      <c r="R113" s="268"/>
      <c r="S113" s="268"/>
      <c r="T113" s="466" t="s">
        <v>26</v>
      </c>
      <c r="U113" s="268" t="s">
        <v>10</v>
      </c>
      <c r="V113" s="873"/>
      <c r="W113" s="268"/>
      <c r="X113" s="268"/>
      <c r="Y113" s="173" t="s">
        <v>8068</v>
      </c>
      <c r="Z113" s="173"/>
      <c r="AA113" s="173"/>
      <c r="AB113" s="173"/>
      <c r="AC113" s="173"/>
      <c r="AD113" s="173"/>
      <c r="AE113" s="268"/>
      <c r="AF113" s="769"/>
      <c r="AG113" s="591"/>
      <c r="AH113" s="591"/>
      <c r="AI113" s="591"/>
      <c r="AJ113" s="591"/>
      <c r="AK113" s="591"/>
      <c r="AL113" s="591"/>
      <c r="AM113" s="591"/>
      <c r="AN113" s="591"/>
      <c r="AO113" s="591"/>
      <c r="AP113" s="591"/>
      <c r="AQ113" s="591"/>
      <c r="AR113" s="591"/>
      <c r="AS113" s="591"/>
      <c r="AT113" s="591"/>
      <c r="AU113" s="591"/>
      <c r="AV113" s="591"/>
      <c r="AW113" s="591"/>
      <c r="AX113" s="591"/>
      <c r="AY113" s="591"/>
      <c r="AZ113" s="591"/>
    </row>
    <row r="114" ht="22.5" customHeight="1">
      <c r="A114" s="268">
        <v>12.0</v>
      </c>
      <c r="B114" s="268">
        <v>6.0</v>
      </c>
      <c r="C114" s="268" t="s">
        <v>295</v>
      </c>
      <c r="D114" s="268"/>
      <c r="E114" s="268"/>
      <c r="F114" s="268"/>
      <c r="G114" s="723">
        <v>1.0</v>
      </c>
      <c r="H114" s="267" t="s">
        <v>8069</v>
      </c>
      <c r="I114" s="267" t="s">
        <v>8070</v>
      </c>
      <c r="J114" s="268" t="s">
        <v>336</v>
      </c>
      <c r="K114" s="268" t="s">
        <v>8071</v>
      </c>
      <c r="L114" s="269">
        <v>45801.0</v>
      </c>
      <c r="M114" s="268" t="s">
        <v>338</v>
      </c>
      <c r="N114" s="268" t="s">
        <v>153</v>
      </c>
      <c r="O114" s="514">
        <v>45671.0</v>
      </c>
      <c r="P114" s="268" t="s">
        <v>133</v>
      </c>
      <c r="Q114" s="268" t="s">
        <v>271</v>
      </c>
      <c r="R114" s="268"/>
      <c r="S114" s="268"/>
      <c r="T114" s="268" t="s">
        <v>11</v>
      </c>
      <c r="U114" s="268" t="s">
        <v>21</v>
      </c>
      <c r="V114" s="268"/>
      <c r="W114" s="268"/>
      <c r="X114" s="268"/>
      <c r="Y114" s="173" t="s">
        <v>8072</v>
      </c>
      <c r="Z114" s="173"/>
      <c r="AA114" s="173"/>
      <c r="AB114" s="173"/>
      <c r="AC114" s="173"/>
      <c r="AD114" s="173"/>
      <c r="AE114" s="268"/>
      <c r="AF114" s="769"/>
      <c r="AG114" s="591"/>
      <c r="AH114" s="591"/>
      <c r="AI114" s="591"/>
      <c r="AJ114" s="591"/>
      <c r="AK114" s="591"/>
      <c r="AL114" s="591"/>
      <c r="AM114" s="591"/>
      <c r="AN114" s="591"/>
      <c r="AO114" s="591"/>
      <c r="AP114" s="591"/>
      <c r="AQ114" s="591"/>
      <c r="AR114" s="591"/>
      <c r="AS114" s="591"/>
      <c r="AT114" s="591"/>
      <c r="AU114" s="591"/>
      <c r="AV114" s="591"/>
      <c r="AW114" s="591"/>
      <c r="AX114" s="591"/>
      <c r="AY114" s="591"/>
      <c r="AZ114" s="591"/>
    </row>
    <row r="115" ht="22.5" customHeight="1">
      <c r="A115" s="268">
        <v>13.0</v>
      </c>
      <c r="B115" s="268">
        <v>6.0</v>
      </c>
      <c r="C115" s="268" t="s">
        <v>295</v>
      </c>
      <c r="D115" s="268"/>
      <c r="E115" s="268"/>
      <c r="F115" s="268"/>
      <c r="G115" s="723">
        <v>1.0</v>
      </c>
      <c r="H115" s="267" t="s">
        <v>8073</v>
      </c>
      <c r="I115" s="267" t="s">
        <v>8074</v>
      </c>
      <c r="J115" s="268" t="s">
        <v>369</v>
      </c>
      <c r="K115" s="268" t="s">
        <v>8075</v>
      </c>
      <c r="L115" s="269">
        <v>42102.0</v>
      </c>
      <c r="M115" s="268" t="s">
        <v>350</v>
      </c>
      <c r="N115" s="268" t="s">
        <v>152</v>
      </c>
      <c r="O115" s="269">
        <v>43698.0</v>
      </c>
      <c r="P115" s="268" t="s">
        <v>37</v>
      </c>
      <c r="Q115" s="268" t="s">
        <v>275</v>
      </c>
      <c r="R115" s="268"/>
      <c r="S115" s="268"/>
      <c r="T115" s="268" t="s">
        <v>11</v>
      </c>
      <c r="U115" s="268" t="s">
        <v>10</v>
      </c>
      <c r="V115" s="268"/>
      <c r="W115" s="268" t="s">
        <v>7752</v>
      </c>
      <c r="X115" s="268" t="s">
        <v>5827</v>
      </c>
      <c r="Y115" s="173" t="s">
        <v>8076</v>
      </c>
      <c r="Z115" s="173" t="s">
        <v>8077</v>
      </c>
      <c r="AA115" s="173" t="s">
        <v>8078</v>
      </c>
      <c r="AB115" s="173" t="s">
        <v>8079</v>
      </c>
      <c r="AC115" s="173" t="s">
        <v>8080</v>
      </c>
      <c r="AD115" s="173" t="s">
        <v>8081</v>
      </c>
      <c r="AE115" s="268"/>
      <c r="AF115" s="769"/>
      <c r="AG115" s="591"/>
      <c r="AH115" s="591"/>
      <c r="AI115" s="591"/>
      <c r="AJ115" s="591"/>
      <c r="AK115" s="591"/>
      <c r="AL115" s="591"/>
      <c r="AM115" s="591"/>
      <c r="AN115" s="591"/>
      <c r="AO115" s="591"/>
      <c r="AP115" s="591"/>
      <c r="AQ115" s="591"/>
      <c r="AR115" s="591"/>
      <c r="AS115" s="591"/>
      <c r="AT115" s="591"/>
      <c r="AU115" s="591"/>
      <c r="AV115" s="591"/>
      <c r="AW115" s="591"/>
      <c r="AX115" s="591"/>
      <c r="AY115" s="591"/>
      <c r="AZ115" s="591"/>
    </row>
    <row r="116" ht="22.5" customHeight="1">
      <c r="A116" s="268">
        <v>14.0</v>
      </c>
      <c r="B116" s="268">
        <v>6.0</v>
      </c>
      <c r="C116" s="268" t="s">
        <v>295</v>
      </c>
      <c r="D116" s="268"/>
      <c r="E116" s="268"/>
      <c r="F116" s="268"/>
      <c r="G116" s="723">
        <v>1.0</v>
      </c>
      <c r="H116" s="267" t="s">
        <v>8082</v>
      </c>
      <c r="I116" s="267" t="s">
        <v>8083</v>
      </c>
      <c r="J116" s="268" t="s">
        <v>8084</v>
      </c>
      <c r="K116" s="268" t="s">
        <v>8085</v>
      </c>
      <c r="L116" s="269">
        <v>42125.0</v>
      </c>
      <c r="M116" s="268" t="s">
        <v>338</v>
      </c>
      <c r="N116" s="268" t="s">
        <v>151</v>
      </c>
      <c r="O116" s="269">
        <v>44790.0</v>
      </c>
      <c r="P116" s="268" t="s">
        <v>107</v>
      </c>
      <c r="Q116" s="268" t="s">
        <v>275</v>
      </c>
      <c r="R116" s="268" t="s">
        <v>8086</v>
      </c>
      <c r="S116" s="268"/>
      <c r="T116" s="466" t="s">
        <v>26</v>
      </c>
      <c r="U116" s="268" t="s">
        <v>10</v>
      </c>
      <c r="V116" s="268"/>
      <c r="W116" s="268"/>
      <c r="X116" s="268"/>
      <c r="Y116" s="173" t="s">
        <v>8087</v>
      </c>
      <c r="Z116" s="173" t="s">
        <v>8088</v>
      </c>
      <c r="AA116" s="173" t="s">
        <v>8089</v>
      </c>
      <c r="AB116" s="173"/>
      <c r="AC116" s="173"/>
      <c r="AD116" s="173"/>
      <c r="AE116" s="268"/>
      <c r="AF116" s="769"/>
      <c r="AG116" s="385"/>
      <c r="AH116" s="385"/>
      <c r="AI116" s="385"/>
      <c r="AJ116" s="385"/>
      <c r="AK116" s="385"/>
      <c r="AL116" s="385"/>
      <c r="AM116" s="385"/>
      <c r="AN116" s="591"/>
      <c r="AO116" s="591"/>
      <c r="AP116" s="591"/>
      <c r="AQ116" s="591"/>
      <c r="AR116" s="591"/>
      <c r="AS116" s="591"/>
      <c r="AT116" s="591"/>
      <c r="AU116" s="591"/>
      <c r="AV116" s="591"/>
      <c r="AW116" s="591"/>
      <c r="AX116" s="591"/>
      <c r="AY116" s="591"/>
      <c r="AZ116" s="591"/>
    </row>
    <row r="117" ht="22.5" customHeight="1">
      <c r="A117" s="268">
        <v>15.0</v>
      </c>
      <c r="B117" s="268">
        <v>6.0</v>
      </c>
      <c r="C117" s="268" t="s">
        <v>295</v>
      </c>
      <c r="D117" s="268"/>
      <c r="E117" s="268"/>
      <c r="F117" s="268"/>
      <c r="G117" s="723">
        <v>1.0</v>
      </c>
      <c r="H117" s="267" t="s">
        <v>8090</v>
      </c>
      <c r="I117" s="267" t="s">
        <v>8091</v>
      </c>
      <c r="J117" s="268" t="s">
        <v>407</v>
      </c>
      <c r="K117" s="268" t="s">
        <v>8092</v>
      </c>
      <c r="L117" s="269">
        <v>42144.0</v>
      </c>
      <c r="M117" s="268" t="s">
        <v>350</v>
      </c>
      <c r="N117" s="268" t="s">
        <v>152</v>
      </c>
      <c r="O117" s="269">
        <v>45155.0</v>
      </c>
      <c r="P117" s="268" t="s">
        <v>115</v>
      </c>
      <c r="Q117" s="268" t="s">
        <v>275</v>
      </c>
      <c r="R117" s="268"/>
      <c r="S117" s="268"/>
      <c r="T117" s="943" t="s">
        <v>11</v>
      </c>
      <c r="U117" s="268" t="s">
        <v>10</v>
      </c>
      <c r="V117" s="268"/>
      <c r="W117" s="268"/>
      <c r="X117" s="268"/>
      <c r="Y117" s="173" t="s">
        <v>8093</v>
      </c>
      <c r="Z117" s="173" t="s">
        <v>8094</v>
      </c>
      <c r="AA117" s="173"/>
      <c r="AB117" s="173"/>
      <c r="AC117" s="173"/>
      <c r="AD117" s="173"/>
      <c r="AE117" s="268"/>
      <c r="AF117" s="769"/>
      <c r="AG117" s="385"/>
      <c r="AH117" s="385"/>
      <c r="AI117" s="385"/>
      <c r="AJ117" s="385"/>
      <c r="AK117" s="385"/>
      <c r="AL117" s="385"/>
      <c r="AM117" s="385"/>
      <c r="AN117" s="591"/>
      <c r="AO117" s="591"/>
      <c r="AP117" s="591"/>
      <c r="AQ117" s="591"/>
      <c r="AR117" s="591"/>
      <c r="AS117" s="591"/>
      <c r="AT117" s="591"/>
      <c r="AU117" s="591"/>
      <c r="AV117" s="591"/>
      <c r="AW117" s="591"/>
      <c r="AX117" s="591"/>
      <c r="AY117" s="591"/>
      <c r="AZ117" s="591"/>
    </row>
    <row r="118" ht="22.5" customHeight="1">
      <c r="A118" s="268">
        <v>16.0</v>
      </c>
      <c r="B118" s="268">
        <v>6.0</v>
      </c>
      <c r="C118" s="268" t="s">
        <v>295</v>
      </c>
      <c r="D118" s="268"/>
      <c r="E118" s="268"/>
      <c r="F118" s="268" t="s">
        <v>334</v>
      </c>
      <c r="G118" s="723">
        <v>1.0</v>
      </c>
      <c r="H118" s="267" t="s">
        <v>8095</v>
      </c>
      <c r="I118" s="267" t="s">
        <v>8096</v>
      </c>
      <c r="J118" s="268" t="s">
        <v>8097</v>
      </c>
      <c r="K118" s="268" t="s">
        <v>8098</v>
      </c>
      <c r="L118" s="269">
        <v>42141.0</v>
      </c>
      <c r="M118" s="268" t="s">
        <v>350</v>
      </c>
      <c r="N118" s="268" t="s">
        <v>154</v>
      </c>
      <c r="O118" s="514">
        <v>42970.0</v>
      </c>
      <c r="P118" s="268" t="s">
        <v>37</v>
      </c>
      <c r="Q118" s="268" t="s">
        <v>275</v>
      </c>
      <c r="R118" s="268"/>
      <c r="S118" s="268"/>
      <c r="T118" s="268" t="s">
        <v>11</v>
      </c>
      <c r="U118" s="268" t="s">
        <v>21</v>
      </c>
      <c r="V118" s="268"/>
      <c r="W118" s="268" t="s">
        <v>6795</v>
      </c>
      <c r="X118" s="268" t="s">
        <v>5827</v>
      </c>
      <c r="Y118" s="173" t="s">
        <v>8099</v>
      </c>
      <c r="Z118" s="173" t="s">
        <v>8100</v>
      </c>
      <c r="AA118" s="173" t="s">
        <v>8101</v>
      </c>
      <c r="AB118" s="173" t="s">
        <v>8102</v>
      </c>
      <c r="AC118" s="268" t="s">
        <v>8103</v>
      </c>
      <c r="AD118" s="173" t="s">
        <v>8104</v>
      </c>
      <c r="AE118" s="268" t="s">
        <v>8105</v>
      </c>
      <c r="AF118" s="769" t="s">
        <v>7254</v>
      </c>
      <c r="AG118" s="385"/>
      <c r="AH118" s="385"/>
      <c r="AI118" s="385"/>
      <c r="AJ118" s="385"/>
      <c r="AK118" s="385"/>
      <c r="AL118" s="385"/>
      <c r="AM118" s="385"/>
      <c r="AN118" s="591"/>
      <c r="AO118" s="591"/>
      <c r="AP118" s="591"/>
      <c r="AQ118" s="591"/>
      <c r="AR118" s="591"/>
      <c r="AS118" s="591"/>
      <c r="AT118" s="591"/>
      <c r="AU118" s="591"/>
      <c r="AV118" s="591"/>
      <c r="AW118" s="591"/>
      <c r="AX118" s="591"/>
      <c r="AY118" s="591"/>
      <c r="AZ118" s="591"/>
    </row>
    <row r="119" ht="22.5" customHeight="1">
      <c r="A119" s="268">
        <v>17.0</v>
      </c>
      <c r="B119" s="268">
        <v>6.0</v>
      </c>
      <c r="C119" s="268" t="s">
        <v>295</v>
      </c>
      <c r="D119" s="268"/>
      <c r="E119" s="268"/>
      <c r="F119" s="268"/>
      <c r="G119" s="723">
        <v>1.0</v>
      </c>
      <c r="H119" s="267" t="s">
        <v>8106</v>
      </c>
      <c r="I119" s="267" t="s">
        <v>8107</v>
      </c>
      <c r="J119" s="268" t="s">
        <v>8108</v>
      </c>
      <c r="K119" s="268" t="s">
        <v>8109</v>
      </c>
      <c r="L119" s="269">
        <v>41988.0</v>
      </c>
      <c r="M119" s="268" t="s">
        <v>350</v>
      </c>
      <c r="N119" s="268" t="s">
        <v>153</v>
      </c>
      <c r="O119" s="269">
        <v>44062.0</v>
      </c>
      <c r="P119" s="268" t="s">
        <v>127</v>
      </c>
      <c r="Q119" s="268" t="s">
        <v>275</v>
      </c>
      <c r="R119" s="268"/>
      <c r="S119" s="268"/>
      <c r="T119" s="268" t="s">
        <v>11</v>
      </c>
      <c r="U119" s="268" t="s">
        <v>15</v>
      </c>
      <c r="V119" s="268"/>
      <c r="W119" s="268" t="s">
        <v>5802</v>
      </c>
      <c r="X119" s="268" t="s">
        <v>7709</v>
      </c>
      <c r="Y119" s="276" t="s">
        <v>8110</v>
      </c>
      <c r="Z119" s="276" t="s">
        <v>8111</v>
      </c>
      <c r="AA119" s="276" t="s">
        <v>8112</v>
      </c>
      <c r="AB119" s="276" t="s">
        <v>8113</v>
      </c>
      <c r="AC119" s="276" t="s">
        <v>8114</v>
      </c>
      <c r="AD119" s="173"/>
      <c r="AE119" s="268"/>
      <c r="AF119" s="769"/>
      <c r="AG119" s="385"/>
      <c r="AH119" s="385"/>
      <c r="AI119" s="385"/>
      <c r="AJ119" s="385"/>
      <c r="AK119" s="385"/>
      <c r="AL119" s="385"/>
      <c r="AM119" s="385"/>
      <c r="AN119" s="591"/>
      <c r="AO119" s="591"/>
      <c r="AP119" s="591"/>
      <c r="AQ119" s="591"/>
      <c r="AR119" s="591"/>
      <c r="AS119" s="591"/>
      <c r="AT119" s="591"/>
      <c r="AU119" s="591"/>
      <c r="AV119" s="591"/>
      <c r="AW119" s="591"/>
      <c r="AX119" s="591"/>
      <c r="AY119" s="591"/>
      <c r="AZ119" s="591"/>
    </row>
    <row r="120" ht="22.5" customHeight="1">
      <c r="A120" s="268">
        <v>18.0</v>
      </c>
      <c r="B120" s="268">
        <v>6.0</v>
      </c>
      <c r="C120" s="268" t="s">
        <v>295</v>
      </c>
      <c r="D120" s="268"/>
      <c r="E120" s="268"/>
      <c r="F120" s="268"/>
      <c r="G120" s="723">
        <v>1.0</v>
      </c>
      <c r="H120" s="267" t="s">
        <v>8115</v>
      </c>
      <c r="I120" s="267" t="s">
        <v>8116</v>
      </c>
      <c r="J120" s="268" t="s">
        <v>336</v>
      </c>
      <c r="K120" s="268" t="s">
        <v>8117</v>
      </c>
      <c r="L120" s="269">
        <v>42067.0</v>
      </c>
      <c r="M120" s="268" t="s">
        <v>350</v>
      </c>
      <c r="N120" s="268" t="s">
        <v>151</v>
      </c>
      <c r="O120" s="269">
        <v>44426.0</v>
      </c>
      <c r="P120" s="268" t="s">
        <v>39</v>
      </c>
      <c r="Q120" s="268" t="s">
        <v>275</v>
      </c>
      <c r="R120" s="268" t="s">
        <v>8118</v>
      </c>
      <c r="S120" s="268"/>
      <c r="T120" s="268" t="s">
        <v>11</v>
      </c>
      <c r="U120" s="268" t="s">
        <v>10</v>
      </c>
      <c r="V120" s="268"/>
      <c r="W120" s="268" t="s">
        <v>6835</v>
      </c>
      <c r="X120" s="268" t="s">
        <v>5827</v>
      </c>
      <c r="Y120" s="173" t="s">
        <v>8119</v>
      </c>
      <c r="Z120" s="173" t="s">
        <v>8120</v>
      </c>
      <c r="AA120" s="173" t="s">
        <v>8121</v>
      </c>
      <c r="AB120" s="173" t="s">
        <v>8122</v>
      </c>
      <c r="AC120" s="173"/>
      <c r="AD120" s="173"/>
      <c r="AE120" s="268"/>
      <c r="AF120" s="769"/>
      <c r="AG120" s="385"/>
      <c r="AH120" s="385"/>
      <c r="AI120" s="385"/>
      <c r="AJ120" s="385"/>
      <c r="AK120" s="385"/>
      <c r="AL120" s="385"/>
      <c r="AM120" s="385"/>
      <c r="AN120" s="591"/>
      <c r="AO120" s="591"/>
      <c r="AP120" s="591"/>
      <c r="AQ120" s="591"/>
      <c r="AR120" s="591"/>
      <c r="AS120" s="591"/>
      <c r="AT120" s="591"/>
      <c r="AU120" s="591"/>
      <c r="AV120" s="591"/>
      <c r="AW120" s="591"/>
      <c r="AX120" s="591"/>
      <c r="AY120" s="591"/>
      <c r="AZ120" s="591"/>
    </row>
    <row r="121" ht="22.5" customHeight="1">
      <c r="A121" s="268">
        <v>19.0</v>
      </c>
      <c r="B121" s="268">
        <v>6.0</v>
      </c>
      <c r="C121" s="268" t="s">
        <v>295</v>
      </c>
      <c r="D121" s="268"/>
      <c r="E121" s="268"/>
      <c r="F121" s="268"/>
      <c r="G121" s="723">
        <v>1.0</v>
      </c>
      <c r="H121" s="267" t="s">
        <v>8123</v>
      </c>
      <c r="I121" s="267" t="s">
        <v>8124</v>
      </c>
      <c r="J121" s="268" t="s">
        <v>407</v>
      </c>
      <c r="K121" s="268" t="s">
        <v>8125</v>
      </c>
      <c r="L121" s="269">
        <v>42165.0</v>
      </c>
      <c r="M121" s="268" t="s">
        <v>338</v>
      </c>
      <c r="N121" s="268" t="s">
        <v>152</v>
      </c>
      <c r="O121" s="269">
        <v>44930.0</v>
      </c>
      <c r="P121" s="268" t="s">
        <v>115</v>
      </c>
      <c r="Q121" s="268" t="s">
        <v>275</v>
      </c>
      <c r="R121" s="268"/>
      <c r="S121" s="268"/>
      <c r="T121" s="268" t="s">
        <v>11</v>
      </c>
      <c r="U121" s="268" t="s">
        <v>15</v>
      </c>
      <c r="V121" s="268"/>
      <c r="W121" s="268"/>
      <c r="X121" s="268"/>
      <c r="Y121" s="173" t="s">
        <v>8126</v>
      </c>
      <c r="Z121" s="173" t="s">
        <v>8120</v>
      </c>
      <c r="AA121" s="173" t="s">
        <v>8127</v>
      </c>
      <c r="AB121" s="173"/>
      <c r="AC121" s="173"/>
      <c r="AD121" s="173"/>
      <c r="AE121" s="268"/>
      <c r="AF121" s="769"/>
      <c r="AG121" s="591"/>
      <c r="AH121" s="591"/>
      <c r="AI121" s="591"/>
      <c r="AJ121" s="591"/>
      <c r="AK121" s="591"/>
      <c r="AL121" s="591"/>
      <c r="AM121" s="591"/>
      <c r="AN121" s="591"/>
      <c r="AO121" s="591"/>
      <c r="AP121" s="591"/>
      <c r="AQ121" s="591"/>
      <c r="AR121" s="591"/>
      <c r="AS121" s="591"/>
      <c r="AT121" s="591"/>
      <c r="AU121" s="591"/>
      <c r="AV121" s="591"/>
      <c r="AW121" s="591"/>
      <c r="AX121" s="591"/>
      <c r="AY121" s="591"/>
      <c r="AZ121" s="591"/>
    </row>
    <row r="122" ht="22.5" customHeight="1">
      <c r="A122" s="268">
        <v>20.0</v>
      </c>
      <c r="B122" s="268">
        <v>6.0</v>
      </c>
      <c r="C122" s="268" t="s">
        <v>295</v>
      </c>
      <c r="D122" s="268"/>
      <c r="E122" s="268"/>
      <c r="F122" s="268"/>
      <c r="G122" s="723">
        <v>1.0</v>
      </c>
      <c r="H122" s="267" t="s">
        <v>8128</v>
      </c>
      <c r="I122" s="267" t="s">
        <v>8129</v>
      </c>
      <c r="J122" s="268" t="s">
        <v>343</v>
      </c>
      <c r="K122" s="268" t="s">
        <v>8130</v>
      </c>
      <c r="L122" s="269">
        <v>41928.0</v>
      </c>
      <c r="M122" s="268" t="s">
        <v>338</v>
      </c>
      <c r="N122" s="268" t="s">
        <v>154</v>
      </c>
      <c r="O122" s="269">
        <v>44790.0</v>
      </c>
      <c r="P122" s="268" t="s">
        <v>9</v>
      </c>
      <c r="Q122" s="268" t="s">
        <v>275</v>
      </c>
      <c r="R122" s="268" t="s">
        <v>8131</v>
      </c>
      <c r="S122" s="268"/>
      <c r="T122" s="268" t="s">
        <v>11</v>
      </c>
      <c r="U122" s="268" t="s">
        <v>21</v>
      </c>
      <c r="V122" s="873"/>
      <c r="W122" s="268"/>
      <c r="X122" s="268"/>
      <c r="Y122" s="173" t="s">
        <v>8132</v>
      </c>
      <c r="Z122" s="173" t="s">
        <v>8133</v>
      </c>
      <c r="AA122" s="173" t="s">
        <v>8134</v>
      </c>
      <c r="AB122" s="173"/>
      <c r="AC122" s="173"/>
      <c r="AD122" s="173"/>
      <c r="AE122" s="268"/>
      <c r="AF122" s="769"/>
      <c r="AG122" s="591"/>
      <c r="AH122" s="591"/>
      <c r="AI122" s="591"/>
      <c r="AJ122" s="591"/>
      <c r="AK122" s="591"/>
      <c r="AL122" s="591"/>
      <c r="AM122" s="591"/>
      <c r="AN122" s="591"/>
      <c r="AO122" s="591"/>
      <c r="AP122" s="591"/>
      <c r="AQ122" s="591"/>
      <c r="AR122" s="591"/>
      <c r="AS122" s="591"/>
      <c r="AT122" s="591"/>
      <c r="AU122" s="591"/>
      <c r="AV122" s="591"/>
      <c r="AW122" s="591"/>
      <c r="AX122" s="591"/>
      <c r="AY122" s="591"/>
      <c r="AZ122" s="591"/>
    </row>
    <row r="123" ht="22.5" customHeight="1">
      <c r="A123" s="268">
        <v>21.0</v>
      </c>
      <c r="B123" s="268">
        <v>6.0</v>
      </c>
      <c r="C123" s="268" t="s">
        <v>295</v>
      </c>
      <c r="D123" s="268"/>
      <c r="E123" s="268"/>
      <c r="F123" s="268"/>
      <c r="G123" s="723">
        <v>1.0</v>
      </c>
      <c r="H123" s="267" t="s">
        <v>8135</v>
      </c>
      <c r="I123" s="267" t="s">
        <v>8136</v>
      </c>
      <c r="J123" s="468" t="s">
        <v>855</v>
      </c>
      <c r="K123" s="468" t="s">
        <v>8137</v>
      </c>
      <c r="L123" s="269">
        <v>42134.0</v>
      </c>
      <c r="M123" s="468" t="s">
        <v>338</v>
      </c>
      <c r="N123" s="468" t="s">
        <v>152</v>
      </c>
      <c r="O123" s="469">
        <v>44669.0</v>
      </c>
      <c r="P123" s="468" t="s">
        <v>115</v>
      </c>
      <c r="Q123" s="268" t="s">
        <v>275</v>
      </c>
      <c r="R123" s="268" t="s">
        <v>8138</v>
      </c>
      <c r="S123" s="268"/>
      <c r="T123" s="748" t="s">
        <v>11</v>
      </c>
      <c r="U123" s="268" t="s">
        <v>21</v>
      </c>
      <c r="V123" s="173" t="s">
        <v>334</v>
      </c>
      <c r="W123" s="268" t="s">
        <v>5827</v>
      </c>
      <c r="X123" s="268"/>
      <c r="Y123" s="173" t="s">
        <v>8139</v>
      </c>
      <c r="Z123" s="173" t="s">
        <v>8140</v>
      </c>
      <c r="AA123" s="173" t="s">
        <v>8141</v>
      </c>
      <c r="AB123" s="468" t="s">
        <v>8142</v>
      </c>
      <c r="AC123" s="468"/>
      <c r="AD123" s="468"/>
      <c r="AE123" s="468"/>
      <c r="AF123" s="468"/>
      <c r="AG123" s="468"/>
      <c r="AH123" s="468"/>
      <c r="AI123" s="468"/>
      <c r="AJ123" s="873"/>
      <c r="AK123" s="873"/>
      <c r="AL123" s="873"/>
      <c r="AM123" s="873"/>
      <c r="AN123" s="873"/>
      <c r="AO123" s="873"/>
      <c r="AP123" s="873"/>
      <c r="AQ123" s="873"/>
      <c r="AR123" s="873"/>
      <c r="AS123" s="873"/>
      <c r="AT123" s="873"/>
      <c r="AU123" s="873"/>
      <c r="AV123" s="873"/>
      <c r="AW123" s="873"/>
      <c r="AX123" s="873"/>
      <c r="AY123" s="873"/>
      <c r="AZ123" s="873"/>
    </row>
    <row r="124" ht="22.5" customHeight="1">
      <c r="A124" s="268">
        <v>22.0</v>
      </c>
      <c r="B124" s="268">
        <v>6.0</v>
      </c>
      <c r="C124" s="268" t="s">
        <v>295</v>
      </c>
      <c r="D124" s="268"/>
      <c r="E124" s="268"/>
      <c r="F124" s="268"/>
      <c r="G124" s="723">
        <v>1.0</v>
      </c>
      <c r="H124" s="267" t="s">
        <v>8143</v>
      </c>
      <c r="I124" s="267" t="s">
        <v>8144</v>
      </c>
      <c r="J124" s="468" t="s">
        <v>403</v>
      </c>
      <c r="K124" s="468" t="s">
        <v>8145</v>
      </c>
      <c r="L124" s="269">
        <v>41930.0</v>
      </c>
      <c r="M124" s="468" t="s">
        <v>338</v>
      </c>
      <c r="N124" s="468" t="s">
        <v>154</v>
      </c>
      <c r="O124" s="469">
        <v>44930.0</v>
      </c>
      <c r="P124" s="468" t="s">
        <v>42</v>
      </c>
      <c r="Q124" s="268" t="s">
        <v>275</v>
      </c>
      <c r="R124" s="268" t="s">
        <v>8146</v>
      </c>
      <c r="S124" s="268"/>
      <c r="T124" s="748" t="s">
        <v>11</v>
      </c>
      <c r="U124" s="268" t="s">
        <v>21</v>
      </c>
      <c r="V124" s="173"/>
      <c r="W124" s="268" t="s">
        <v>5827</v>
      </c>
      <c r="X124" s="268"/>
      <c r="Y124" s="173" t="s">
        <v>8147</v>
      </c>
      <c r="Z124" s="173" t="s">
        <v>8148</v>
      </c>
      <c r="AA124" s="173" t="s">
        <v>8149</v>
      </c>
      <c r="AB124" s="468"/>
      <c r="AC124" s="173"/>
      <c r="AD124" s="173"/>
      <c r="AE124" s="268"/>
      <c r="AF124" s="268"/>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row>
    <row r="125" ht="22.5" customHeight="1">
      <c r="A125" s="268">
        <v>23.0</v>
      </c>
      <c r="B125" s="268">
        <v>6.0</v>
      </c>
      <c r="C125" s="268" t="s">
        <v>295</v>
      </c>
      <c r="D125" s="268"/>
      <c r="E125" s="268"/>
      <c r="F125" s="268"/>
      <c r="G125" s="723">
        <v>1.0</v>
      </c>
      <c r="H125" s="267" t="s">
        <v>8150</v>
      </c>
      <c r="I125" s="267" t="s">
        <v>8151</v>
      </c>
      <c r="J125" s="268" t="s">
        <v>621</v>
      </c>
      <c r="K125" s="268" t="s">
        <v>8152</v>
      </c>
      <c r="L125" s="269">
        <v>42204.0</v>
      </c>
      <c r="M125" s="268" t="s">
        <v>338</v>
      </c>
      <c r="N125" s="268" t="s">
        <v>152</v>
      </c>
      <c r="O125" s="269">
        <v>42970.0</v>
      </c>
      <c r="P125" s="268" t="s">
        <v>133</v>
      </c>
      <c r="Q125" s="268" t="s">
        <v>275</v>
      </c>
      <c r="R125" s="268"/>
      <c r="S125" s="268"/>
      <c r="T125" s="748" t="s">
        <v>11</v>
      </c>
      <c r="U125" s="268" t="s">
        <v>10</v>
      </c>
      <c r="V125" s="873"/>
      <c r="W125" s="268" t="s">
        <v>5803</v>
      </c>
      <c r="X125" s="268" t="s">
        <v>5975</v>
      </c>
      <c r="Y125" s="173" t="s">
        <v>8153</v>
      </c>
      <c r="Z125" s="173" t="s">
        <v>8154</v>
      </c>
      <c r="AA125" s="173" t="s">
        <v>8155</v>
      </c>
      <c r="AB125" s="173" t="s">
        <v>8156</v>
      </c>
      <c r="AC125" s="173" t="s">
        <v>8157</v>
      </c>
      <c r="AD125" s="173" t="s">
        <v>8158</v>
      </c>
      <c r="AE125" s="268" t="s">
        <v>8159</v>
      </c>
      <c r="AF125" s="769" t="s">
        <v>7254</v>
      </c>
      <c r="AG125" s="591"/>
      <c r="AH125" s="591"/>
      <c r="AI125" s="591"/>
      <c r="AJ125" s="591"/>
      <c r="AK125" s="591"/>
      <c r="AL125" s="591"/>
      <c r="AM125" s="591"/>
      <c r="AN125" s="591"/>
      <c r="AO125" s="591"/>
      <c r="AP125" s="591"/>
      <c r="AQ125" s="591"/>
      <c r="AR125" s="591"/>
      <c r="AS125" s="591"/>
      <c r="AT125" s="591"/>
      <c r="AU125" s="591"/>
      <c r="AV125" s="591"/>
      <c r="AW125" s="591"/>
      <c r="AX125" s="591"/>
      <c r="AY125" s="591"/>
      <c r="AZ125" s="591"/>
    </row>
    <row r="126" ht="14.25" customHeight="1">
      <c r="A126" s="268">
        <v>24.0</v>
      </c>
      <c r="B126" s="268">
        <v>6.0</v>
      </c>
      <c r="C126" s="268" t="s">
        <v>295</v>
      </c>
      <c r="D126" s="484"/>
      <c r="E126" s="484"/>
      <c r="F126" s="484"/>
      <c r="G126" s="774">
        <v>1.0</v>
      </c>
      <c r="H126" s="625" t="s">
        <v>8160</v>
      </c>
      <c r="I126" s="625"/>
      <c r="J126" s="487" t="s">
        <v>336</v>
      </c>
      <c r="K126" s="487" t="s">
        <v>8161</v>
      </c>
      <c r="L126" s="927">
        <v>41937.0</v>
      </c>
      <c r="M126" s="487" t="s">
        <v>350</v>
      </c>
      <c r="N126" s="494"/>
      <c r="O126" s="488">
        <v>45883.0</v>
      </c>
      <c r="P126" s="487" t="s">
        <v>133</v>
      </c>
      <c r="Q126" s="484" t="s">
        <v>345</v>
      </c>
      <c r="R126" s="484" t="s">
        <v>8162</v>
      </c>
      <c r="S126" s="484"/>
      <c r="T126" s="928" t="s">
        <v>11</v>
      </c>
      <c r="U126" s="484" t="s">
        <v>15</v>
      </c>
      <c r="V126" s="493"/>
      <c r="W126" s="492"/>
      <c r="X126" s="484"/>
      <c r="Y126" s="493"/>
      <c r="Z126" s="493"/>
      <c r="AA126" s="493"/>
      <c r="AB126" s="494"/>
      <c r="AC126" s="494"/>
      <c r="AD126" s="494"/>
      <c r="AE126" s="494"/>
      <c r="AF126" s="494"/>
      <c r="AG126" s="494"/>
      <c r="AH126" s="494"/>
      <c r="AI126" s="494"/>
      <c r="AJ126" s="494"/>
      <c r="AK126" s="494"/>
      <c r="AL126" s="494"/>
      <c r="AM126" s="494"/>
      <c r="AN126" s="494"/>
      <c r="AO126" s="494"/>
      <c r="AP126" s="494"/>
      <c r="AQ126" s="494"/>
      <c r="AR126" s="494"/>
      <c r="AS126" s="494"/>
      <c r="AT126" s="494"/>
      <c r="AU126" s="494"/>
      <c r="AV126" s="929"/>
      <c r="AW126" s="929"/>
      <c r="AX126" s="929"/>
      <c r="AY126" s="929"/>
      <c r="AZ126" s="929"/>
    </row>
    <row r="127" ht="14.25" customHeight="1">
      <c r="A127" s="904" t="s">
        <v>8163</v>
      </c>
      <c r="B127" s="25"/>
      <c r="C127" s="25"/>
      <c r="D127" s="25"/>
      <c r="E127" s="25"/>
      <c r="F127" s="25"/>
      <c r="G127" s="25"/>
      <c r="H127" s="25"/>
      <c r="I127" s="25"/>
      <c r="J127" s="25"/>
      <c r="K127" s="25"/>
      <c r="L127" s="26"/>
      <c r="M127" s="906"/>
      <c r="N127" s="906"/>
      <c r="O127" s="907"/>
      <c r="P127" s="906"/>
      <c r="Q127" s="906"/>
      <c r="R127" s="906"/>
      <c r="S127" s="906"/>
      <c r="T127" s="906"/>
      <c r="U127" s="906"/>
      <c r="V127" s="906"/>
      <c r="W127" s="906"/>
      <c r="X127" s="906"/>
      <c r="Y127" s="906"/>
      <c r="Z127" s="906"/>
      <c r="AA127" s="906"/>
      <c r="AB127" s="906"/>
      <c r="AC127" s="906"/>
      <c r="AD127" s="906"/>
      <c r="AE127" s="906"/>
      <c r="AF127" s="906"/>
      <c r="AG127" s="908"/>
      <c r="AH127" s="908"/>
      <c r="AI127" s="908"/>
      <c r="AJ127" s="908"/>
      <c r="AK127" s="908"/>
      <c r="AL127" s="908"/>
      <c r="AM127" s="908"/>
      <c r="AN127" s="908"/>
      <c r="AO127" s="908"/>
      <c r="AP127" s="908"/>
      <c r="AQ127" s="908"/>
      <c r="AR127" s="908"/>
      <c r="AS127" s="908"/>
      <c r="AT127" s="908"/>
      <c r="AU127" s="908"/>
      <c r="AV127" s="908"/>
      <c r="AW127" s="908"/>
      <c r="AX127" s="908"/>
      <c r="AY127" s="909"/>
      <c r="AZ127" s="909"/>
    </row>
    <row r="128" ht="22.5" customHeight="1">
      <c r="A128" s="268">
        <v>1.0</v>
      </c>
      <c r="B128" s="268">
        <v>4.0</v>
      </c>
      <c r="C128" s="268" t="s">
        <v>296</v>
      </c>
      <c r="D128" s="268"/>
      <c r="E128" s="268"/>
      <c r="F128" s="268"/>
      <c r="G128" s="723">
        <v>1.0</v>
      </c>
      <c r="H128" s="267" t="s">
        <v>8164</v>
      </c>
      <c r="I128" s="267" t="s">
        <v>8165</v>
      </c>
      <c r="J128" s="268" t="s">
        <v>1104</v>
      </c>
      <c r="K128" s="268" t="s">
        <v>8166</v>
      </c>
      <c r="L128" s="269">
        <v>42037.0</v>
      </c>
      <c r="M128" s="268" t="s">
        <v>338</v>
      </c>
      <c r="N128" s="268" t="s">
        <v>154</v>
      </c>
      <c r="O128" s="269">
        <v>44426.0</v>
      </c>
      <c r="P128" s="268" t="s">
        <v>42</v>
      </c>
      <c r="Q128" s="268" t="s">
        <v>273</v>
      </c>
      <c r="R128" s="268"/>
      <c r="S128" s="268"/>
      <c r="T128" s="268" t="s">
        <v>11</v>
      </c>
      <c r="U128" s="268" t="s">
        <v>21</v>
      </c>
      <c r="V128" s="268"/>
      <c r="W128" s="268" t="s">
        <v>7460</v>
      </c>
      <c r="X128" s="268" t="s">
        <v>7284</v>
      </c>
      <c r="Y128" s="173" t="s">
        <v>8167</v>
      </c>
      <c r="Z128" s="173" t="s">
        <v>8168</v>
      </c>
      <c r="AA128" s="173" t="s">
        <v>8169</v>
      </c>
      <c r="AB128" s="173" t="s">
        <v>8170</v>
      </c>
      <c r="AC128" s="173"/>
      <c r="AD128" s="173"/>
      <c r="AE128" s="268"/>
      <c r="AF128" s="769"/>
      <c r="AG128" s="591"/>
      <c r="AH128" s="591"/>
      <c r="AI128" s="591"/>
      <c r="AJ128" s="591"/>
      <c r="AK128" s="591"/>
      <c r="AL128" s="591"/>
      <c r="AM128" s="591"/>
      <c r="AN128" s="591"/>
      <c r="AO128" s="591"/>
      <c r="AP128" s="591"/>
      <c r="AQ128" s="591"/>
      <c r="AR128" s="591"/>
      <c r="AS128" s="591"/>
      <c r="AT128" s="591"/>
      <c r="AU128" s="591"/>
      <c r="AV128" s="591"/>
      <c r="AW128" s="591"/>
      <c r="AX128" s="591"/>
      <c r="AY128" s="591"/>
      <c r="AZ128" s="591"/>
    </row>
    <row r="129" ht="22.5" customHeight="1">
      <c r="A129" s="268">
        <v>2.0</v>
      </c>
      <c r="B129" s="268">
        <v>4.0</v>
      </c>
      <c r="C129" s="268" t="s">
        <v>296</v>
      </c>
      <c r="D129" s="756"/>
      <c r="E129" s="756"/>
      <c r="F129" s="756"/>
      <c r="G129" s="920">
        <v>1.0</v>
      </c>
      <c r="H129" s="940" t="s">
        <v>8171</v>
      </c>
      <c r="I129" s="940" t="s">
        <v>8172</v>
      </c>
      <c r="J129" s="756" t="s">
        <v>621</v>
      </c>
      <c r="K129" s="756" t="s">
        <v>8173</v>
      </c>
      <c r="L129" s="924">
        <v>41953.0</v>
      </c>
      <c r="M129" s="756" t="s">
        <v>350</v>
      </c>
      <c r="N129" s="756" t="s">
        <v>152</v>
      </c>
      <c r="O129" s="924">
        <v>44202.0</v>
      </c>
      <c r="P129" s="756" t="s">
        <v>133</v>
      </c>
      <c r="Q129" s="756" t="s">
        <v>273</v>
      </c>
      <c r="R129" s="756" t="s">
        <v>8174</v>
      </c>
      <c r="S129" s="756"/>
      <c r="T129" s="756" t="s">
        <v>11</v>
      </c>
      <c r="U129" s="756" t="s">
        <v>15</v>
      </c>
      <c r="V129" s="756"/>
      <c r="W129" s="756" t="s">
        <v>5803</v>
      </c>
      <c r="X129" s="756" t="s">
        <v>5990</v>
      </c>
      <c r="Y129" s="757" t="s">
        <v>8175</v>
      </c>
      <c r="Z129" s="757" t="s">
        <v>8176</v>
      </c>
      <c r="AA129" s="757" t="s">
        <v>8177</v>
      </c>
      <c r="AB129" s="757" t="s">
        <v>8178</v>
      </c>
      <c r="AC129" s="757" t="s">
        <v>8179</v>
      </c>
      <c r="AD129" s="757"/>
      <c r="AE129" s="756"/>
      <c r="AF129" s="268"/>
      <c r="AG129" s="873"/>
      <c r="AH129" s="873"/>
      <c r="AI129" s="873"/>
      <c r="AJ129" s="873"/>
      <c r="AK129" s="873"/>
      <c r="AL129" s="873"/>
      <c r="AM129" s="873"/>
      <c r="AN129" s="873"/>
      <c r="AO129" s="873"/>
      <c r="AP129" s="873"/>
      <c r="AQ129" s="873"/>
      <c r="AR129" s="873"/>
      <c r="AS129" s="873"/>
      <c r="AT129" s="873"/>
      <c r="AU129" s="873"/>
      <c r="AV129" s="873"/>
      <c r="AW129" s="873"/>
      <c r="AX129" s="873"/>
      <c r="AY129" s="591"/>
      <c r="AZ129" s="591"/>
    </row>
    <row r="130" ht="22.5" customHeight="1">
      <c r="A130" s="268">
        <v>3.0</v>
      </c>
      <c r="B130" s="268">
        <v>4.0</v>
      </c>
      <c r="C130" s="268" t="s">
        <v>296</v>
      </c>
      <c r="D130" s="268"/>
      <c r="E130" s="268"/>
      <c r="F130" s="268"/>
      <c r="G130" s="723">
        <v>1.0</v>
      </c>
      <c r="H130" s="267" t="s">
        <v>8180</v>
      </c>
      <c r="I130" s="267" t="s">
        <v>8181</v>
      </c>
      <c r="J130" s="268" t="s">
        <v>336</v>
      </c>
      <c r="K130" s="268" t="s">
        <v>8182</v>
      </c>
      <c r="L130" s="269">
        <v>42219.0</v>
      </c>
      <c r="M130" s="268" t="s">
        <v>350</v>
      </c>
      <c r="N130" s="268" t="s">
        <v>153</v>
      </c>
      <c r="O130" s="269">
        <v>45155.0</v>
      </c>
      <c r="P130" s="268" t="s">
        <v>133</v>
      </c>
      <c r="Q130" s="268" t="s">
        <v>273</v>
      </c>
      <c r="R130" s="268"/>
      <c r="S130" s="268"/>
      <c r="T130" s="268" t="s">
        <v>11</v>
      </c>
      <c r="U130" s="268" t="s">
        <v>15</v>
      </c>
      <c r="V130" s="268"/>
      <c r="W130" s="268"/>
      <c r="X130" s="268"/>
      <c r="Y130" s="173" t="s">
        <v>8183</v>
      </c>
      <c r="Z130" s="173" t="s">
        <v>8184</v>
      </c>
      <c r="AA130" s="173"/>
      <c r="AB130" s="173"/>
      <c r="AC130" s="173"/>
      <c r="AD130" s="173"/>
      <c r="AE130" s="268"/>
      <c r="AF130" s="769"/>
      <c r="AG130" s="591"/>
      <c r="AH130" s="591"/>
      <c r="AI130" s="591"/>
      <c r="AJ130" s="591"/>
      <c r="AK130" s="591"/>
      <c r="AL130" s="591"/>
      <c r="AM130" s="591"/>
      <c r="AN130" s="591"/>
      <c r="AO130" s="591"/>
      <c r="AP130" s="591"/>
      <c r="AQ130" s="591"/>
      <c r="AR130" s="591"/>
      <c r="AS130" s="591"/>
      <c r="AT130" s="591"/>
      <c r="AU130" s="591"/>
      <c r="AV130" s="591"/>
      <c r="AW130" s="591"/>
      <c r="AX130" s="591"/>
      <c r="AY130" s="591"/>
      <c r="AZ130" s="591"/>
    </row>
    <row r="131" ht="22.5" customHeight="1">
      <c r="A131" s="268">
        <v>4.0</v>
      </c>
      <c r="B131" s="268">
        <v>4.0</v>
      </c>
      <c r="C131" s="268" t="s">
        <v>296</v>
      </c>
      <c r="D131" s="268"/>
      <c r="E131" s="268"/>
      <c r="F131" s="268"/>
      <c r="G131" s="723">
        <v>1.0</v>
      </c>
      <c r="H131" s="267" t="s">
        <v>8185</v>
      </c>
      <c r="I131" s="267" t="s">
        <v>8186</v>
      </c>
      <c r="J131" s="268" t="s">
        <v>2926</v>
      </c>
      <c r="K131" s="268" t="s">
        <v>8187</v>
      </c>
      <c r="L131" s="269">
        <v>42191.0</v>
      </c>
      <c r="M131" s="268" t="s">
        <v>350</v>
      </c>
      <c r="N131" s="268" t="s">
        <v>152</v>
      </c>
      <c r="O131" s="269">
        <v>43698.0</v>
      </c>
      <c r="P131" s="268" t="s">
        <v>91</v>
      </c>
      <c r="Q131" s="268" t="s">
        <v>273</v>
      </c>
      <c r="R131" s="268"/>
      <c r="S131" s="268"/>
      <c r="T131" s="268" t="s">
        <v>11</v>
      </c>
      <c r="U131" s="268" t="s">
        <v>15</v>
      </c>
      <c r="V131" s="268"/>
      <c r="W131" s="268" t="s">
        <v>5827</v>
      </c>
      <c r="X131" s="268"/>
      <c r="Y131" s="173" t="s">
        <v>8188</v>
      </c>
      <c r="Z131" s="173" t="s">
        <v>8189</v>
      </c>
      <c r="AA131" s="173" t="s">
        <v>8190</v>
      </c>
      <c r="AB131" s="173" t="s">
        <v>8191</v>
      </c>
      <c r="AC131" s="173" t="s">
        <v>8192</v>
      </c>
      <c r="AD131" s="173" t="s">
        <v>8193</v>
      </c>
      <c r="AE131" s="268"/>
      <c r="AF131" s="769"/>
      <c r="AG131" s="591"/>
      <c r="AH131" s="591"/>
      <c r="AI131" s="591"/>
      <c r="AJ131" s="591"/>
      <c r="AK131" s="591"/>
      <c r="AL131" s="591"/>
      <c r="AM131" s="591"/>
      <c r="AN131" s="591"/>
      <c r="AO131" s="591"/>
      <c r="AP131" s="591"/>
      <c r="AQ131" s="591"/>
      <c r="AR131" s="591"/>
      <c r="AS131" s="591"/>
      <c r="AT131" s="591"/>
      <c r="AU131" s="591"/>
      <c r="AV131" s="591"/>
      <c r="AW131" s="591"/>
      <c r="AX131" s="591"/>
      <c r="AY131" s="591"/>
      <c r="AZ131" s="591"/>
    </row>
    <row r="132" ht="22.5" customHeight="1">
      <c r="A132" s="268">
        <v>5.0</v>
      </c>
      <c r="B132" s="268">
        <v>4.0</v>
      </c>
      <c r="C132" s="268" t="s">
        <v>296</v>
      </c>
      <c r="D132" s="268"/>
      <c r="E132" s="268"/>
      <c r="F132" s="268"/>
      <c r="G132" s="723">
        <v>1.0</v>
      </c>
      <c r="H132" s="267" t="s">
        <v>8194</v>
      </c>
      <c r="I132" s="267" t="s">
        <v>8195</v>
      </c>
      <c r="J132" s="268" t="s">
        <v>361</v>
      </c>
      <c r="K132" s="268" t="s">
        <v>8196</v>
      </c>
      <c r="L132" s="269">
        <v>41963.0</v>
      </c>
      <c r="M132" s="268" t="s">
        <v>350</v>
      </c>
      <c r="N132" s="268" t="s">
        <v>154</v>
      </c>
      <c r="O132" s="269">
        <v>42970.0</v>
      </c>
      <c r="P132" s="268" t="s">
        <v>39</v>
      </c>
      <c r="Q132" s="268" t="s">
        <v>273</v>
      </c>
      <c r="R132" s="268"/>
      <c r="S132" s="268"/>
      <c r="T132" s="268" t="s">
        <v>11</v>
      </c>
      <c r="U132" s="268" t="s">
        <v>10</v>
      </c>
      <c r="V132" s="268"/>
      <c r="W132" s="268" t="s">
        <v>5816</v>
      </c>
      <c r="X132" s="268" t="s">
        <v>5803</v>
      </c>
      <c r="Y132" s="173" t="s">
        <v>8197</v>
      </c>
      <c r="Z132" s="173" t="s">
        <v>8198</v>
      </c>
      <c r="AA132" s="173" t="s">
        <v>8199</v>
      </c>
      <c r="AB132" s="173" t="s">
        <v>8200</v>
      </c>
      <c r="AC132" s="173" t="s">
        <v>8201</v>
      </c>
      <c r="AD132" s="173" t="s">
        <v>8202</v>
      </c>
      <c r="AE132" s="268" t="s">
        <v>8203</v>
      </c>
      <c r="AF132" s="769" t="s">
        <v>8204</v>
      </c>
      <c r="AG132" s="385"/>
      <c r="AH132" s="385"/>
      <c r="AI132" s="385"/>
      <c r="AJ132" s="385"/>
      <c r="AK132" s="385"/>
      <c r="AL132" s="385"/>
      <c r="AM132" s="385"/>
      <c r="AN132" s="385"/>
      <c r="AO132" s="385"/>
      <c r="AP132" s="385"/>
      <c r="AQ132" s="385"/>
      <c r="AR132" s="591"/>
      <c r="AS132" s="591"/>
      <c r="AT132" s="591"/>
      <c r="AU132" s="591"/>
      <c r="AV132" s="591"/>
      <c r="AW132" s="591"/>
      <c r="AX132" s="591"/>
      <c r="AY132" s="591"/>
      <c r="AZ132" s="591"/>
    </row>
    <row r="133" ht="22.5" customHeight="1">
      <c r="A133" s="268">
        <v>6.0</v>
      </c>
      <c r="B133" s="268">
        <v>4.0</v>
      </c>
      <c r="C133" s="268" t="s">
        <v>296</v>
      </c>
      <c r="D133" s="268"/>
      <c r="E133" s="268"/>
      <c r="F133" s="268"/>
      <c r="G133" s="723">
        <v>1.0</v>
      </c>
      <c r="H133" s="267" t="s">
        <v>8205</v>
      </c>
      <c r="I133" s="267" t="s">
        <v>8206</v>
      </c>
      <c r="J133" s="268" t="s">
        <v>336</v>
      </c>
      <c r="K133" s="268" t="s">
        <v>8207</v>
      </c>
      <c r="L133" s="269">
        <v>41971.0</v>
      </c>
      <c r="M133" s="268" t="s">
        <v>338</v>
      </c>
      <c r="N133" s="268" t="s">
        <v>154</v>
      </c>
      <c r="O133" s="269">
        <v>42970.0</v>
      </c>
      <c r="P133" s="268" t="s">
        <v>133</v>
      </c>
      <c r="Q133" s="268" t="s">
        <v>273</v>
      </c>
      <c r="R133" s="268"/>
      <c r="S133" s="268"/>
      <c r="T133" s="268" t="s">
        <v>11</v>
      </c>
      <c r="U133" s="268" t="s">
        <v>10</v>
      </c>
      <c r="V133" s="873" t="s">
        <v>334</v>
      </c>
      <c r="W133" s="268" t="s">
        <v>6485</v>
      </c>
      <c r="X133" s="268" t="s">
        <v>7536</v>
      </c>
      <c r="Y133" s="173" t="s">
        <v>8208</v>
      </c>
      <c r="Z133" s="173" t="s">
        <v>8209</v>
      </c>
      <c r="AA133" s="173" t="s">
        <v>8210</v>
      </c>
      <c r="AB133" s="173" t="s">
        <v>8211</v>
      </c>
      <c r="AC133" s="173" t="s">
        <v>8212</v>
      </c>
      <c r="AD133" s="173" t="s">
        <v>8213</v>
      </c>
      <c r="AE133" s="268" t="s">
        <v>8214</v>
      </c>
      <c r="AF133" s="769"/>
      <c r="AG133" s="385"/>
      <c r="AH133" s="385"/>
      <c r="AI133" s="385"/>
      <c r="AJ133" s="385"/>
      <c r="AK133" s="385"/>
      <c r="AL133" s="385"/>
      <c r="AM133" s="385"/>
      <c r="AN133" s="385"/>
      <c r="AO133" s="385"/>
      <c r="AP133" s="385"/>
      <c r="AQ133" s="385"/>
      <c r="AR133" s="591"/>
      <c r="AS133" s="591"/>
      <c r="AT133" s="591"/>
      <c r="AU133" s="591"/>
      <c r="AV133" s="591"/>
      <c r="AW133" s="591"/>
      <c r="AX133" s="591"/>
      <c r="AY133" s="591"/>
      <c r="AZ133" s="591"/>
    </row>
    <row r="134" ht="22.5" customHeight="1">
      <c r="A134" s="268">
        <v>7.0</v>
      </c>
      <c r="B134" s="268">
        <v>4.0</v>
      </c>
      <c r="C134" s="268" t="s">
        <v>296</v>
      </c>
      <c r="D134" s="268"/>
      <c r="E134" s="268"/>
      <c r="F134" s="268"/>
      <c r="G134" s="723">
        <v>1.0</v>
      </c>
      <c r="H134" s="267" t="s">
        <v>8215</v>
      </c>
      <c r="I134" s="267" t="s">
        <v>8216</v>
      </c>
      <c r="J134" s="268" t="s">
        <v>1495</v>
      </c>
      <c r="K134" s="268" t="s">
        <v>8217</v>
      </c>
      <c r="L134" s="269">
        <v>41953.0</v>
      </c>
      <c r="M134" s="268" t="s">
        <v>350</v>
      </c>
      <c r="N134" s="268" t="s">
        <v>154</v>
      </c>
      <c r="O134" s="269">
        <v>42970.0</v>
      </c>
      <c r="P134" s="268" t="s">
        <v>133</v>
      </c>
      <c r="Q134" s="268" t="s">
        <v>273</v>
      </c>
      <c r="R134" s="268"/>
      <c r="S134" s="268"/>
      <c r="T134" s="268" t="s">
        <v>11</v>
      </c>
      <c r="U134" s="268" t="s">
        <v>15</v>
      </c>
      <c r="V134" s="268"/>
      <c r="W134" s="268" t="s">
        <v>5802</v>
      </c>
      <c r="X134" s="268" t="s">
        <v>5867</v>
      </c>
      <c r="Y134" s="173" t="s">
        <v>8218</v>
      </c>
      <c r="Z134" s="173" t="s">
        <v>8219</v>
      </c>
      <c r="AA134" s="173" t="s">
        <v>8220</v>
      </c>
      <c r="AB134" s="173" t="s">
        <v>8221</v>
      </c>
      <c r="AC134" s="173" t="s">
        <v>8222</v>
      </c>
      <c r="AD134" s="173" t="s">
        <v>8223</v>
      </c>
      <c r="AE134" s="268" t="s">
        <v>8224</v>
      </c>
      <c r="AF134" s="769"/>
      <c r="AG134" s="591"/>
      <c r="AH134" s="591"/>
      <c r="AI134" s="591"/>
      <c r="AJ134" s="591"/>
      <c r="AK134" s="591"/>
      <c r="AL134" s="591"/>
      <c r="AM134" s="591"/>
      <c r="AN134" s="591"/>
      <c r="AO134" s="591"/>
      <c r="AP134" s="591"/>
      <c r="AQ134" s="591"/>
      <c r="AR134" s="591"/>
      <c r="AS134" s="591"/>
      <c r="AT134" s="591"/>
      <c r="AU134" s="591"/>
      <c r="AV134" s="591"/>
      <c r="AW134" s="591"/>
      <c r="AX134" s="591"/>
      <c r="AY134" s="591"/>
      <c r="AZ134" s="591"/>
    </row>
    <row r="135" ht="22.5" customHeight="1">
      <c r="A135" s="268">
        <v>8.0</v>
      </c>
      <c r="B135" s="268">
        <v>4.0</v>
      </c>
      <c r="C135" s="268" t="s">
        <v>296</v>
      </c>
      <c r="D135" s="268"/>
      <c r="E135" s="268"/>
      <c r="F135" s="268"/>
      <c r="G135" s="723">
        <v>1.0</v>
      </c>
      <c r="H135" s="267" t="s">
        <v>8225</v>
      </c>
      <c r="I135" s="267" t="s">
        <v>8226</v>
      </c>
      <c r="J135" s="268" t="s">
        <v>361</v>
      </c>
      <c r="K135" s="268" t="s">
        <v>208</v>
      </c>
      <c r="L135" s="269">
        <v>42044.0</v>
      </c>
      <c r="M135" s="268" t="s">
        <v>338</v>
      </c>
      <c r="N135" s="268" t="s">
        <v>151</v>
      </c>
      <c r="O135" s="269">
        <v>43334.0</v>
      </c>
      <c r="P135" s="268" t="s">
        <v>39</v>
      </c>
      <c r="Q135" s="268" t="s">
        <v>273</v>
      </c>
      <c r="R135" s="268"/>
      <c r="S135" s="268"/>
      <c r="T135" s="268" t="s">
        <v>11</v>
      </c>
      <c r="U135" s="919" t="s">
        <v>15</v>
      </c>
      <c r="V135" s="268"/>
      <c r="W135" s="268" t="s">
        <v>5802</v>
      </c>
      <c r="X135" s="268" t="s">
        <v>7436</v>
      </c>
      <c r="Y135" s="173" t="s">
        <v>8227</v>
      </c>
      <c r="Z135" s="173" t="s">
        <v>8228</v>
      </c>
      <c r="AA135" s="173" t="s">
        <v>8229</v>
      </c>
      <c r="AB135" s="173" t="s">
        <v>8230</v>
      </c>
      <c r="AC135" s="173" t="s">
        <v>8231</v>
      </c>
      <c r="AD135" s="173" t="s">
        <v>8232</v>
      </c>
      <c r="AE135" s="268" t="s">
        <v>8233</v>
      </c>
      <c r="AF135" s="769"/>
      <c r="AG135" s="591"/>
      <c r="AH135" s="591"/>
      <c r="AI135" s="591"/>
      <c r="AJ135" s="591"/>
      <c r="AK135" s="591"/>
      <c r="AL135" s="591"/>
      <c r="AM135" s="591"/>
      <c r="AN135" s="591"/>
      <c r="AO135" s="591"/>
      <c r="AP135" s="591"/>
      <c r="AQ135" s="591"/>
      <c r="AR135" s="591"/>
      <c r="AS135" s="591"/>
      <c r="AT135" s="591"/>
      <c r="AU135" s="591"/>
      <c r="AV135" s="591"/>
      <c r="AW135" s="591"/>
      <c r="AX135" s="591"/>
      <c r="AY135" s="591"/>
      <c r="AZ135" s="591"/>
    </row>
    <row r="136" ht="22.5" customHeight="1">
      <c r="A136" s="268">
        <v>9.0</v>
      </c>
      <c r="B136" s="268">
        <v>4.0</v>
      </c>
      <c r="C136" s="268" t="s">
        <v>296</v>
      </c>
      <c r="D136" s="268"/>
      <c r="E136" s="268"/>
      <c r="F136" s="268"/>
      <c r="G136" s="723">
        <v>1.0</v>
      </c>
      <c r="H136" s="267" t="s">
        <v>8234</v>
      </c>
      <c r="I136" s="267" t="s">
        <v>8235</v>
      </c>
      <c r="J136" s="268" t="s">
        <v>8236</v>
      </c>
      <c r="K136" s="268" t="s">
        <v>8237</v>
      </c>
      <c r="L136" s="269">
        <v>41984.0</v>
      </c>
      <c r="M136" s="268" t="s">
        <v>350</v>
      </c>
      <c r="N136" s="268" t="s">
        <v>153</v>
      </c>
      <c r="O136" s="269">
        <v>45665.0</v>
      </c>
      <c r="P136" s="268" t="s">
        <v>115</v>
      </c>
      <c r="Q136" s="268" t="s">
        <v>273</v>
      </c>
      <c r="R136" s="268" t="s">
        <v>2439</v>
      </c>
      <c r="S136" s="268"/>
      <c r="T136" s="466" t="s">
        <v>26</v>
      </c>
      <c r="U136" s="268" t="s">
        <v>10</v>
      </c>
      <c r="V136" s="268"/>
      <c r="W136" s="268"/>
      <c r="X136" s="268"/>
      <c r="Y136" s="173" t="s">
        <v>8238</v>
      </c>
      <c r="Z136" s="173"/>
      <c r="AA136" s="173"/>
      <c r="AB136" s="173"/>
      <c r="AC136" s="173"/>
      <c r="AD136" s="173"/>
      <c r="AE136" s="268"/>
      <c r="AF136" s="769"/>
      <c r="AG136" s="591"/>
      <c r="AH136" s="591"/>
      <c r="AI136" s="591"/>
      <c r="AJ136" s="591"/>
      <c r="AK136" s="591"/>
      <c r="AL136" s="591"/>
      <c r="AM136" s="591"/>
      <c r="AN136" s="591"/>
      <c r="AO136" s="591"/>
      <c r="AP136" s="591"/>
      <c r="AQ136" s="591"/>
      <c r="AR136" s="591"/>
      <c r="AS136" s="591"/>
      <c r="AT136" s="591"/>
      <c r="AU136" s="591"/>
      <c r="AV136" s="591"/>
      <c r="AW136" s="591"/>
      <c r="AX136" s="591"/>
      <c r="AY136" s="591"/>
      <c r="AZ136" s="591"/>
    </row>
    <row r="137" ht="22.5" customHeight="1">
      <c r="A137" s="268">
        <v>10.0</v>
      </c>
      <c r="B137" s="268">
        <v>4.0</v>
      </c>
      <c r="C137" s="268" t="s">
        <v>296</v>
      </c>
      <c r="D137" s="268"/>
      <c r="E137" s="268"/>
      <c r="F137" s="268"/>
      <c r="G137" s="723">
        <v>1.0</v>
      </c>
      <c r="H137" s="267" t="s">
        <v>8239</v>
      </c>
      <c r="I137" s="267" t="s">
        <v>8240</v>
      </c>
      <c r="J137" s="268" t="s">
        <v>1385</v>
      </c>
      <c r="K137" s="268" t="s">
        <v>8241</v>
      </c>
      <c r="L137" s="268" t="s">
        <v>8242</v>
      </c>
      <c r="M137" s="268" t="s">
        <v>338</v>
      </c>
      <c r="N137" s="268" t="s">
        <v>153</v>
      </c>
      <c r="O137" s="269">
        <v>45782.0</v>
      </c>
      <c r="P137" s="268" t="s">
        <v>115</v>
      </c>
      <c r="Q137" s="268" t="s">
        <v>273</v>
      </c>
      <c r="R137" s="268" t="s">
        <v>2439</v>
      </c>
      <c r="S137" s="268"/>
      <c r="T137" s="466" t="s">
        <v>26</v>
      </c>
      <c r="U137" s="268" t="s">
        <v>7575</v>
      </c>
      <c r="V137" s="873"/>
      <c r="W137" s="268"/>
      <c r="X137" s="268"/>
      <c r="Y137" s="173"/>
      <c r="Z137" s="173"/>
      <c r="AA137" s="173"/>
      <c r="AB137" s="173"/>
      <c r="AC137" s="173"/>
      <c r="AD137" s="173"/>
      <c r="AE137" s="268"/>
      <c r="AF137" s="769"/>
      <c r="AG137" s="591"/>
      <c r="AH137" s="591"/>
      <c r="AI137" s="591"/>
      <c r="AJ137" s="591"/>
      <c r="AK137" s="591"/>
      <c r="AL137" s="591"/>
      <c r="AM137" s="591"/>
      <c r="AN137" s="591"/>
      <c r="AO137" s="591"/>
      <c r="AP137" s="591"/>
      <c r="AQ137" s="591"/>
      <c r="AR137" s="591"/>
      <c r="AS137" s="591"/>
      <c r="AT137" s="591"/>
      <c r="AU137" s="591"/>
      <c r="AV137" s="591"/>
      <c r="AW137" s="591"/>
      <c r="AX137" s="591"/>
      <c r="AY137" s="591"/>
      <c r="AZ137" s="591"/>
    </row>
    <row r="138" ht="22.5" customHeight="1">
      <c r="A138" s="268">
        <v>11.0</v>
      </c>
      <c r="B138" s="268">
        <v>4.0</v>
      </c>
      <c r="C138" s="268" t="s">
        <v>296</v>
      </c>
      <c r="D138" s="268"/>
      <c r="E138" s="268"/>
      <c r="F138" s="268"/>
      <c r="G138" s="723">
        <v>1.0</v>
      </c>
      <c r="H138" s="267" t="s">
        <v>8243</v>
      </c>
      <c r="I138" s="267" t="s">
        <v>8244</v>
      </c>
      <c r="J138" s="268" t="s">
        <v>8245</v>
      </c>
      <c r="K138" s="268" t="s">
        <v>8246</v>
      </c>
      <c r="L138" s="269">
        <v>41982.0</v>
      </c>
      <c r="M138" s="268" t="s">
        <v>338</v>
      </c>
      <c r="N138" s="268" t="s">
        <v>151</v>
      </c>
      <c r="O138" s="269">
        <v>42970.0</v>
      </c>
      <c r="P138" s="268" t="s">
        <v>50</v>
      </c>
      <c r="Q138" s="268" t="s">
        <v>275</v>
      </c>
      <c r="R138" s="268"/>
      <c r="S138" s="268"/>
      <c r="T138" s="748" t="s">
        <v>11</v>
      </c>
      <c r="U138" s="268" t="s">
        <v>21</v>
      </c>
      <c r="V138" s="873"/>
      <c r="W138" s="268" t="s">
        <v>6795</v>
      </c>
      <c r="X138" s="268"/>
      <c r="Y138" s="173" t="s">
        <v>8247</v>
      </c>
      <c r="Z138" s="173" t="s">
        <v>8248</v>
      </c>
      <c r="AA138" s="173" t="s">
        <v>8249</v>
      </c>
      <c r="AB138" s="173" t="s">
        <v>8250</v>
      </c>
      <c r="AC138" s="173" t="s">
        <v>8251</v>
      </c>
      <c r="AD138" s="173" t="s">
        <v>8252</v>
      </c>
      <c r="AE138" s="268" t="s">
        <v>8253</v>
      </c>
      <c r="AF138" s="769" t="s">
        <v>7254</v>
      </c>
      <c r="AG138" s="591"/>
      <c r="AH138" s="591"/>
      <c r="AI138" s="591"/>
      <c r="AJ138" s="591"/>
      <c r="AK138" s="591"/>
      <c r="AL138" s="591"/>
      <c r="AM138" s="591"/>
      <c r="AN138" s="591"/>
      <c r="AO138" s="591"/>
      <c r="AP138" s="591"/>
      <c r="AQ138" s="591"/>
      <c r="AR138" s="591"/>
      <c r="AS138" s="591"/>
      <c r="AT138" s="591"/>
      <c r="AU138" s="591"/>
      <c r="AV138" s="591"/>
      <c r="AW138" s="591"/>
      <c r="AX138" s="591"/>
      <c r="AY138" s="591"/>
      <c r="AZ138" s="591"/>
    </row>
    <row r="139" ht="22.5" customHeight="1">
      <c r="A139" s="268">
        <v>12.0</v>
      </c>
      <c r="B139" s="268">
        <v>4.0</v>
      </c>
      <c r="C139" s="268" t="s">
        <v>296</v>
      </c>
      <c r="D139" s="268"/>
      <c r="E139" s="268"/>
      <c r="F139" s="268"/>
      <c r="G139" s="723">
        <v>1.0</v>
      </c>
      <c r="H139" s="267" t="s">
        <v>8254</v>
      </c>
      <c r="I139" s="267" t="s">
        <v>8255</v>
      </c>
      <c r="J139" s="268" t="s">
        <v>336</v>
      </c>
      <c r="K139" s="268" t="s">
        <v>8256</v>
      </c>
      <c r="L139" s="269">
        <v>41976.0</v>
      </c>
      <c r="M139" s="268" t="s">
        <v>338</v>
      </c>
      <c r="N139" s="268" t="s">
        <v>153</v>
      </c>
      <c r="O139" s="269">
        <v>43108.0</v>
      </c>
      <c r="P139" s="268" t="s">
        <v>133</v>
      </c>
      <c r="Q139" s="268" t="s">
        <v>275</v>
      </c>
      <c r="R139" s="268"/>
      <c r="S139" s="268"/>
      <c r="T139" s="748" t="s">
        <v>11</v>
      </c>
      <c r="U139" s="268" t="s">
        <v>21</v>
      </c>
      <c r="V139" s="268"/>
      <c r="W139" s="268" t="s">
        <v>7245</v>
      </c>
      <c r="X139" s="268"/>
      <c r="Y139" s="173" t="s">
        <v>8257</v>
      </c>
      <c r="Z139" s="173" t="s">
        <v>8111</v>
      </c>
      <c r="AA139" s="173" t="s">
        <v>8258</v>
      </c>
      <c r="AB139" s="173" t="s">
        <v>8259</v>
      </c>
      <c r="AC139" s="173" t="s">
        <v>8260</v>
      </c>
      <c r="AD139" s="173" t="s">
        <v>8261</v>
      </c>
      <c r="AE139" s="268" t="s">
        <v>8262</v>
      </c>
      <c r="AF139" s="769" t="s">
        <v>7254</v>
      </c>
      <c r="AG139" s="591"/>
      <c r="AH139" s="591"/>
      <c r="AI139" s="591"/>
      <c r="AJ139" s="591"/>
      <c r="AK139" s="591"/>
      <c r="AL139" s="591"/>
      <c r="AM139" s="591"/>
      <c r="AN139" s="591"/>
      <c r="AO139" s="591"/>
      <c r="AP139" s="591"/>
      <c r="AQ139" s="591"/>
      <c r="AR139" s="591"/>
      <c r="AS139" s="591"/>
      <c r="AT139" s="591"/>
      <c r="AU139" s="591"/>
      <c r="AV139" s="591"/>
      <c r="AW139" s="591"/>
      <c r="AX139" s="591"/>
      <c r="AY139" s="591"/>
      <c r="AZ139" s="591"/>
    </row>
    <row r="140" ht="22.5" customHeight="1">
      <c r="A140" s="268">
        <v>13.0</v>
      </c>
      <c r="B140" s="268">
        <v>4.0</v>
      </c>
      <c r="C140" s="268" t="s">
        <v>296</v>
      </c>
      <c r="D140" s="268"/>
      <c r="E140" s="268"/>
      <c r="F140" s="268"/>
      <c r="G140" s="723">
        <v>1.0</v>
      </c>
      <c r="H140" s="267" t="s">
        <v>8263</v>
      </c>
      <c r="I140" s="267" t="s">
        <v>8264</v>
      </c>
      <c r="J140" s="268" t="s">
        <v>1678</v>
      </c>
      <c r="K140" s="268" t="s">
        <v>8265</v>
      </c>
      <c r="L140" s="269">
        <v>42004.0</v>
      </c>
      <c r="M140" s="268" t="s">
        <v>338</v>
      </c>
      <c r="N140" s="268" t="s">
        <v>151</v>
      </c>
      <c r="O140" s="269">
        <v>43178.0</v>
      </c>
      <c r="P140" s="268" t="s">
        <v>115</v>
      </c>
      <c r="Q140" s="268" t="s">
        <v>275</v>
      </c>
      <c r="R140" s="268" t="s">
        <v>8266</v>
      </c>
      <c r="S140" s="268"/>
      <c r="T140" s="748" t="s">
        <v>11</v>
      </c>
      <c r="U140" s="268" t="s">
        <v>21</v>
      </c>
      <c r="V140" s="268"/>
      <c r="W140" s="268" t="s">
        <v>5827</v>
      </c>
      <c r="X140" s="268"/>
      <c r="Y140" s="390" t="s">
        <v>8267</v>
      </c>
      <c r="Z140" s="390" t="s">
        <v>8268</v>
      </c>
      <c r="AA140" s="390" t="s">
        <v>8269</v>
      </c>
      <c r="AB140" s="390" t="s">
        <v>8270</v>
      </c>
      <c r="AC140" s="173" t="s">
        <v>8271</v>
      </c>
      <c r="AD140" s="173" t="s">
        <v>8272</v>
      </c>
      <c r="AE140" s="268" t="s">
        <v>8273</v>
      </c>
      <c r="AF140" s="268" t="s">
        <v>7254</v>
      </c>
      <c r="AG140" s="873"/>
      <c r="AH140" s="873"/>
      <c r="AI140" s="873"/>
      <c r="AJ140" s="873"/>
      <c r="AK140" s="873"/>
      <c r="AL140" s="873"/>
      <c r="AM140" s="873"/>
      <c r="AN140" s="591"/>
      <c r="AO140" s="591"/>
      <c r="AP140" s="591"/>
      <c r="AQ140" s="591"/>
      <c r="AR140" s="591"/>
      <c r="AS140" s="591"/>
      <c r="AT140" s="591"/>
      <c r="AU140" s="591"/>
      <c r="AV140" s="591"/>
      <c r="AW140" s="591"/>
      <c r="AX140" s="591"/>
      <c r="AY140" s="591"/>
      <c r="AZ140" s="591"/>
    </row>
    <row r="141" ht="22.5" customHeight="1">
      <c r="A141" s="268">
        <v>14.0</v>
      </c>
      <c r="B141" s="268">
        <v>4.0</v>
      </c>
      <c r="C141" s="268" t="s">
        <v>296</v>
      </c>
      <c r="D141" s="268"/>
      <c r="E141" s="268"/>
      <c r="F141" s="268"/>
      <c r="G141" s="723">
        <v>1.0</v>
      </c>
      <c r="H141" s="267" t="s">
        <v>8274</v>
      </c>
      <c r="I141" s="267" t="s">
        <v>8275</v>
      </c>
      <c r="J141" s="268" t="s">
        <v>8276</v>
      </c>
      <c r="K141" s="268" t="s">
        <v>8277</v>
      </c>
      <c r="L141" s="269">
        <v>42162.0</v>
      </c>
      <c r="M141" s="268" t="s">
        <v>338</v>
      </c>
      <c r="N141" s="268" t="s">
        <v>152</v>
      </c>
      <c r="O141" s="269">
        <v>43334.0</v>
      </c>
      <c r="P141" s="268" t="s">
        <v>37</v>
      </c>
      <c r="Q141" s="268" t="s">
        <v>275</v>
      </c>
      <c r="R141" s="268"/>
      <c r="S141" s="268"/>
      <c r="T141" s="748" t="s">
        <v>11</v>
      </c>
      <c r="U141" s="268" t="s">
        <v>15</v>
      </c>
      <c r="V141" s="268" t="s">
        <v>334</v>
      </c>
      <c r="W141" s="268" t="s">
        <v>7245</v>
      </c>
      <c r="X141" s="268"/>
      <c r="Y141" s="390" t="s">
        <v>8278</v>
      </c>
      <c r="Z141" s="390" t="s">
        <v>8279</v>
      </c>
      <c r="AA141" s="390" t="s">
        <v>8280</v>
      </c>
      <c r="AB141" s="390" t="s">
        <v>8281</v>
      </c>
      <c r="AC141" s="173" t="s">
        <v>8282</v>
      </c>
      <c r="AD141" s="173" t="s">
        <v>8283</v>
      </c>
      <c r="AE141" s="268" t="s">
        <v>8284</v>
      </c>
      <c r="AF141" s="268" t="s">
        <v>8285</v>
      </c>
      <c r="AG141" s="873"/>
      <c r="AH141" s="873"/>
      <c r="AI141" s="873"/>
      <c r="AJ141" s="873"/>
      <c r="AK141" s="873"/>
      <c r="AL141" s="873"/>
      <c r="AM141" s="873"/>
      <c r="AN141" s="591"/>
      <c r="AO141" s="591"/>
      <c r="AP141" s="591"/>
      <c r="AQ141" s="591"/>
      <c r="AR141" s="591"/>
      <c r="AS141" s="591"/>
      <c r="AT141" s="591"/>
      <c r="AU141" s="591"/>
      <c r="AV141" s="591"/>
      <c r="AW141" s="591"/>
      <c r="AX141" s="591"/>
      <c r="AY141" s="591"/>
      <c r="AZ141" s="591"/>
    </row>
    <row r="142" ht="22.5" customHeight="1">
      <c r="A142" s="268">
        <v>15.0</v>
      </c>
      <c r="B142" s="268">
        <v>4.0</v>
      </c>
      <c r="C142" s="268" t="s">
        <v>296</v>
      </c>
      <c r="D142" s="769"/>
      <c r="E142" s="769"/>
      <c r="F142" s="769"/>
      <c r="G142" s="770">
        <v>1.0</v>
      </c>
      <c r="H142" s="944" t="s">
        <v>8286</v>
      </c>
      <c r="I142" s="267" t="s">
        <v>8287</v>
      </c>
      <c r="J142" s="941" t="s">
        <v>7627</v>
      </c>
      <c r="K142" s="941" t="s">
        <v>1845</v>
      </c>
      <c r="L142" s="889">
        <v>42217.0</v>
      </c>
      <c r="M142" s="268" t="s">
        <v>350</v>
      </c>
      <c r="N142" s="268" t="s">
        <v>151</v>
      </c>
      <c r="O142" s="889">
        <v>43509.0</v>
      </c>
      <c r="P142" s="941" t="s">
        <v>10</v>
      </c>
      <c r="Q142" s="268" t="s">
        <v>275</v>
      </c>
      <c r="R142" s="941" t="s">
        <v>7629</v>
      </c>
      <c r="S142" s="941"/>
      <c r="T142" s="748" t="s">
        <v>11</v>
      </c>
      <c r="U142" s="268" t="s">
        <v>10</v>
      </c>
      <c r="V142" s="941"/>
      <c r="W142" s="941" t="s">
        <v>5990</v>
      </c>
      <c r="X142" s="941" t="s">
        <v>5827</v>
      </c>
      <c r="Y142" s="285" t="s">
        <v>8288</v>
      </c>
      <c r="Z142" s="285" t="s">
        <v>8289</v>
      </c>
      <c r="AA142" s="285" t="s">
        <v>8290</v>
      </c>
      <c r="AB142" s="285" t="s">
        <v>8291</v>
      </c>
      <c r="AC142" s="285" t="s">
        <v>8292</v>
      </c>
      <c r="AD142" s="285" t="s">
        <v>8293</v>
      </c>
      <c r="AE142" s="941" t="s">
        <v>8294</v>
      </c>
      <c r="AF142" s="945"/>
      <c r="AG142" s="591"/>
      <c r="AH142" s="591"/>
      <c r="AI142" s="591"/>
      <c r="AJ142" s="591"/>
      <c r="AK142" s="591"/>
      <c r="AL142" s="591"/>
      <c r="AM142" s="591"/>
      <c r="AN142" s="591"/>
      <c r="AO142" s="591"/>
      <c r="AP142" s="591"/>
      <c r="AQ142" s="591"/>
      <c r="AR142" s="591"/>
      <c r="AS142" s="591"/>
      <c r="AT142" s="591"/>
      <c r="AU142" s="591"/>
      <c r="AV142" s="591"/>
      <c r="AW142" s="591"/>
      <c r="AX142" s="591"/>
      <c r="AY142" s="591"/>
      <c r="AZ142" s="591"/>
    </row>
    <row r="143" ht="22.5" customHeight="1">
      <c r="A143" s="268">
        <v>16.0</v>
      </c>
      <c r="B143" s="268">
        <v>4.0</v>
      </c>
      <c r="C143" s="268" t="s">
        <v>296</v>
      </c>
      <c r="D143" s="268"/>
      <c r="E143" s="268"/>
      <c r="F143" s="268"/>
      <c r="G143" s="723">
        <v>1.0</v>
      </c>
      <c r="H143" s="267" t="s">
        <v>8295</v>
      </c>
      <c r="I143" s="267" t="s">
        <v>8296</v>
      </c>
      <c r="J143" s="268" t="s">
        <v>1023</v>
      </c>
      <c r="K143" s="268" t="s">
        <v>8297</v>
      </c>
      <c r="L143" s="269">
        <v>42171.0</v>
      </c>
      <c r="M143" s="268" t="s">
        <v>350</v>
      </c>
      <c r="N143" s="268" t="s">
        <v>152</v>
      </c>
      <c r="O143" s="514">
        <v>43587.0</v>
      </c>
      <c r="P143" s="268" t="s">
        <v>125</v>
      </c>
      <c r="Q143" s="268" t="s">
        <v>275</v>
      </c>
      <c r="R143" s="268"/>
      <c r="S143" s="268"/>
      <c r="T143" s="748" t="s">
        <v>11</v>
      </c>
      <c r="U143" s="268" t="s">
        <v>21</v>
      </c>
      <c r="V143" s="268"/>
      <c r="W143" s="268" t="s">
        <v>5990</v>
      </c>
      <c r="X143" s="268" t="s">
        <v>5827</v>
      </c>
      <c r="Y143" s="173" t="s">
        <v>8298</v>
      </c>
      <c r="Z143" s="173" t="s">
        <v>8299</v>
      </c>
      <c r="AA143" s="173" t="s">
        <v>8300</v>
      </c>
      <c r="AB143" s="173" t="s">
        <v>8301</v>
      </c>
      <c r="AC143" s="173" t="s">
        <v>8302</v>
      </c>
      <c r="AD143" s="173" t="s">
        <v>8303</v>
      </c>
      <c r="AE143" s="268" t="s">
        <v>8304</v>
      </c>
      <c r="AF143" s="268"/>
      <c r="AG143" s="873"/>
      <c r="AH143" s="873"/>
      <c r="AI143" s="873"/>
      <c r="AJ143" s="873"/>
      <c r="AK143" s="873"/>
      <c r="AL143" s="873"/>
      <c r="AM143" s="873"/>
      <c r="AN143" s="873"/>
      <c r="AO143" s="873"/>
      <c r="AP143" s="873"/>
      <c r="AQ143" s="873"/>
      <c r="AR143" s="873"/>
      <c r="AS143" s="873"/>
      <c r="AT143" s="873"/>
      <c r="AU143" s="873"/>
      <c r="AV143" s="873"/>
      <c r="AW143" s="873"/>
      <c r="AX143" s="591"/>
      <c r="AY143" s="591"/>
      <c r="AZ143" s="591"/>
    </row>
    <row r="144" ht="22.5" customHeight="1">
      <c r="A144" s="268">
        <v>17.0</v>
      </c>
      <c r="B144" s="268">
        <v>4.0</v>
      </c>
      <c r="C144" s="268" t="s">
        <v>296</v>
      </c>
      <c r="D144" s="268"/>
      <c r="E144" s="268"/>
      <c r="F144" s="268"/>
      <c r="G144" s="723">
        <v>1.0</v>
      </c>
      <c r="H144" s="267" t="s">
        <v>8305</v>
      </c>
      <c r="I144" s="267" t="s">
        <v>8306</v>
      </c>
      <c r="J144" s="268" t="s">
        <v>7840</v>
      </c>
      <c r="K144" s="268" t="s">
        <v>8307</v>
      </c>
      <c r="L144" s="269">
        <v>42150.0</v>
      </c>
      <c r="M144" s="268" t="s">
        <v>338</v>
      </c>
      <c r="N144" s="268" t="s">
        <v>152</v>
      </c>
      <c r="O144" s="269">
        <v>45155.0</v>
      </c>
      <c r="P144" s="268" t="s">
        <v>91</v>
      </c>
      <c r="Q144" s="268" t="s">
        <v>275</v>
      </c>
      <c r="R144" s="268"/>
      <c r="S144" s="268"/>
      <c r="T144" s="748" t="s">
        <v>11</v>
      </c>
      <c r="U144" s="268" t="s">
        <v>21</v>
      </c>
      <c r="V144" s="268"/>
      <c r="W144" s="268"/>
      <c r="X144" s="268"/>
      <c r="Y144" s="173" t="s">
        <v>8308</v>
      </c>
      <c r="Z144" s="173" t="s">
        <v>8309</v>
      </c>
      <c r="AA144" s="173"/>
      <c r="AB144" s="173"/>
      <c r="AC144" s="173"/>
      <c r="AD144" s="173"/>
      <c r="AE144" s="268"/>
      <c r="AF144" s="268"/>
      <c r="AG144" s="873"/>
      <c r="AH144" s="873"/>
      <c r="AI144" s="873"/>
      <c r="AJ144" s="873"/>
      <c r="AK144" s="873"/>
      <c r="AL144" s="873"/>
      <c r="AM144" s="873"/>
      <c r="AN144" s="873"/>
      <c r="AO144" s="873"/>
      <c r="AP144" s="873"/>
      <c r="AQ144" s="873"/>
      <c r="AR144" s="873"/>
      <c r="AS144" s="873"/>
      <c r="AT144" s="873"/>
      <c r="AU144" s="873"/>
      <c r="AV144" s="873"/>
      <c r="AW144" s="873"/>
      <c r="AX144" s="591"/>
      <c r="AY144" s="591"/>
      <c r="AZ144" s="591"/>
    </row>
    <row r="145" ht="22.5" customHeight="1">
      <c r="A145" s="268">
        <v>18.0</v>
      </c>
      <c r="B145" s="268">
        <v>4.0</v>
      </c>
      <c r="C145" s="268" t="s">
        <v>296</v>
      </c>
      <c r="D145" s="268"/>
      <c r="E145" s="268"/>
      <c r="F145" s="268"/>
      <c r="G145" s="723">
        <v>1.0</v>
      </c>
      <c r="H145" s="267" t="s">
        <v>8310</v>
      </c>
      <c r="I145" s="267" t="s">
        <v>8311</v>
      </c>
      <c r="J145" s="268" t="s">
        <v>336</v>
      </c>
      <c r="K145" s="268" t="s">
        <v>8312</v>
      </c>
      <c r="L145" s="269">
        <v>41954.0</v>
      </c>
      <c r="M145" s="268" t="s">
        <v>350</v>
      </c>
      <c r="N145" s="268" t="s">
        <v>153</v>
      </c>
      <c r="O145" s="269">
        <v>45519.0</v>
      </c>
      <c r="P145" s="268" t="s">
        <v>133</v>
      </c>
      <c r="Q145" s="268" t="s">
        <v>275</v>
      </c>
      <c r="R145" s="268"/>
      <c r="S145" s="268"/>
      <c r="T145" s="268" t="s">
        <v>11</v>
      </c>
      <c r="U145" s="268" t="s">
        <v>21</v>
      </c>
      <c r="V145" s="268"/>
      <c r="W145" s="268"/>
      <c r="X145" s="268"/>
      <c r="Y145" s="173" t="s">
        <v>8313</v>
      </c>
      <c r="Z145" s="173"/>
      <c r="AA145" s="173"/>
      <c r="AB145" s="173"/>
      <c r="AC145" s="173"/>
      <c r="AD145" s="173"/>
      <c r="AE145" s="268"/>
      <c r="AF145" s="268"/>
      <c r="AG145" s="873"/>
      <c r="AH145" s="873"/>
      <c r="AI145" s="873"/>
      <c r="AJ145" s="873"/>
      <c r="AK145" s="873"/>
      <c r="AL145" s="873"/>
      <c r="AM145" s="873"/>
      <c r="AN145" s="873"/>
      <c r="AO145" s="873"/>
      <c r="AP145" s="873"/>
      <c r="AQ145" s="873"/>
      <c r="AR145" s="873"/>
      <c r="AS145" s="873"/>
      <c r="AT145" s="873"/>
      <c r="AU145" s="873"/>
      <c r="AV145" s="873"/>
      <c r="AW145" s="873"/>
      <c r="AX145" s="591"/>
      <c r="AY145" s="591"/>
      <c r="AZ145" s="591"/>
    </row>
    <row r="146" ht="22.5" customHeight="1">
      <c r="A146" s="268">
        <v>19.0</v>
      </c>
      <c r="B146" s="268">
        <v>4.0</v>
      </c>
      <c r="C146" s="268" t="s">
        <v>296</v>
      </c>
      <c r="D146" s="268"/>
      <c r="E146" s="268"/>
      <c r="F146" s="268"/>
      <c r="G146" s="723">
        <v>1.0</v>
      </c>
      <c r="H146" s="267" t="s">
        <v>8314</v>
      </c>
      <c r="I146" s="267" t="s">
        <v>8315</v>
      </c>
      <c r="J146" s="268" t="s">
        <v>442</v>
      </c>
      <c r="K146" s="268" t="s">
        <v>8316</v>
      </c>
      <c r="L146" s="269">
        <v>41914.0</v>
      </c>
      <c r="M146" s="268" t="s">
        <v>338</v>
      </c>
      <c r="N146" s="268" t="s">
        <v>154</v>
      </c>
      <c r="O146" s="269">
        <v>45519.0</v>
      </c>
      <c r="P146" s="268" t="s">
        <v>133</v>
      </c>
      <c r="Q146" s="268" t="s">
        <v>275</v>
      </c>
      <c r="R146" s="268"/>
      <c r="S146" s="268"/>
      <c r="T146" s="268" t="s">
        <v>11</v>
      </c>
      <c r="U146" s="268" t="s">
        <v>10</v>
      </c>
      <c r="V146" s="268"/>
      <c r="W146" s="268"/>
      <c r="X146" s="268"/>
      <c r="Y146" s="173" t="s">
        <v>8317</v>
      </c>
      <c r="Z146" s="173"/>
      <c r="AA146" s="173"/>
      <c r="AB146" s="173"/>
      <c r="AC146" s="173"/>
      <c r="AD146" s="173"/>
      <c r="AE146" s="268"/>
      <c r="AF146" s="268"/>
      <c r="AG146" s="873"/>
      <c r="AH146" s="873"/>
      <c r="AI146" s="873"/>
      <c r="AJ146" s="873"/>
      <c r="AK146" s="873"/>
      <c r="AL146" s="873"/>
      <c r="AM146" s="873"/>
      <c r="AN146" s="873"/>
      <c r="AO146" s="873"/>
      <c r="AP146" s="873"/>
      <c r="AQ146" s="873"/>
      <c r="AR146" s="873"/>
      <c r="AS146" s="873"/>
      <c r="AT146" s="873"/>
      <c r="AU146" s="873"/>
      <c r="AV146" s="873"/>
      <c r="AW146" s="873"/>
      <c r="AX146" s="591"/>
      <c r="AY146" s="591"/>
      <c r="AZ146" s="591"/>
    </row>
    <row r="147" ht="22.5" customHeight="1">
      <c r="A147" s="268">
        <v>20.0</v>
      </c>
      <c r="B147" s="268">
        <v>4.0</v>
      </c>
      <c r="C147" s="268" t="s">
        <v>296</v>
      </c>
      <c r="D147" s="268"/>
      <c r="E147" s="268"/>
      <c r="F147" s="268"/>
      <c r="G147" s="723">
        <v>1.0</v>
      </c>
      <c r="H147" s="267" t="s">
        <v>8318</v>
      </c>
      <c r="I147" s="267" t="s">
        <v>8319</v>
      </c>
      <c r="J147" s="268" t="s">
        <v>777</v>
      </c>
      <c r="K147" s="268" t="s">
        <v>8320</v>
      </c>
      <c r="L147" s="269">
        <v>42199.0</v>
      </c>
      <c r="M147" s="268" t="s">
        <v>338</v>
      </c>
      <c r="N147" s="268" t="s">
        <v>154</v>
      </c>
      <c r="O147" s="269">
        <v>45665.0</v>
      </c>
      <c r="P147" s="268" t="s">
        <v>133</v>
      </c>
      <c r="Q147" s="268" t="s">
        <v>275</v>
      </c>
      <c r="R147" s="268"/>
      <c r="S147" s="268"/>
      <c r="T147" s="466" t="s">
        <v>22</v>
      </c>
      <c r="U147" s="268" t="s">
        <v>10</v>
      </c>
      <c r="V147" s="268"/>
      <c r="W147" s="268"/>
      <c r="X147" s="268"/>
      <c r="Y147" s="390" t="s">
        <v>8321</v>
      </c>
      <c r="Z147" s="390"/>
      <c r="AA147" s="390"/>
      <c r="AB147" s="390"/>
      <c r="AC147" s="390"/>
      <c r="AD147" s="390"/>
      <c r="AE147" s="385"/>
      <c r="AF147" s="268"/>
      <c r="AG147" s="591"/>
      <c r="AH147" s="591"/>
      <c r="AI147" s="591"/>
      <c r="AJ147" s="591"/>
      <c r="AK147" s="591"/>
      <c r="AL147" s="591"/>
      <c r="AM147" s="591"/>
      <c r="AN147" s="591"/>
      <c r="AO147" s="591"/>
      <c r="AP147" s="591"/>
      <c r="AQ147" s="591"/>
      <c r="AR147" s="591"/>
      <c r="AS147" s="591"/>
      <c r="AT147" s="591"/>
      <c r="AU147" s="591"/>
      <c r="AV147" s="591"/>
      <c r="AW147" s="591"/>
      <c r="AX147" s="591"/>
      <c r="AY147" s="591"/>
      <c r="AZ147" s="591"/>
    </row>
    <row r="148" ht="14.25" customHeight="1">
      <c r="A148" s="352">
        <v>21.0</v>
      </c>
      <c r="B148" s="268">
        <v>4.0</v>
      </c>
      <c r="C148" s="268" t="s">
        <v>296</v>
      </c>
      <c r="D148" s="352"/>
      <c r="E148" s="352"/>
      <c r="F148" s="352"/>
      <c r="G148" s="729">
        <v>1.0</v>
      </c>
      <c r="H148" s="618" t="s">
        <v>8322</v>
      </c>
      <c r="I148" s="618"/>
      <c r="J148" s="497" t="s">
        <v>2161</v>
      </c>
      <c r="K148" s="497" t="s">
        <v>8323</v>
      </c>
      <c r="L148" s="926">
        <v>42093.0</v>
      </c>
      <c r="M148" s="497" t="s">
        <v>350</v>
      </c>
      <c r="N148" s="502"/>
      <c r="O148" s="498">
        <v>45883.0</v>
      </c>
      <c r="P148" s="497" t="s">
        <v>115</v>
      </c>
      <c r="Q148" s="352" t="s">
        <v>345</v>
      </c>
      <c r="R148" s="352" t="s">
        <v>8324</v>
      </c>
      <c r="S148" s="352"/>
      <c r="T148" s="917" t="s">
        <v>11</v>
      </c>
      <c r="U148" s="352" t="s">
        <v>21</v>
      </c>
      <c r="V148" s="188"/>
      <c r="W148" s="501"/>
      <c r="X148" s="352"/>
      <c r="Y148" s="188"/>
      <c r="Z148" s="188"/>
      <c r="AA148" s="188"/>
      <c r="AB148" s="502"/>
      <c r="AC148" s="502"/>
      <c r="AD148" s="502"/>
      <c r="AE148" s="502"/>
      <c r="AF148" s="502"/>
      <c r="AG148" s="502"/>
      <c r="AH148" s="502"/>
      <c r="AI148" s="502"/>
      <c r="AJ148" s="502"/>
      <c r="AK148" s="502"/>
      <c r="AL148" s="502"/>
      <c r="AM148" s="502"/>
      <c r="AN148" s="502"/>
      <c r="AO148" s="502"/>
      <c r="AP148" s="502"/>
      <c r="AQ148" s="502"/>
      <c r="AR148" s="502"/>
      <c r="AS148" s="502"/>
      <c r="AT148" s="502"/>
      <c r="AU148" s="502"/>
      <c r="AV148" s="620"/>
      <c r="AW148" s="620"/>
      <c r="AX148" s="620"/>
      <c r="AY148" s="620"/>
      <c r="AZ148" s="620"/>
    </row>
    <row r="149" ht="14.25" customHeight="1">
      <c r="A149" s="484">
        <v>22.0</v>
      </c>
      <c r="B149" s="268">
        <v>4.0</v>
      </c>
      <c r="C149" s="268" t="s">
        <v>296</v>
      </c>
      <c r="D149" s="484"/>
      <c r="E149" s="484"/>
      <c r="F149" s="484"/>
      <c r="G149" s="774">
        <v>1.0</v>
      </c>
      <c r="H149" s="625" t="s">
        <v>8325</v>
      </c>
      <c r="I149" s="625"/>
      <c r="J149" s="487" t="s">
        <v>8326</v>
      </c>
      <c r="K149" s="487" t="s">
        <v>8327</v>
      </c>
      <c r="L149" s="927">
        <v>41796.0</v>
      </c>
      <c r="M149" s="487" t="s">
        <v>350</v>
      </c>
      <c r="N149" s="494"/>
      <c r="O149" s="488">
        <v>45883.0</v>
      </c>
      <c r="P149" s="487" t="s">
        <v>42</v>
      </c>
      <c r="Q149" s="484" t="s">
        <v>3171</v>
      </c>
      <c r="R149" s="484" t="s">
        <v>8328</v>
      </c>
      <c r="S149" s="484"/>
      <c r="T149" s="928" t="s">
        <v>22</v>
      </c>
      <c r="U149" s="484" t="s">
        <v>10</v>
      </c>
      <c r="V149" s="493"/>
      <c r="W149" s="492"/>
      <c r="X149" s="484"/>
      <c r="Y149" s="493"/>
      <c r="Z149" s="493"/>
      <c r="AA149" s="493"/>
      <c r="AB149" s="494"/>
      <c r="AC149" s="494"/>
      <c r="AD149" s="494"/>
      <c r="AE149" s="494"/>
      <c r="AF149" s="494"/>
      <c r="AG149" s="494"/>
      <c r="AH149" s="494"/>
      <c r="AI149" s="494"/>
      <c r="AJ149" s="494"/>
      <c r="AK149" s="494"/>
      <c r="AL149" s="494"/>
      <c r="AM149" s="494"/>
      <c r="AN149" s="494"/>
      <c r="AO149" s="494"/>
      <c r="AP149" s="494"/>
      <c r="AQ149" s="494"/>
      <c r="AR149" s="494"/>
      <c r="AS149" s="494"/>
      <c r="AT149" s="494"/>
      <c r="AU149" s="494"/>
      <c r="AV149" s="929"/>
      <c r="AW149" s="929"/>
      <c r="AX149" s="929"/>
      <c r="AY149" s="929"/>
      <c r="AZ149" s="929"/>
    </row>
    <row r="150" ht="14.25" customHeight="1">
      <c r="A150" s="484">
        <v>23.0</v>
      </c>
      <c r="B150" s="268">
        <v>4.0</v>
      </c>
      <c r="C150" s="268" t="s">
        <v>296</v>
      </c>
      <c r="D150" s="484"/>
      <c r="E150" s="484"/>
      <c r="F150" s="484"/>
      <c r="G150" s="774">
        <v>1.0</v>
      </c>
      <c r="H150" s="625" t="s">
        <v>8329</v>
      </c>
      <c r="I150" s="625"/>
      <c r="J150" s="487" t="s">
        <v>2165</v>
      </c>
      <c r="K150" s="487" t="s">
        <v>8330</v>
      </c>
      <c r="L150" s="927">
        <v>42125.0</v>
      </c>
      <c r="M150" s="487" t="s">
        <v>350</v>
      </c>
      <c r="N150" s="494"/>
      <c r="O150" s="488">
        <v>45883.0</v>
      </c>
      <c r="P150" s="487" t="s">
        <v>66</v>
      </c>
      <c r="Q150" s="484" t="s">
        <v>345</v>
      </c>
      <c r="R150" s="484" t="s">
        <v>8331</v>
      </c>
      <c r="S150" s="484"/>
      <c r="T150" s="928" t="s">
        <v>11</v>
      </c>
      <c r="U150" s="484" t="s">
        <v>10</v>
      </c>
      <c r="V150" s="493"/>
      <c r="W150" s="492"/>
      <c r="X150" s="484"/>
      <c r="Y150" s="493"/>
      <c r="Z150" s="493"/>
      <c r="AA150" s="493"/>
      <c r="AB150" s="494"/>
      <c r="AC150" s="494"/>
      <c r="AD150" s="494"/>
      <c r="AE150" s="494"/>
      <c r="AF150" s="494"/>
      <c r="AG150" s="494"/>
      <c r="AH150" s="494"/>
      <c r="AI150" s="494"/>
      <c r="AJ150" s="494"/>
      <c r="AK150" s="494"/>
      <c r="AL150" s="494"/>
      <c r="AM150" s="494"/>
      <c r="AN150" s="494"/>
      <c r="AO150" s="494"/>
      <c r="AP150" s="494"/>
      <c r="AQ150" s="494"/>
      <c r="AR150" s="494"/>
      <c r="AS150" s="494"/>
      <c r="AT150" s="494"/>
      <c r="AU150" s="494"/>
      <c r="AV150" s="929"/>
      <c r="AW150" s="929"/>
      <c r="AX150" s="929"/>
      <c r="AY150" s="929"/>
      <c r="AZ150" s="929"/>
    </row>
    <row r="151" ht="14.25" customHeight="1">
      <c r="A151" s="352">
        <v>24.0</v>
      </c>
      <c r="B151" s="268">
        <v>4.0</v>
      </c>
      <c r="C151" s="268" t="s">
        <v>296</v>
      </c>
      <c r="D151" s="352"/>
      <c r="E151" s="352"/>
      <c r="F151" s="352"/>
      <c r="G151" s="729">
        <v>1.0</v>
      </c>
      <c r="H151" s="618" t="s">
        <v>8332</v>
      </c>
      <c r="I151" s="618" t="s">
        <v>8333</v>
      </c>
      <c r="J151" s="497" t="s">
        <v>8334</v>
      </c>
      <c r="K151" s="497" t="s">
        <v>8335</v>
      </c>
      <c r="L151" s="926">
        <v>42086.0</v>
      </c>
      <c r="M151" s="497" t="s">
        <v>338</v>
      </c>
      <c r="N151" s="502"/>
      <c r="O151" s="498">
        <v>45883.0</v>
      </c>
      <c r="P151" s="497" t="s">
        <v>134</v>
      </c>
      <c r="Q151" s="352" t="s">
        <v>345</v>
      </c>
      <c r="R151" s="352" t="s">
        <v>3691</v>
      </c>
      <c r="S151" s="352"/>
      <c r="T151" s="917" t="s">
        <v>11</v>
      </c>
      <c r="U151" s="352" t="s">
        <v>21</v>
      </c>
      <c r="V151" s="188"/>
      <c r="W151" s="501"/>
      <c r="X151" s="352"/>
      <c r="Y151" s="188"/>
      <c r="Z151" s="188"/>
      <c r="AA151" s="188"/>
      <c r="AB151" s="502"/>
      <c r="AC151" s="502"/>
      <c r="AD151" s="502"/>
      <c r="AE151" s="502"/>
      <c r="AF151" s="502"/>
      <c r="AG151" s="502"/>
      <c r="AH151" s="502"/>
      <c r="AI151" s="502"/>
      <c r="AJ151" s="502"/>
      <c r="AK151" s="502"/>
      <c r="AL151" s="502"/>
      <c r="AM151" s="502"/>
      <c r="AN151" s="502"/>
      <c r="AO151" s="502"/>
      <c r="AP151" s="502"/>
      <c r="AQ151" s="502"/>
      <c r="AR151" s="502"/>
      <c r="AS151" s="502"/>
      <c r="AT151" s="502"/>
      <c r="AU151" s="502"/>
      <c r="AV151" s="620"/>
      <c r="AW151" s="620"/>
      <c r="AX151" s="620"/>
      <c r="AY151" s="620"/>
      <c r="AZ151" s="620"/>
    </row>
    <row r="152" ht="14.25" customHeight="1">
      <c r="A152" s="904" t="s">
        <v>8336</v>
      </c>
      <c r="B152" s="25"/>
      <c r="C152" s="25"/>
      <c r="D152" s="25"/>
      <c r="E152" s="25"/>
      <c r="F152" s="25"/>
      <c r="G152" s="25"/>
      <c r="H152" s="25"/>
      <c r="I152" s="25"/>
      <c r="J152" s="25"/>
      <c r="K152" s="25"/>
      <c r="L152" s="26"/>
      <c r="M152" s="906"/>
      <c r="N152" s="906"/>
      <c r="O152" s="907"/>
      <c r="P152" s="906"/>
      <c r="Q152" s="906"/>
      <c r="R152" s="906"/>
      <c r="S152" s="906"/>
      <c r="T152" s="906"/>
      <c r="U152" s="906"/>
      <c r="V152" s="906"/>
      <c r="W152" s="906"/>
      <c r="X152" s="906"/>
      <c r="Y152" s="906"/>
      <c r="Z152" s="906"/>
      <c r="AA152" s="906"/>
      <c r="AB152" s="906"/>
      <c r="AC152" s="906"/>
      <c r="AD152" s="906"/>
      <c r="AE152" s="906"/>
      <c r="AF152" s="906"/>
      <c r="AG152" s="908"/>
      <c r="AH152" s="908"/>
      <c r="AI152" s="908"/>
      <c r="AJ152" s="908"/>
      <c r="AK152" s="908"/>
      <c r="AL152" s="908"/>
      <c r="AM152" s="908"/>
      <c r="AN152" s="908"/>
      <c r="AO152" s="908"/>
      <c r="AP152" s="908"/>
      <c r="AQ152" s="908"/>
      <c r="AR152" s="908"/>
      <c r="AS152" s="908"/>
      <c r="AT152" s="908"/>
      <c r="AU152" s="908"/>
      <c r="AV152" s="908"/>
      <c r="AW152" s="908"/>
      <c r="AX152" s="908"/>
      <c r="AY152" s="909"/>
      <c r="AZ152" s="909"/>
    </row>
    <row r="153" ht="22.5" customHeight="1">
      <c r="A153" s="268">
        <v>1.0</v>
      </c>
      <c r="B153" s="268">
        <v>2.0</v>
      </c>
      <c r="C153" s="268" t="s">
        <v>298</v>
      </c>
      <c r="D153" s="769"/>
      <c r="E153" s="769"/>
      <c r="F153" s="769"/>
      <c r="G153" s="770">
        <v>1.0</v>
      </c>
      <c r="H153" s="267" t="s">
        <v>8337</v>
      </c>
      <c r="I153" s="267" t="s">
        <v>8338</v>
      </c>
      <c r="J153" s="268" t="s">
        <v>1531</v>
      </c>
      <c r="K153" s="268" t="s">
        <v>8339</v>
      </c>
      <c r="L153" s="269">
        <v>41970.0</v>
      </c>
      <c r="M153" s="268" t="s">
        <v>338</v>
      </c>
      <c r="N153" s="268" t="s">
        <v>153</v>
      </c>
      <c r="O153" s="269">
        <v>43472.0</v>
      </c>
      <c r="P153" s="268" t="s">
        <v>133</v>
      </c>
      <c r="Q153" s="268" t="s">
        <v>280</v>
      </c>
      <c r="R153" s="268"/>
      <c r="S153" s="268"/>
      <c r="T153" s="268" t="s">
        <v>11</v>
      </c>
      <c r="U153" s="268" t="s">
        <v>21</v>
      </c>
      <c r="V153" s="268"/>
      <c r="W153" s="268" t="s">
        <v>6835</v>
      </c>
      <c r="X153" s="268" t="s">
        <v>5803</v>
      </c>
      <c r="Y153" s="390" t="s">
        <v>8340</v>
      </c>
      <c r="Z153" s="390" t="s">
        <v>8341</v>
      </c>
      <c r="AA153" s="390" t="s">
        <v>8342</v>
      </c>
      <c r="AB153" s="390" t="s">
        <v>8343</v>
      </c>
      <c r="AC153" s="390" t="s">
        <v>8344</v>
      </c>
      <c r="AD153" s="390" t="s">
        <v>8345</v>
      </c>
      <c r="AE153" s="385" t="s">
        <v>8346</v>
      </c>
      <c r="AF153" s="385"/>
      <c r="AG153" s="591"/>
      <c r="AH153" s="591"/>
      <c r="AI153" s="591"/>
      <c r="AJ153" s="591"/>
      <c r="AK153" s="591"/>
      <c r="AL153" s="591"/>
      <c r="AM153" s="591"/>
      <c r="AN153" s="591"/>
      <c r="AO153" s="591"/>
      <c r="AP153" s="591"/>
      <c r="AQ153" s="591"/>
      <c r="AR153" s="591"/>
      <c r="AS153" s="591"/>
      <c r="AT153" s="591"/>
      <c r="AU153" s="591"/>
      <c r="AV153" s="591"/>
      <c r="AW153" s="591"/>
      <c r="AX153" s="591"/>
      <c r="AY153" s="591"/>
      <c r="AZ153" s="591"/>
    </row>
    <row r="154" ht="22.5" customHeight="1">
      <c r="A154" s="268">
        <v>2.0</v>
      </c>
      <c r="B154" s="268">
        <v>2.0</v>
      </c>
      <c r="C154" s="268" t="s">
        <v>298</v>
      </c>
      <c r="D154" s="769"/>
      <c r="E154" s="769"/>
      <c r="F154" s="769"/>
      <c r="G154" s="770">
        <v>1.0</v>
      </c>
      <c r="H154" s="267" t="s">
        <v>8347</v>
      </c>
      <c r="I154" s="267" t="s">
        <v>8348</v>
      </c>
      <c r="J154" s="268" t="s">
        <v>8349</v>
      </c>
      <c r="K154" s="268" t="s">
        <v>8350</v>
      </c>
      <c r="L154" s="269">
        <v>41892.0</v>
      </c>
      <c r="M154" s="268" t="s">
        <v>350</v>
      </c>
      <c r="N154" s="268" t="s">
        <v>153</v>
      </c>
      <c r="O154" s="269">
        <v>43747.0</v>
      </c>
      <c r="P154" s="268" t="s">
        <v>66</v>
      </c>
      <c r="Q154" s="268" t="s">
        <v>280</v>
      </c>
      <c r="R154" s="268" t="s">
        <v>8351</v>
      </c>
      <c r="S154" s="268"/>
      <c r="T154" s="268" t="s">
        <v>11</v>
      </c>
      <c r="U154" s="268" t="s">
        <v>10</v>
      </c>
      <c r="V154" s="268"/>
      <c r="W154" s="268" t="s">
        <v>7752</v>
      </c>
      <c r="X154" s="268"/>
      <c r="Y154" s="390" t="s">
        <v>8352</v>
      </c>
      <c r="Z154" s="390" t="s">
        <v>7802</v>
      </c>
      <c r="AA154" s="390" t="s">
        <v>8353</v>
      </c>
      <c r="AB154" s="390" t="s">
        <v>8354</v>
      </c>
      <c r="AC154" s="390" t="s">
        <v>8355</v>
      </c>
      <c r="AD154" s="390" t="s">
        <v>8356</v>
      </c>
      <c r="AE154" s="385"/>
      <c r="AF154" s="385"/>
      <c r="AG154" s="385"/>
      <c r="AH154" s="385"/>
      <c r="AI154" s="385"/>
      <c r="AJ154" s="385"/>
      <c r="AK154" s="591"/>
      <c r="AL154" s="591"/>
      <c r="AM154" s="591"/>
      <c r="AN154" s="591"/>
      <c r="AO154" s="591"/>
      <c r="AP154" s="591"/>
      <c r="AQ154" s="591"/>
      <c r="AR154" s="591"/>
      <c r="AS154" s="591"/>
      <c r="AT154" s="591"/>
      <c r="AU154" s="591"/>
      <c r="AV154" s="591"/>
      <c r="AW154" s="591"/>
      <c r="AX154" s="591"/>
      <c r="AY154" s="591"/>
      <c r="AZ154" s="591"/>
    </row>
    <row r="155" ht="22.5" customHeight="1">
      <c r="A155" s="268">
        <v>3.0</v>
      </c>
      <c r="B155" s="268">
        <v>2.0</v>
      </c>
      <c r="C155" s="268" t="s">
        <v>298</v>
      </c>
      <c r="D155" s="268"/>
      <c r="E155" s="268"/>
      <c r="F155" s="268"/>
      <c r="G155" s="723">
        <v>1.0</v>
      </c>
      <c r="H155" s="267" t="s">
        <v>8357</v>
      </c>
      <c r="I155" s="267" t="s">
        <v>8358</v>
      </c>
      <c r="J155" s="268" t="s">
        <v>336</v>
      </c>
      <c r="K155" s="268" t="s">
        <v>8359</v>
      </c>
      <c r="L155" s="269">
        <v>42107.0</v>
      </c>
      <c r="M155" s="268" t="s">
        <v>338</v>
      </c>
      <c r="N155" s="268" t="s">
        <v>151</v>
      </c>
      <c r="O155" s="269">
        <v>44062.0</v>
      </c>
      <c r="P155" s="268" t="s">
        <v>133</v>
      </c>
      <c r="Q155" s="268" t="s">
        <v>280</v>
      </c>
      <c r="R155" s="268"/>
      <c r="S155" s="268"/>
      <c r="T155" s="268" t="s">
        <v>11</v>
      </c>
      <c r="U155" s="268" t="s">
        <v>21</v>
      </c>
      <c r="V155" s="873"/>
      <c r="W155" s="268" t="s">
        <v>5803</v>
      </c>
      <c r="X155" s="268" t="s">
        <v>5990</v>
      </c>
      <c r="Y155" s="173" t="s">
        <v>8360</v>
      </c>
      <c r="Z155" s="173" t="s">
        <v>8361</v>
      </c>
      <c r="AA155" s="173" t="s">
        <v>8362</v>
      </c>
      <c r="AB155" s="173" t="s">
        <v>8363</v>
      </c>
      <c r="AC155" s="173" t="s">
        <v>8364</v>
      </c>
      <c r="AD155" s="173"/>
      <c r="AE155" s="268"/>
      <c r="AF155" s="268"/>
      <c r="AG155" s="268"/>
      <c r="AH155" s="268"/>
      <c r="AI155" s="268"/>
      <c r="AJ155" s="268"/>
      <c r="AK155" s="873"/>
      <c r="AL155" s="873"/>
      <c r="AM155" s="873"/>
      <c r="AN155" s="873"/>
      <c r="AO155" s="873"/>
      <c r="AP155" s="873"/>
      <c r="AQ155" s="873"/>
      <c r="AR155" s="873"/>
      <c r="AS155" s="873"/>
      <c r="AT155" s="873"/>
      <c r="AU155" s="873"/>
      <c r="AV155" s="873"/>
      <c r="AW155" s="873"/>
      <c r="AX155" s="591"/>
      <c r="AY155" s="591"/>
      <c r="AZ155" s="591"/>
    </row>
    <row r="156" ht="22.5" customHeight="1">
      <c r="A156" s="268">
        <v>4.0</v>
      </c>
      <c r="B156" s="268">
        <v>2.0</v>
      </c>
      <c r="C156" s="268" t="s">
        <v>298</v>
      </c>
      <c r="D156" s="268"/>
      <c r="E156" s="268"/>
      <c r="F156" s="268"/>
      <c r="G156" s="723">
        <v>1.0</v>
      </c>
      <c r="H156" s="267" t="s">
        <v>8365</v>
      </c>
      <c r="I156" s="267" t="s">
        <v>8366</v>
      </c>
      <c r="J156" s="268" t="s">
        <v>855</v>
      </c>
      <c r="K156" s="268" t="s">
        <v>8367</v>
      </c>
      <c r="L156" s="269">
        <v>42212.0</v>
      </c>
      <c r="M156" s="268" t="s">
        <v>350</v>
      </c>
      <c r="N156" s="268" t="s">
        <v>153</v>
      </c>
      <c r="O156" s="269">
        <v>44669.0</v>
      </c>
      <c r="P156" s="268" t="s">
        <v>115</v>
      </c>
      <c r="Q156" s="268" t="s">
        <v>280</v>
      </c>
      <c r="R156" s="268"/>
      <c r="S156" s="268"/>
      <c r="T156" s="268" t="s">
        <v>11</v>
      </c>
      <c r="U156" s="268" t="s">
        <v>10</v>
      </c>
      <c r="V156" s="268"/>
      <c r="W156" s="268" t="s">
        <v>7228</v>
      </c>
      <c r="X156" s="268"/>
      <c r="Y156" s="173" t="s">
        <v>8368</v>
      </c>
      <c r="Z156" s="173" t="s">
        <v>8369</v>
      </c>
      <c r="AA156" s="173" t="s">
        <v>8370</v>
      </c>
      <c r="AB156" s="173" t="s">
        <v>8371</v>
      </c>
      <c r="AC156" s="173"/>
      <c r="AD156" s="173"/>
      <c r="AE156" s="268"/>
      <c r="AF156" s="268"/>
      <c r="AG156" s="873"/>
      <c r="AH156" s="873"/>
      <c r="AI156" s="873"/>
      <c r="AJ156" s="873"/>
      <c r="AK156" s="873"/>
      <c r="AL156" s="873"/>
      <c r="AM156" s="873"/>
      <c r="AN156" s="873"/>
      <c r="AO156" s="873"/>
      <c r="AP156" s="873"/>
      <c r="AQ156" s="873"/>
      <c r="AR156" s="873"/>
      <c r="AS156" s="873"/>
      <c r="AT156" s="873"/>
      <c r="AU156" s="873"/>
      <c r="AV156" s="873"/>
      <c r="AW156" s="873"/>
      <c r="AX156" s="591"/>
      <c r="AY156" s="591"/>
      <c r="AZ156" s="591"/>
    </row>
    <row r="157" ht="22.5" customHeight="1">
      <c r="A157" s="268">
        <v>5.0</v>
      </c>
      <c r="B157" s="268">
        <v>2.0</v>
      </c>
      <c r="C157" s="268" t="s">
        <v>298</v>
      </c>
      <c r="D157" s="268"/>
      <c r="E157" s="268"/>
      <c r="F157" s="268"/>
      <c r="G157" s="723">
        <v>1.0</v>
      </c>
      <c r="H157" s="267" t="s">
        <v>8372</v>
      </c>
      <c r="I157" s="267" t="s">
        <v>8373</v>
      </c>
      <c r="J157" s="268" t="s">
        <v>6078</v>
      </c>
      <c r="K157" s="268" t="s">
        <v>8374</v>
      </c>
      <c r="L157" s="269">
        <v>41946.0</v>
      </c>
      <c r="M157" s="268" t="s">
        <v>350</v>
      </c>
      <c r="N157" s="268" t="s">
        <v>152</v>
      </c>
      <c r="O157" s="269">
        <v>43129.0</v>
      </c>
      <c r="P157" s="268" t="s">
        <v>115</v>
      </c>
      <c r="Q157" s="268" t="s">
        <v>280</v>
      </c>
      <c r="R157" s="268"/>
      <c r="S157" s="268"/>
      <c r="T157" s="268" t="s">
        <v>11</v>
      </c>
      <c r="U157" s="268" t="s">
        <v>21</v>
      </c>
      <c r="V157" s="873"/>
      <c r="W157" s="268" t="s">
        <v>7350</v>
      </c>
      <c r="X157" s="268"/>
      <c r="Y157" s="173" t="s">
        <v>8375</v>
      </c>
      <c r="Z157" s="173" t="s">
        <v>8376</v>
      </c>
      <c r="AA157" s="173" t="s">
        <v>8377</v>
      </c>
      <c r="AB157" s="173" t="s">
        <v>8378</v>
      </c>
      <c r="AC157" s="173" t="s">
        <v>8379</v>
      </c>
      <c r="AD157" s="173" t="s">
        <v>8380</v>
      </c>
      <c r="AE157" s="268" t="s">
        <v>8381</v>
      </c>
      <c r="AF157" s="268"/>
      <c r="AG157" s="873"/>
      <c r="AH157" s="873"/>
      <c r="AI157" s="873"/>
      <c r="AJ157" s="873"/>
      <c r="AK157" s="873"/>
      <c r="AL157" s="873"/>
      <c r="AM157" s="873"/>
      <c r="AN157" s="873"/>
      <c r="AO157" s="873"/>
      <c r="AP157" s="873"/>
      <c r="AQ157" s="873"/>
      <c r="AR157" s="873"/>
      <c r="AS157" s="873"/>
      <c r="AT157" s="873"/>
      <c r="AU157" s="873"/>
      <c r="AV157" s="873"/>
      <c r="AW157" s="873"/>
      <c r="AX157" s="591"/>
      <c r="AY157" s="591"/>
      <c r="AZ157" s="591"/>
    </row>
    <row r="158" ht="22.5" customHeight="1">
      <c r="A158" s="268">
        <v>6.0</v>
      </c>
      <c r="B158" s="268">
        <v>2.0</v>
      </c>
      <c r="C158" s="268" t="s">
        <v>298</v>
      </c>
      <c r="D158" s="268"/>
      <c r="E158" s="268"/>
      <c r="F158" s="268"/>
      <c r="G158" s="723">
        <v>1.0</v>
      </c>
      <c r="H158" s="267" t="s">
        <v>8382</v>
      </c>
      <c r="I158" s="267" t="s">
        <v>8383</v>
      </c>
      <c r="J158" s="268" t="s">
        <v>7627</v>
      </c>
      <c r="K158" s="268" t="s">
        <v>2945</v>
      </c>
      <c r="L158" s="269">
        <v>42217.0</v>
      </c>
      <c r="M158" s="268" t="s">
        <v>338</v>
      </c>
      <c r="N158" s="268" t="s">
        <v>151</v>
      </c>
      <c r="O158" s="269">
        <v>43509.0</v>
      </c>
      <c r="P158" s="268" t="s">
        <v>10</v>
      </c>
      <c r="Q158" s="268" t="s">
        <v>280</v>
      </c>
      <c r="R158" s="268"/>
      <c r="S158" s="268"/>
      <c r="T158" s="268" t="s">
        <v>11</v>
      </c>
      <c r="U158" s="268" t="s">
        <v>10</v>
      </c>
      <c r="V158" s="268" t="s">
        <v>334</v>
      </c>
      <c r="W158" s="268" t="s">
        <v>5803</v>
      </c>
      <c r="X158" s="268" t="s">
        <v>5990</v>
      </c>
      <c r="Y158" s="173" t="s">
        <v>8384</v>
      </c>
      <c r="Z158" s="173" t="s">
        <v>8385</v>
      </c>
      <c r="AA158" s="173" t="s">
        <v>8386</v>
      </c>
      <c r="AB158" s="173" t="s">
        <v>8387</v>
      </c>
      <c r="AC158" s="173" t="s">
        <v>8388</v>
      </c>
      <c r="AD158" s="173" t="s">
        <v>8389</v>
      </c>
      <c r="AE158" s="268" t="s">
        <v>8390</v>
      </c>
      <c r="AF158" s="268"/>
      <c r="AG158" s="268"/>
      <c r="AH158" s="268"/>
      <c r="AI158" s="268"/>
      <c r="AJ158" s="268"/>
      <c r="AK158" s="873"/>
      <c r="AL158" s="873"/>
      <c r="AM158" s="873"/>
      <c r="AN158" s="873"/>
      <c r="AO158" s="873"/>
      <c r="AP158" s="873"/>
      <c r="AQ158" s="873"/>
      <c r="AR158" s="873"/>
      <c r="AS158" s="873"/>
      <c r="AT158" s="873"/>
      <c r="AU158" s="873"/>
      <c r="AV158" s="873"/>
      <c r="AW158" s="873"/>
      <c r="AX158" s="591"/>
      <c r="AY158" s="591"/>
      <c r="AZ158" s="591"/>
    </row>
    <row r="159" ht="22.5" customHeight="1">
      <c r="A159" s="268">
        <v>7.0</v>
      </c>
      <c r="B159" s="268">
        <v>2.0</v>
      </c>
      <c r="C159" s="268" t="s">
        <v>298</v>
      </c>
      <c r="D159" s="268"/>
      <c r="E159" s="268"/>
      <c r="F159" s="268"/>
      <c r="G159" s="723">
        <v>1.0</v>
      </c>
      <c r="H159" s="267" t="s">
        <v>8391</v>
      </c>
      <c r="I159" s="267" t="s">
        <v>8392</v>
      </c>
      <c r="J159" s="268" t="s">
        <v>1992</v>
      </c>
      <c r="K159" s="268" t="s">
        <v>8393</v>
      </c>
      <c r="L159" s="269">
        <v>42071.0</v>
      </c>
      <c r="M159" s="268" t="s">
        <v>338</v>
      </c>
      <c r="N159" s="268" t="s">
        <v>151</v>
      </c>
      <c r="O159" s="269">
        <v>45519.0</v>
      </c>
      <c r="P159" s="268" t="s">
        <v>42</v>
      </c>
      <c r="Q159" s="268" t="s">
        <v>280</v>
      </c>
      <c r="R159" s="268"/>
      <c r="S159" s="268"/>
      <c r="T159" s="466" t="s">
        <v>26</v>
      </c>
      <c r="U159" s="268" t="s">
        <v>21</v>
      </c>
      <c r="V159" s="268"/>
      <c r="W159" s="268"/>
      <c r="X159" s="268"/>
      <c r="Y159" s="173" t="s">
        <v>8394</v>
      </c>
      <c r="Z159" s="173"/>
      <c r="AA159" s="173"/>
      <c r="AB159" s="173"/>
      <c r="AC159" s="173"/>
      <c r="AD159" s="173"/>
      <c r="AE159" s="268"/>
      <c r="AF159" s="769"/>
      <c r="AG159" s="591"/>
      <c r="AH159" s="591"/>
      <c r="AI159" s="591"/>
      <c r="AJ159" s="591"/>
      <c r="AK159" s="591"/>
      <c r="AL159" s="591"/>
      <c r="AM159" s="591"/>
      <c r="AN159" s="591"/>
      <c r="AO159" s="591"/>
      <c r="AP159" s="591"/>
      <c r="AQ159" s="591"/>
      <c r="AR159" s="591"/>
      <c r="AS159" s="591"/>
      <c r="AT159" s="591"/>
      <c r="AU159" s="591"/>
      <c r="AV159" s="591"/>
      <c r="AW159" s="591"/>
      <c r="AX159" s="591"/>
      <c r="AY159" s="591"/>
      <c r="AZ159" s="591"/>
    </row>
    <row r="160" ht="22.5" customHeight="1">
      <c r="A160" s="268">
        <v>8.0</v>
      </c>
      <c r="B160" s="268">
        <v>2.0</v>
      </c>
      <c r="C160" s="268" t="s">
        <v>298</v>
      </c>
      <c r="D160" s="268"/>
      <c r="E160" s="268"/>
      <c r="F160" s="268"/>
      <c r="G160" s="723">
        <v>1.0</v>
      </c>
      <c r="H160" s="267" t="s">
        <v>8395</v>
      </c>
      <c r="I160" s="267" t="s">
        <v>8396</v>
      </c>
      <c r="J160" s="268" t="s">
        <v>475</v>
      </c>
      <c r="K160" s="268" t="s">
        <v>8397</v>
      </c>
      <c r="L160" s="269">
        <v>42067.0</v>
      </c>
      <c r="M160" s="268" t="s">
        <v>338</v>
      </c>
      <c r="N160" s="268" t="s">
        <v>153</v>
      </c>
      <c r="O160" s="269">
        <v>45519.0</v>
      </c>
      <c r="P160" s="268" t="s">
        <v>133</v>
      </c>
      <c r="Q160" s="268" t="s">
        <v>280</v>
      </c>
      <c r="R160" s="268"/>
      <c r="S160" s="268"/>
      <c r="T160" s="466" t="s">
        <v>26</v>
      </c>
      <c r="U160" s="268" t="s">
        <v>21</v>
      </c>
      <c r="V160" s="873"/>
      <c r="W160" s="268"/>
      <c r="X160" s="268"/>
      <c r="Y160" s="173" t="s">
        <v>8398</v>
      </c>
      <c r="Z160" s="173"/>
      <c r="AA160" s="173"/>
      <c r="AB160" s="173"/>
      <c r="AC160" s="173"/>
      <c r="AD160" s="173"/>
      <c r="AE160" s="268"/>
      <c r="AF160" s="769"/>
      <c r="AG160" s="591"/>
      <c r="AH160" s="591"/>
      <c r="AI160" s="591"/>
      <c r="AJ160" s="591"/>
      <c r="AK160" s="591"/>
      <c r="AL160" s="591"/>
      <c r="AM160" s="591"/>
      <c r="AN160" s="591"/>
      <c r="AO160" s="591"/>
      <c r="AP160" s="591"/>
      <c r="AQ160" s="591"/>
      <c r="AR160" s="591"/>
      <c r="AS160" s="591"/>
      <c r="AT160" s="591"/>
      <c r="AU160" s="591"/>
      <c r="AV160" s="591"/>
      <c r="AW160" s="591"/>
      <c r="AX160" s="591"/>
      <c r="AY160" s="591"/>
      <c r="AZ160" s="591"/>
    </row>
    <row r="161" ht="22.5" customHeight="1">
      <c r="A161" s="268">
        <v>9.0</v>
      </c>
      <c r="B161" s="268">
        <v>2.0</v>
      </c>
      <c r="C161" s="268" t="s">
        <v>298</v>
      </c>
      <c r="D161" s="268"/>
      <c r="E161" s="268"/>
      <c r="F161" s="268"/>
      <c r="G161" s="723">
        <v>1.0</v>
      </c>
      <c r="H161" s="267" t="s">
        <v>8399</v>
      </c>
      <c r="I161" s="267" t="s">
        <v>8400</v>
      </c>
      <c r="J161" s="268" t="s">
        <v>1710</v>
      </c>
      <c r="K161" s="268" t="s">
        <v>8401</v>
      </c>
      <c r="L161" s="269">
        <v>41901.0</v>
      </c>
      <c r="M161" s="268" t="s">
        <v>350</v>
      </c>
      <c r="N161" s="268" t="s">
        <v>154</v>
      </c>
      <c r="O161" s="269">
        <v>45519.0</v>
      </c>
      <c r="P161" s="268" t="s">
        <v>10</v>
      </c>
      <c r="Q161" s="268" t="s">
        <v>280</v>
      </c>
      <c r="R161" s="268"/>
      <c r="S161" s="268"/>
      <c r="T161" s="268" t="s">
        <v>11</v>
      </c>
      <c r="U161" s="268" t="s">
        <v>15</v>
      </c>
      <c r="V161" s="268"/>
      <c r="W161" s="268"/>
      <c r="X161" s="268"/>
      <c r="Y161" s="173" t="s">
        <v>8402</v>
      </c>
      <c r="Z161" s="173"/>
      <c r="AA161" s="173"/>
      <c r="AB161" s="173"/>
      <c r="AC161" s="173"/>
      <c r="AD161" s="173"/>
      <c r="AE161" s="268"/>
      <c r="AF161" s="769"/>
      <c r="AG161" s="591"/>
      <c r="AH161" s="591"/>
      <c r="AI161" s="591"/>
      <c r="AJ161" s="591"/>
      <c r="AK161" s="591"/>
      <c r="AL161" s="591"/>
      <c r="AM161" s="591"/>
      <c r="AN161" s="591"/>
      <c r="AO161" s="591"/>
      <c r="AP161" s="591"/>
      <c r="AQ161" s="591"/>
      <c r="AR161" s="591"/>
      <c r="AS161" s="591"/>
      <c r="AT161" s="591"/>
      <c r="AU161" s="591"/>
      <c r="AV161" s="591"/>
      <c r="AW161" s="591"/>
      <c r="AX161" s="591"/>
      <c r="AY161" s="591"/>
      <c r="AZ161" s="591"/>
    </row>
    <row r="162" ht="22.5" customHeight="1">
      <c r="A162" s="268">
        <v>10.0</v>
      </c>
      <c r="B162" s="268">
        <v>2.0</v>
      </c>
      <c r="C162" s="268" t="s">
        <v>298</v>
      </c>
      <c r="D162" s="268"/>
      <c r="E162" s="268"/>
      <c r="F162" s="268"/>
      <c r="G162" s="723">
        <v>1.0</v>
      </c>
      <c r="H162" s="267" t="s">
        <v>8403</v>
      </c>
      <c r="I162" s="267" t="s">
        <v>8404</v>
      </c>
      <c r="J162" s="268" t="s">
        <v>386</v>
      </c>
      <c r="K162" s="268" t="s">
        <v>8405</v>
      </c>
      <c r="L162" s="269">
        <v>42146.0</v>
      </c>
      <c r="M162" s="268" t="s">
        <v>350</v>
      </c>
      <c r="N162" s="268" t="s">
        <v>154</v>
      </c>
      <c r="O162" s="269">
        <v>45519.0</v>
      </c>
      <c r="P162" s="268" t="s">
        <v>43</v>
      </c>
      <c r="Q162" s="268" t="s">
        <v>280</v>
      </c>
      <c r="R162" s="268"/>
      <c r="S162" s="268"/>
      <c r="T162" s="268" t="s">
        <v>11</v>
      </c>
      <c r="U162" s="268" t="s">
        <v>21</v>
      </c>
      <c r="V162" s="268"/>
      <c r="W162" s="268"/>
      <c r="X162" s="268"/>
      <c r="Y162" s="173" t="s">
        <v>8406</v>
      </c>
      <c r="Z162" s="173"/>
      <c r="AA162" s="173"/>
      <c r="AB162" s="173"/>
      <c r="AC162" s="173"/>
      <c r="AD162" s="173"/>
      <c r="AE162" s="268"/>
      <c r="AF162" s="769"/>
      <c r="AG162" s="591"/>
      <c r="AH162" s="591"/>
      <c r="AI162" s="591"/>
      <c r="AJ162" s="591"/>
      <c r="AK162" s="591"/>
      <c r="AL162" s="591"/>
      <c r="AM162" s="591"/>
      <c r="AN162" s="591"/>
      <c r="AO162" s="591"/>
      <c r="AP162" s="591"/>
      <c r="AQ162" s="591"/>
      <c r="AR162" s="591"/>
      <c r="AS162" s="591"/>
      <c r="AT162" s="591"/>
      <c r="AU162" s="591"/>
      <c r="AV162" s="591"/>
      <c r="AW162" s="591"/>
      <c r="AX162" s="591"/>
      <c r="AY162" s="591"/>
      <c r="AZ162" s="591"/>
    </row>
    <row r="163" ht="22.5" customHeight="1">
      <c r="A163" s="268">
        <v>11.0</v>
      </c>
      <c r="B163" s="268">
        <v>2.0</v>
      </c>
      <c r="C163" s="268" t="s">
        <v>298</v>
      </c>
      <c r="D163" s="268"/>
      <c r="E163" s="268"/>
      <c r="F163" s="268" t="s">
        <v>334</v>
      </c>
      <c r="G163" s="723">
        <v>1.0</v>
      </c>
      <c r="H163" s="267" t="s">
        <v>8407</v>
      </c>
      <c r="I163" s="267" t="s">
        <v>8408</v>
      </c>
      <c r="J163" s="268" t="s">
        <v>2301</v>
      </c>
      <c r="K163" s="268" t="s">
        <v>8409</v>
      </c>
      <c r="L163" s="269">
        <v>41946.0</v>
      </c>
      <c r="M163" s="268" t="s">
        <v>350</v>
      </c>
      <c r="N163" s="268" t="s">
        <v>151</v>
      </c>
      <c r="O163" s="269">
        <v>45519.0</v>
      </c>
      <c r="P163" s="268" t="s">
        <v>37</v>
      </c>
      <c r="Q163" s="268" t="s">
        <v>280</v>
      </c>
      <c r="R163" s="268"/>
      <c r="S163" s="268"/>
      <c r="T163" s="268" t="s">
        <v>11</v>
      </c>
      <c r="U163" s="268"/>
      <c r="V163" s="268"/>
      <c r="W163" s="268"/>
      <c r="X163" s="268"/>
      <c r="Y163" s="173" t="s">
        <v>8410</v>
      </c>
      <c r="Z163" s="173"/>
      <c r="AA163" s="173"/>
      <c r="AB163" s="173"/>
      <c r="AC163" s="173"/>
      <c r="AD163" s="173"/>
      <c r="AE163" s="268"/>
      <c r="AF163" s="769"/>
      <c r="AG163" s="591"/>
      <c r="AH163" s="591"/>
      <c r="AI163" s="591"/>
      <c r="AJ163" s="591"/>
      <c r="AK163" s="591"/>
      <c r="AL163" s="591"/>
      <c r="AM163" s="591"/>
      <c r="AN163" s="591"/>
      <c r="AO163" s="591"/>
      <c r="AP163" s="591"/>
      <c r="AQ163" s="591"/>
      <c r="AR163" s="591"/>
      <c r="AS163" s="591"/>
      <c r="AT163" s="591"/>
      <c r="AU163" s="591"/>
      <c r="AV163" s="591"/>
      <c r="AW163" s="591"/>
      <c r="AX163" s="591"/>
      <c r="AY163" s="591"/>
      <c r="AZ163" s="591"/>
    </row>
    <row r="164" ht="22.5" customHeight="1">
      <c r="A164" s="268">
        <v>12.0</v>
      </c>
      <c r="B164" s="268">
        <v>2.0</v>
      </c>
      <c r="C164" s="268" t="s">
        <v>298</v>
      </c>
      <c r="D164" s="268"/>
      <c r="E164" s="268"/>
      <c r="F164" s="268"/>
      <c r="G164" s="723">
        <v>1.0</v>
      </c>
      <c r="H164" s="267" t="s">
        <v>8411</v>
      </c>
      <c r="I164" s="267" t="s">
        <v>8412</v>
      </c>
      <c r="J164" s="268" t="s">
        <v>463</v>
      </c>
      <c r="K164" s="268" t="s">
        <v>8413</v>
      </c>
      <c r="L164" s="269">
        <v>42136.0</v>
      </c>
      <c r="M164" s="268" t="s">
        <v>338</v>
      </c>
      <c r="N164" s="268" t="s">
        <v>152</v>
      </c>
      <c r="O164" s="269">
        <v>44790.0</v>
      </c>
      <c r="P164" s="268" t="s">
        <v>133</v>
      </c>
      <c r="Q164" s="268" t="s">
        <v>282</v>
      </c>
      <c r="R164" s="268"/>
      <c r="S164" s="268"/>
      <c r="T164" s="268" t="s">
        <v>11</v>
      </c>
      <c r="U164" s="268" t="s">
        <v>21</v>
      </c>
      <c r="V164" s="268"/>
      <c r="W164" s="268" t="s">
        <v>7228</v>
      </c>
      <c r="X164" s="268"/>
      <c r="Y164" s="173" t="s">
        <v>8414</v>
      </c>
      <c r="Z164" s="173" t="s">
        <v>8415</v>
      </c>
      <c r="AA164" s="173" t="s">
        <v>8416</v>
      </c>
      <c r="AB164" s="173"/>
      <c r="AC164" s="173"/>
      <c r="AD164" s="173"/>
      <c r="AE164" s="268"/>
      <c r="AF164" s="769"/>
      <c r="AG164" s="591"/>
      <c r="AH164" s="591"/>
      <c r="AI164" s="591"/>
      <c r="AJ164" s="591"/>
      <c r="AK164" s="591"/>
      <c r="AL164" s="591"/>
      <c r="AM164" s="591"/>
      <c r="AN164" s="591"/>
      <c r="AO164" s="591"/>
      <c r="AP164" s="591"/>
      <c r="AQ164" s="591"/>
      <c r="AR164" s="591"/>
      <c r="AS164" s="591"/>
      <c r="AT164" s="591"/>
      <c r="AU164" s="591"/>
      <c r="AV164" s="591"/>
      <c r="AW164" s="591"/>
      <c r="AX164" s="591"/>
      <c r="AY164" s="591"/>
      <c r="AZ164" s="591"/>
    </row>
    <row r="165" ht="22.5" customHeight="1">
      <c r="A165" s="268">
        <v>13.0</v>
      </c>
      <c r="B165" s="268">
        <v>2.0</v>
      </c>
      <c r="C165" s="268" t="s">
        <v>298</v>
      </c>
      <c r="D165" s="268"/>
      <c r="E165" s="268"/>
      <c r="F165" s="268"/>
      <c r="G165" s="723">
        <v>1.0</v>
      </c>
      <c r="H165" s="267" t="s">
        <v>8417</v>
      </c>
      <c r="I165" s="267" t="s">
        <v>8418</v>
      </c>
      <c r="J165" s="268" t="s">
        <v>361</v>
      </c>
      <c r="K165" s="268" t="s">
        <v>8419</v>
      </c>
      <c r="L165" s="269">
        <v>42201.0</v>
      </c>
      <c r="M165" s="268" t="s">
        <v>350</v>
      </c>
      <c r="N165" s="268" t="s">
        <v>151</v>
      </c>
      <c r="O165" s="269">
        <v>42970.0</v>
      </c>
      <c r="P165" s="268" t="s">
        <v>133</v>
      </c>
      <c r="Q165" s="268" t="s">
        <v>282</v>
      </c>
      <c r="R165" s="268"/>
      <c r="S165" s="268"/>
      <c r="T165" s="268" t="s">
        <v>11</v>
      </c>
      <c r="U165" s="268" t="s">
        <v>15</v>
      </c>
      <c r="V165" s="268"/>
      <c r="W165" s="268" t="s">
        <v>5816</v>
      </c>
      <c r="X165" s="268" t="s">
        <v>5990</v>
      </c>
      <c r="Y165" s="173" t="s">
        <v>8420</v>
      </c>
      <c r="Z165" s="173" t="s">
        <v>8421</v>
      </c>
      <c r="AA165" s="173" t="s">
        <v>8422</v>
      </c>
      <c r="AB165" s="173" t="s">
        <v>8423</v>
      </c>
      <c r="AC165" s="173" t="s">
        <v>8424</v>
      </c>
      <c r="AD165" s="173" t="s">
        <v>8425</v>
      </c>
      <c r="AE165" s="268" t="s">
        <v>8426</v>
      </c>
      <c r="AF165" s="769"/>
      <c r="AG165" s="591"/>
      <c r="AH165" s="591"/>
      <c r="AI165" s="591"/>
      <c r="AJ165" s="591"/>
      <c r="AK165" s="591"/>
      <c r="AL165" s="591"/>
      <c r="AM165" s="591"/>
      <c r="AN165" s="591"/>
      <c r="AO165" s="591"/>
      <c r="AP165" s="591"/>
      <c r="AQ165" s="591"/>
      <c r="AR165" s="591"/>
      <c r="AS165" s="591"/>
      <c r="AT165" s="591"/>
      <c r="AU165" s="591"/>
      <c r="AV165" s="591"/>
      <c r="AW165" s="591"/>
      <c r="AX165" s="591"/>
      <c r="AY165" s="591"/>
      <c r="AZ165" s="591"/>
    </row>
    <row r="166" ht="22.5" customHeight="1">
      <c r="A166" s="268">
        <v>14.0</v>
      </c>
      <c r="B166" s="268">
        <v>2.0</v>
      </c>
      <c r="C166" s="268" t="s">
        <v>298</v>
      </c>
      <c r="D166" s="268"/>
      <c r="E166" s="268"/>
      <c r="F166" s="268"/>
      <c r="G166" s="723">
        <v>1.0</v>
      </c>
      <c r="H166" s="267" t="s">
        <v>8427</v>
      </c>
      <c r="I166" s="267" t="s">
        <v>8428</v>
      </c>
      <c r="J166" s="268" t="s">
        <v>1684</v>
      </c>
      <c r="K166" s="268" t="s">
        <v>8429</v>
      </c>
      <c r="L166" s="269">
        <v>41989.0</v>
      </c>
      <c r="M166" s="268" t="s">
        <v>338</v>
      </c>
      <c r="N166" s="268" t="s">
        <v>153</v>
      </c>
      <c r="O166" s="269">
        <v>44790.0</v>
      </c>
      <c r="P166" s="268" t="s">
        <v>115</v>
      </c>
      <c r="Q166" s="268" t="s">
        <v>282</v>
      </c>
      <c r="R166" s="268" t="s">
        <v>8430</v>
      </c>
      <c r="S166" s="268"/>
      <c r="T166" s="268" t="s">
        <v>11</v>
      </c>
      <c r="U166" s="268" t="s">
        <v>21</v>
      </c>
      <c r="V166" s="268"/>
      <c r="W166" s="268"/>
      <c r="X166" s="268"/>
      <c r="Y166" s="173" t="s">
        <v>8431</v>
      </c>
      <c r="Z166" s="173" t="s">
        <v>8432</v>
      </c>
      <c r="AA166" s="173" t="s">
        <v>8433</v>
      </c>
      <c r="AB166" s="173"/>
      <c r="AC166" s="173"/>
      <c r="AD166" s="173"/>
      <c r="AE166" s="268"/>
      <c r="AF166" s="769"/>
      <c r="AG166" s="591"/>
      <c r="AH166" s="591"/>
      <c r="AI166" s="591"/>
      <c r="AJ166" s="591"/>
      <c r="AK166" s="591"/>
      <c r="AL166" s="591"/>
      <c r="AM166" s="591"/>
      <c r="AN166" s="591"/>
      <c r="AO166" s="591"/>
      <c r="AP166" s="591"/>
      <c r="AQ166" s="591"/>
      <c r="AR166" s="591"/>
      <c r="AS166" s="591"/>
      <c r="AT166" s="591"/>
      <c r="AU166" s="591"/>
      <c r="AV166" s="591"/>
      <c r="AW166" s="591"/>
      <c r="AX166" s="591"/>
      <c r="AY166" s="591"/>
      <c r="AZ166" s="591"/>
    </row>
    <row r="167" ht="22.5" customHeight="1">
      <c r="A167" s="268">
        <v>15.0</v>
      </c>
      <c r="B167" s="268">
        <v>2.0</v>
      </c>
      <c r="C167" s="268" t="s">
        <v>298</v>
      </c>
      <c r="D167" s="268"/>
      <c r="E167" s="268"/>
      <c r="F167" s="268"/>
      <c r="G167" s="723">
        <v>1.0</v>
      </c>
      <c r="H167" s="267" t="s">
        <v>8434</v>
      </c>
      <c r="I167" s="267" t="s">
        <v>8435</v>
      </c>
      <c r="J167" s="268" t="s">
        <v>336</v>
      </c>
      <c r="K167" s="268" t="s">
        <v>8436</v>
      </c>
      <c r="L167" s="269">
        <v>41989.0</v>
      </c>
      <c r="M167" s="268" t="s">
        <v>350</v>
      </c>
      <c r="N167" s="268" t="s">
        <v>152</v>
      </c>
      <c r="O167" s="269">
        <v>44790.0</v>
      </c>
      <c r="P167" s="268" t="s">
        <v>133</v>
      </c>
      <c r="Q167" s="268" t="s">
        <v>282</v>
      </c>
      <c r="R167" s="268" t="s">
        <v>8437</v>
      </c>
      <c r="S167" s="268"/>
      <c r="T167" s="268" t="s">
        <v>11</v>
      </c>
      <c r="U167" s="268" t="s">
        <v>15</v>
      </c>
      <c r="V167" s="268"/>
      <c r="W167" s="268"/>
      <c r="X167" s="268" t="s">
        <v>7478</v>
      </c>
      <c r="Y167" s="173" t="s">
        <v>8438</v>
      </c>
      <c r="Z167" s="173" t="s">
        <v>8439</v>
      </c>
      <c r="AA167" s="173" t="s">
        <v>8440</v>
      </c>
      <c r="AB167" s="173"/>
      <c r="AC167" s="173"/>
      <c r="AD167" s="173"/>
      <c r="AE167" s="268"/>
      <c r="AF167" s="769"/>
      <c r="AG167" s="591"/>
      <c r="AH167" s="591"/>
      <c r="AI167" s="591"/>
      <c r="AJ167" s="591"/>
      <c r="AK167" s="591"/>
      <c r="AL167" s="591"/>
      <c r="AM167" s="591"/>
      <c r="AN167" s="591"/>
      <c r="AO167" s="591"/>
      <c r="AP167" s="591"/>
      <c r="AQ167" s="591"/>
      <c r="AR167" s="591"/>
      <c r="AS167" s="591"/>
      <c r="AT167" s="591"/>
      <c r="AU167" s="591"/>
      <c r="AV167" s="591"/>
      <c r="AW167" s="591"/>
      <c r="AX167" s="591"/>
      <c r="AY167" s="591"/>
      <c r="AZ167" s="591"/>
    </row>
    <row r="168" ht="22.5" customHeight="1">
      <c r="A168" s="268">
        <v>16.0</v>
      </c>
      <c r="B168" s="268">
        <v>2.0</v>
      </c>
      <c r="C168" s="268" t="s">
        <v>298</v>
      </c>
      <c r="D168" s="268"/>
      <c r="E168" s="268"/>
      <c r="F168" s="268"/>
      <c r="G168" s="723">
        <v>1.0</v>
      </c>
      <c r="H168" s="267" t="s">
        <v>8441</v>
      </c>
      <c r="I168" s="267" t="s">
        <v>8442</v>
      </c>
      <c r="J168" s="268" t="s">
        <v>336</v>
      </c>
      <c r="K168" s="268" t="s">
        <v>8443</v>
      </c>
      <c r="L168" s="269">
        <v>41945.0</v>
      </c>
      <c r="M168" s="268" t="s">
        <v>350</v>
      </c>
      <c r="N168" s="268" t="s">
        <v>154</v>
      </c>
      <c r="O168" s="269">
        <v>44062.0</v>
      </c>
      <c r="P168" s="268" t="s">
        <v>133</v>
      </c>
      <c r="Q168" s="268" t="s">
        <v>282</v>
      </c>
      <c r="R168" s="268"/>
      <c r="S168" s="268"/>
      <c r="T168" s="268" t="s">
        <v>11</v>
      </c>
      <c r="U168" s="268" t="s">
        <v>15</v>
      </c>
      <c r="V168" s="268" t="s">
        <v>334</v>
      </c>
      <c r="W168" s="268"/>
      <c r="X168" s="268" t="s">
        <v>7471</v>
      </c>
      <c r="Y168" s="173" t="s">
        <v>8444</v>
      </c>
      <c r="Z168" s="173" t="s">
        <v>8445</v>
      </c>
      <c r="AA168" s="173" t="s">
        <v>8446</v>
      </c>
      <c r="AB168" s="173" t="s">
        <v>8447</v>
      </c>
      <c r="AC168" s="173" t="s">
        <v>8448</v>
      </c>
      <c r="AD168" s="173"/>
      <c r="AE168" s="268"/>
      <c r="AF168" s="769"/>
      <c r="AG168" s="591"/>
      <c r="AH168" s="591"/>
      <c r="AI168" s="591"/>
      <c r="AJ168" s="591"/>
      <c r="AK168" s="591"/>
      <c r="AL168" s="591"/>
      <c r="AM168" s="591"/>
      <c r="AN168" s="591"/>
      <c r="AO168" s="591"/>
      <c r="AP168" s="591"/>
      <c r="AQ168" s="591"/>
      <c r="AR168" s="591"/>
      <c r="AS168" s="591"/>
      <c r="AT168" s="591"/>
      <c r="AU168" s="591"/>
      <c r="AV168" s="591"/>
      <c r="AW168" s="591"/>
      <c r="AX168" s="591"/>
      <c r="AY168" s="591"/>
      <c r="AZ168" s="591"/>
    </row>
    <row r="169" ht="22.5" customHeight="1">
      <c r="A169" s="268">
        <v>17.0</v>
      </c>
      <c r="B169" s="268">
        <v>2.0</v>
      </c>
      <c r="C169" s="268" t="s">
        <v>298</v>
      </c>
      <c r="D169" s="268"/>
      <c r="E169" s="268"/>
      <c r="F169" s="268"/>
      <c r="G169" s="723">
        <v>1.0</v>
      </c>
      <c r="H169" s="267" t="s">
        <v>8449</v>
      </c>
      <c r="I169" s="267" t="s">
        <v>8450</v>
      </c>
      <c r="J169" s="268" t="s">
        <v>361</v>
      </c>
      <c r="K169" s="268" t="s">
        <v>8451</v>
      </c>
      <c r="L169" s="269">
        <v>42068.0</v>
      </c>
      <c r="M169" s="268" t="s">
        <v>350</v>
      </c>
      <c r="N169" s="268" t="s">
        <v>153</v>
      </c>
      <c r="O169" s="269">
        <v>44426.0</v>
      </c>
      <c r="P169" s="268" t="s">
        <v>9</v>
      </c>
      <c r="Q169" s="268" t="s">
        <v>282</v>
      </c>
      <c r="R169" s="268"/>
      <c r="S169" s="268"/>
      <c r="T169" s="268" t="s">
        <v>11</v>
      </c>
      <c r="U169" s="268" t="s">
        <v>15</v>
      </c>
      <c r="V169" s="268"/>
      <c r="W169" s="268"/>
      <c r="X169" s="268" t="s">
        <v>7852</v>
      </c>
      <c r="Y169" s="173" t="s">
        <v>8452</v>
      </c>
      <c r="Z169" s="173" t="s">
        <v>8453</v>
      </c>
      <c r="AA169" s="173" t="s">
        <v>8454</v>
      </c>
      <c r="AB169" s="173" t="s">
        <v>8455</v>
      </c>
      <c r="AC169" s="173"/>
      <c r="AD169" s="173"/>
      <c r="AE169" s="268"/>
      <c r="AF169" s="769"/>
      <c r="AG169" s="591"/>
      <c r="AH169" s="591"/>
      <c r="AI169" s="591"/>
      <c r="AJ169" s="591"/>
      <c r="AK169" s="591"/>
      <c r="AL169" s="591"/>
      <c r="AM169" s="591"/>
      <c r="AN169" s="591"/>
      <c r="AO169" s="591"/>
      <c r="AP169" s="591"/>
      <c r="AQ169" s="591"/>
      <c r="AR169" s="591"/>
      <c r="AS169" s="591"/>
      <c r="AT169" s="591"/>
      <c r="AU169" s="591"/>
      <c r="AV169" s="591"/>
      <c r="AW169" s="591"/>
      <c r="AX169" s="591"/>
      <c r="AY169" s="591"/>
      <c r="AZ169" s="591"/>
    </row>
    <row r="170" ht="22.5" customHeight="1">
      <c r="A170" s="268">
        <v>18.0</v>
      </c>
      <c r="B170" s="268">
        <v>2.0</v>
      </c>
      <c r="C170" s="268" t="s">
        <v>298</v>
      </c>
      <c r="D170" s="268"/>
      <c r="E170" s="268"/>
      <c r="F170" s="268"/>
      <c r="G170" s="723">
        <v>1.0</v>
      </c>
      <c r="H170" s="267" t="s">
        <v>8456</v>
      </c>
      <c r="I170" s="267" t="s">
        <v>8457</v>
      </c>
      <c r="J170" s="268" t="s">
        <v>8458</v>
      </c>
      <c r="K170" s="268" t="s">
        <v>8459</v>
      </c>
      <c r="L170" s="269">
        <v>42030.0</v>
      </c>
      <c r="M170" s="268" t="s">
        <v>338</v>
      </c>
      <c r="N170" s="268" t="s">
        <v>151</v>
      </c>
      <c r="O170" s="269">
        <v>45155.0</v>
      </c>
      <c r="P170" s="268" t="s">
        <v>76</v>
      </c>
      <c r="Q170" s="268" t="s">
        <v>282</v>
      </c>
      <c r="R170" s="268"/>
      <c r="S170" s="268"/>
      <c r="T170" s="268" t="s">
        <v>11</v>
      </c>
      <c r="U170" s="268" t="s">
        <v>15</v>
      </c>
      <c r="V170" s="268"/>
      <c r="W170" s="268"/>
      <c r="X170" s="268" t="s">
        <v>7471</v>
      </c>
      <c r="Y170" s="173" t="s">
        <v>8460</v>
      </c>
      <c r="Z170" s="173" t="s">
        <v>8461</v>
      </c>
      <c r="AA170" s="173"/>
      <c r="AB170" s="173"/>
      <c r="AC170" s="173"/>
      <c r="AD170" s="173"/>
      <c r="AE170" s="268"/>
      <c r="AF170" s="769"/>
      <c r="AG170" s="591"/>
      <c r="AH170" s="591"/>
      <c r="AI170" s="591"/>
      <c r="AJ170" s="591"/>
      <c r="AK170" s="591"/>
      <c r="AL170" s="591"/>
      <c r="AM170" s="591"/>
      <c r="AN170" s="591"/>
      <c r="AO170" s="591"/>
      <c r="AP170" s="591"/>
      <c r="AQ170" s="591"/>
      <c r="AR170" s="591"/>
      <c r="AS170" s="591"/>
      <c r="AT170" s="591"/>
      <c r="AU170" s="591"/>
      <c r="AV170" s="591"/>
      <c r="AW170" s="591"/>
      <c r="AX170" s="591"/>
      <c r="AY170" s="591"/>
      <c r="AZ170" s="591"/>
    </row>
    <row r="171" ht="22.5" customHeight="1">
      <c r="A171" s="268">
        <v>19.0</v>
      </c>
      <c r="B171" s="268">
        <v>2.0</v>
      </c>
      <c r="C171" s="268" t="s">
        <v>298</v>
      </c>
      <c r="D171" s="268"/>
      <c r="E171" s="268"/>
      <c r="F171" s="268"/>
      <c r="G171" s="723">
        <v>1.0</v>
      </c>
      <c r="H171" s="267" t="s">
        <v>8462</v>
      </c>
      <c r="I171" s="267" t="s">
        <v>8463</v>
      </c>
      <c r="J171" s="268" t="s">
        <v>463</v>
      </c>
      <c r="K171" s="268" t="s">
        <v>8464</v>
      </c>
      <c r="L171" s="269">
        <v>42207.0</v>
      </c>
      <c r="M171" s="268" t="s">
        <v>350</v>
      </c>
      <c r="N171" s="268" t="s">
        <v>151</v>
      </c>
      <c r="O171" s="269">
        <v>44665.0</v>
      </c>
      <c r="P171" s="268" t="s">
        <v>37</v>
      </c>
      <c r="Q171" s="268" t="s">
        <v>282</v>
      </c>
      <c r="R171" s="268"/>
      <c r="S171" s="268"/>
      <c r="T171" s="943" t="s">
        <v>11</v>
      </c>
      <c r="U171" s="268" t="s">
        <v>15</v>
      </c>
      <c r="V171" s="873"/>
      <c r="W171" s="268"/>
      <c r="X171" s="268" t="s">
        <v>7478</v>
      </c>
      <c r="Y171" s="173" t="s">
        <v>8465</v>
      </c>
      <c r="Z171" s="173" t="s">
        <v>8466</v>
      </c>
      <c r="AA171" s="173" t="s">
        <v>8467</v>
      </c>
      <c r="AB171" s="173" t="s">
        <v>8468</v>
      </c>
      <c r="AC171" s="173"/>
      <c r="AD171" s="173"/>
      <c r="AE171" s="268"/>
      <c r="AF171" s="769"/>
      <c r="AG171" s="591"/>
      <c r="AH171" s="591"/>
      <c r="AI171" s="591"/>
      <c r="AJ171" s="591"/>
      <c r="AK171" s="591"/>
      <c r="AL171" s="591"/>
      <c r="AM171" s="591"/>
      <c r="AN171" s="591"/>
      <c r="AO171" s="591"/>
      <c r="AP171" s="591"/>
      <c r="AQ171" s="591"/>
      <c r="AR171" s="591"/>
      <c r="AS171" s="591"/>
      <c r="AT171" s="591"/>
      <c r="AU171" s="591"/>
      <c r="AV171" s="591"/>
      <c r="AW171" s="591"/>
      <c r="AX171" s="591"/>
      <c r="AY171" s="591"/>
      <c r="AZ171" s="591"/>
    </row>
    <row r="172" ht="22.5" customHeight="1">
      <c r="A172" s="268">
        <v>20.0</v>
      </c>
      <c r="B172" s="268">
        <v>2.0</v>
      </c>
      <c r="C172" s="268" t="s">
        <v>298</v>
      </c>
      <c r="D172" s="268"/>
      <c r="E172" s="268"/>
      <c r="F172" s="268"/>
      <c r="G172" s="723">
        <v>1.0</v>
      </c>
      <c r="H172" s="267" t="s">
        <v>8469</v>
      </c>
      <c r="I172" s="267" t="s">
        <v>8470</v>
      </c>
      <c r="J172" s="268" t="s">
        <v>1277</v>
      </c>
      <c r="K172" s="268" t="s">
        <v>8471</v>
      </c>
      <c r="L172" s="269">
        <v>42234.0</v>
      </c>
      <c r="M172" s="268" t="s">
        <v>350</v>
      </c>
      <c r="N172" s="268" t="s">
        <v>152</v>
      </c>
      <c r="O172" s="269">
        <v>45519.0</v>
      </c>
      <c r="P172" s="268" t="s">
        <v>115</v>
      </c>
      <c r="Q172" s="268" t="s">
        <v>282</v>
      </c>
      <c r="R172" s="268"/>
      <c r="S172" s="268"/>
      <c r="T172" s="943" t="s">
        <v>11</v>
      </c>
      <c r="U172" s="268" t="s">
        <v>21</v>
      </c>
      <c r="V172" s="873"/>
      <c r="W172" s="268"/>
      <c r="X172" s="268"/>
      <c r="Y172" s="173" t="s">
        <v>8472</v>
      </c>
      <c r="Z172" s="173"/>
      <c r="AA172" s="173"/>
      <c r="AB172" s="173"/>
      <c r="AC172" s="173"/>
      <c r="AD172" s="173"/>
      <c r="AE172" s="268"/>
      <c r="AF172" s="769"/>
      <c r="AG172" s="591"/>
      <c r="AH172" s="591"/>
      <c r="AI172" s="591"/>
      <c r="AJ172" s="591"/>
      <c r="AK172" s="591"/>
      <c r="AL172" s="591"/>
      <c r="AM172" s="591"/>
      <c r="AN172" s="591"/>
      <c r="AO172" s="591"/>
      <c r="AP172" s="591"/>
      <c r="AQ172" s="591"/>
      <c r="AR172" s="591"/>
      <c r="AS172" s="591"/>
      <c r="AT172" s="591"/>
      <c r="AU172" s="591"/>
      <c r="AV172" s="591"/>
      <c r="AW172" s="591"/>
      <c r="AX172" s="591"/>
      <c r="AY172" s="591"/>
      <c r="AZ172" s="591"/>
    </row>
    <row r="173" ht="22.5" customHeight="1">
      <c r="A173" s="268">
        <v>21.0</v>
      </c>
      <c r="B173" s="268">
        <v>2.0</v>
      </c>
      <c r="C173" s="268" t="s">
        <v>298</v>
      </c>
      <c r="D173" s="268"/>
      <c r="E173" s="268"/>
      <c r="F173" s="268"/>
      <c r="G173" s="723">
        <v>1.0</v>
      </c>
      <c r="H173" s="267" t="s">
        <v>8473</v>
      </c>
      <c r="I173" s="267" t="s">
        <v>8474</v>
      </c>
      <c r="J173" s="268" t="s">
        <v>1314</v>
      </c>
      <c r="K173" s="268" t="s">
        <v>8475</v>
      </c>
      <c r="L173" s="269">
        <v>41984.0</v>
      </c>
      <c r="M173" s="268" t="s">
        <v>350</v>
      </c>
      <c r="N173" s="268" t="s">
        <v>154</v>
      </c>
      <c r="O173" s="269">
        <v>45519.0</v>
      </c>
      <c r="P173" s="268" t="s">
        <v>42</v>
      </c>
      <c r="Q173" s="268" t="s">
        <v>282</v>
      </c>
      <c r="R173" s="268"/>
      <c r="S173" s="268"/>
      <c r="T173" s="466" t="s">
        <v>26</v>
      </c>
      <c r="U173" s="268" t="s">
        <v>10</v>
      </c>
      <c r="V173" s="268"/>
      <c r="W173" s="268"/>
      <c r="X173" s="268"/>
      <c r="Y173" s="173" t="s">
        <v>8476</v>
      </c>
      <c r="Z173" s="173"/>
      <c r="AA173" s="173"/>
      <c r="AB173" s="173"/>
      <c r="AC173" s="173"/>
      <c r="AD173" s="173"/>
      <c r="AE173" s="268"/>
      <c r="AF173" s="769"/>
      <c r="AG173" s="591"/>
      <c r="AH173" s="591"/>
      <c r="AI173" s="591"/>
      <c r="AJ173" s="591"/>
      <c r="AK173" s="591"/>
      <c r="AL173" s="591"/>
      <c r="AM173" s="591"/>
      <c r="AN173" s="591"/>
      <c r="AO173" s="591"/>
      <c r="AP173" s="591"/>
      <c r="AQ173" s="591"/>
      <c r="AR173" s="591"/>
      <c r="AS173" s="591"/>
      <c r="AT173" s="591"/>
      <c r="AU173" s="591"/>
      <c r="AV173" s="591"/>
      <c r="AW173" s="591"/>
      <c r="AX173" s="591"/>
      <c r="AY173" s="591"/>
      <c r="AZ173" s="591"/>
    </row>
    <row r="174" ht="22.5" customHeight="1">
      <c r="A174" s="268">
        <v>22.0</v>
      </c>
      <c r="B174" s="268">
        <v>2.0</v>
      </c>
      <c r="C174" s="268" t="s">
        <v>298</v>
      </c>
      <c r="D174" s="268"/>
      <c r="E174" s="268"/>
      <c r="F174" s="268"/>
      <c r="G174" s="723">
        <v>1.0</v>
      </c>
      <c r="H174" s="944" t="s">
        <v>8477</v>
      </c>
      <c r="I174" s="944" t="s">
        <v>8478</v>
      </c>
      <c r="J174" s="941" t="s">
        <v>8479</v>
      </c>
      <c r="K174" s="941" t="s">
        <v>8480</v>
      </c>
      <c r="L174" s="889">
        <v>41900.0</v>
      </c>
      <c r="M174" s="268" t="s">
        <v>338</v>
      </c>
      <c r="N174" s="268" t="s">
        <v>154</v>
      </c>
      <c r="O174" s="269">
        <v>45665.0</v>
      </c>
      <c r="P174" s="941" t="s">
        <v>76</v>
      </c>
      <c r="Q174" s="268" t="s">
        <v>282</v>
      </c>
      <c r="R174" s="941"/>
      <c r="S174" s="941"/>
      <c r="T174" s="943" t="s">
        <v>11</v>
      </c>
      <c r="U174" s="268" t="s">
        <v>10</v>
      </c>
      <c r="V174" s="941"/>
      <c r="W174" s="941"/>
      <c r="X174" s="941"/>
      <c r="Y174" s="285" t="s">
        <v>8481</v>
      </c>
      <c r="Z174" s="285"/>
      <c r="AA174" s="285"/>
      <c r="AB174" s="285"/>
      <c r="AC174" s="285"/>
      <c r="AD174" s="285"/>
      <c r="AE174" s="941"/>
      <c r="AF174" s="945"/>
      <c r="AG174" s="591"/>
      <c r="AH174" s="591"/>
      <c r="AI174" s="591"/>
      <c r="AJ174" s="591"/>
      <c r="AK174" s="591"/>
      <c r="AL174" s="591"/>
      <c r="AM174" s="591"/>
      <c r="AN174" s="591"/>
      <c r="AO174" s="591"/>
      <c r="AP174" s="591"/>
      <c r="AQ174" s="591"/>
      <c r="AR174" s="591"/>
      <c r="AS174" s="591"/>
      <c r="AT174" s="591"/>
      <c r="AU174" s="591"/>
      <c r="AV174" s="591"/>
      <c r="AW174" s="591"/>
      <c r="AX174" s="591"/>
      <c r="AY174" s="591"/>
      <c r="AZ174" s="591"/>
    </row>
    <row r="175" ht="14.25" customHeight="1">
      <c r="A175" s="352">
        <v>23.0</v>
      </c>
      <c r="B175" s="268">
        <v>2.0</v>
      </c>
      <c r="C175" s="268" t="s">
        <v>298</v>
      </c>
      <c r="D175" s="352"/>
      <c r="E175" s="352"/>
      <c r="F175" s="352"/>
      <c r="G175" s="729">
        <v>1.0</v>
      </c>
      <c r="H175" s="618" t="s">
        <v>8482</v>
      </c>
      <c r="I175" s="618" t="s">
        <v>8483</v>
      </c>
      <c r="J175" s="497" t="s">
        <v>1495</v>
      </c>
      <c r="K175" s="497" t="s">
        <v>8484</v>
      </c>
      <c r="L175" s="926">
        <v>42013.0</v>
      </c>
      <c r="M175" s="497" t="s">
        <v>338</v>
      </c>
      <c r="N175" s="502"/>
      <c r="O175" s="498">
        <v>45883.0</v>
      </c>
      <c r="P175" s="497" t="s">
        <v>133</v>
      </c>
      <c r="Q175" s="352" t="s">
        <v>345</v>
      </c>
      <c r="R175" s="352" t="s">
        <v>8485</v>
      </c>
      <c r="S175" s="352"/>
      <c r="T175" s="917" t="s">
        <v>26</v>
      </c>
      <c r="U175" s="352" t="s">
        <v>15</v>
      </c>
      <c r="V175" s="188"/>
      <c r="W175" s="501"/>
      <c r="X175" s="352"/>
      <c r="Y175" s="188"/>
      <c r="Z175" s="188"/>
      <c r="AA175" s="188"/>
      <c r="AB175" s="502"/>
      <c r="AC175" s="502"/>
      <c r="AD175" s="502"/>
      <c r="AE175" s="502"/>
      <c r="AF175" s="502"/>
      <c r="AG175" s="502"/>
      <c r="AH175" s="502"/>
      <c r="AI175" s="502"/>
      <c r="AJ175" s="502"/>
      <c r="AK175" s="502"/>
      <c r="AL175" s="502"/>
      <c r="AM175" s="502"/>
      <c r="AN175" s="502"/>
      <c r="AO175" s="502"/>
      <c r="AP175" s="502"/>
      <c r="AQ175" s="502"/>
      <c r="AR175" s="502"/>
      <c r="AS175" s="502"/>
      <c r="AT175" s="502"/>
      <c r="AU175" s="502"/>
      <c r="AV175" s="620"/>
      <c r="AW175" s="620"/>
      <c r="AX175" s="620"/>
      <c r="AY175" s="620"/>
      <c r="AZ175" s="620"/>
    </row>
    <row r="176" ht="14.25" customHeight="1">
      <c r="A176" s="352">
        <v>24.0</v>
      </c>
      <c r="B176" s="268">
        <v>2.0</v>
      </c>
      <c r="C176" s="268" t="s">
        <v>298</v>
      </c>
      <c r="D176" s="352"/>
      <c r="E176" s="352"/>
      <c r="F176" s="352"/>
      <c r="G176" s="729">
        <v>1.0</v>
      </c>
      <c r="H176" s="618" t="s">
        <v>8486</v>
      </c>
      <c r="I176" s="618" t="s">
        <v>8487</v>
      </c>
      <c r="J176" s="497" t="s">
        <v>8488</v>
      </c>
      <c r="K176" s="497" t="s">
        <v>8489</v>
      </c>
      <c r="L176" s="926">
        <v>42072.0</v>
      </c>
      <c r="M176" s="497" t="s">
        <v>338</v>
      </c>
      <c r="N176" s="502"/>
      <c r="O176" s="498">
        <v>45883.0</v>
      </c>
      <c r="P176" s="497" t="s">
        <v>76</v>
      </c>
      <c r="Q176" s="352" t="s">
        <v>345</v>
      </c>
      <c r="R176" s="352" t="s">
        <v>8490</v>
      </c>
      <c r="S176" s="352"/>
      <c r="T176" s="917" t="s">
        <v>26</v>
      </c>
      <c r="U176" s="352"/>
      <c r="V176" s="188"/>
      <c r="W176" s="501"/>
      <c r="X176" s="352"/>
      <c r="Y176" s="188"/>
      <c r="Z176" s="188"/>
      <c r="AA176" s="188"/>
      <c r="AB176" s="502"/>
      <c r="AC176" s="502"/>
      <c r="AD176" s="502"/>
      <c r="AE176" s="502"/>
      <c r="AF176" s="502"/>
      <c r="AG176" s="502"/>
      <c r="AH176" s="502"/>
      <c r="AI176" s="502"/>
      <c r="AJ176" s="502"/>
      <c r="AK176" s="502"/>
      <c r="AL176" s="502"/>
      <c r="AM176" s="502"/>
      <c r="AN176" s="502"/>
      <c r="AO176" s="502"/>
      <c r="AP176" s="502"/>
      <c r="AQ176" s="502"/>
      <c r="AR176" s="502"/>
      <c r="AS176" s="502"/>
      <c r="AT176" s="502"/>
      <c r="AU176" s="502"/>
      <c r="AV176" s="620"/>
      <c r="AW176" s="620"/>
      <c r="AX176" s="620"/>
      <c r="AY176" s="620"/>
      <c r="AZ176" s="620"/>
    </row>
    <row r="177" ht="14.25" customHeight="1">
      <c r="A177" s="904" t="s">
        <v>8491</v>
      </c>
      <c r="B177" s="25"/>
      <c r="C177" s="25"/>
      <c r="D177" s="25"/>
      <c r="E177" s="25"/>
      <c r="F177" s="25"/>
      <c r="G177" s="25"/>
      <c r="H177" s="25"/>
      <c r="I177" s="25"/>
      <c r="J177" s="25"/>
      <c r="K177" s="25"/>
      <c r="L177" s="26"/>
      <c r="M177" s="906"/>
      <c r="N177" s="906"/>
      <c r="O177" s="907"/>
      <c r="P177" s="906"/>
      <c r="Q177" s="906"/>
      <c r="R177" s="906"/>
      <c r="S177" s="906"/>
      <c r="T177" s="906"/>
      <c r="U177" s="906"/>
      <c r="V177" s="906"/>
      <c r="W177" s="906"/>
      <c r="X177" s="906"/>
      <c r="Y177" s="906"/>
      <c r="Z177" s="906"/>
      <c r="AA177" s="906"/>
      <c r="AB177" s="906"/>
      <c r="AC177" s="906"/>
      <c r="AD177" s="906"/>
      <c r="AE177" s="906"/>
      <c r="AF177" s="906"/>
      <c r="AG177" s="908"/>
      <c r="AH177" s="908"/>
      <c r="AI177" s="908"/>
      <c r="AJ177" s="908"/>
      <c r="AK177" s="908"/>
      <c r="AL177" s="908"/>
      <c r="AM177" s="908"/>
      <c r="AN177" s="908"/>
      <c r="AO177" s="908"/>
      <c r="AP177" s="908"/>
      <c r="AQ177" s="908"/>
      <c r="AR177" s="908"/>
      <c r="AS177" s="908"/>
      <c r="AT177" s="908"/>
      <c r="AU177" s="908"/>
      <c r="AV177" s="908"/>
      <c r="AW177" s="908"/>
      <c r="AX177" s="908"/>
      <c r="AY177" s="909"/>
      <c r="AZ177" s="909"/>
    </row>
    <row r="178" ht="22.5" customHeight="1">
      <c r="A178" s="769">
        <v>1.0</v>
      </c>
      <c r="B178" s="268">
        <v>7.0</v>
      </c>
      <c r="C178" s="268" t="s">
        <v>300</v>
      </c>
      <c r="D178" s="268"/>
      <c r="E178" s="268"/>
      <c r="F178" s="268"/>
      <c r="G178" s="723">
        <v>1.0</v>
      </c>
      <c r="H178" s="267" t="s">
        <v>8492</v>
      </c>
      <c r="I178" s="267" t="s">
        <v>8493</v>
      </c>
      <c r="J178" s="268" t="s">
        <v>8494</v>
      </c>
      <c r="K178" s="268" t="s">
        <v>8495</v>
      </c>
      <c r="L178" s="269">
        <v>42023.0</v>
      </c>
      <c r="M178" s="268" t="s">
        <v>350</v>
      </c>
      <c r="N178" s="268" t="s">
        <v>154</v>
      </c>
      <c r="O178" s="269">
        <v>43976.0</v>
      </c>
      <c r="P178" s="268" t="s">
        <v>107</v>
      </c>
      <c r="Q178" s="268" t="s">
        <v>279</v>
      </c>
      <c r="R178" s="268"/>
      <c r="S178" s="268"/>
      <c r="T178" s="268" t="s">
        <v>11</v>
      </c>
      <c r="U178" s="268" t="s">
        <v>21</v>
      </c>
      <c r="V178" s="268"/>
      <c r="W178" s="268" t="s">
        <v>5802</v>
      </c>
      <c r="X178" s="268" t="s">
        <v>5867</v>
      </c>
      <c r="Y178" s="173" t="s">
        <v>8496</v>
      </c>
      <c r="Z178" s="173" t="s">
        <v>8497</v>
      </c>
      <c r="AA178" s="173" t="s">
        <v>8498</v>
      </c>
      <c r="AB178" s="173" t="s">
        <v>8499</v>
      </c>
      <c r="AC178" s="173" t="s">
        <v>8500</v>
      </c>
      <c r="AD178" s="173" t="s">
        <v>8501</v>
      </c>
      <c r="AE178" s="268"/>
      <c r="AF178" s="769"/>
      <c r="AG178" s="591"/>
      <c r="AH178" s="591"/>
      <c r="AI178" s="591"/>
      <c r="AJ178" s="591"/>
      <c r="AK178" s="591"/>
      <c r="AL178" s="591"/>
      <c r="AM178" s="591"/>
      <c r="AN178" s="591"/>
      <c r="AO178" s="591"/>
      <c r="AP178" s="591"/>
      <c r="AQ178" s="591"/>
      <c r="AR178" s="591"/>
      <c r="AS178" s="591"/>
      <c r="AT178" s="591"/>
      <c r="AU178" s="591"/>
      <c r="AV178" s="591"/>
      <c r="AW178" s="591"/>
      <c r="AX178" s="591"/>
      <c r="AY178" s="591"/>
      <c r="AZ178" s="591"/>
    </row>
    <row r="179" ht="22.5" customHeight="1">
      <c r="A179" s="268">
        <v>2.0</v>
      </c>
      <c r="B179" s="385">
        <v>7.0</v>
      </c>
      <c r="C179" s="268" t="s">
        <v>300</v>
      </c>
      <c r="D179" s="268"/>
      <c r="E179" s="268"/>
      <c r="F179" s="268"/>
      <c r="G179" s="723">
        <v>1.0</v>
      </c>
      <c r="H179" s="267" t="s">
        <v>8502</v>
      </c>
      <c r="I179" s="267" t="s">
        <v>8503</v>
      </c>
      <c r="J179" s="268" t="s">
        <v>8504</v>
      </c>
      <c r="K179" s="268" t="s">
        <v>8505</v>
      </c>
      <c r="L179" s="269">
        <v>42111.0</v>
      </c>
      <c r="M179" s="268" t="s">
        <v>350</v>
      </c>
      <c r="N179" s="268" t="s">
        <v>153</v>
      </c>
      <c r="O179" s="269">
        <v>45155.0</v>
      </c>
      <c r="P179" s="268" t="s">
        <v>48</v>
      </c>
      <c r="Q179" s="268" t="s">
        <v>279</v>
      </c>
      <c r="R179" s="268" t="s">
        <v>8506</v>
      </c>
      <c r="S179" s="748"/>
      <c r="T179" s="946" t="s">
        <v>26</v>
      </c>
      <c r="U179" s="748" t="s">
        <v>21</v>
      </c>
      <c r="V179" s="748"/>
      <c r="W179" s="748"/>
      <c r="X179" s="748"/>
      <c r="Y179" s="768" t="s">
        <v>8507</v>
      </c>
      <c r="Z179" s="768" t="s">
        <v>8508</v>
      </c>
      <c r="AA179" s="768"/>
      <c r="AB179" s="768"/>
      <c r="AC179" s="768"/>
      <c r="AD179" s="757"/>
      <c r="AE179" s="748"/>
      <c r="AF179" s="748"/>
      <c r="AG179" s="591"/>
      <c r="AH179" s="591"/>
      <c r="AI179" s="591"/>
      <c r="AJ179" s="591"/>
      <c r="AK179" s="591"/>
      <c r="AL179" s="591"/>
      <c r="AM179" s="591"/>
      <c r="AN179" s="591"/>
      <c r="AO179" s="591"/>
      <c r="AP179" s="591"/>
      <c r="AQ179" s="591"/>
      <c r="AR179" s="591"/>
      <c r="AS179" s="591"/>
      <c r="AT179" s="591"/>
      <c r="AU179" s="591"/>
      <c r="AV179" s="591"/>
      <c r="AW179" s="591"/>
      <c r="AX179" s="591"/>
      <c r="AY179" s="591"/>
      <c r="AZ179" s="591"/>
    </row>
    <row r="180" ht="22.5" customHeight="1">
      <c r="A180" s="769">
        <v>3.0</v>
      </c>
      <c r="B180" s="268">
        <v>7.0</v>
      </c>
      <c r="C180" s="268" t="s">
        <v>300</v>
      </c>
      <c r="D180" s="268"/>
      <c r="E180" s="268"/>
      <c r="F180" s="268"/>
      <c r="G180" s="723">
        <v>1.0</v>
      </c>
      <c r="H180" s="267" t="s">
        <v>8509</v>
      </c>
      <c r="I180" s="267" t="s">
        <v>8510</v>
      </c>
      <c r="J180" s="268" t="s">
        <v>336</v>
      </c>
      <c r="K180" s="268" t="s">
        <v>8511</v>
      </c>
      <c r="L180" s="269">
        <v>42132.0</v>
      </c>
      <c r="M180" s="268" t="s">
        <v>338</v>
      </c>
      <c r="N180" s="268" t="s">
        <v>152</v>
      </c>
      <c r="O180" s="269">
        <v>42970.0</v>
      </c>
      <c r="P180" s="268" t="s">
        <v>133</v>
      </c>
      <c r="Q180" s="268" t="s">
        <v>279</v>
      </c>
      <c r="R180" s="268"/>
      <c r="S180" s="268"/>
      <c r="T180" s="268" t="s">
        <v>11</v>
      </c>
      <c r="U180" s="268" t="s">
        <v>15</v>
      </c>
      <c r="V180" s="268"/>
      <c r="W180" s="268" t="s">
        <v>6835</v>
      </c>
      <c r="X180" s="268"/>
      <c r="Y180" s="173" t="s">
        <v>8512</v>
      </c>
      <c r="Z180" s="173" t="s">
        <v>8513</v>
      </c>
      <c r="AA180" s="173" t="s">
        <v>8514</v>
      </c>
      <c r="AB180" s="173" t="s">
        <v>8515</v>
      </c>
      <c r="AC180" s="173" t="s">
        <v>8516</v>
      </c>
      <c r="AD180" s="173" t="s">
        <v>8517</v>
      </c>
      <c r="AE180" s="268" t="s">
        <v>8518</v>
      </c>
      <c r="AF180" s="769"/>
      <c r="AG180" s="591"/>
      <c r="AH180" s="591"/>
      <c r="AI180" s="591"/>
      <c r="AJ180" s="591"/>
      <c r="AK180" s="591"/>
      <c r="AL180" s="591"/>
      <c r="AM180" s="591"/>
      <c r="AN180" s="591"/>
      <c r="AO180" s="591"/>
      <c r="AP180" s="591"/>
      <c r="AQ180" s="591"/>
      <c r="AR180" s="591"/>
      <c r="AS180" s="591"/>
      <c r="AT180" s="591"/>
      <c r="AU180" s="591"/>
      <c r="AV180" s="591"/>
      <c r="AW180" s="591"/>
      <c r="AX180" s="591"/>
      <c r="AY180" s="591"/>
      <c r="AZ180" s="591"/>
    </row>
    <row r="181" ht="22.5" customHeight="1">
      <c r="A181" s="268">
        <v>4.0</v>
      </c>
      <c r="B181" s="268">
        <v>7.0</v>
      </c>
      <c r="C181" s="268" t="s">
        <v>300</v>
      </c>
      <c r="D181" s="268"/>
      <c r="E181" s="268"/>
      <c r="F181" s="268"/>
      <c r="G181" s="723">
        <v>1.0</v>
      </c>
      <c r="H181" s="267" t="s">
        <v>8519</v>
      </c>
      <c r="I181" s="267" t="s">
        <v>8520</v>
      </c>
      <c r="J181" s="268" t="s">
        <v>866</v>
      </c>
      <c r="K181" s="268" t="s">
        <v>8521</v>
      </c>
      <c r="L181" s="269">
        <v>42016.0</v>
      </c>
      <c r="M181" s="268" t="s">
        <v>350</v>
      </c>
      <c r="N181" s="268" t="s">
        <v>151</v>
      </c>
      <c r="O181" s="269">
        <v>44669.0</v>
      </c>
      <c r="P181" s="268" t="s">
        <v>66</v>
      </c>
      <c r="Q181" s="268" t="s">
        <v>279</v>
      </c>
      <c r="R181" s="268"/>
      <c r="S181" s="268"/>
      <c r="T181" s="268" t="s">
        <v>11</v>
      </c>
      <c r="U181" s="268" t="s">
        <v>10</v>
      </c>
      <c r="V181" s="268"/>
      <c r="W181" s="268" t="s">
        <v>5867</v>
      </c>
      <c r="X181" s="268" t="s">
        <v>5827</v>
      </c>
      <c r="Y181" s="173" t="s">
        <v>8522</v>
      </c>
      <c r="Z181" s="173" t="s">
        <v>8523</v>
      </c>
      <c r="AA181" s="173" t="s">
        <v>8524</v>
      </c>
      <c r="AB181" s="173" t="s">
        <v>8525</v>
      </c>
      <c r="AC181" s="173"/>
      <c r="AD181" s="173"/>
      <c r="AE181" s="268"/>
      <c r="AF181" s="769"/>
      <c r="AG181" s="591"/>
      <c r="AH181" s="591"/>
      <c r="AI181" s="591"/>
      <c r="AJ181" s="591"/>
      <c r="AK181" s="591"/>
      <c r="AL181" s="591"/>
      <c r="AM181" s="591"/>
      <c r="AN181" s="591"/>
      <c r="AO181" s="591"/>
      <c r="AP181" s="591"/>
      <c r="AQ181" s="591"/>
      <c r="AR181" s="591"/>
      <c r="AS181" s="591"/>
      <c r="AT181" s="591"/>
      <c r="AU181" s="591"/>
      <c r="AV181" s="591"/>
      <c r="AW181" s="591"/>
      <c r="AX181" s="591"/>
      <c r="AY181" s="591"/>
      <c r="AZ181" s="591"/>
    </row>
    <row r="182" ht="22.5" customHeight="1">
      <c r="A182" s="769">
        <v>5.0</v>
      </c>
      <c r="B182" s="268">
        <v>7.0</v>
      </c>
      <c r="C182" s="268" t="s">
        <v>300</v>
      </c>
      <c r="D182" s="268"/>
      <c r="E182" s="268"/>
      <c r="F182" s="268"/>
      <c r="G182" s="723">
        <v>1.0</v>
      </c>
      <c r="H182" s="267" t="s">
        <v>8526</v>
      </c>
      <c r="I182" s="267" t="s">
        <v>8527</v>
      </c>
      <c r="J182" s="268" t="s">
        <v>7840</v>
      </c>
      <c r="K182" s="268" t="s">
        <v>8528</v>
      </c>
      <c r="L182" s="269">
        <v>41939.0</v>
      </c>
      <c r="M182" s="268" t="s">
        <v>350</v>
      </c>
      <c r="N182" s="268" t="s">
        <v>152</v>
      </c>
      <c r="O182" s="269">
        <v>43587.0</v>
      </c>
      <c r="P182" s="268" t="s">
        <v>91</v>
      </c>
      <c r="Q182" s="268" t="s">
        <v>279</v>
      </c>
      <c r="R182" s="268"/>
      <c r="S182" s="268"/>
      <c r="T182" s="268" t="s">
        <v>11</v>
      </c>
      <c r="U182" s="268" t="s">
        <v>21</v>
      </c>
      <c r="V182" s="268"/>
      <c r="W182" s="268" t="s">
        <v>5990</v>
      </c>
      <c r="X182" s="268" t="s">
        <v>5867</v>
      </c>
      <c r="Y182" s="173" t="s">
        <v>8529</v>
      </c>
      <c r="Z182" s="173" t="s">
        <v>8530</v>
      </c>
      <c r="AA182" s="173" t="s">
        <v>8531</v>
      </c>
      <c r="AB182" s="173" t="s">
        <v>8532</v>
      </c>
      <c r="AC182" s="173" t="s">
        <v>8533</v>
      </c>
      <c r="AD182" s="173" t="s">
        <v>8534</v>
      </c>
      <c r="AE182" s="268" t="s">
        <v>8535</v>
      </c>
      <c r="AF182" s="769"/>
      <c r="AG182" s="591"/>
      <c r="AH182" s="591"/>
      <c r="AI182" s="591"/>
      <c r="AJ182" s="591"/>
      <c r="AK182" s="591"/>
      <c r="AL182" s="591"/>
      <c r="AM182" s="591"/>
      <c r="AN182" s="591"/>
      <c r="AO182" s="591"/>
      <c r="AP182" s="591"/>
      <c r="AQ182" s="591"/>
      <c r="AR182" s="591"/>
      <c r="AS182" s="591"/>
      <c r="AT182" s="591"/>
      <c r="AU182" s="591"/>
      <c r="AV182" s="591"/>
      <c r="AW182" s="591"/>
      <c r="AX182" s="591"/>
      <c r="AY182" s="591"/>
      <c r="AZ182" s="591"/>
    </row>
    <row r="183" ht="22.5" customHeight="1">
      <c r="A183" s="268">
        <v>6.0</v>
      </c>
      <c r="B183" s="268">
        <v>7.0</v>
      </c>
      <c r="C183" s="268" t="s">
        <v>300</v>
      </c>
      <c r="D183" s="268"/>
      <c r="E183" s="268"/>
      <c r="F183" s="268"/>
      <c r="G183" s="723">
        <v>1.0</v>
      </c>
      <c r="H183" s="267" t="s">
        <v>8536</v>
      </c>
      <c r="I183" s="267" t="s">
        <v>8537</v>
      </c>
      <c r="J183" s="268" t="s">
        <v>2526</v>
      </c>
      <c r="K183" s="268" t="s">
        <v>8538</v>
      </c>
      <c r="L183" s="269">
        <v>41900.0</v>
      </c>
      <c r="M183" s="268" t="s">
        <v>338</v>
      </c>
      <c r="N183" s="268" t="s">
        <v>153</v>
      </c>
      <c r="O183" s="269">
        <v>44426.0</v>
      </c>
      <c r="P183" s="268" t="s">
        <v>133</v>
      </c>
      <c r="Q183" s="268" t="s">
        <v>279</v>
      </c>
      <c r="R183" s="268" t="s">
        <v>8539</v>
      </c>
      <c r="S183" s="268"/>
      <c r="T183" s="268" t="s">
        <v>11</v>
      </c>
      <c r="U183" s="268" t="s">
        <v>15</v>
      </c>
      <c r="V183" s="268"/>
      <c r="W183" s="268" t="s">
        <v>6835</v>
      </c>
      <c r="X183" s="268" t="s">
        <v>5827</v>
      </c>
      <c r="Y183" s="173" t="s">
        <v>8540</v>
      </c>
      <c r="Z183" s="173" t="s">
        <v>8541</v>
      </c>
      <c r="AA183" s="173" t="s">
        <v>8542</v>
      </c>
      <c r="AB183" s="173" t="s">
        <v>8122</v>
      </c>
      <c r="AC183" s="173"/>
      <c r="AD183" s="173"/>
      <c r="AE183" s="268"/>
      <c r="AF183" s="769"/>
      <c r="AG183" s="591"/>
      <c r="AH183" s="591"/>
      <c r="AI183" s="591"/>
      <c r="AJ183" s="591"/>
      <c r="AK183" s="591"/>
      <c r="AL183" s="591"/>
      <c r="AM183" s="591"/>
      <c r="AN183" s="591"/>
      <c r="AO183" s="591"/>
      <c r="AP183" s="591"/>
      <c r="AQ183" s="591"/>
      <c r="AR183" s="591"/>
      <c r="AS183" s="591"/>
      <c r="AT183" s="591"/>
      <c r="AU183" s="591"/>
      <c r="AV183" s="591"/>
      <c r="AW183" s="591"/>
      <c r="AX183" s="591"/>
      <c r="AY183" s="591"/>
      <c r="AZ183" s="591"/>
    </row>
    <row r="184" ht="22.5" customHeight="1">
      <c r="A184" s="769">
        <v>7.0</v>
      </c>
      <c r="B184" s="268">
        <v>7.0</v>
      </c>
      <c r="C184" s="268" t="s">
        <v>300</v>
      </c>
      <c r="D184" s="268"/>
      <c r="E184" s="268"/>
      <c r="F184" s="268"/>
      <c r="G184" s="723">
        <v>1.0</v>
      </c>
      <c r="H184" s="267" t="s">
        <v>8543</v>
      </c>
      <c r="I184" s="267" t="s">
        <v>8544</v>
      </c>
      <c r="J184" s="268" t="s">
        <v>569</v>
      </c>
      <c r="K184" s="268" t="s">
        <v>5241</v>
      </c>
      <c r="L184" s="269">
        <v>42186.0</v>
      </c>
      <c r="M184" s="268" t="s">
        <v>338</v>
      </c>
      <c r="N184" s="268" t="s">
        <v>154</v>
      </c>
      <c r="O184" s="269">
        <v>44426.0</v>
      </c>
      <c r="P184" s="268" t="s">
        <v>115</v>
      </c>
      <c r="Q184" s="268" t="s">
        <v>279</v>
      </c>
      <c r="R184" s="268"/>
      <c r="S184" s="268"/>
      <c r="T184" s="268" t="s">
        <v>11</v>
      </c>
      <c r="U184" s="268" t="s">
        <v>15</v>
      </c>
      <c r="V184" s="873"/>
      <c r="W184" s="268" t="s">
        <v>6835</v>
      </c>
      <c r="X184" s="268" t="s">
        <v>5803</v>
      </c>
      <c r="Y184" s="173" t="s">
        <v>8545</v>
      </c>
      <c r="Z184" s="173" t="s">
        <v>8546</v>
      </c>
      <c r="AA184" s="173" t="s">
        <v>8547</v>
      </c>
      <c r="AB184" s="173" t="s">
        <v>8548</v>
      </c>
      <c r="AC184" s="173"/>
      <c r="AD184" s="173"/>
      <c r="AE184" s="268"/>
      <c r="AF184" s="769"/>
      <c r="AG184" s="591"/>
      <c r="AH184" s="591"/>
      <c r="AI184" s="591"/>
      <c r="AJ184" s="591"/>
      <c r="AK184" s="591"/>
      <c r="AL184" s="591"/>
      <c r="AM184" s="591"/>
      <c r="AN184" s="591"/>
      <c r="AO184" s="591"/>
      <c r="AP184" s="591"/>
      <c r="AQ184" s="591"/>
      <c r="AR184" s="591"/>
      <c r="AS184" s="591"/>
      <c r="AT184" s="591"/>
      <c r="AU184" s="591"/>
      <c r="AV184" s="591"/>
      <c r="AW184" s="591"/>
      <c r="AX184" s="591"/>
      <c r="AY184" s="591"/>
      <c r="AZ184" s="591"/>
    </row>
    <row r="185" ht="22.5" customHeight="1">
      <c r="A185" s="268">
        <v>8.0</v>
      </c>
      <c r="B185" s="268">
        <v>7.0</v>
      </c>
      <c r="C185" s="268" t="s">
        <v>300</v>
      </c>
      <c r="D185" s="268"/>
      <c r="E185" s="268"/>
      <c r="F185" s="268"/>
      <c r="G185" s="723">
        <v>1.0</v>
      </c>
      <c r="H185" s="267" t="s">
        <v>8549</v>
      </c>
      <c r="I185" s="267" t="s">
        <v>8550</v>
      </c>
      <c r="J185" s="268" t="s">
        <v>336</v>
      </c>
      <c r="K185" s="268" t="s">
        <v>8551</v>
      </c>
      <c r="L185" s="269">
        <v>42049.0</v>
      </c>
      <c r="M185" s="268" t="s">
        <v>338</v>
      </c>
      <c r="N185" s="268" t="s">
        <v>151</v>
      </c>
      <c r="O185" s="269">
        <v>44062.0</v>
      </c>
      <c r="P185" s="268" t="s">
        <v>133</v>
      </c>
      <c r="Q185" s="268" t="s">
        <v>279</v>
      </c>
      <c r="R185" s="268"/>
      <c r="S185" s="268"/>
      <c r="T185" s="268" t="s">
        <v>11</v>
      </c>
      <c r="U185" s="268" t="s">
        <v>15</v>
      </c>
      <c r="V185" s="268"/>
      <c r="W185" s="268" t="s">
        <v>6485</v>
      </c>
      <c r="X185" s="268"/>
      <c r="Y185" s="173" t="s">
        <v>8552</v>
      </c>
      <c r="Z185" s="173" t="s">
        <v>8553</v>
      </c>
      <c r="AA185" s="173" t="s">
        <v>8554</v>
      </c>
      <c r="AB185" s="173" t="s">
        <v>8555</v>
      </c>
      <c r="AC185" s="173" t="s">
        <v>8556</v>
      </c>
      <c r="AD185" s="173"/>
      <c r="AE185" s="268"/>
      <c r="AF185" s="769"/>
      <c r="AG185" s="591"/>
      <c r="AH185" s="591"/>
      <c r="AI185" s="591"/>
      <c r="AJ185" s="591"/>
      <c r="AK185" s="591"/>
      <c r="AL185" s="591"/>
      <c r="AM185" s="591"/>
      <c r="AN185" s="591"/>
      <c r="AO185" s="591"/>
      <c r="AP185" s="591"/>
      <c r="AQ185" s="591"/>
      <c r="AR185" s="591"/>
      <c r="AS185" s="591"/>
      <c r="AT185" s="591"/>
      <c r="AU185" s="591"/>
      <c r="AV185" s="591"/>
      <c r="AW185" s="591"/>
      <c r="AX185" s="591"/>
      <c r="AY185" s="591"/>
      <c r="AZ185" s="591"/>
    </row>
    <row r="186" ht="22.5" customHeight="1">
      <c r="A186" s="769">
        <v>9.0</v>
      </c>
      <c r="B186" s="268">
        <v>7.0</v>
      </c>
      <c r="C186" s="268" t="s">
        <v>300</v>
      </c>
      <c r="D186" s="268"/>
      <c r="E186" s="268"/>
      <c r="F186" s="268"/>
      <c r="G186" s="723">
        <v>1.0</v>
      </c>
      <c r="H186" s="267" t="s">
        <v>8557</v>
      </c>
      <c r="I186" s="267" t="s">
        <v>8558</v>
      </c>
      <c r="J186" s="268" t="s">
        <v>1734</v>
      </c>
      <c r="K186" s="268" t="s">
        <v>8559</v>
      </c>
      <c r="L186" s="269">
        <v>42135.0</v>
      </c>
      <c r="M186" s="268" t="s">
        <v>338</v>
      </c>
      <c r="N186" s="268" t="s">
        <v>151</v>
      </c>
      <c r="O186" s="269">
        <v>44426.0</v>
      </c>
      <c r="P186" s="268" t="s">
        <v>74</v>
      </c>
      <c r="Q186" s="268" t="s">
        <v>279</v>
      </c>
      <c r="R186" s="268" t="s">
        <v>8560</v>
      </c>
      <c r="S186" s="268"/>
      <c r="T186" s="268" t="s">
        <v>11</v>
      </c>
      <c r="U186" s="268" t="s">
        <v>21</v>
      </c>
      <c r="V186" s="268"/>
      <c r="W186" s="268" t="s">
        <v>5990</v>
      </c>
      <c r="X186" s="268"/>
      <c r="Y186" s="173" t="s">
        <v>8561</v>
      </c>
      <c r="Z186" s="173" t="s">
        <v>8562</v>
      </c>
      <c r="AA186" s="173" t="s">
        <v>8563</v>
      </c>
      <c r="AB186" s="173" t="s">
        <v>8564</v>
      </c>
      <c r="AC186" s="173"/>
      <c r="AD186" s="173"/>
      <c r="AE186" s="268"/>
      <c r="AF186" s="769"/>
      <c r="AG186" s="591"/>
      <c r="AH186" s="591"/>
      <c r="AI186" s="591"/>
      <c r="AJ186" s="591"/>
      <c r="AK186" s="591"/>
      <c r="AL186" s="591"/>
      <c r="AM186" s="591"/>
      <c r="AN186" s="591"/>
      <c r="AO186" s="591"/>
      <c r="AP186" s="591"/>
      <c r="AQ186" s="591"/>
      <c r="AR186" s="591"/>
      <c r="AS186" s="591"/>
      <c r="AT186" s="591"/>
      <c r="AU186" s="591"/>
      <c r="AV186" s="591"/>
      <c r="AW186" s="591"/>
      <c r="AX186" s="591"/>
      <c r="AY186" s="591"/>
      <c r="AZ186" s="591"/>
    </row>
    <row r="187" ht="22.5" customHeight="1">
      <c r="A187" s="268">
        <v>10.0</v>
      </c>
      <c r="B187" s="268">
        <v>7.0</v>
      </c>
      <c r="C187" s="268" t="s">
        <v>300</v>
      </c>
      <c r="D187" s="268"/>
      <c r="E187" s="268"/>
      <c r="F187" s="268"/>
      <c r="G187" s="723">
        <v>1.0</v>
      </c>
      <c r="H187" s="267" t="s">
        <v>8565</v>
      </c>
      <c r="I187" s="267" t="s">
        <v>8566</v>
      </c>
      <c r="J187" s="268" t="s">
        <v>4637</v>
      </c>
      <c r="K187" s="268" t="s">
        <v>8567</v>
      </c>
      <c r="L187" s="269">
        <v>41902.0</v>
      </c>
      <c r="M187" s="268" t="s">
        <v>338</v>
      </c>
      <c r="N187" s="268" t="s">
        <v>154</v>
      </c>
      <c r="O187" s="269">
        <v>44790.0</v>
      </c>
      <c r="P187" s="268" t="s">
        <v>125</v>
      </c>
      <c r="Q187" s="268" t="s">
        <v>279</v>
      </c>
      <c r="R187" s="268"/>
      <c r="S187" s="268"/>
      <c r="T187" s="268" t="s">
        <v>11</v>
      </c>
      <c r="U187" s="268" t="s">
        <v>21</v>
      </c>
      <c r="V187" s="268"/>
      <c r="W187" s="268"/>
      <c r="X187" s="268" t="s">
        <v>8568</v>
      </c>
      <c r="Y187" s="173" t="s">
        <v>8569</v>
      </c>
      <c r="Z187" s="173" t="s">
        <v>8570</v>
      </c>
      <c r="AA187" s="173" t="s">
        <v>8571</v>
      </c>
      <c r="AB187" s="173"/>
      <c r="AC187" s="173"/>
      <c r="AD187" s="173"/>
      <c r="AE187" s="268"/>
      <c r="AF187" s="769"/>
      <c r="AG187" s="591"/>
      <c r="AH187" s="591"/>
      <c r="AI187" s="591"/>
      <c r="AJ187" s="591"/>
      <c r="AK187" s="591"/>
      <c r="AL187" s="591"/>
      <c r="AM187" s="591"/>
      <c r="AN187" s="591"/>
      <c r="AO187" s="591"/>
      <c r="AP187" s="591"/>
      <c r="AQ187" s="591"/>
      <c r="AR187" s="591"/>
      <c r="AS187" s="591"/>
      <c r="AT187" s="591"/>
      <c r="AU187" s="591"/>
      <c r="AV187" s="591"/>
      <c r="AW187" s="591"/>
      <c r="AX187" s="591"/>
      <c r="AY187" s="591"/>
      <c r="AZ187" s="591"/>
    </row>
    <row r="188" ht="22.5" customHeight="1">
      <c r="A188" s="769">
        <v>11.0</v>
      </c>
      <c r="B188" s="268">
        <v>7.0</v>
      </c>
      <c r="C188" s="268" t="s">
        <v>300</v>
      </c>
      <c r="D188" s="268"/>
      <c r="E188" s="268"/>
      <c r="F188" s="268"/>
      <c r="G188" s="723">
        <v>1.0</v>
      </c>
      <c r="H188" s="267" t="s">
        <v>8572</v>
      </c>
      <c r="I188" s="267" t="s">
        <v>8573</v>
      </c>
      <c r="J188" s="268" t="s">
        <v>407</v>
      </c>
      <c r="K188" s="268" t="s">
        <v>8574</v>
      </c>
      <c r="L188" s="269">
        <v>42128.0</v>
      </c>
      <c r="M188" s="268" t="s">
        <v>338</v>
      </c>
      <c r="N188" s="268" t="s">
        <v>152</v>
      </c>
      <c r="O188" s="269">
        <v>44152.0</v>
      </c>
      <c r="P188" s="268" t="s">
        <v>115</v>
      </c>
      <c r="Q188" s="268" t="s">
        <v>279</v>
      </c>
      <c r="R188" s="268" t="s">
        <v>8575</v>
      </c>
      <c r="S188" s="268" t="s">
        <v>26</v>
      </c>
      <c r="T188" s="268" t="s">
        <v>11</v>
      </c>
      <c r="U188" s="268" t="s">
        <v>21</v>
      </c>
      <c r="V188" s="268"/>
      <c r="W188" s="268"/>
      <c r="X188" s="268" t="s">
        <v>7478</v>
      </c>
      <c r="Y188" s="173" t="s">
        <v>8576</v>
      </c>
      <c r="Z188" s="173" t="s">
        <v>8577</v>
      </c>
      <c r="AA188" s="173" t="s">
        <v>8578</v>
      </c>
      <c r="AB188" s="173" t="s">
        <v>8579</v>
      </c>
      <c r="AC188" s="173" t="s">
        <v>8580</v>
      </c>
      <c r="AD188" s="173"/>
      <c r="AE188" s="268"/>
      <c r="AF188" s="769"/>
      <c r="AG188" s="591"/>
      <c r="AH188" s="591"/>
      <c r="AI188" s="591"/>
      <c r="AJ188" s="591"/>
      <c r="AK188" s="591"/>
      <c r="AL188" s="591"/>
      <c r="AM188" s="591"/>
      <c r="AN188" s="591"/>
      <c r="AO188" s="591"/>
      <c r="AP188" s="591"/>
      <c r="AQ188" s="591"/>
      <c r="AR188" s="591"/>
      <c r="AS188" s="591"/>
      <c r="AT188" s="591"/>
      <c r="AU188" s="591"/>
      <c r="AV188" s="591"/>
      <c r="AW188" s="591"/>
      <c r="AX188" s="591"/>
      <c r="AY188" s="591"/>
      <c r="AZ188" s="591"/>
    </row>
    <row r="189" ht="22.5" customHeight="1">
      <c r="A189" s="268">
        <v>12.0</v>
      </c>
      <c r="B189" s="268">
        <v>7.0</v>
      </c>
      <c r="C189" s="268" t="s">
        <v>300</v>
      </c>
      <c r="D189" s="268"/>
      <c r="E189" s="268"/>
      <c r="F189" s="268"/>
      <c r="G189" s="723">
        <v>1.0</v>
      </c>
      <c r="H189" s="267" t="s">
        <v>8581</v>
      </c>
      <c r="I189" s="267" t="s">
        <v>8582</v>
      </c>
      <c r="J189" s="268" t="s">
        <v>336</v>
      </c>
      <c r="K189" s="268" t="s">
        <v>8583</v>
      </c>
      <c r="L189" s="269">
        <v>41973.0</v>
      </c>
      <c r="M189" s="268" t="s">
        <v>350</v>
      </c>
      <c r="N189" s="268" t="s">
        <v>154</v>
      </c>
      <c r="O189" s="269">
        <v>45519.0</v>
      </c>
      <c r="P189" s="268" t="s">
        <v>94</v>
      </c>
      <c r="Q189" s="268" t="s">
        <v>279</v>
      </c>
      <c r="R189" s="268"/>
      <c r="S189" s="268"/>
      <c r="T189" s="268" t="s">
        <v>11</v>
      </c>
      <c r="U189" s="268" t="s">
        <v>21</v>
      </c>
      <c r="V189" s="268"/>
      <c r="W189" s="268"/>
      <c r="X189" s="268"/>
      <c r="Y189" s="173" t="s">
        <v>8584</v>
      </c>
      <c r="Z189" s="173"/>
      <c r="AA189" s="173"/>
      <c r="AB189" s="173"/>
      <c r="AC189" s="173"/>
      <c r="AD189" s="173"/>
      <c r="AE189" s="268"/>
      <c r="AF189" s="769"/>
      <c r="AG189" s="591"/>
      <c r="AH189" s="591"/>
      <c r="AI189" s="591"/>
      <c r="AJ189" s="591"/>
      <c r="AK189" s="591"/>
      <c r="AL189" s="591"/>
      <c r="AM189" s="591"/>
      <c r="AN189" s="591"/>
      <c r="AO189" s="591"/>
      <c r="AP189" s="591"/>
      <c r="AQ189" s="591"/>
      <c r="AR189" s="591"/>
      <c r="AS189" s="591"/>
      <c r="AT189" s="591"/>
      <c r="AU189" s="591"/>
      <c r="AV189" s="591"/>
      <c r="AW189" s="591"/>
      <c r="AX189" s="591"/>
      <c r="AY189" s="591"/>
      <c r="AZ189" s="591"/>
    </row>
    <row r="190" ht="22.5" customHeight="1">
      <c r="A190" s="769">
        <v>13.0</v>
      </c>
      <c r="B190" s="268">
        <v>7.0</v>
      </c>
      <c r="C190" s="268" t="s">
        <v>300</v>
      </c>
      <c r="D190" s="268"/>
      <c r="E190" s="268"/>
      <c r="F190" s="268"/>
      <c r="G190" s="723">
        <v>1.0</v>
      </c>
      <c r="H190" s="267" t="s">
        <v>8585</v>
      </c>
      <c r="I190" s="267" t="s">
        <v>8586</v>
      </c>
      <c r="J190" s="268" t="s">
        <v>1591</v>
      </c>
      <c r="K190" s="268" t="s">
        <v>8587</v>
      </c>
      <c r="L190" s="269">
        <v>42129.0</v>
      </c>
      <c r="M190" s="268" t="s">
        <v>338</v>
      </c>
      <c r="N190" s="268" t="s">
        <v>151</v>
      </c>
      <c r="O190" s="269">
        <v>42970.0</v>
      </c>
      <c r="P190" s="268" t="s">
        <v>9</v>
      </c>
      <c r="Q190" s="268" t="s">
        <v>284</v>
      </c>
      <c r="R190" s="268" t="s">
        <v>8588</v>
      </c>
      <c r="S190" s="268"/>
      <c r="T190" s="268" t="s">
        <v>11</v>
      </c>
      <c r="U190" s="268" t="s">
        <v>15</v>
      </c>
      <c r="V190" s="268"/>
      <c r="W190" s="268" t="s">
        <v>6485</v>
      </c>
      <c r="X190" s="268" t="s">
        <v>5867</v>
      </c>
      <c r="Y190" s="173" t="s">
        <v>8589</v>
      </c>
      <c r="Z190" s="173" t="s">
        <v>8590</v>
      </c>
      <c r="AA190" s="173" t="s">
        <v>8591</v>
      </c>
      <c r="AB190" s="173" t="s">
        <v>8592</v>
      </c>
      <c r="AC190" s="173" t="s">
        <v>8593</v>
      </c>
      <c r="AD190" s="173" t="s">
        <v>8594</v>
      </c>
      <c r="AE190" s="268" t="s">
        <v>8595</v>
      </c>
      <c r="AF190" s="769" t="s">
        <v>7254</v>
      </c>
      <c r="AG190" s="591"/>
      <c r="AH190" s="591"/>
      <c r="AI190" s="591"/>
      <c r="AJ190" s="591"/>
      <c r="AK190" s="591"/>
      <c r="AL190" s="591"/>
      <c r="AM190" s="591"/>
      <c r="AN190" s="591"/>
      <c r="AO190" s="591"/>
      <c r="AP190" s="591"/>
      <c r="AQ190" s="591"/>
      <c r="AR190" s="591"/>
      <c r="AS190" s="591"/>
      <c r="AT190" s="591"/>
      <c r="AU190" s="591"/>
      <c r="AV190" s="591"/>
      <c r="AW190" s="591"/>
      <c r="AX190" s="591"/>
      <c r="AY190" s="591"/>
      <c r="AZ190" s="591"/>
    </row>
    <row r="191" ht="22.5" customHeight="1">
      <c r="A191" s="268">
        <v>14.0</v>
      </c>
      <c r="B191" s="268">
        <v>7.0</v>
      </c>
      <c r="C191" s="268" t="s">
        <v>300</v>
      </c>
      <c r="D191" s="268"/>
      <c r="E191" s="268"/>
      <c r="F191" s="268"/>
      <c r="G191" s="723">
        <v>1.0</v>
      </c>
      <c r="H191" s="267" t="s">
        <v>8596</v>
      </c>
      <c r="I191" s="267" t="s">
        <v>8597</v>
      </c>
      <c r="J191" s="268" t="s">
        <v>361</v>
      </c>
      <c r="K191" s="268" t="s">
        <v>8598</v>
      </c>
      <c r="L191" s="269">
        <v>42130.0</v>
      </c>
      <c r="M191" s="268" t="s">
        <v>338</v>
      </c>
      <c r="N191" s="268" t="s">
        <v>154</v>
      </c>
      <c r="O191" s="269">
        <v>43334.0</v>
      </c>
      <c r="P191" s="268" t="s">
        <v>133</v>
      </c>
      <c r="Q191" s="268" t="s">
        <v>284</v>
      </c>
      <c r="R191" s="268"/>
      <c r="S191" s="268"/>
      <c r="T191" s="268" t="s">
        <v>11</v>
      </c>
      <c r="U191" s="268" t="s">
        <v>15</v>
      </c>
      <c r="V191" s="268"/>
      <c r="W191" s="268" t="s">
        <v>5803</v>
      </c>
      <c r="X191" s="268" t="s">
        <v>8599</v>
      </c>
      <c r="Y191" s="173" t="s">
        <v>8600</v>
      </c>
      <c r="Z191" s="173" t="s">
        <v>8601</v>
      </c>
      <c r="AA191" s="173" t="s">
        <v>8602</v>
      </c>
      <c r="AB191" s="173" t="s">
        <v>8603</v>
      </c>
      <c r="AC191" s="173" t="s">
        <v>8604</v>
      </c>
      <c r="AD191" s="173" t="s">
        <v>8605</v>
      </c>
      <c r="AE191" s="268" t="s">
        <v>8606</v>
      </c>
      <c r="AF191" s="769"/>
      <c r="AG191" s="591"/>
      <c r="AH191" s="591"/>
      <c r="AI191" s="591"/>
      <c r="AJ191" s="591"/>
      <c r="AK191" s="591"/>
      <c r="AL191" s="591"/>
      <c r="AM191" s="591"/>
      <c r="AN191" s="591"/>
      <c r="AO191" s="591"/>
      <c r="AP191" s="591"/>
      <c r="AQ191" s="591"/>
      <c r="AR191" s="591"/>
      <c r="AS191" s="591"/>
      <c r="AT191" s="591"/>
      <c r="AU191" s="591"/>
      <c r="AV191" s="591"/>
      <c r="AW191" s="591"/>
      <c r="AX191" s="591"/>
      <c r="AY191" s="591"/>
      <c r="AZ191" s="591"/>
    </row>
    <row r="192" ht="22.5" customHeight="1">
      <c r="A192" s="769">
        <v>15.0</v>
      </c>
      <c r="B192" s="268">
        <v>7.0</v>
      </c>
      <c r="C192" s="268" t="s">
        <v>300</v>
      </c>
      <c r="D192" s="268"/>
      <c r="E192" s="268"/>
      <c r="F192" s="268"/>
      <c r="G192" s="723">
        <v>1.0</v>
      </c>
      <c r="H192" s="267" t="s">
        <v>8607</v>
      </c>
      <c r="I192" s="267" t="s">
        <v>8608</v>
      </c>
      <c r="J192" s="268" t="s">
        <v>5142</v>
      </c>
      <c r="K192" s="268" t="s">
        <v>8609</v>
      </c>
      <c r="L192" s="269">
        <v>42009.0</v>
      </c>
      <c r="M192" s="268" t="s">
        <v>350</v>
      </c>
      <c r="N192" s="268" t="s">
        <v>153</v>
      </c>
      <c r="O192" s="269">
        <v>43334.0</v>
      </c>
      <c r="P192" s="268" t="s">
        <v>9</v>
      </c>
      <c r="Q192" s="268" t="s">
        <v>284</v>
      </c>
      <c r="R192" s="268"/>
      <c r="S192" s="268"/>
      <c r="T192" s="268" t="s">
        <v>11</v>
      </c>
      <c r="U192" s="268" t="s">
        <v>21</v>
      </c>
      <c r="V192" s="268"/>
      <c r="W192" s="268" t="s">
        <v>6111</v>
      </c>
      <c r="X192" s="268" t="s">
        <v>7221</v>
      </c>
      <c r="Y192" s="173" t="s">
        <v>8610</v>
      </c>
      <c r="Z192" s="173" t="s">
        <v>8611</v>
      </c>
      <c r="AA192" s="173" t="s">
        <v>8612</v>
      </c>
      <c r="AB192" s="173" t="s">
        <v>8613</v>
      </c>
      <c r="AC192" s="173" t="s">
        <v>8614</v>
      </c>
      <c r="AD192" s="173" t="s">
        <v>8615</v>
      </c>
      <c r="AE192" s="268" t="s">
        <v>8616</v>
      </c>
      <c r="AF192" s="769"/>
      <c r="AG192" s="591"/>
      <c r="AH192" s="591"/>
      <c r="AI192" s="591"/>
      <c r="AJ192" s="591"/>
      <c r="AK192" s="591"/>
      <c r="AL192" s="591"/>
      <c r="AM192" s="591"/>
      <c r="AN192" s="591"/>
      <c r="AO192" s="591"/>
      <c r="AP192" s="591"/>
      <c r="AQ192" s="591"/>
      <c r="AR192" s="591"/>
      <c r="AS192" s="591"/>
      <c r="AT192" s="591"/>
      <c r="AU192" s="591"/>
      <c r="AV192" s="591"/>
      <c r="AW192" s="591"/>
      <c r="AX192" s="591"/>
      <c r="AY192" s="591"/>
      <c r="AZ192" s="591"/>
    </row>
    <row r="193" ht="22.5" customHeight="1">
      <c r="A193" s="268">
        <v>16.0</v>
      </c>
      <c r="B193" s="268">
        <v>7.0</v>
      </c>
      <c r="C193" s="268" t="s">
        <v>300</v>
      </c>
      <c r="D193" s="268"/>
      <c r="E193" s="268"/>
      <c r="F193" s="268"/>
      <c r="G193" s="723">
        <v>1.0</v>
      </c>
      <c r="H193" s="267" t="s">
        <v>8617</v>
      </c>
      <c r="I193" s="267" t="s">
        <v>8618</v>
      </c>
      <c r="J193" s="268" t="s">
        <v>4330</v>
      </c>
      <c r="K193" s="268" t="s">
        <v>8619</v>
      </c>
      <c r="L193" s="269">
        <v>42110.0</v>
      </c>
      <c r="M193" s="268" t="s">
        <v>350</v>
      </c>
      <c r="N193" s="268" t="s">
        <v>154</v>
      </c>
      <c r="O193" s="269">
        <v>43472.0</v>
      </c>
      <c r="P193" s="268" t="s">
        <v>125</v>
      </c>
      <c r="Q193" s="268" t="s">
        <v>284</v>
      </c>
      <c r="R193" s="268"/>
      <c r="S193" s="268"/>
      <c r="T193" s="941" t="s">
        <v>11</v>
      </c>
      <c r="U193" s="268" t="s">
        <v>21</v>
      </c>
      <c r="V193" s="873"/>
      <c r="W193" s="268" t="s">
        <v>7228</v>
      </c>
      <c r="X193" s="268" t="s">
        <v>7246</v>
      </c>
      <c r="Y193" s="173" t="s">
        <v>8620</v>
      </c>
      <c r="Z193" s="173" t="s">
        <v>8621</v>
      </c>
      <c r="AA193" s="173" t="s">
        <v>8622</v>
      </c>
      <c r="AB193" s="173" t="s">
        <v>8623</v>
      </c>
      <c r="AC193" s="173" t="s">
        <v>8624</v>
      </c>
      <c r="AD193" s="173" t="s">
        <v>8625</v>
      </c>
      <c r="AE193" s="268" t="s">
        <v>8626</v>
      </c>
      <c r="AF193" s="268"/>
      <c r="AG193" s="873"/>
      <c r="AH193" s="873"/>
      <c r="AI193" s="873"/>
      <c r="AJ193" s="873"/>
      <c r="AK193" s="873"/>
      <c r="AL193" s="873"/>
      <c r="AM193" s="873"/>
      <c r="AN193" s="591"/>
      <c r="AO193" s="591"/>
      <c r="AP193" s="591"/>
      <c r="AQ193" s="591"/>
      <c r="AR193" s="591"/>
      <c r="AS193" s="591"/>
      <c r="AT193" s="591"/>
      <c r="AU193" s="591"/>
      <c r="AV193" s="591"/>
      <c r="AW193" s="591"/>
      <c r="AX193" s="591"/>
      <c r="AY193" s="591"/>
      <c r="AZ193" s="591"/>
    </row>
    <row r="194" ht="22.5" customHeight="1">
      <c r="A194" s="769">
        <v>17.0</v>
      </c>
      <c r="B194" s="268">
        <v>7.0</v>
      </c>
      <c r="C194" s="268" t="s">
        <v>300</v>
      </c>
      <c r="D194" s="268"/>
      <c r="E194" s="268"/>
      <c r="F194" s="268"/>
      <c r="G194" s="723">
        <v>1.0</v>
      </c>
      <c r="H194" s="267" t="s">
        <v>8627</v>
      </c>
      <c r="I194" s="944" t="s">
        <v>8628</v>
      </c>
      <c r="J194" s="941" t="s">
        <v>1616</v>
      </c>
      <c r="K194" s="941" t="s">
        <v>8629</v>
      </c>
      <c r="L194" s="889">
        <v>42222.0</v>
      </c>
      <c r="M194" s="268" t="s">
        <v>350</v>
      </c>
      <c r="N194" s="268" t="s">
        <v>151</v>
      </c>
      <c r="O194" s="269">
        <v>44790.0</v>
      </c>
      <c r="P194" s="941" t="s">
        <v>115</v>
      </c>
      <c r="Q194" s="268" t="s">
        <v>284</v>
      </c>
      <c r="R194" s="941"/>
      <c r="S194" s="941"/>
      <c r="T194" s="941" t="s">
        <v>11</v>
      </c>
      <c r="U194" s="268" t="s">
        <v>21</v>
      </c>
      <c r="V194" s="941"/>
      <c r="W194" s="941"/>
      <c r="X194" s="941"/>
      <c r="Y194" s="947" t="s">
        <v>8630</v>
      </c>
      <c r="Z194" s="947" t="s">
        <v>8631</v>
      </c>
      <c r="AA194" s="947" t="s">
        <v>8632</v>
      </c>
      <c r="AB194" s="947"/>
      <c r="AC194" s="947"/>
      <c r="AD194" s="285"/>
      <c r="AE194" s="941"/>
      <c r="AF194" s="941"/>
      <c r="AG194" s="873"/>
      <c r="AH194" s="873"/>
      <c r="AI194" s="873"/>
      <c r="AJ194" s="873"/>
      <c r="AK194" s="873"/>
      <c r="AL194" s="873"/>
      <c r="AM194" s="873"/>
      <c r="AN194" s="591"/>
      <c r="AO194" s="591"/>
      <c r="AP194" s="591"/>
      <c r="AQ194" s="591"/>
      <c r="AR194" s="591"/>
      <c r="AS194" s="591"/>
      <c r="AT194" s="591"/>
      <c r="AU194" s="591"/>
      <c r="AV194" s="591"/>
      <c r="AW194" s="591"/>
      <c r="AX194" s="591"/>
      <c r="AY194" s="591"/>
      <c r="AZ194" s="591"/>
    </row>
    <row r="195" ht="22.5" customHeight="1">
      <c r="A195" s="268">
        <v>18.0</v>
      </c>
      <c r="B195" s="268">
        <v>7.0</v>
      </c>
      <c r="C195" s="268" t="s">
        <v>300</v>
      </c>
      <c r="D195" s="268"/>
      <c r="E195" s="268"/>
      <c r="F195" s="268"/>
      <c r="G195" s="723">
        <v>1.0</v>
      </c>
      <c r="H195" s="267" t="s">
        <v>8633</v>
      </c>
      <c r="I195" s="267" t="s">
        <v>8634</v>
      </c>
      <c r="J195" s="268" t="s">
        <v>884</v>
      </c>
      <c r="K195" s="268" t="s">
        <v>8635</v>
      </c>
      <c r="L195" s="269">
        <v>42004.0</v>
      </c>
      <c r="M195" s="268" t="s">
        <v>350</v>
      </c>
      <c r="N195" s="268" t="s">
        <v>153</v>
      </c>
      <c r="O195" s="269">
        <v>43334.0</v>
      </c>
      <c r="P195" s="268" t="s">
        <v>133</v>
      </c>
      <c r="Q195" s="268" t="s">
        <v>284</v>
      </c>
      <c r="R195" s="268"/>
      <c r="S195" s="268"/>
      <c r="T195" s="941" t="s">
        <v>11</v>
      </c>
      <c r="U195" s="268" t="s">
        <v>15</v>
      </c>
      <c r="V195" s="873"/>
      <c r="W195" s="268" t="s">
        <v>7228</v>
      </c>
      <c r="X195" s="268"/>
      <c r="Y195" s="390" t="s">
        <v>8636</v>
      </c>
      <c r="Z195" s="390" t="s">
        <v>8637</v>
      </c>
      <c r="AA195" s="390" t="s">
        <v>8638</v>
      </c>
      <c r="AB195" s="390" t="s">
        <v>8639</v>
      </c>
      <c r="AC195" s="390" t="s">
        <v>8640</v>
      </c>
      <c r="AD195" s="390" t="s">
        <v>8641</v>
      </c>
      <c r="AE195" s="385"/>
      <c r="AF195" s="385"/>
      <c r="AG195" s="873"/>
      <c r="AH195" s="873"/>
      <c r="AI195" s="873"/>
      <c r="AJ195" s="873"/>
      <c r="AK195" s="873"/>
      <c r="AL195" s="873"/>
      <c r="AM195" s="873"/>
      <c r="AN195" s="591"/>
      <c r="AO195" s="591"/>
      <c r="AP195" s="591"/>
      <c r="AQ195" s="591"/>
      <c r="AR195" s="591"/>
      <c r="AS195" s="591"/>
      <c r="AT195" s="591"/>
      <c r="AU195" s="591"/>
      <c r="AV195" s="591"/>
      <c r="AW195" s="591"/>
      <c r="AX195" s="591"/>
      <c r="AY195" s="591"/>
      <c r="AZ195" s="591"/>
    </row>
    <row r="196" ht="22.5" customHeight="1">
      <c r="A196" s="769">
        <v>19.0</v>
      </c>
      <c r="B196" s="268">
        <v>7.0</v>
      </c>
      <c r="C196" s="268" t="s">
        <v>300</v>
      </c>
      <c r="D196" s="268"/>
      <c r="E196" s="268"/>
      <c r="F196" s="268"/>
      <c r="G196" s="723">
        <v>1.0</v>
      </c>
      <c r="H196" s="944" t="s">
        <v>8642</v>
      </c>
      <c r="I196" s="944" t="s">
        <v>8643</v>
      </c>
      <c r="J196" s="941" t="s">
        <v>8644</v>
      </c>
      <c r="K196" s="941" t="s">
        <v>8645</v>
      </c>
      <c r="L196" s="948">
        <v>42061.0</v>
      </c>
      <c r="M196" s="268" t="s">
        <v>338</v>
      </c>
      <c r="N196" s="268" t="s">
        <v>153</v>
      </c>
      <c r="O196" s="269">
        <v>44606.0</v>
      </c>
      <c r="P196" s="941" t="s">
        <v>115</v>
      </c>
      <c r="Q196" s="268" t="s">
        <v>284</v>
      </c>
      <c r="R196" s="941"/>
      <c r="S196" s="941"/>
      <c r="T196" s="941" t="s">
        <v>11</v>
      </c>
      <c r="U196" s="268" t="s">
        <v>15</v>
      </c>
      <c r="V196" s="941"/>
      <c r="W196" s="941" t="s">
        <v>6835</v>
      </c>
      <c r="X196" s="941" t="s">
        <v>7246</v>
      </c>
      <c r="Y196" s="947" t="s">
        <v>8646</v>
      </c>
      <c r="Z196" s="947" t="s">
        <v>8647</v>
      </c>
      <c r="AA196" s="947" t="s">
        <v>8648</v>
      </c>
      <c r="AB196" s="947" t="s">
        <v>8649</v>
      </c>
      <c r="AC196" s="947"/>
      <c r="AD196" s="947"/>
      <c r="AE196" s="550"/>
      <c r="AF196" s="550"/>
      <c r="AG196" s="873"/>
      <c r="AH196" s="873"/>
      <c r="AI196" s="873"/>
      <c r="AJ196" s="873"/>
      <c r="AK196" s="873"/>
      <c r="AL196" s="873"/>
      <c r="AM196" s="873"/>
      <c r="AN196" s="873"/>
      <c r="AO196" s="873"/>
      <c r="AP196" s="873"/>
      <c r="AQ196" s="873"/>
      <c r="AR196" s="873"/>
      <c r="AS196" s="873"/>
      <c r="AT196" s="873"/>
      <c r="AU196" s="873"/>
      <c r="AV196" s="873"/>
      <c r="AW196" s="873"/>
      <c r="AX196" s="591"/>
      <c r="AY196" s="591"/>
      <c r="AZ196" s="591"/>
    </row>
    <row r="197" ht="22.5" customHeight="1">
      <c r="A197" s="268">
        <v>20.0</v>
      </c>
      <c r="B197" s="268">
        <v>7.0</v>
      </c>
      <c r="C197" s="268" t="s">
        <v>300</v>
      </c>
      <c r="D197" s="769"/>
      <c r="E197" s="769"/>
      <c r="F197" s="769"/>
      <c r="G197" s="770">
        <v>1.0</v>
      </c>
      <c r="H197" s="267" t="s">
        <v>8650</v>
      </c>
      <c r="I197" s="267" t="s">
        <v>8651</v>
      </c>
      <c r="J197" s="268" t="s">
        <v>7367</v>
      </c>
      <c r="K197" s="268" t="s">
        <v>8652</v>
      </c>
      <c r="L197" s="269">
        <v>42010.0</v>
      </c>
      <c r="M197" s="268" t="s">
        <v>338</v>
      </c>
      <c r="N197" s="268" t="s">
        <v>152</v>
      </c>
      <c r="O197" s="269">
        <v>43472.0</v>
      </c>
      <c r="P197" s="268" t="s">
        <v>125</v>
      </c>
      <c r="Q197" s="268" t="s">
        <v>284</v>
      </c>
      <c r="R197" s="268"/>
      <c r="S197" s="268"/>
      <c r="T197" s="268" t="s">
        <v>11</v>
      </c>
      <c r="U197" s="268" t="s">
        <v>10</v>
      </c>
      <c r="V197" s="268"/>
      <c r="W197" s="268"/>
      <c r="X197" s="268" t="s">
        <v>7313</v>
      </c>
      <c r="Y197" s="392" t="s">
        <v>8653</v>
      </c>
      <c r="Z197" s="392" t="s">
        <v>8654</v>
      </c>
      <c r="AA197" s="392" t="s">
        <v>8655</v>
      </c>
      <c r="AB197" s="392" t="s">
        <v>8656</v>
      </c>
      <c r="AC197" s="392" t="s">
        <v>8657</v>
      </c>
      <c r="AD197" s="390" t="s">
        <v>8658</v>
      </c>
      <c r="AE197" s="385" t="s">
        <v>8659</v>
      </c>
      <c r="AF197" s="385"/>
      <c r="AG197" s="591"/>
      <c r="AH197" s="591"/>
      <c r="AI197" s="591"/>
      <c r="AJ197" s="591"/>
      <c r="AK197" s="591"/>
      <c r="AL197" s="591"/>
      <c r="AM197" s="591"/>
      <c r="AN197" s="591"/>
      <c r="AO197" s="591"/>
      <c r="AP197" s="591"/>
      <c r="AQ197" s="591"/>
      <c r="AR197" s="591"/>
      <c r="AS197" s="591"/>
      <c r="AT197" s="591"/>
      <c r="AU197" s="591"/>
      <c r="AV197" s="591"/>
      <c r="AW197" s="591"/>
      <c r="AX197" s="591"/>
      <c r="AY197" s="591"/>
      <c r="AZ197" s="591"/>
    </row>
    <row r="198" ht="22.5" customHeight="1">
      <c r="A198" s="769">
        <v>21.0</v>
      </c>
      <c r="B198" s="268">
        <v>7.0</v>
      </c>
      <c r="C198" s="268" t="s">
        <v>300</v>
      </c>
      <c r="D198" s="268"/>
      <c r="E198" s="268"/>
      <c r="F198" s="268"/>
      <c r="G198" s="723">
        <v>1.0</v>
      </c>
      <c r="H198" s="267" t="s">
        <v>8660</v>
      </c>
      <c r="I198" s="267" t="s">
        <v>8661</v>
      </c>
      <c r="J198" s="468" t="s">
        <v>366</v>
      </c>
      <c r="K198" s="468" t="s">
        <v>8662</v>
      </c>
      <c r="L198" s="269">
        <v>42172.0</v>
      </c>
      <c r="M198" s="468" t="s">
        <v>350</v>
      </c>
      <c r="N198" s="468" t="s">
        <v>154</v>
      </c>
      <c r="O198" s="469">
        <v>45519.0</v>
      </c>
      <c r="P198" s="468" t="s">
        <v>133</v>
      </c>
      <c r="Q198" s="268" t="s">
        <v>284</v>
      </c>
      <c r="R198" s="268"/>
      <c r="S198" s="268"/>
      <c r="T198" s="748" t="s">
        <v>11</v>
      </c>
      <c r="U198" s="268" t="s">
        <v>15</v>
      </c>
      <c r="V198" s="941"/>
      <c r="W198" s="268"/>
      <c r="X198" s="268"/>
      <c r="Y198" s="285" t="s">
        <v>8663</v>
      </c>
      <c r="Z198" s="285"/>
      <c r="AA198" s="285"/>
      <c r="AB198" s="285"/>
      <c r="AC198" s="285"/>
      <c r="AD198" s="285"/>
      <c r="AE198" s="941"/>
      <c r="AF198" s="941"/>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row>
    <row r="199" ht="22.5" customHeight="1">
      <c r="A199" s="268">
        <v>22.0</v>
      </c>
      <c r="B199" s="268">
        <v>7.0</v>
      </c>
      <c r="C199" s="268" t="s">
        <v>300</v>
      </c>
      <c r="D199" s="268"/>
      <c r="E199" s="268"/>
      <c r="F199" s="268"/>
      <c r="G199" s="723">
        <v>1.0</v>
      </c>
      <c r="H199" s="267" t="s">
        <v>8664</v>
      </c>
      <c r="I199" s="267" t="s">
        <v>8665</v>
      </c>
      <c r="J199" s="468" t="s">
        <v>336</v>
      </c>
      <c r="K199" s="468" t="s">
        <v>8666</v>
      </c>
      <c r="L199" s="469">
        <v>42050.0</v>
      </c>
      <c r="M199" s="468" t="s">
        <v>338</v>
      </c>
      <c r="N199" s="468" t="s">
        <v>154</v>
      </c>
      <c r="O199" s="469">
        <v>45519.0</v>
      </c>
      <c r="P199" s="468" t="s">
        <v>133</v>
      </c>
      <c r="Q199" s="268" t="s">
        <v>284</v>
      </c>
      <c r="R199" s="268"/>
      <c r="S199" s="268"/>
      <c r="T199" s="748" t="s">
        <v>11</v>
      </c>
      <c r="U199" s="268" t="s">
        <v>10</v>
      </c>
      <c r="V199" s="268"/>
      <c r="W199" s="268"/>
      <c r="X199" s="268"/>
      <c r="Y199" s="295" t="s">
        <v>8667</v>
      </c>
      <c r="Z199" s="295"/>
      <c r="AA199" s="295"/>
      <c r="AB199" s="295"/>
      <c r="AC199" s="295"/>
      <c r="AD199" s="173"/>
      <c r="AE199" s="268"/>
      <c r="AF199" s="268"/>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row>
    <row r="200" ht="22.5" customHeight="1">
      <c r="A200" s="769">
        <v>23.0</v>
      </c>
      <c r="B200" s="268">
        <v>7.0</v>
      </c>
      <c r="C200" s="268" t="s">
        <v>300</v>
      </c>
      <c r="D200" s="268"/>
      <c r="E200" s="268"/>
      <c r="F200" s="268"/>
      <c r="G200" s="723">
        <v>1.0</v>
      </c>
      <c r="H200" s="267" t="s">
        <v>8668</v>
      </c>
      <c r="I200" s="267" t="s">
        <v>8669</v>
      </c>
      <c r="J200" s="468" t="s">
        <v>1321</v>
      </c>
      <c r="K200" s="468" t="s">
        <v>8670</v>
      </c>
      <c r="L200" s="469">
        <v>42146.0</v>
      </c>
      <c r="M200" s="468" t="s">
        <v>350</v>
      </c>
      <c r="N200" s="468" t="s">
        <v>153</v>
      </c>
      <c r="O200" s="469">
        <v>45519.0</v>
      </c>
      <c r="P200" s="468" t="s">
        <v>53</v>
      </c>
      <c r="Q200" s="268" t="s">
        <v>284</v>
      </c>
      <c r="R200" s="268" t="s">
        <v>8671</v>
      </c>
      <c r="S200" s="268"/>
      <c r="T200" s="748" t="s">
        <v>11</v>
      </c>
      <c r="U200" s="268" t="s">
        <v>10</v>
      </c>
      <c r="V200" s="268"/>
      <c r="W200" s="268"/>
      <c r="X200" s="268"/>
      <c r="Y200" s="295" t="s">
        <v>8672</v>
      </c>
      <c r="Z200" s="295"/>
      <c r="AA200" s="295"/>
      <c r="AB200" s="295"/>
      <c r="AC200" s="295"/>
      <c r="AD200" s="173"/>
      <c r="AE200" s="268"/>
      <c r="AF200" s="268"/>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row>
    <row r="201" ht="14.25" customHeight="1">
      <c r="A201" s="352">
        <v>24.0</v>
      </c>
      <c r="B201" s="268">
        <v>7.0</v>
      </c>
      <c r="C201" s="268" t="s">
        <v>300</v>
      </c>
      <c r="D201" s="352"/>
      <c r="E201" s="352"/>
      <c r="F201" s="352"/>
      <c r="G201" s="729">
        <v>1.0</v>
      </c>
      <c r="H201" s="618" t="s">
        <v>8673</v>
      </c>
      <c r="I201" s="618" t="s">
        <v>8674</v>
      </c>
      <c r="J201" s="497" t="s">
        <v>336</v>
      </c>
      <c r="K201" s="497" t="s">
        <v>8675</v>
      </c>
      <c r="L201" s="926">
        <v>42046.0</v>
      </c>
      <c r="M201" s="497" t="s">
        <v>350</v>
      </c>
      <c r="N201" s="502"/>
      <c r="O201" s="498">
        <v>45883.0</v>
      </c>
      <c r="P201" s="497" t="s">
        <v>133</v>
      </c>
      <c r="Q201" s="352" t="s">
        <v>345</v>
      </c>
      <c r="R201" s="352" t="s">
        <v>8676</v>
      </c>
      <c r="S201" s="352"/>
      <c r="T201" s="917" t="s">
        <v>26</v>
      </c>
      <c r="U201" s="352" t="s">
        <v>21</v>
      </c>
      <c r="V201" s="188"/>
      <c r="W201" s="501"/>
      <c r="X201" s="352"/>
      <c r="Y201" s="188"/>
      <c r="Z201" s="188"/>
      <c r="AA201" s="188"/>
      <c r="AB201" s="502"/>
      <c r="AC201" s="502"/>
      <c r="AD201" s="502"/>
      <c r="AE201" s="502"/>
      <c r="AF201" s="502"/>
      <c r="AG201" s="502"/>
      <c r="AH201" s="502"/>
      <c r="AI201" s="502"/>
      <c r="AJ201" s="502"/>
      <c r="AK201" s="502"/>
      <c r="AL201" s="502"/>
      <c r="AM201" s="502"/>
      <c r="AN201" s="502"/>
      <c r="AO201" s="502"/>
      <c r="AP201" s="502"/>
      <c r="AQ201" s="502"/>
      <c r="AR201" s="502"/>
      <c r="AS201" s="502"/>
      <c r="AT201" s="502"/>
      <c r="AU201" s="502"/>
      <c r="AV201" s="620"/>
      <c r="AW201" s="620"/>
      <c r="AX201" s="620"/>
      <c r="AY201" s="620"/>
      <c r="AZ201" s="620"/>
    </row>
    <row r="202" ht="15.75" customHeight="1">
      <c r="A202" s="949"/>
      <c r="B202" s="949"/>
      <c r="C202" s="949"/>
      <c r="D202" s="950"/>
      <c r="E202" s="949"/>
      <c r="F202" s="949"/>
      <c r="G202" s="951"/>
      <c r="H202" s="952"/>
      <c r="I202" s="952"/>
      <c r="J202" s="949"/>
      <c r="K202" s="949"/>
      <c r="L202" s="949"/>
      <c r="M202" s="949"/>
      <c r="N202" s="949"/>
      <c r="O202" s="949"/>
      <c r="P202" s="949"/>
      <c r="Q202" s="949"/>
      <c r="R202" s="949"/>
      <c r="S202" s="949"/>
      <c r="T202" s="949"/>
      <c r="U202" s="949"/>
      <c r="V202" s="949"/>
      <c r="W202" s="949"/>
      <c r="X202" s="949"/>
      <c r="Y202" s="949"/>
      <c r="Z202" s="949"/>
      <c r="AA202" s="949"/>
      <c r="AB202" s="949"/>
      <c r="AC202" s="949"/>
      <c r="AD202" s="949"/>
      <c r="AE202" s="949"/>
      <c r="AF202" s="949"/>
      <c r="AG202" s="949"/>
      <c r="AH202" s="949"/>
      <c r="AI202" s="949"/>
      <c r="AJ202" s="949"/>
      <c r="AK202" s="949"/>
      <c r="AL202" s="949"/>
      <c r="AM202" s="949"/>
      <c r="AN202" s="949"/>
      <c r="AO202" s="949"/>
      <c r="AP202" s="949"/>
      <c r="AQ202" s="949"/>
      <c r="AR202" s="949"/>
      <c r="AS202" s="949"/>
      <c r="AT202" s="949"/>
      <c r="AU202" s="949"/>
      <c r="AV202" s="949"/>
      <c r="AW202" s="949"/>
      <c r="AX202" s="949"/>
      <c r="AY202" s="949"/>
      <c r="AZ202" s="949"/>
    </row>
    <row r="203" ht="14.25" customHeight="1">
      <c r="A203" s="405" t="s">
        <v>2168</v>
      </c>
      <c r="B203" s="25"/>
      <c r="C203" s="25"/>
      <c r="D203" s="25"/>
      <c r="E203" s="25"/>
      <c r="F203" s="25"/>
      <c r="G203" s="25"/>
      <c r="H203" s="25"/>
      <c r="I203" s="25"/>
      <c r="J203" s="25"/>
      <c r="K203" s="25"/>
      <c r="L203" s="794"/>
      <c r="M203" s="794"/>
      <c r="N203" s="407"/>
      <c r="O203" s="794"/>
      <c r="P203" s="794"/>
      <c r="Q203" s="794"/>
      <c r="R203" s="794"/>
      <c r="S203" s="794"/>
      <c r="T203" s="794"/>
      <c r="U203" s="794"/>
      <c r="V203" s="795"/>
      <c r="W203" s="953"/>
      <c r="X203" s="794"/>
      <c r="Y203" s="795"/>
      <c r="Z203" s="795"/>
      <c r="AA203" s="795"/>
      <c r="AB203" s="465"/>
      <c r="AC203" s="465"/>
      <c r="AD203" s="465"/>
      <c r="AE203" s="465"/>
      <c r="AF203" s="465"/>
      <c r="AG203" s="465"/>
      <c r="AH203" s="465"/>
      <c r="AI203" s="465"/>
      <c r="AJ203" s="465"/>
      <c r="AK203" s="465"/>
      <c r="AL203" s="465"/>
      <c r="AM203" s="465"/>
      <c r="AN203" s="465"/>
      <c r="AO203" s="465"/>
      <c r="AP203" s="465"/>
      <c r="AQ203" s="465"/>
      <c r="AR203" s="465"/>
      <c r="AS203" s="465"/>
      <c r="AT203" s="465"/>
      <c r="AU203" s="465"/>
      <c r="AV203" s="954"/>
      <c r="AW203" s="954"/>
      <c r="AX203" s="954"/>
      <c r="AY203" s="954"/>
      <c r="AZ203" s="954"/>
    </row>
    <row r="204" ht="14.25" customHeight="1">
      <c r="A204" s="268"/>
      <c r="B204" s="268"/>
      <c r="C204" s="268"/>
      <c r="D204" s="268"/>
      <c r="E204" s="268"/>
      <c r="F204" s="268"/>
      <c r="G204" s="723"/>
      <c r="H204" s="955"/>
      <c r="I204" s="955"/>
      <c r="J204" s="468"/>
      <c r="K204" s="468"/>
      <c r="L204" s="956"/>
      <c r="M204" s="468"/>
      <c r="N204" s="510"/>
      <c r="O204" s="469"/>
      <c r="P204" s="468"/>
      <c r="Q204" s="268"/>
      <c r="R204" s="268"/>
      <c r="S204" s="268"/>
      <c r="T204" s="268"/>
      <c r="U204" s="268"/>
      <c r="V204" s="178"/>
      <c r="W204" s="193"/>
      <c r="X204" s="268"/>
      <c r="Y204" s="178"/>
      <c r="Z204" s="178"/>
      <c r="AA204" s="178"/>
      <c r="AB204" s="510"/>
      <c r="AC204" s="510"/>
      <c r="AD204" s="510"/>
      <c r="AE204" s="510"/>
      <c r="AF204" s="510"/>
      <c r="AG204" s="510"/>
      <c r="AH204" s="510"/>
      <c r="AI204" s="510"/>
      <c r="AJ204" s="510"/>
      <c r="AK204" s="510"/>
      <c r="AL204" s="510"/>
      <c r="AM204" s="510"/>
      <c r="AN204" s="510"/>
      <c r="AO204" s="510"/>
      <c r="AP204" s="510"/>
      <c r="AQ204" s="510"/>
      <c r="AR204" s="510"/>
      <c r="AS204" s="510"/>
      <c r="AT204" s="510"/>
      <c r="AU204" s="510"/>
      <c r="AV204" s="609"/>
      <c r="AW204" s="609"/>
      <c r="AX204" s="609"/>
      <c r="AY204" s="609"/>
      <c r="AZ204" s="609"/>
    </row>
    <row r="205" ht="14.25" customHeight="1">
      <c r="A205" s="268"/>
      <c r="B205" s="268"/>
      <c r="C205" s="268"/>
      <c r="D205" s="268"/>
      <c r="E205" s="268"/>
      <c r="F205" s="268"/>
      <c r="G205" s="723"/>
      <c r="H205" s="955"/>
      <c r="I205" s="955"/>
      <c r="J205" s="468"/>
      <c r="K205" s="468"/>
      <c r="L205" s="956"/>
      <c r="M205" s="468"/>
      <c r="N205" s="510"/>
      <c r="O205" s="469"/>
      <c r="P205" s="468"/>
      <c r="Q205" s="268"/>
      <c r="R205" s="268"/>
      <c r="S205" s="268"/>
      <c r="T205" s="268"/>
      <c r="U205" s="268"/>
      <c r="V205" s="178"/>
      <c r="W205" s="193"/>
      <c r="X205" s="268"/>
      <c r="Y205" s="178"/>
      <c r="Z205" s="178"/>
      <c r="AA205" s="178"/>
      <c r="AB205" s="510"/>
      <c r="AC205" s="510"/>
      <c r="AD205" s="510"/>
      <c r="AE205" s="510"/>
      <c r="AF205" s="510"/>
      <c r="AG205" s="510"/>
      <c r="AH205" s="510"/>
      <c r="AI205" s="510"/>
      <c r="AJ205" s="510"/>
      <c r="AK205" s="510"/>
      <c r="AL205" s="510"/>
      <c r="AM205" s="510"/>
      <c r="AN205" s="510"/>
      <c r="AO205" s="510"/>
      <c r="AP205" s="510"/>
      <c r="AQ205" s="510"/>
      <c r="AR205" s="510"/>
      <c r="AS205" s="510"/>
      <c r="AT205" s="510"/>
      <c r="AU205" s="510"/>
      <c r="AV205" s="609"/>
      <c r="AW205" s="609"/>
      <c r="AX205" s="609"/>
      <c r="AY205" s="609"/>
      <c r="AZ205" s="609"/>
    </row>
    <row r="206" ht="14.25" customHeight="1">
      <c r="A206" s="268"/>
      <c r="B206" s="268"/>
      <c r="C206" s="268"/>
      <c r="D206" s="268"/>
      <c r="E206" s="268"/>
      <c r="F206" s="268"/>
      <c r="G206" s="723"/>
      <c r="H206" s="955"/>
      <c r="I206" s="955"/>
      <c r="J206" s="468"/>
      <c r="K206" s="468"/>
      <c r="L206" s="956"/>
      <c r="M206" s="468"/>
      <c r="N206" s="510"/>
      <c r="O206" s="469"/>
      <c r="P206" s="468"/>
      <c r="Q206" s="268"/>
      <c r="R206" s="268"/>
      <c r="S206" s="268"/>
      <c r="T206" s="268"/>
      <c r="U206" s="268"/>
      <c r="V206" s="178"/>
      <c r="W206" s="193"/>
      <c r="X206" s="268"/>
      <c r="Y206" s="178"/>
      <c r="Z206" s="178"/>
      <c r="AA206" s="178"/>
      <c r="AB206" s="510"/>
      <c r="AC206" s="510"/>
      <c r="AD206" s="510"/>
      <c r="AE206" s="510"/>
      <c r="AF206" s="510"/>
      <c r="AG206" s="510"/>
      <c r="AH206" s="510"/>
      <c r="AI206" s="510"/>
      <c r="AJ206" s="510"/>
      <c r="AK206" s="510"/>
      <c r="AL206" s="510"/>
      <c r="AM206" s="510"/>
      <c r="AN206" s="510"/>
      <c r="AO206" s="510"/>
      <c r="AP206" s="510"/>
      <c r="AQ206" s="510"/>
      <c r="AR206" s="510"/>
      <c r="AS206" s="510"/>
      <c r="AT206" s="510"/>
      <c r="AU206" s="510"/>
      <c r="AV206" s="609"/>
      <c r="AW206" s="609"/>
      <c r="AX206" s="609"/>
      <c r="AY206" s="609"/>
      <c r="AZ206" s="609"/>
    </row>
    <row r="207" ht="14.25" customHeight="1">
      <c r="A207" s="268"/>
      <c r="B207" s="268"/>
      <c r="C207" s="268"/>
      <c r="D207" s="268"/>
      <c r="E207" s="268"/>
      <c r="F207" s="268"/>
      <c r="G207" s="723"/>
      <c r="H207" s="955"/>
      <c r="I207" s="955"/>
      <c r="J207" s="468"/>
      <c r="K207" s="468"/>
      <c r="L207" s="956"/>
      <c r="M207" s="468"/>
      <c r="N207" s="510"/>
      <c r="O207" s="469"/>
      <c r="P207" s="468"/>
      <c r="Q207" s="268"/>
      <c r="R207" s="268"/>
      <c r="S207" s="268"/>
      <c r="T207" s="268"/>
      <c r="U207" s="268"/>
      <c r="V207" s="178"/>
      <c r="W207" s="193"/>
      <c r="X207" s="268"/>
      <c r="Y207" s="178"/>
      <c r="Z207" s="178"/>
      <c r="AA207" s="178"/>
      <c r="AB207" s="510"/>
      <c r="AC207" s="510"/>
      <c r="AD207" s="510"/>
      <c r="AE207" s="510"/>
      <c r="AF207" s="510"/>
      <c r="AG207" s="510"/>
      <c r="AH207" s="510"/>
      <c r="AI207" s="510"/>
      <c r="AJ207" s="510"/>
      <c r="AK207" s="510"/>
      <c r="AL207" s="510"/>
      <c r="AM207" s="510"/>
      <c r="AN207" s="510"/>
      <c r="AO207" s="510"/>
      <c r="AP207" s="510"/>
      <c r="AQ207" s="510"/>
      <c r="AR207" s="510"/>
      <c r="AS207" s="510"/>
      <c r="AT207" s="510"/>
      <c r="AU207" s="510"/>
      <c r="AV207" s="609"/>
      <c r="AW207" s="609"/>
      <c r="AX207" s="609"/>
      <c r="AY207" s="609"/>
      <c r="AZ207" s="609"/>
    </row>
    <row r="208" ht="14.25" customHeight="1">
      <c r="A208" s="268"/>
      <c r="B208" s="268"/>
      <c r="C208" s="268"/>
      <c r="D208" s="268"/>
      <c r="E208" s="268"/>
      <c r="F208" s="268"/>
      <c r="G208" s="723"/>
      <c r="H208" s="955"/>
      <c r="I208" s="955"/>
      <c r="J208" s="468"/>
      <c r="K208" s="468"/>
      <c r="L208" s="956"/>
      <c r="M208" s="468"/>
      <c r="N208" s="510"/>
      <c r="O208" s="469"/>
      <c r="P208" s="468"/>
      <c r="Q208" s="268"/>
      <c r="R208" s="268"/>
      <c r="S208" s="268"/>
      <c r="T208" s="268"/>
      <c r="U208" s="268"/>
      <c r="V208" s="178"/>
      <c r="W208" s="193"/>
      <c r="X208" s="268"/>
      <c r="Y208" s="178"/>
      <c r="Z208" s="178"/>
      <c r="AA208" s="178"/>
      <c r="AB208" s="510"/>
      <c r="AC208" s="510"/>
      <c r="AD208" s="510"/>
      <c r="AE208" s="510"/>
      <c r="AF208" s="510"/>
      <c r="AG208" s="510"/>
      <c r="AH208" s="510"/>
      <c r="AI208" s="510"/>
      <c r="AJ208" s="510"/>
      <c r="AK208" s="510"/>
      <c r="AL208" s="510"/>
      <c r="AM208" s="510"/>
      <c r="AN208" s="510"/>
      <c r="AO208" s="510"/>
      <c r="AP208" s="510"/>
      <c r="AQ208" s="510"/>
      <c r="AR208" s="510"/>
      <c r="AS208" s="510"/>
      <c r="AT208" s="510"/>
      <c r="AU208" s="510"/>
      <c r="AV208" s="609"/>
      <c r="AW208" s="609"/>
      <c r="AX208" s="609"/>
      <c r="AY208" s="609"/>
      <c r="AZ208" s="609"/>
    </row>
    <row r="209" ht="14.25" customHeight="1">
      <c r="A209" s="268"/>
      <c r="B209" s="268"/>
      <c r="C209" s="268"/>
      <c r="D209" s="268"/>
      <c r="E209" s="268"/>
      <c r="F209" s="268"/>
      <c r="G209" s="723"/>
      <c r="H209" s="955"/>
      <c r="I209" s="955"/>
      <c r="J209" s="468"/>
      <c r="K209" s="468"/>
      <c r="L209" s="956"/>
      <c r="M209" s="468"/>
      <c r="N209" s="510"/>
      <c r="O209" s="469"/>
      <c r="P209" s="468"/>
      <c r="Q209" s="268"/>
      <c r="R209" s="268"/>
      <c r="S209" s="268"/>
      <c r="T209" s="268"/>
      <c r="U209" s="268"/>
      <c r="V209" s="178"/>
      <c r="W209" s="193"/>
      <c r="X209" s="268"/>
      <c r="Y209" s="178"/>
      <c r="Z209" s="178"/>
      <c r="AA209" s="178"/>
      <c r="AB209" s="510"/>
      <c r="AC209" s="510"/>
      <c r="AD209" s="510"/>
      <c r="AE209" s="510"/>
      <c r="AF209" s="510"/>
      <c r="AG209" s="510"/>
      <c r="AH209" s="510"/>
      <c r="AI209" s="510"/>
      <c r="AJ209" s="510"/>
      <c r="AK209" s="510"/>
      <c r="AL209" s="510"/>
      <c r="AM209" s="510"/>
      <c r="AN209" s="510"/>
      <c r="AO209" s="510"/>
      <c r="AP209" s="510"/>
      <c r="AQ209" s="510"/>
      <c r="AR209" s="510"/>
      <c r="AS209" s="510"/>
      <c r="AT209" s="510"/>
      <c r="AU209" s="510"/>
      <c r="AV209" s="609"/>
      <c r="AW209" s="609"/>
      <c r="AX209" s="609"/>
      <c r="AY209" s="609"/>
      <c r="AZ209" s="609"/>
    </row>
    <row r="210" ht="14.25" customHeight="1">
      <c r="A210" s="268"/>
      <c r="B210" s="268"/>
      <c r="C210" s="268"/>
      <c r="D210" s="268"/>
      <c r="E210" s="268"/>
      <c r="F210" s="268"/>
      <c r="G210" s="723"/>
      <c r="H210" s="955"/>
      <c r="I210" s="955"/>
      <c r="J210" s="468"/>
      <c r="K210" s="957"/>
      <c r="L210" s="956"/>
      <c r="M210" s="468"/>
      <c r="N210" s="510"/>
      <c r="O210" s="469"/>
      <c r="P210" s="468"/>
      <c r="Q210" s="268"/>
      <c r="R210" s="957"/>
      <c r="S210" s="268"/>
      <c r="T210" s="957"/>
      <c r="U210" s="268"/>
      <c r="V210" s="178"/>
      <c r="W210" s="193"/>
      <c r="X210" s="268"/>
      <c r="Y210" s="178"/>
      <c r="Z210" s="178"/>
      <c r="AA210" s="178"/>
      <c r="AB210" s="510"/>
      <c r="AC210" s="510"/>
      <c r="AD210" s="510"/>
      <c r="AE210" s="510"/>
      <c r="AF210" s="510"/>
      <c r="AG210" s="510"/>
      <c r="AH210" s="510"/>
      <c r="AI210" s="510"/>
      <c r="AJ210" s="510"/>
      <c r="AK210" s="510"/>
      <c r="AL210" s="510"/>
      <c r="AM210" s="510"/>
      <c r="AN210" s="510"/>
      <c r="AO210" s="510"/>
      <c r="AP210" s="510"/>
      <c r="AQ210" s="510"/>
      <c r="AR210" s="510"/>
      <c r="AS210" s="510"/>
      <c r="AT210" s="510"/>
      <c r="AU210" s="510"/>
      <c r="AV210" s="609"/>
      <c r="AW210" s="609"/>
      <c r="AX210" s="609"/>
      <c r="AY210" s="609"/>
      <c r="AZ210" s="609"/>
    </row>
    <row r="211" ht="14.25" customHeight="1">
      <c r="A211" s="268"/>
      <c r="B211" s="268"/>
      <c r="C211" s="268"/>
      <c r="D211" s="268"/>
      <c r="E211" s="268"/>
      <c r="F211" s="268"/>
      <c r="G211" s="723"/>
      <c r="H211" s="267"/>
      <c r="I211" s="267"/>
      <c r="J211" s="468"/>
      <c r="K211" s="468"/>
      <c r="L211" s="956"/>
      <c r="M211" s="468"/>
      <c r="N211" s="510"/>
      <c r="O211" s="469"/>
      <c r="P211" s="468"/>
      <c r="Q211" s="268"/>
      <c r="R211" s="268"/>
      <c r="S211" s="268"/>
      <c r="T211" s="941"/>
      <c r="U211" s="268"/>
      <c r="V211" s="178"/>
      <c r="W211" s="193"/>
      <c r="X211" s="268"/>
      <c r="Y211" s="178"/>
      <c r="Z211" s="178"/>
      <c r="AA211" s="178"/>
      <c r="AB211" s="510"/>
      <c r="AC211" s="510"/>
      <c r="AD211" s="510"/>
      <c r="AE211" s="510"/>
      <c r="AF211" s="510"/>
      <c r="AG211" s="510"/>
      <c r="AH211" s="510"/>
      <c r="AI211" s="510"/>
      <c r="AJ211" s="510"/>
      <c r="AK211" s="510"/>
      <c r="AL211" s="510"/>
      <c r="AM211" s="510"/>
      <c r="AN211" s="510"/>
      <c r="AO211" s="510"/>
      <c r="AP211" s="510"/>
      <c r="AQ211" s="510"/>
      <c r="AR211" s="510"/>
      <c r="AS211" s="510"/>
      <c r="AT211" s="510"/>
      <c r="AU211" s="510"/>
      <c r="AV211" s="609"/>
      <c r="AW211" s="609"/>
      <c r="AX211" s="609"/>
      <c r="AY211" s="609"/>
      <c r="AZ211" s="609"/>
    </row>
    <row r="212" ht="14.25" customHeight="1">
      <c r="A212" s="268"/>
      <c r="B212" s="268"/>
      <c r="C212" s="268"/>
      <c r="D212" s="268"/>
      <c r="E212" s="268"/>
      <c r="F212" s="268"/>
      <c r="G212" s="723"/>
      <c r="H212" s="267"/>
      <c r="I212" s="267"/>
      <c r="J212" s="468"/>
      <c r="K212" s="468"/>
      <c r="L212" s="956"/>
      <c r="M212" s="468"/>
      <c r="N212" s="510"/>
      <c r="O212" s="469"/>
      <c r="P212" s="468"/>
      <c r="Q212" s="268"/>
      <c r="R212" s="268"/>
      <c r="S212" s="268"/>
      <c r="T212" s="268"/>
      <c r="U212" s="268"/>
      <c r="V212" s="178"/>
      <c r="W212" s="193"/>
      <c r="X212" s="268"/>
      <c r="Y212" s="178"/>
      <c r="Z212" s="178"/>
      <c r="AA212" s="178"/>
      <c r="AB212" s="510"/>
      <c r="AC212" s="510"/>
      <c r="AD212" s="510"/>
      <c r="AE212" s="510"/>
      <c r="AF212" s="510"/>
      <c r="AG212" s="510"/>
      <c r="AH212" s="510"/>
      <c r="AI212" s="510"/>
      <c r="AJ212" s="510"/>
      <c r="AK212" s="510"/>
      <c r="AL212" s="510"/>
      <c r="AM212" s="510"/>
      <c r="AN212" s="510"/>
      <c r="AO212" s="510"/>
      <c r="AP212" s="510"/>
      <c r="AQ212" s="510"/>
      <c r="AR212" s="510"/>
      <c r="AS212" s="510"/>
      <c r="AT212" s="510"/>
      <c r="AU212" s="510"/>
      <c r="AV212" s="609"/>
      <c r="AW212" s="609"/>
      <c r="AX212" s="609"/>
      <c r="AY212" s="609"/>
      <c r="AZ212" s="609"/>
    </row>
    <row r="213" ht="14.25" customHeight="1">
      <c r="A213" s="268"/>
      <c r="B213" s="268"/>
      <c r="C213" s="268"/>
      <c r="D213" s="268"/>
      <c r="E213" s="268"/>
      <c r="F213" s="268"/>
      <c r="G213" s="723"/>
      <c r="H213" s="267"/>
      <c r="I213" s="267"/>
      <c r="J213" s="468"/>
      <c r="K213" s="468"/>
      <c r="L213" s="956"/>
      <c r="M213" s="468"/>
      <c r="N213" s="510"/>
      <c r="O213" s="469"/>
      <c r="P213" s="468"/>
      <c r="Q213" s="268"/>
      <c r="R213" s="268"/>
      <c r="S213" s="268"/>
      <c r="T213" s="941"/>
      <c r="U213" s="268"/>
      <c r="V213" s="178"/>
      <c r="W213" s="193"/>
      <c r="X213" s="268"/>
      <c r="Y213" s="178"/>
      <c r="Z213" s="178"/>
      <c r="AA213" s="178"/>
      <c r="AB213" s="510"/>
      <c r="AC213" s="510"/>
      <c r="AD213" s="510"/>
      <c r="AE213" s="510"/>
      <c r="AF213" s="510"/>
      <c r="AG213" s="510"/>
      <c r="AH213" s="510"/>
      <c r="AI213" s="510"/>
      <c r="AJ213" s="510"/>
      <c r="AK213" s="510"/>
      <c r="AL213" s="510"/>
      <c r="AM213" s="510"/>
      <c r="AN213" s="510"/>
      <c r="AO213" s="510"/>
      <c r="AP213" s="510"/>
      <c r="AQ213" s="510"/>
      <c r="AR213" s="510"/>
      <c r="AS213" s="510"/>
      <c r="AT213" s="510"/>
      <c r="AU213" s="510"/>
      <c r="AV213" s="609"/>
      <c r="AW213" s="609"/>
      <c r="AX213" s="609"/>
      <c r="AY213" s="609"/>
      <c r="AZ213" s="609"/>
    </row>
    <row r="214" ht="14.25" customHeight="1">
      <c r="A214" s="268"/>
      <c r="B214" s="268"/>
      <c r="C214" s="268"/>
      <c r="D214" s="268"/>
      <c r="E214" s="268"/>
      <c r="F214" s="268"/>
      <c r="G214" s="723"/>
      <c r="H214" s="267"/>
      <c r="I214" s="958"/>
      <c r="J214" s="468"/>
      <c r="K214" s="468"/>
      <c r="L214" s="956"/>
      <c r="M214" s="468"/>
      <c r="N214" s="510"/>
      <c r="O214" s="469"/>
      <c r="P214" s="468"/>
      <c r="Q214" s="268"/>
      <c r="R214" s="268"/>
      <c r="S214" s="268"/>
      <c r="T214" s="268"/>
      <c r="U214" s="268"/>
      <c r="V214" s="178"/>
      <c r="W214" s="193"/>
      <c r="X214" s="268"/>
      <c r="Y214" s="178"/>
      <c r="Z214" s="178"/>
      <c r="AA214" s="178"/>
      <c r="AB214" s="510"/>
      <c r="AC214" s="510"/>
      <c r="AD214" s="510"/>
      <c r="AE214" s="510"/>
      <c r="AF214" s="510"/>
      <c r="AG214" s="510"/>
      <c r="AH214" s="510"/>
      <c r="AI214" s="510"/>
      <c r="AJ214" s="510"/>
      <c r="AK214" s="510"/>
      <c r="AL214" s="510"/>
      <c r="AM214" s="510"/>
      <c r="AN214" s="510"/>
      <c r="AO214" s="510"/>
      <c r="AP214" s="510"/>
      <c r="AQ214" s="510"/>
      <c r="AR214" s="510"/>
      <c r="AS214" s="510"/>
      <c r="AT214" s="510"/>
      <c r="AU214" s="510"/>
      <c r="AV214" s="609"/>
      <c r="AW214" s="609"/>
      <c r="AX214" s="609"/>
      <c r="AY214" s="609"/>
      <c r="AZ214" s="609"/>
    </row>
    <row r="215" ht="14.25" customHeight="1">
      <c r="A215" s="268"/>
      <c r="B215" s="268"/>
      <c r="C215" s="268"/>
      <c r="D215" s="268"/>
      <c r="E215" s="268"/>
      <c r="F215" s="268"/>
      <c r="G215" s="723"/>
      <c r="H215" s="267"/>
      <c r="I215" s="958"/>
      <c r="J215" s="468"/>
      <c r="K215" s="468"/>
      <c r="L215" s="956"/>
      <c r="M215" s="468"/>
      <c r="N215" s="510"/>
      <c r="O215" s="469"/>
      <c r="P215" s="468"/>
      <c r="Q215" s="268"/>
      <c r="R215" s="268"/>
      <c r="S215" s="268"/>
      <c r="T215" s="268"/>
      <c r="U215" s="268"/>
      <c r="V215" s="178"/>
      <c r="W215" s="193"/>
      <c r="X215" s="268"/>
      <c r="Y215" s="178"/>
      <c r="Z215" s="178"/>
      <c r="AA215" s="178"/>
      <c r="AB215" s="510"/>
      <c r="AC215" s="510"/>
      <c r="AD215" s="510"/>
      <c r="AE215" s="510"/>
      <c r="AF215" s="510"/>
      <c r="AG215" s="510"/>
      <c r="AH215" s="510"/>
      <c r="AI215" s="510"/>
      <c r="AJ215" s="510"/>
      <c r="AK215" s="510"/>
      <c r="AL215" s="510"/>
      <c r="AM215" s="510"/>
      <c r="AN215" s="510"/>
      <c r="AO215" s="510"/>
      <c r="AP215" s="510"/>
      <c r="AQ215" s="510"/>
      <c r="AR215" s="510"/>
      <c r="AS215" s="510"/>
      <c r="AT215" s="510"/>
      <c r="AU215" s="510"/>
      <c r="AV215" s="609"/>
      <c r="AW215" s="609"/>
      <c r="AX215" s="609"/>
      <c r="AY215" s="609"/>
      <c r="AZ215" s="609"/>
    </row>
    <row r="216" ht="14.25" customHeight="1">
      <c r="A216" s="268"/>
      <c r="B216" s="268"/>
      <c r="C216" s="268"/>
      <c r="D216" s="268"/>
      <c r="E216" s="268"/>
      <c r="F216" s="268"/>
      <c r="G216" s="723"/>
      <c r="H216" s="267"/>
      <c r="I216" s="958"/>
      <c r="J216" s="468"/>
      <c r="K216" s="468"/>
      <c r="L216" s="956"/>
      <c r="M216" s="468"/>
      <c r="N216" s="510"/>
      <c r="O216" s="469"/>
      <c r="P216" s="468"/>
      <c r="Q216" s="268"/>
      <c r="R216" s="268"/>
      <c r="S216" s="268"/>
      <c r="T216" s="268"/>
      <c r="U216" s="268"/>
      <c r="V216" s="178"/>
      <c r="W216" s="193"/>
      <c r="X216" s="268"/>
      <c r="Y216" s="178"/>
      <c r="Z216" s="178"/>
      <c r="AA216" s="178"/>
      <c r="AB216" s="510"/>
      <c r="AC216" s="510"/>
      <c r="AD216" s="510"/>
      <c r="AE216" s="510"/>
      <c r="AF216" s="510"/>
      <c r="AG216" s="510"/>
      <c r="AH216" s="510"/>
      <c r="AI216" s="510"/>
      <c r="AJ216" s="510"/>
      <c r="AK216" s="510"/>
      <c r="AL216" s="510"/>
      <c r="AM216" s="510"/>
      <c r="AN216" s="510"/>
      <c r="AO216" s="510"/>
      <c r="AP216" s="510"/>
      <c r="AQ216" s="510"/>
      <c r="AR216" s="510"/>
      <c r="AS216" s="510"/>
      <c r="AT216" s="510"/>
      <c r="AU216" s="510"/>
      <c r="AV216" s="609"/>
      <c r="AW216" s="609"/>
      <c r="AX216" s="609"/>
      <c r="AY216" s="609"/>
      <c r="AZ216" s="609"/>
    </row>
    <row r="217" ht="14.25" customHeight="1">
      <c r="A217" s="268"/>
      <c r="B217" s="268"/>
      <c r="C217" s="268"/>
      <c r="D217" s="268"/>
      <c r="E217" s="268"/>
      <c r="F217" s="268"/>
      <c r="G217" s="723"/>
      <c r="H217" s="267"/>
      <c r="I217" s="958"/>
      <c r="J217" s="468"/>
      <c r="K217" s="468"/>
      <c r="L217" s="956"/>
      <c r="M217" s="468"/>
      <c r="N217" s="510"/>
      <c r="O217" s="469"/>
      <c r="P217" s="468"/>
      <c r="Q217" s="268"/>
      <c r="R217" s="268"/>
      <c r="S217" s="268"/>
      <c r="T217" s="268"/>
      <c r="U217" s="268"/>
      <c r="V217" s="178"/>
      <c r="W217" s="193"/>
      <c r="X217" s="268"/>
      <c r="Y217" s="178"/>
      <c r="Z217" s="178"/>
      <c r="AA217" s="178"/>
      <c r="AB217" s="510"/>
      <c r="AC217" s="510"/>
      <c r="AD217" s="510"/>
      <c r="AE217" s="510"/>
      <c r="AF217" s="510"/>
      <c r="AG217" s="510"/>
      <c r="AH217" s="510"/>
      <c r="AI217" s="510"/>
      <c r="AJ217" s="510"/>
      <c r="AK217" s="510"/>
      <c r="AL217" s="510"/>
      <c r="AM217" s="510"/>
      <c r="AN217" s="510"/>
      <c r="AO217" s="510"/>
      <c r="AP217" s="510"/>
      <c r="AQ217" s="510"/>
      <c r="AR217" s="510"/>
      <c r="AS217" s="510"/>
      <c r="AT217" s="510"/>
      <c r="AU217" s="510"/>
      <c r="AV217" s="609"/>
      <c r="AW217" s="609"/>
      <c r="AX217" s="609"/>
      <c r="AY217" s="609"/>
      <c r="AZ217" s="609"/>
    </row>
    <row r="218" ht="14.25" customHeight="1">
      <c r="A218" s="268"/>
      <c r="B218" s="268"/>
      <c r="C218" s="268"/>
      <c r="D218" s="268"/>
      <c r="E218" s="268"/>
      <c r="F218" s="268"/>
      <c r="G218" s="723"/>
      <c r="H218" s="267"/>
      <c r="I218" s="958"/>
      <c r="J218" s="468"/>
      <c r="K218" s="468"/>
      <c r="L218" s="956"/>
      <c r="M218" s="468"/>
      <c r="N218" s="510"/>
      <c r="O218" s="469"/>
      <c r="P218" s="468"/>
      <c r="Q218" s="268"/>
      <c r="R218" s="268"/>
      <c r="S218" s="268"/>
      <c r="T218" s="268"/>
      <c r="U218" s="268"/>
      <c r="V218" s="178"/>
      <c r="W218" s="193"/>
      <c r="X218" s="268"/>
      <c r="Y218" s="178"/>
      <c r="Z218" s="178"/>
      <c r="AA218" s="178"/>
      <c r="AB218" s="510"/>
      <c r="AC218" s="510"/>
      <c r="AD218" s="510"/>
      <c r="AE218" s="510"/>
      <c r="AF218" s="510"/>
      <c r="AG218" s="510"/>
      <c r="AH218" s="510"/>
      <c r="AI218" s="510"/>
      <c r="AJ218" s="510"/>
      <c r="AK218" s="510"/>
      <c r="AL218" s="510"/>
      <c r="AM218" s="510"/>
      <c r="AN218" s="510"/>
      <c r="AO218" s="510"/>
      <c r="AP218" s="510"/>
      <c r="AQ218" s="510"/>
      <c r="AR218" s="510"/>
      <c r="AS218" s="510"/>
      <c r="AT218" s="510"/>
      <c r="AU218" s="510"/>
      <c r="AV218" s="609"/>
      <c r="AW218" s="609"/>
      <c r="AX218" s="609"/>
      <c r="AY218" s="609"/>
      <c r="AZ218" s="609"/>
    </row>
    <row r="219" ht="14.25" customHeight="1">
      <c r="A219" s="268"/>
      <c r="B219" s="268"/>
      <c r="C219" s="268"/>
      <c r="D219" s="268"/>
      <c r="E219" s="268"/>
      <c r="F219" s="268"/>
      <c r="G219" s="723"/>
      <c r="H219" s="267"/>
      <c r="I219" s="958"/>
      <c r="J219" s="468"/>
      <c r="K219" s="468"/>
      <c r="L219" s="956"/>
      <c r="M219" s="468"/>
      <c r="N219" s="510"/>
      <c r="O219" s="469"/>
      <c r="P219" s="468"/>
      <c r="Q219" s="268"/>
      <c r="R219" s="268"/>
      <c r="S219" s="268"/>
      <c r="T219" s="268"/>
      <c r="U219" s="268"/>
      <c r="V219" s="178"/>
      <c r="W219" s="193"/>
      <c r="X219" s="268"/>
      <c r="Y219" s="178"/>
      <c r="Z219" s="178"/>
      <c r="AA219" s="178"/>
      <c r="AB219" s="510"/>
      <c r="AC219" s="510"/>
      <c r="AD219" s="510"/>
      <c r="AE219" s="510"/>
      <c r="AF219" s="510"/>
      <c r="AG219" s="510"/>
      <c r="AH219" s="510"/>
      <c r="AI219" s="510"/>
      <c r="AJ219" s="510"/>
      <c r="AK219" s="510"/>
      <c r="AL219" s="510"/>
      <c r="AM219" s="510"/>
      <c r="AN219" s="510"/>
      <c r="AO219" s="510"/>
      <c r="AP219" s="510"/>
      <c r="AQ219" s="510"/>
      <c r="AR219" s="510"/>
      <c r="AS219" s="510"/>
      <c r="AT219" s="510"/>
      <c r="AU219" s="510"/>
      <c r="AV219" s="609"/>
      <c r="AW219" s="609"/>
      <c r="AX219" s="609"/>
      <c r="AY219" s="609"/>
      <c r="AZ219" s="609"/>
    </row>
    <row r="220" ht="14.25" customHeight="1">
      <c r="A220" s="268"/>
      <c r="B220" s="268"/>
      <c r="C220" s="268"/>
      <c r="D220" s="268"/>
      <c r="E220" s="268"/>
      <c r="F220" s="268"/>
      <c r="G220" s="723"/>
      <c r="H220" s="267"/>
      <c r="I220" s="958"/>
      <c r="J220" s="468"/>
      <c r="K220" s="468"/>
      <c r="L220" s="956"/>
      <c r="M220" s="468"/>
      <c r="N220" s="510"/>
      <c r="O220" s="469"/>
      <c r="P220" s="468"/>
      <c r="Q220" s="268"/>
      <c r="R220" s="268"/>
      <c r="S220" s="268"/>
      <c r="T220" s="268"/>
      <c r="U220" s="268"/>
      <c r="V220" s="178"/>
      <c r="W220" s="193"/>
      <c r="X220" s="268"/>
      <c r="Y220" s="178"/>
      <c r="Z220" s="178"/>
      <c r="AA220" s="178"/>
      <c r="AB220" s="510"/>
      <c r="AC220" s="510"/>
      <c r="AD220" s="510"/>
      <c r="AE220" s="510"/>
      <c r="AF220" s="510"/>
      <c r="AG220" s="510"/>
      <c r="AH220" s="510"/>
      <c r="AI220" s="510"/>
      <c r="AJ220" s="510"/>
      <c r="AK220" s="510"/>
      <c r="AL220" s="510"/>
      <c r="AM220" s="510"/>
      <c r="AN220" s="510"/>
      <c r="AO220" s="510"/>
      <c r="AP220" s="510"/>
      <c r="AQ220" s="510"/>
      <c r="AR220" s="510"/>
      <c r="AS220" s="510"/>
      <c r="AT220" s="510"/>
      <c r="AU220" s="510"/>
      <c r="AV220" s="609"/>
      <c r="AW220" s="609"/>
      <c r="AX220" s="609"/>
      <c r="AY220" s="609"/>
      <c r="AZ220" s="609"/>
    </row>
    <row r="221" ht="14.25" customHeight="1">
      <c r="A221" s="268"/>
      <c r="B221" s="268"/>
      <c r="C221" s="268"/>
      <c r="D221" s="268"/>
      <c r="E221" s="268"/>
      <c r="F221" s="268"/>
      <c r="G221" s="723"/>
      <c r="H221" s="267"/>
      <c r="I221" s="958"/>
      <c r="J221" s="468"/>
      <c r="K221" s="468"/>
      <c r="L221" s="956"/>
      <c r="M221" s="468"/>
      <c r="N221" s="510"/>
      <c r="O221" s="469"/>
      <c r="P221" s="468"/>
      <c r="Q221" s="268"/>
      <c r="R221" s="268"/>
      <c r="S221" s="268"/>
      <c r="T221" s="268"/>
      <c r="U221" s="268"/>
      <c r="V221" s="178"/>
      <c r="W221" s="193"/>
      <c r="X221" s="268"/>
      <c r="Y221" s="178"/>
      <c r="Z221" s="178"/>
      <c r="AA221" s="178"/>
      <c r="AB221" s="510"/>
      <c r="AC221" s="510"/>
      <c r="AD221" s="510"/>
      <c r="AE221" s="510"/>
      <c r="AF221" s="510"/>
      <c r="AG221" s="510"/>
      <c r="AH221" s="510"/>
      <c r="AI221" s="510"/>
      <c r="AJ221" s="510"/>
      <c r="AK221" s="510"/>
      <c r="AL221" s="510"/>
      <c r="AM221" s="510"/>
      <c r="AN221" s="510"/>
      <c r="AO221" s="510"/>
      <c r="AP221" s="510"/>
      <c r="AQ221" s="510"/>
      <c r="AR221" s="510"/>
      <c r="AS221" s="510"/>
      <c r="AT221" s="510"/>
      <c r="AU221" s="510"/>
      <c r="AV221" s="609"/>
      <c r="AW221" s="609"/>
      <c r="AX221" s="609"/>
      <c r="AY221" s="609"/>
      <c r="AZ221" s="609"/>
    </row>
    <row r="222" ht="14.25" customHeight="1">
      <c r="A222" s="268"/>
      <c r="B222" s="268"/>
      <c r="C222" s="268"/>
      <c r="D222" s="268"/>
      <c r="E222" s="268"/>
      <c r="F222" s="268"/>
      <c r="G222" s="723"/>
      <c r="H222" s="267"/>
      <c r="I222" s="958"/>
      <c r="J222" s="468"/>
      <c r="K222" s="468"/>
      <c r="L222" s="956"/>
      <c r="M222" s="468"/>
      <c r="N222" s="510"/>
      <c r="O222" s="469"/>
      <c r="P222" s="468"/>
      <c r="Q222" s="268"/>
      <c r="R222" s="268"/>
      <c r="S222" s="268"/>
      <c r="T222" s="268"/>
      <c r="U222" s="268"/>
      <c r="V222" s="178"/>
      <c r="W222" s="193"/>
      <c r="X222" s="268"/>
      <c r="Y222" s="178"/>
      <c r="Z222" s="178"/>
      <c r="AA222" s="178"/>
      <c r="AB222" s="510"/>
      <c r="AC222" s="510"/>
      <c r="AD222" s="510"/>
      <c r="AE222" s="510"/>
      <c r="AF222" s="510"/>
      <c r="AG222" s="510"/>
      <c r="AH222" s="510"/>
      <c r="AI222" s="510"/>
      <c r="AJ222" s="510"/>
      <c r="AK222" s="510"/>
      <c r="AL222" s="510"/>
      <c r="AM222" s="510"/>
      <c r="AN222" s="510"/>
      <c r="AO222" s="510"/>
      <c r="AP222" s="510"/>
      <c r="AQ222" s="510"/>
      <c r="AR222" s="510"/>
      <c r="AS222" s="510"/>
      <c r="AT222" s="510"/>
      <c r="AU222" s="510"/>
      <c r="AV222" s="609"/>
      <c r="AW222" s="609"/>
      <c r="AX222" s="609"/>
      <c r="AY222" s="609"/>
      <c r="AZ222" s="609"/>
    </row>
    <row r="223" ht="14.25" customHeight="1">
      <c r="A223" s="769"/>
      <c r="B223" s="268"/>
      <c r="C223" s="268"/>
      <c r="D223" s="268"/>
      <c r="E223" s="268"/>
      <c r="F223" s="268"/>
      <c r="G223" s="723"/>
      <c r="H223" s="267"/>
      <c r="I223" s="267"/>
      <c r="J223" s="468"/>
      <c r="K223" s="468"/>
      <c r="L223" s="956"/>
      <c r="M223" s="468"/>
      <c r="N223" s="510"/>
      <c r="O223" s="469"/>
      <c r="P223" s="468"/>
      <c r="Q223" s="268"/>
      <c r="R223" s="268"/>
      <c r="S223" s="268"/>
      <c r="T223" s="268"/>
      <c r="U223" s="268"/>
      <c r="V223" s="178"/>
      <c r="W223" s="193"/>
      <c r="X223" s="268"/>
      <c r="Y223" s="178"/>
      <c r="Z223" s="178"/>
      <c r="AA223" s="178"/>
      <c r="AB223" s="467"/>
      <c r="AC223" s="467"/>
      <c r="AD223" s="467"/>
      <c r="AE223" s="467"/>
      <c r="AF223" s="467"/>
      <c r="AG223" s="467"/>
      <c r="AH223" s="467"/>
      <c r="AI223" s="467"/>
      <c r="AJ223" s="467"/>
      <c r="AK223" s="467"/>
      <c r="AL223" s="467"/>
      <c r="AM223" s="467"/>
      <c r="AN223" s="467"/>
      <c r="AO223" s="467"/>
      <c r="AP223" s="467"/>
      <c r="AQ223" s="467"/>
      <c r="AR223" s="467"/>
      <c r="AS223" s="467"/>
      <c r="AT223" s="467"/>
      <c r="AU223" s="467"/>
      <c r="AV223" s="954"/>
      <c r="AW223" s="954"/>
      <c r="AX223" s="954"/>
      <c r="AY223" s="954"/>
      <c r="AZ223" s="954"/>
    </row>
    <row r="224" ht="14.25" customHeight="1">
      <c r="A224" s="959"/>
      <c r="B224" s="959"/>
      <c r="C224" s="959"/>
      <c r="D224" s="959"/>
      <c r="E224" s="959"/>
      <c r="F224" s="959"/>
      <c r="G224" s="960"/>
      <c r="H224" s="961"/>
      <c r="I224" s="961"/>
      <c r="J224" s="959"/>
      <c r="K224" s="959"/>
      <c r="L224" s="962"/>
      <c r="M224" s="962"/>
      <c r="N224" s="790"/>
      <c r="O224" s="962"/>
      <c r="P224" s="962"/>
      <c r="Q224" s="962"/>
      <c r="R224" s="962"/>
      <c r="S224" s="962"/>
      <c r="T224" s="962"/>
      <c r="U224" s="962"/>
      <c r="V224" s="963"/>
      <c r="W224" s="964"/>
      <c r="X224" s="962"/>
      <c r="Y224" s="963"/>
      <c r="Z224" s="963"/>
      <c r="AA224" s="963"/>
      <c r="AB224" s="465"/>
      <c r="AC224" s="465"/>
      <c r="AD224" s="465"/>
      <c r="AE224" s="465"/>
      <c r="AF224" s="465"/>
      <c r="AG224" s="465"/>
      <c r="AH224" s="465"/>
      <c r="AI224" s="465"/>
      <c r="AJ224" s="465"/>
      <c r="AK224" s="465"/>
      <c r="AL224" s="465"/>
      <c r="AM224" s="465"/>
      <c r="AN224" s="465"/>
      <c r="AO224" s="465"/>
      <c r="AP224" s="465"/>
      <c r="AQ224" s="465"/>
      <c r="AR224" s="465"/>
      <c r="AS224" s="465"/>
      <c r="AT224" s="465"/>
      <c r="AU224" s="465"/>
      <c r="AV224" s="954"/>
      <c r="AW224" s="954"/>
      <c r="AX224" s="954"/>
      <c r="AY224" s="954"/>
      <c r="AZ224" s="954"/>
    </row>
    <row r="225" ht="14.25" customHeight="1">
      <c r="A225" s="416" t="s">
        <v>520</v>
      </c>
      <c r="B225" s="25"/>
      <c r="C225" s="25"/>
      <c r="D225" s="25"/>
      <c r="E225" s="25"/>
      <c r="F225" s="25"/>
      <c r="G225" s="25"/>
      <c r="H225" s="25"/>
      <c r="I225" s="25"/>
      <c r="J225" s="25"/>
      <c r="K225" s="25"/>
      <c r="L225" s="573"/>
      <c r="M225" s="573"/>
      <c r="N225" s="418"/>
      <c r="O225" s="573"/>
      <c r="P225" s="573"/>
      <c r="Q225" s="573"/>
      <c r="R225" s="573"/>
      <c r="S225" s="573"/>
      <c r="T225" s="573"/>
      <c r="U225" s="573"/>
      <c r="V225" s="965"/>
      <c r="W225" s="966"/>
      <c r="X225" s="573"/>
      <c r="Y225" s="965"/>
      <c r="Z225" s="965"/>
      <c r="AA225" s="965"/>
      <c r="AB225" s="465"/>
      <c r="AC225" s="465"/>
      <c r="AD225" s="465"/>
      <c r="AE225" s="465"/>
      <c r="AF225" s="465"/>
      <c r="AG225" s="465"/>
      <c r="AH225" s="465"/>
      <c r="AI225" s="465"/>
      <c r="AJ225" s="465"/>
      <c r="AK225" s="465"/>
      <c r="AL225" s="465"/>
      <c r="AM225" s="465"/>
      <c r="AN225" s="465"/>
      <c r="AO225" s="465"/>
      <c r="AP225" s="465"/>
      <c r="AQ225" s="465"/>
      <c r="AR225" s="465"/>
      <c r="AS225" s="465"/>
      <c r="AT225" s="465"/>
      <c r="AU225" s="465"/>
      <c r="AV225" s="954"/>
      <c r="AW225" s="954"/>
      <c r="AX225" s="954"/>
      <c r="AY225" s="954"/>
      <c r="AZ225" s="954"/>
    </row>
    <row r="226" ht="22.5" customHeight="1">
      <c r="A226" s="424">
        <v>24.0</v>
      </c>
      <c r="B226" s="424">
        <v>6.0</v>
      </c>
      <c r="C226" s="424" t="s">
        <v>295</v>
      </c>
      <c r="D226" s="424"/>
      <c r="E226" s="424"/>
      <c r="F226" s="424"/>
      <c r="G226" s="801"/>
      <c r="H226" s="426" t="s">
        <v>8677</v>
      </c>
      <c r="I226" s="426" t="s">
        <v>8678</v>
      </c>
      <c r="J226" s="581" t="s">
        <v>343</v>
      </c>
      <c r="K226" s="581" t="s">
        <v>8679</v>
      </c>
      <c r="L226" s="582">
        <v>42162.0</v>
      </c>
      <c r="M226" s="581" t="s">
        <v>338</v>
      </c>
      <c r="N226" s="581" t="s">
        <v>154</v>
      </c>
      <c r="O226" s="582">
        <v>45665.0</v>
      </c>
      <c r="P226" s="581" t="s">
        <v>133</v>
      </c>
      <c r="Q226" s="424" t="s">
        <v>275</v>
      </c>
      <c r="R226" s="424"/>
      <c r="S226" s="424"/>
      <c r="T226" s="578" t="s">
        <v>11</v>
      </c>
      <c r="U226" s="424" t="s">
        <v>21</v>
      </c>
      <c r="V226" s="312"/>
      <c r="W226" s="424"/>
      <c r="X226" s="424"/>
      <c r="Y226" s="312" t="s">
        <v>8680</v>
      </c>
      <c r="Z226" s="312"/>
      <c r="AA226" s="312"/>
      <c r="AB226" s="581"/>
      <c r="AC226" s="581"/>
      <c r="AD226" s="581"/>
      <c r="AE226" s="581"/>
      <c r="AF226" s="581"/>
      <c r="AG226" s="581"/>
      <c r="AH226" s="581"/>
      <c r="AI226" s="581"/>
      <c r="AJ226" s="581"/>
      <c r="AK226" s="581"/>
      <c r="AL226" s="581"/>
      <c r="AM226" s="581"/>
      <c r="AN226" s="581"/>
      <c r="AO226" s="581"/>
      <c r="AP226" s="581"/>
      <c r="AQ226" s="581"/>
      <c r="AR226" s="581"/>
      <c r="AS226" s="581"/>
      <c r="AT226" s="581"/>
      <c r="AU226" s="581"/>
      <c r="AV226" s="967"/>
      <c r="AW226" s="967"/>
      <c r="AX226" s="967"/>
      <c r="AY226" s="967"/>
      <c r="AZ226" s="967"/>
    </row>
    <row r="227" ht="18.75" customHeight="1">
      <c r="A227" s="424"/>
      <c r="B227" s="424"/>
      <c r="C227" s="424"/>
      <c r="D227" s="450"/>
      <c r="E227" s="450"/>
      <c r="F227" s="450"/>
      <c r="G227" s="801"/>
      <c r="H227" s="861"/>
      <c r="I227" s="426"/>
      <c r="J227" s="424"/>
      <c r="K227" s="424"/>
      <c r="L227" s="427"/>
      <c r="M227" s="424"/>
      <c r="N227" s="424"/>
      <c r="O227" s="427"/>
      <c r="P227" s="424"/>
      <c r="Q227" s="424"/>
      <c r="R227" s="424"/>
      <c r="S227" s="424"/>
      <c r="T227" s="424"/>
      <c r="U227" s="424"/>
      <c r="V227" s="424"/>
      <c r="W227" s="424"/>
      <c r="X227" s="424"/>
      <c r="Y227" s="968"/>
      <c r="Z227" s="968"/>
      <c r="AA227" s="968"/>
      <c r="AB227" s="312"/>
      <c r="AC227" s="312"/>
      <c r="AD227" s="312"/>
      <c r="AE227" s="424"/>
      <c r="AF227" s="450"/>
      <c r="AG227" s="969"/>
      <c r="AH227" s="969"/>
      <c r="AI227" s="969"/>
      <c r="AJ227" s="969"/>
      <c r="AK227" s="969"/>
      <c r="AL227" s="969"/>
      <c r="AM227" s="969"/>
      <c r="AN227" s="969"/>
      <c r="AO227" s="969"/>
      <c r="AP227" s="969"/>
      <c r="AQ227" s="969"/>
      <c r="AR227" s="969"/>
      <c r="AS227" s="969"/>
      <c r="AT227" s="969"/>
      <c r="AU227" s="969"/>
      <c r="AV227" s="969"/>
      <c r="AW227" s="969"/>
      <c r="AX227" s="969"/>
      <c r="AY227" s="969"/>
      <c r="AZ227" s="969"/>
    </row>
    <row r="228" ht="22.5" customHeight="1">
      <c r="A228" s="424"/>
      <c r="B228" s="424"/>
      <c r="C228" s="424"/>
      <c r="D228" s="424"/>
      <c r="E228" s="424"/>
      <c r="F228" s="424"/>
      <c r="G228" s="801"/>
      <c r="H228" s="970"/>
      <c r="I228" s="426"/>
      <c r="J228" s="581"/>
      <c r="K228" s="581"/>
      <c r="L228" s="971"/>
      <c r="M228" s="581"/>
      <c r="N228" s="581"/>
      <c r="O228" s="582"/>
      <c r="P228" s="581"/>
      <c r="Q228" s="424"/>
      <c r="R228" s="424"/>
      <c r="S228" s="424"/>
      <c r="T228" s="581"/>
      <c r="U228" s="810"/>
      <c r="V228" s="312"/>
      <c r="W228" s="424"/>
      <c r="X228" s="424"/>
      <c r="Y228" s="312"/>
      <c r="Z228" s="312"/>
      <c r="AA228" s="317"/>
      <c r="AB228" s="317"/>
      <c r="AC228" s="317"/>
      <c r="AD228" s="317"/>
      <c r="AE228" s="317"/>
      <c r="AF228" s="317"/>
      <c r="AG228" s="317"/>
      <c r="AH228" s="317"/>
      <c r="AI228" s="317"/>
      <c r="AJ228" s="317"/>
      <c r="AK228" s="317"/>
      <c r="AL228" s="317"/>
      <c r="AM228" s="317"/>
      <c r="AN228" s="317"/>
      <c r="AO228" s="317"/>
      <c r="AP228" s="317"/>
      <c r="AQ228" s="317"/>
      <c r="AR228" s="317"/>
      <c r="AS228" s="317"/>
      <c r="AT228" s="317"/>
      <c r="AU228" s="317"/>
      <c r="AV228" s="317"/>
      <c r="AW228" s="317"/>
      <c r="AX228" s="317"/>
      <c r="AY228" s="317"/>
      <c r="AZ228" s="317"/>
    </row>
    <row r="229" ht="22.5" customHeight="1">
      <c r="A229" s="424"/>
      <c r="B229" s="424"/>
      <c r="C229" s="424"/>
      <c r="D229" s="424"/>
      <c r="E229" s="424"/>
      <c r="F229" s="424"/>
      <c r="G229" s="801"/>
      <c r="H229" s="426"/>
      <c r="I229" s="426"/>
      <c r="J229" s="424"/>
      <c r="K229" s="424"/>
      <c r="L229" s="424"/>
      <c r="M229" s="424"/>
      <c r="N229" s="424"/>
      <c r="O229" s="427"/>
      <c r="P229" s="424"/>
      <c r="Q229" s="424"/>
      <c r="R229" s="424"/>
      <c r="S229" s="424"/>
      <c r="T229" s="424"/>
      <c r="U229" s="424"/>
      <c r="V229" s="424"/>
      <c r="W229" s="424"/>
      <c r="X229" s="424"/>
      <c r="Y229" s="312"/>
      <c r="Z229" s="312"/>
      <c r="AA229" s="312"/>
      <c r="AB229" s="312"/>
      <c r="AC229" s="312"/>
      <c r="AD229" s="312"/>
      <c r="AE229" s="424"/>
      <c r="AF229" s="450"/>
      <c r="AG229" s="972"/>
      <c r="AH229" s="972"/>
      <c r="AI229" s="972"/>
      <c r="AJ229" s="972"/>
      <c r="AK229" s="972"/>
      <c r="AL229" s="972"/>
      <c r="AM229" s="972"/>
      <c r="AN229" s="972"/>
      <c r="AO229" s="972"/>
      <c r="AP229" s="972"/>
      <c r="AQ229" s="972"/>
      <c r="AR229" s="972"/>
      <c r="AS229" s="972"/>
      <c r="AT229" s="972"/>
      <c r="AU229" s="972"/>
      <c r="AV229" s="972"/>
      <c r="AW229" s="972"/>
      <c r="AX229" s="972"/>
      <c r="AY229" s="972"/>
      <c r="AZ229" s="972"/>
    </row>
    <row r="230" ht="22.5" customHeight="1">
      <c r="A230" s="424"/>
      <c r="B230" s="424"/>
      <c r="C230" s="424"/>
      <c r="D230" s="424"/>
      <c r="E230" s="424"/>
      <c r="F230" s="424"/>
      <c r="G230" s="801"/>
      <c r="H230" s="426"/>
      <c r="I230" s="426"/>
      <c r="J230" s="424"/>
      <c r="K230" s="424"/>
      <c r="L230" s="427"/>
      <c r="M230" s="424"/>
      <c r="N230" s="424"/>
      <c r="O230" s="427"/>
      <c r="P230" s="424"/>
      <c r="Q230" s="424"/>
      <c r="R230" s="424"/>
      <c r="S230" s="424"/>
      <c r="T230" s="424"/>
      <c r="U230" s="424"/>
      <c r="V230" s="424"/>
      <c r="W230" s="424"/>
      <c r="X230" s="424"/>
      <c r="Y230" s="312"/>
      <c r="Z230" s="312"/>
      <c r="AA230" s="312"/>
      <c r="AB230" s="312"/>
      <c r="AC230" s="312"/>
      <c r="AD230" s="312"/>
      <c r="AE230" s="424"/>
      <c r="AF230" s="450"/>
      <c r="AG230" s="972"/>
      <c r="AH230" s="972"/>
      <c r="AI230" s="972"/>
      <c r="AJ230" s="972"/>
      <c r="AK230" s="972"/>
      <c r="AL230" s="972"/>
      <c r="AM230" s="972"/>
      <c r="AN230" s="972"/>
      <c r="AO230" s="972"/>
      <c r="AP230" s="972"/>
      <c r="AQ230" s="972"/>
      <c r="AR230" s="972"/>
      <c r="AS230" s="972"/>
      <c r="AT230" s="972"/>
      <c r="AU230" s="972"/>
      <c r="AV230" s="972"/>
      <c r="AW230" s="972"/>
      <c r="AX230" s="972"/>
      <c r="AY230" s="972"/>
      <c r="AZ230" s="972"/>
    </row>
    <row r="231" ht="22.5" customHeight="1">
      <c r="A231" s="424"/>
      <c r="B231" s="424"/>
      <c r="C231" s="424"/>
      <c r="D231" s="424"/>
      <c r="E231" s="424"/>
      <c r="F231" s="424"/>
      <c r="G231" s="801"/>
      <c r="H231" s="426"/>
      <c r="I231" s="426"/>
      <c r="J231" s="424"/>
      <c r="K231" s="424"/>
      <c r="L231" s="427"/>
      <c r="M231" s="424"/>
      <c r="N231" s="424"/>
      <c r="O231" s="427"/>
      <c r="P231" s="424"/>
      <c r="Q231" s="424"/>
      <c r="R231" s="424"/>
      <c r="S231" s="424"/>
      <c r="T231" s="424"/>
      <c r="U231" s="424"/>
      <c r="V231" s="424"/>
      <c r="W231" s="424"/>
      <c r="X231" s="424"/>
      <c r="Y231" s="312"/>
      <c r="Z231" s="312"/>
      <c r="AA231" s="312"/>
      <c r="AB231" s="312"/>
      <c r="AC231" s="312"/>
      <c r="AD231" s="312"/>
      <c r="AE231" s="424"/>
      <c r="AF231" s="450"/>
      <c r="AG231" s="972"/>
      <c r="AH231" s="972"/>
      <c r="AI231" s="972"/>
      <c r="AJ231" s="972"/>
      <c r="AK231" s="972"/>
      <c r="AL231" s="972"/>
      <c r="AM231" s="972"/>
      <c r="AN231" s="972"/>
      <c r="AO231" s="972"/>
      <c r="AP231" s="972"/>
      <c r="AQ231" s="972"/>
      <c r="AR231" s="972"/>
      <c r="AS231" s="972"/>
      <c r="AT231" s="972"/>
      <c r="AU231" s="972"/>
      <c r="AV231" s="972"/>
      <c r="AW231" s="972"/>
      <c r="AX231" s="972"/>
      <c r="AY231" s="972"/>
      <c r="AZ231" s="972"/>
    </row>
    <row r="232" ht="22.5" customHeight="1">
      <c r="A232" s="424"/>
      <c r="B232" s="424"/>
      <c r="C232" s="424"/>
      <c r="D232" s="424"/>
      <c r="E232" s="424"/>
      <c r="F232" s="424"/>
      <c r="G232" s="801"/>
      <c r="H232" s="426"/>
      <c r="I232" s="426"/>
      <c r="J232" s="424"/>
      <c r="K232" s="424"/>
      <c r="L232" s="427"/>
      <c r="M232" s="424"/>
      <c r="N232" s="424"/>
      <c r="O232" s="427"/>
      <c r="P232" s="424"/>
      <c r="Q232" s="424"/>
      <c r="R232" s="424"/>
      <c r="S232" s="424"/>
      <c r="T232" s="424"/>
      <c r="U232" s="424"/>
      <c r="V232" s="424"/>
      <c r="W232" s="424"/>
      <c r="X232" s="424"/>
      <c r="Y232" s="968"/>
      <c r="Z232" s="968"/>
      <c r="AA232" s="968"/>
      <c r="AB232" s="968"/>
      <c r="AC232" s="968"/>
      <c r="AD232" s="312"/>
      <c r="AE232" s="424"/>
      <c r="AF232" s="450"/>
      <c r="AG232" s="972"/>
      <c r="AH232" s="972"/>
      <c r="AI232" s="972"/>
      <c r="AJ232" s="972"/>
      <c r="AK232" s="972"/>
      <c r="AL232" s="972"/>
      <c r="AM232" s="972"/>
      <c r="AN232" s="972"/>
      <c r="AO232" s="972"/>
      <c r="AP232" s="972"/>
      <c r="AQ232" s="972"/>
      <c r="AR232" s="972"/>
      <c r="AS232" s="972"/>
      <c r="AT232" s="972"/>
      <c r="AU232" s="972"/>
      <c r="AV232" s="972"/>
      <c r="AW232" s="972"/>
      <c r="AX232" s="972"/>
      <c r="AY232" s="972"/>
      <c r="AZ232" s="972"/>
    </row>
    <row r="233" ht="22.5" customHeight="1">
      <c r="A233" s="424"/>
      <c r="B233" s="424"/>
      <c r="C233" s="424"/>
      <c r="D233" s="424"/>
      <c r="E233" s="424"/>
      <c r="F233" s="424"/>
      <c r="G233" s="801"/>
      <c r="H233" s="426"/>
      <c r="I233" s="426"/>
      <c r="J233" s="581"/>
      <c r="K233" s="581"/>
      <c r="L233" s="427"/>
      <c r="M233" s="581"/>
      <c r="N233" s="581"/>
      <c r="O233" s="582"/>
      <c r="P233" s="581"/>
      <c r="Q233" s="424"/>
      <c r="R233" s="424"/>
      <c r="S233" s="424"/>
      <c r="T233" s="581"/>
      <c r="U233" s="424"/>
      <c r="V233" s="581"/>
      <c r="W233" s="424"/>
      <c r="X233" s="581"/>
      <c r="Y233" s="808"/>
      <c r="Z233" s="808"/>
      <c r="AA233" s="808"/>
      <c r="AB233" s="808"/>
      <c r="AC233" s="808"/>
      <c r="AD233" s="808"/>
      <c r="AE233" s="581"/>
      <c r="AF233" s="581"/>
      <c r="AG233" s="581"/>
      <c r="AH233" s="581"/>
      <c r="AI233" s="581"/>
      <c r="AJ233" s="581"/>
      <c r="AK233" s="581"/>
      <c r="AL233" s="581"/>
      <c r="AM233" s="581"/>
      <c r="AN233" s="581"/>
      <c r="AO233" s="581"/>
      <c r="AP233" s="581"/>
      <c r="AQ233" s="581"/>
      <c r="AR233" s="581"/>
      <c r="AS233" s="581"/>
      <c r="AT233" s="581"/>
      <c r="AU233" s="581"/>
      <c r="AV233" s="581"/>
      <c r="AW233" s="581"/>
      <c r="AX233" s="581"/>
      <c r="AY233" s="581"/>
      <c r="AZ233" s="581"/>
    </row>
    <row r="234" ht="22.5" customHeight="1">
      <c r="A234" s="424"/>
      <c r="B234" s="424"/>
      <c r="C234" s="424"/>
      <c r="D234" s="424"/>
      <c r="E234" s="424"/>
      <c r="F234" s="424"/>
      <c r="G234" s="801"/>
      <c r="H234" s="426"/>
      <c r="I234" s="426"/>
      <c r="J234" s="424"/>
      <c r="K234" s="424"/>
      <c r="L234" s="427"/>
      <c r="M234" s="424"/>
      <c r="N234" s="424"/>
      <c r="O234" s="427"/>
      <c r="P234" s="424"/>
      <c r="Q234" s="424"/>
      <c r="R234" s="424"/>
      <c r="S234" s="424"/>
      <c r="T234" s="424"/>
      <c r="U234" s="424"/>
      <c r="V234" s="424"/>
      <c r="W234" s="424"/>
      <c r="X234" s="424"/>
      <c r="Y234" s="312"/>
      <c r="Z234" s="312"/>
      <c r="AA234" s="312"/>
      <c r="AB234" s="312"/>
      <c r="AC234" s="312"/>
      <c r="AD234" s="312"/>
      <c r="AE234" s="424"/>
      <c r="AF234" s="450"/>
      <c r="AG234" s="972"/>
      <c r="AH234" s="972"/>
      <c r="AI234" s="972"/>
      <c r="AJ234" s="972"/>
      <c r="AK234" s="972"/>
      <c r="AL234" s="972"/>
      <c r="AM234" s="972"/>
      <c r="AN234" s="972"/>
      <c r="AO234" s="972"/>
      <c r="AP234" s="972"/>
      <c r="AQ234" s="972"/>
      <c r="AR234" s="972"/>
      <c r="AS234" s="972"/>
      <c r="AT234" s="972"/>
      <c r="AU234" s="972"/>
      <c r="AV234" s="972"/>
      <c r="AW234" s="972"/>
      <c r="AX234" s="972"/>
      <c r="AY234" s="972"/>
      <c r="AZ234" s="972"/>
    </row>
    <row r="235" ht="22.5" customHeight="1">
      <c r="A235" s="424"/>
      <c r="B235" s="424"/>
      <c r="C235" s="424"/>
      <c r="D235" s="424"/>
      <c r="E235" s="424"/>
      <c r="F235" s="424"/>
      <c r="G235" s="801"/>
      <c r="H235" s="426"/>
      <c r="I235" s="426"/>
      <c r="J235" s="424"/>
      <c r="K235" s="424"/>
      <c r="L235" s="427"/>
      <c r="M235" s="424"/>
      <c r="N235" s="424"/>
      <c r="O235" s="427"/>
      <c r="P235" s="424"/>
      <c r="Q235" s="424"/>
      <c r="R235" s="424"/>
      <c r="S235" s="424"/>
      <c r="T235" s="424"/>
      <c r="U235" s="424"/>
      <c r="V235" s="424"/>
      <c r="W235" s="424"/>
      <c r="X235" s="424"/>
      <c r="Y235" s="312"/>
      <c r="Z235" s="312"/>
      <c r="AA235" s="312"/>
      <c r="AB235" s="312"/>
      <c r="AC235" s="312"/>
      <c r="AD235" s="312"/>
      <c r="AE235" s="424"/>
      <c r="AF235" s="450"/>
      <c r="AG235" s="972"/>
      <c r="AH235" s="972"/>
      <c r="AI235" s="973"/>
      <c r="AJ235" s="973"/>
      <c r="AK235" s="973"/>
      <c r="AL235" s="973"/>
      <c r="AM235" s="973"/>
      <c r="AN235" s="973"/>
      <c r="AO235" s="973"/>
      <c r="AP235" s="973"/>
      <c r="AQ235" s="973"/>
      <c r="AR235" s="973"/>
      <c r="AS235" s="973"/>
      <c r="AT235" s="973"/>
      <c r="AU235" s="973"/>
      <c r="AV235" s="973"/>
      <c r="AW235" s="973"/>
      <c r="AX235" s="973"/>
      <c r="AY235" s="973"/>
      <c r="AZ235" s="973"/>
    </row>
    <row r="236" ht="22.5" customHeight="1">
      <c r="A236" s="424"/>
      <c r="B236" s="424"/>
      <c r="C236" s="424"/>
      <c r="D236" s="424"/>
      <c r="E236" s="424"/>
      <c r="F236" s="424"/>
      <c r="G236" s="801"/>
      <c r="H236" s="426"/>
      <c r="I236" s="426"/>
      <c r="J236" s="424"/>
      <c r="K236" s="424"/>
      <c r="L236" s="427"/>
      <c r="M236" s="424"/>
      <c r="N236" s="424"/>
      <c r="O236" s="427"/>
      <c r="P236" s="424"/>
      <c r="Q236" s="424"/>
      <c r="R236" s="424"/>
      <c r="S236" s="424"/>
      <c r="T236" s="424"/>
      <c r="U236" s="424"/>
      <c r="V236" s="967"/>
      <c r="W236" s="424"/>
      <c r="X236" s="424"/>
      <c r="Y236" s="312"/>
      <c r="Z236" s="312"/>
      <c r="AA236" s="312"/>
      <c r="AB236" s="312"/>
      <c r="AC236" s="312"/>
      <c r="AD236" s="312"/>
      <c r="AE236" s="424"/>
      <c r="AF236" s="450"/>
      <c r="AG236" s="974"/>
      <c r="AH236" s="974"/>
      <c r="AI236" s="974"/>
      <c r="AJ236" s="974"/>
      <c r="AK236" s="974"/>
      <c r="AL236" s="974"/>
      <c r="AM236" s="974"/>
      <c r="AN236" s="974"/>
      <c r="AO236" s="974"/>
      <c r="AP236" s="974"/>
      <c r="AQ236" s="974"/>
      <c r="AR236" s="974"/>
      <c r="AS236" s="974"/>
      <c r="AT236" s="974"/>
      <c r="AU236" s="974"/>
      <c r="AV236" s="974"/>
      <c r="AW236" s="974"/>
      <c r="AX236" s="974"/>
      <c r="AY236" s="974"/>
      <c r="AZ236" s="974"/>
    </row>
    <row r="237" ht="22.5" customHeight="1">
      <c r="A237" s="424"/>
      <c r="B237" s="424"/>
      <c r="C237" s="424"/>
      <c r="D237" s="424"/>
      <c r="E237" s="424"/>
      <c r="F237" s="424"/>
      <c r="G237" s="801"/>
      <c r="H237" s="426"/>
      <c r="I237" s="426"/>
      <c r="J237" s="424"/>
      <c r="K237" s="424"/>
      <c r="L237" s="427"/>
      <c r="M237" s="424"/>
      <c r="N237" s="424"/>
      <c r="O237" s="427"/>
      <c r="P237" s="424"/>
      <c r="Q237" s="424"/>
      <c r="R237" s="424"/>
      <c r="S237" s="424"/>
      <c r="T237" s="424"/>
      <c r="U237" s="424"/>
      <c r="V237" s="424"/>
      <c r="W237" s="424"/>
      <c r="X237" s="424"/>
      <c r="Y237" s="312"/>
      <c r="Z237" s="312"/>
      <c r="AA237" s="312"/>
      <c r="AB237" s="312"/>
      <c r="AC237" s="312"/>
      <c r="AD237" s="312"/>
      <c r="AE237" s="424"/>
      <c r="AF237" s="424"/>
      <c r="AG237" s="967"/>
      <c r="AH237" s="967"/>
      <c r="AI237" s="967"/>
      <c r="AJ237" s="967"/>
      <c r="AK237" s="967"/>
      <c r="AL237" s="967"/>
      <c r="AM237" s="967"/>
      <c r="AN237" s="967"/>
      <c r="AO237" s="967"/>
      <c r="AP237" s="967"/>
      <c r="AQ237" s="967"/>
      <c r="AR237" s="967"/>
      <c r="AS237" s="967"/>
      <c r="AT237" s="967"/>
      <c r="AU237" s="967"/>
      <c r="AV237" s="967"/>
      <c r="AW237" s="967"/>
      <c r="AX237" s="974"/>
      <c r="AY237" s="974"/>
      <c r="AZ237" s="974"/>
    </row>
    <row r="238" ht="22.5" customHeight="1">
      <c r="A238" s="424"/>
      <c r="B238" s="424"/>
      <c r="C238" s="424"/>
      <c r="D238" s="424"/>
      <c r="E238" s="424"/>
      <c r="F238" s="424"/>
      <c r="G238" s="801"/>
      <c r="H238" s="426"/>
      <c r="I238" s="426"/>
      <c r="J238" s="424"/>
      <c r="K238" s="424"/>
      <c r="L238" s="427"/>
      <c r="M238" s="424"/>
      <c r="N238" s="424"/>
      <c r="O238" s="427"/>
      <c r="P238" s="424"/>
      <c r="Q238" s="424"/>
      <c r="R238" s="424"/>
      <c r="S238" s="424"/>
      <c r="T238" s="424"/>
      <c r="U238" s="424"/>
      <c r="V238" s="424"/>
      <c r="W238" s="424"/>
      <c r="X238" s="424"/>
      <c r="Y238" s="312"/>
      <c r="Z238" s="312"/>
      <c r="AA238" s="312"/>
      <c r="AB238" s="312"/>
      <c r="AC238" s="312"/>
      <c r="AD238" s="312"/>
      <c r="AE238" s="424"/>
      <c r="AF238" s="450"/>
      <c r="AG238" s="974"/>
      <c r="AH238" s="974"/>
      <c r="AI238" s="974"/>
      <c r="AJ238" s="974"/>
      <c r="AK238" s="974"/>
      <c r="AL238" s="974"/>
      <c r="AM238" s="974"/>
      <c r="AN238" s="974"/>
      <c r="AO238" s="974"/>
      <c r="AP238" s="974"/>
      <c r="AQ238" s="974"/>
      <c r="AR238" s="974"/>
      <c r="AS238" s="974"/>
      <c r="AT238" s="974"/>
      <c r="AU238" s="974"/>
      <c r="AV238" s="974"/>
      <c r="AW238" s="974"/>
      <c r="AX238" s="974"/>
      <c r="AY238" s="974"/>
      <c r="AZ238" s="974"/>
    </row>
    <row r="239" ht="22.5" customHeight="1">
      <c r="A239" s="370"/>
      <c r="B239" s="424"/>
      <c r="C239" s="424"/>
      <c r="D239" s="424"/>
      <c r="E239" s="424"/>
      <c r="F239" s="424"/>
      <c r="G239" s="801"/>
      <c r="H239" s="426"/>
      <c r="I239" s="426"/>
      <c r="J239" s="424"/>
      <c r="K239" s="424"/>
      <c r="L239" s="427"/>
      <c r="M239" s="424"/>
      <c r="N239" s="424"/>
      <c r="O239" s="427"/>
      <c r="P239" s="424"/>
      <c r="Q239" s="424"/>
      <c r="R239" s="424"/>
      <c r="S239" s="424"/>
      <c r="T239" s="424"/>
      <c r="U239" s="424"/>
      <c r="V239" s="424"/>
      <c r="W239" s="424"/>
      <c r="X239" s="424"/>
      <c r="Y239" s="312"/>
      <c r="Z239" s="312"/>
      <c r="AA239" s="312"/>
      <c r="AB239" s="312"/>
      <c r="AC239" s="312"/>
      <c r="AD239" s="312"/>
      <c r="AE239" s="424"/>
      <c r="AF239" s="450"/>
      <c r="AG239" s="972"/>
      <c r="AH239" s="972"/>
      <c r="AI239" s="972"/>
      <c r="AJ239" s="972"/>
      <c r="AK239" s="972"/>
      <c r="AL239" s="972"/>
      <c r="AM239" s="972"/>
      <c r="AN239" s="972"/>
      <c r="AO239" s="972"/>
      <c r="AP239" s="972"/>
      <c r="AQ239" s="972"/>
      <c r="AR239" s="972"/>
      <c r="AS239" s="972"/>
      <c r="AT239" s="972"/>
      <c r="AU239" s="972"/>
      <c r="AV239" s="972"/>
      <c r="AW239" s="972"/>
      <c r="AX239" s="972"/>
      <c r="AY239" s="972"/>
      <c r="AZ239" s="972"/>
    </row>
    <row r="240" ht="22.5" customHeight="1">
      <c r="A240" s="424"/>
      <c r="B240" s="424"/>
      <c r="C240" s="424"/>
      <c r="D240" s="424"/>
      <c r="E240" s="424"/>
      <c r="F240" s="424"/>
      <c r="G240" s="801"/>
      <c r="H240" s="426"/>
      <c r="I240" s="426"/>
      <c r="J240" s="424"/>
      <c r="K240" s="424"/>
      <c r="L240" s="427"/>
      <c r="M240" s="424"/>
      <c r="N240" s="424"/>
      <c r="O240" s="427"/>
      <c r="P240" s="424"/>
      <c r="Q240" s="424"/>
      <c r="R240" s="424"/>
      <c r="S240" s="424"/>
      <c r="T240" s="424"/>
      <c r="U240" s="424"/>
      <c r="V240" s="424"/>
      <c r="W240" s="424"/>
      <c r="X240" s="424"/>
      <c r="Y240" s="312"/>
      <c r="Z240" s="312"/>
      <c r="AA240" s="312"/>
      <c r="AB240" s="312"/>
      <c r="AC240" s="312"/>
      <c r="AD240" s="312"/>
      <c r="AE240" s="424"/>
      <c r="AF240" s="450"/>
      <c r="AG240" s="972"/>
      <c r="AH240" s="972"/>
      <c r="AI240" s="972"/>
      <c r="AJ240" s="972"/>
      <c r="AK240" s="972"/>
      <c r="AL240" s="972"/>
      <c r="AM240" s="972"/>
      <c r="AN240" s="972"/>
      <c r="AO240" s="972"/>
      <c r="AP240" s="972"/>
      <c r="AQ240" s="972"/>
      <c r="AR240" s="972"/>
      <c r="AS240" s="972"/>
      <c r="AT240" s="972"/>
      <c r="AU240" s="972"/>
      <c r="AV240" s="972"/>
      <c r="AW240" s="972"/>
      <c r="AX240" s="972"/>
      <c r="AY240" s="972"/>
      <c r="AZ240" s="972"/>
    </row>
    <row r="241" ht="18.75" customHeight="1">
      <c r="A241" s="424"/>
      <c r="B241" s="424"/>
      <c r="C241" s="424"/>
      <c r="D241" s="424"/>
      <c r="E241" s="424"/>
      <c r="F241" s="424"/>
      <c r="G241" s="801"/>
      <c r="H241" s="861"/>
      <c r="I241" s="426"/>
      <c r="J241" s="424"/>
      <c r="K241" s="424"/>
      <c r="L241" s="427"/>
      <c r="M241" s="424"/>
      <c r="N241" s="424"/>
      <c r="O241" s="427"/>
      <c r="P241" s="424"/>
      <c r="Q241" s="424"/>
      <c r="R241" s="424"/>
      <c r="S241" s="424"/>
      <c r="T241" s="424"/>
      <c r="U241" s="424"/>
      <c r="V241" s="424"/>
      <c r="W241" s="424"/>
      <c r="X241" s="424"/>
      <c r="Y241" s="312"/>
      <c r="Z241" s="312"/>
      <c r="AA241" s="312"/>
      <c r="AB241" s="312"/>
      <c r="AC241" s="312"/>
      <c r="AD241" s="312"/>
      <c r="AE241" s="424"/>
      <c r="AF241" s="450"/>
      <c r="AG241" s="954"/>
      <c r="AH241" s="954"/>
      <c r="AI241" s="954"/>
      <c r="AJ241" s="954"/>
      <c r="AK241" s="954"/>
      <c r="AL241" s="954"/>
      <c r="AM241" s="954"/>
      <c r="AN241" s="954"/>
      <c r="AO241" s="954"/>
      <c r="AP241" s="954"/>
      <c r="AQ241" s="954"/>
      <c r="AR241" s="954"/>
      <c r="AS241" s="954"/>
      <c r="AT241" s="954"/>
      <c r="AU241" s="954"/>
      <c r="AV241" s="954"/>
      <c r="AW241" s="954"/>
      <c r="AX241" s="954"/>
      <c r="AY241" s="954"/>
      <c r="AZ241" s="954"/>
    </row>
    <row r="242" ht="18.75" customHeight="1">
      <c r="A242" s="424"/>
      <c r="B242" s="424"/>
      <c r="C242" s="424"/>
      <c r="D242" s="424"/>
      <c r="E242" s="424"/>
      <c r="F242" s="424"/>
      <c r="G242" s="801"/>
      <c r="H242" s="861"/>
      <c r="I242" s="426"/>
      <c r="J242" s="424"/>
      <c r="K242" s="424"/>
      <c r="L242" s="427"/>
      <c r="M242" s="424"/>
      <c r="N242" s="424"/>
      <c r="O242" s="427"/>
      <c r="P242" s="424"/>
      <c r="Q242" s="424"/>
      <c r="R242" s="424"/>
      <c r="S242" s="424"/>
      <c r="T242" s="424"/>
      <c r="U242" s="424"/>
      <c r="V242" s="589"/>
      <c r="W242" s="424"/>
      <c r="X242" s="424"/>
      <c r="Y242" s="312"/>
      <c r="Z242" s="312"/>
      <c r="AA242" s="312"/>
      <c r="AB242" s="312"/>
      <c r="AC242" s="312"/>
      <c r="AD242" s="312"/>
      <c r="AE242" s="424"/>
      <c r="AF242" s="450"/>
      <c r="AG242" s="954"/>
      <c r="AH242" s="954"/>
      <c r="AI242" s="954"/>
      <c r="AJ242" s="954"/>
      <c r="AK242" s="954"/>
      <c r="AL242" s="954"/>
      <c r="AM242" s="954"/>
      <c r="AN242" s="954"/>
      <c r="AO242" s="954"/>
      <c r="AP242" s="954"/>
      <c r="AQ242" s="954"/>
      <c r="AR242" s="954"/>
      <c r="AS242" s="954"/>
      <c r="AT242" s="954"/>
      <c r="AU242" s="954"/>
      <c r="AV242" s="954"/>
      <c r="AW242" s="954"/>
      <c r="AX242" s="954"/>
      <c r="AY242" s="954"/>
      <c r="AZ242" s="954"/>
    </row>
    <row r="243" ht="18.75" customHeight="1">
      <c r="A243" s="424"/>
      <c r="B243" s="439"/>
      <c r="C243" s="424"/>
      <c r="D243" s="424"/>
      <c r="E243" s="424"/>
      <c r="F243" s="424"/>
      <c r="G243" s="814"/>
      <c r="H243" s="861"/>
      <c r="I243" s="426"/>
      <c r="J243" s="424"/>
      <c r="K243" s="439"/>
      <c r="L243" s="975"/>
      <c r="M243" s="976"/>
      <c r="N243" s="976"/>
      <c r="O243" s="975"/>
      <c r="P243" s="976"/>
      <c r="Q243" s="976"/>
      <c r="R243" s="976"/>
      <c r="S243" s="976"/>
      <c r="T243" s="976"/>
      <c r="U243" s="976"/>
      <c r="V243" s="976"/>
      <c r="W243" s="976"/>
      <c r="X243" s="976"/>
      <c r="Y243" s="977"/>
      <c r="Z243" s="977"/>
      <c r="AA243" s="977"/>
      <c r="AB243" s="977"/>
      <c r="AC243" s="977"/>
      <c r="AD243" s="978"/>
      <c r="AE243" s="976"/>
      <c r="AF243" s="976"/>
      <c r="AG243" s="954"/>
      <c r="AH243" s="954"/>
      <c r="AI243" s="954"/>
      <c r="AJ243" s="954"/>
      <c r="AK243" s="954"/>
      <c r="AL243" s="954"/>
      <c r="AM243" s="954"/>
      <c r="AN243" s="954"/>
      <c r="AO243" s="954"/>
      <c r="AP243" s="954"/>
      <c r="AQ243" s="954"/>
      <c r="AR243" s="954"/>
      <c r="AS243" s="954"/>
      <c r="AT243" s="954"/>
      <c r="AU243" s="954"/>
      <c r="AV243" s="954"/>
      <c r="AW243" s="954"/>
      <c r="AX243" s="954"/>
      <c r="AY243" s="954"/>
      <c r="AZ243" s="954"/>
    </row>
    <row r="244" ht="18.75" customHeight="1">
      <c r="A244" s="424"/>
      <c r="B244" s="424"/>
      <c r="C244" s="424"/>
      <c r="D244" s="424"/>
      <c r="E244" s="424"/>
      <c r="F244" s="424"/>
      <c r="G244" s="801"/>
      <c r="H244" s="979"/>
      <c r="I244" s="980"/>
      <c r="J244" s="981"/>
      <c r="K244" s="981"/>
      <c r="L244" s="982"/>
      <c r="M244" s="424"/>
      <c r="N244" s="424"/>
      <c r="O244" s="427"/>
      <c r="P244" s="981"/>
      <c r="Q244" s="424"/>
      <c r="R244" s="981"/>
      <c r="S244" s="981"/>
      <c r="T244" s="981"/>
      <c r="U244" s="424"/>
      <c r="V244" s="981"/>
      <c r="W244" s="981"/>
      <c r="X244" s="981"/>
      <c r="Y244" s="689"/>
      <c r="Z244" s="689"/>
      <c r="AA244" s="689"/>
      <c r="AB244" s="689"/>
      <c r="AC244" s="689"/>
      <c r="AD244" s="689"/>
      <c r="AE244" s="981"/>
      <c r="AF244" s="983"/>
      <c r="AG244" s="969"/>
      <c r="AH244" s="969"/>
      <c r="AI244" s="969"/>
      <c r="AJ244" s="969"/>
      <c r="AK244" s="969"/>
      <c r="AL244" s="969"/>
      <c r="AM244" s="969"/>
      <c r="AN244" s="969"/>
      <c r="AO244" s="969"/>
      <c r="AP244" s="969"/>
      <c r="AQ244" s="969"/>
      <c r="AR244" s="969"/>
      <c r="AS244" s="969"/>
      <c r="AT244" s="969"/>
      <c r="AU244" s="969"/>
      <c r="AV244" s="969"/>
      <c r="AW244" s="969"/>
      <c r="AX244" s="969"/>
      <c r="AY244" s="969"/>
      <c r="AZ244" s="969"/>
    </row>
    <row r="245" ht="14.25" customHeight="1">
      <c r="A245" s="984"/>
      <c r="B245" s="984"/>
      <c r="C245" s="984"/>
      <c r="D245" s="984"/>
      <c r="E245" s="898"/>
      <c r="F245" s="898"/>
      <c r="G245" s="801"/>
      <c r="H245" s="985"/>
      <c r="I245" s="986"/>
      <c r="J245" s="987"/>
      <c r="K245" s="987"/>
      <c r="L245" s="988"/>
      <c r="M245" s="984"/>
      <c r="N245" s="984"/>
      <c r="O245" s="988"/>
      <c r="P245" s="984"/>
      <c r="Q245" s="984"/>
      <c r="R245" s="984"/>
      <c r="S245" s="898"/>
      <c r="T245" s="984"/>
      <c r="U245" s="984"/>
      <c r="V245" s="989"/>
      <c r="W245" s="990"/>
      <c r="X245" s="989"/>
      <c r="Y245" s="991"/>
      <c r="Z245" s="991"/>
      <c r="AA245" s="991"/>
      <c r="AB245" s="991"/>
      <c r="AC245" s="991"/>
      <c r="AD245" s="991"/>
      <c r="AE245" s="989"/>
      <c r="AF245" s="989"/>
      <c r="AG245" s="992"/>
      <c r="AH245" s="992"/>
      <c r="AI245" s="992"/>
      <c r="AJ245" s="992"/>
      <c r="AK245" s="992"/>
      <c r="AL245" s="992"/>
      <c r="AM245" s="992"/>
      <c r="AN245" s="992"/>
      <c r="AO245" s="992"/>
      <c r="AP245" s="992"/>
      <c r="AQ245" s="969"/>
      <c r="AR245" s="969"/>
      <c r="AS245" s="969"/>
      <c r="AT245" s="969"/>
      <c r="AU245" s="969"/>
      <c r="AV245" s="969"/>
      <c r="AW245" s="969"/>
      <c r="AX245" s="969"/>
      <c r="AY245" s="969"/>
      <c r="AZ245" s="969"/>
    </row>
    <row r="246" ht="14.25" customHeight="1">
      <c r="A246" s="341"/>
      <c r="B246" s="341"/>
      <c r="C246" s="341"/>
      <c r="D246" s="341"/>
      <c r="E246" s="341"/>
      <c r="F246" s="341"/>
      <c r="G246" s="801"/>
      <c r="H246" s="993"/>
      <c r="I246" s="474"/>
      <c r="J246" s="341"/>
      <c r="K246" s="341"/>
      <c r="L246" s="476"/>
      <c r="M246" s="341"/>
      <c r="N246" s="341"/>
      <c r="O246" s="476"/>
      <c r="P246" s="341"/>
      <c r="Q246" s="341"/>
      <c r="R246" s="341"/>
      <c r="S246" s="341"/>
      <c r="T246" s="534"/>
      <c r="U246" s="341"/>
      <c r="V246" s="613"/>
      <c r="W246" s="341"/>
      <c r="X246" s="341"/>
      <c r="Y246" s="994"/>
      <c r="Z246" s="994"/>
      <c r="AA246" s="994"/>
      <c r="AB246" s="994"/>
      <c r="AC246" s="994"/>
      <c r="AD246" s="346"/>
      <c r="AE246" s="341"/>
      <c r="AF246" s="341"/>
      <c r="AG246" s="954"/>
      <c r="AH246" s="954"/>
      <c r="AI246" s="954"/>
      <c r="AJ246" s="954"/>
      <c r="AK246" s="954"/>
      <c r="AL246" s="954"/>
      <c r="AM246" s="954"/>
      <c r="AN246" s="954"/>
      <c r="AO246" s="954"/>
      <c r="AP246" s="954"/>
      <c r="AQ246" s="954"/>
      <c r="AR246" s="954"/>
      <c r="AS246" s="954"/>
      <c r="AT246" s="954"/>
      <c r="AU246" s="954"/>
      <c r="AV246" s="954"/>
      <c r="AW246" s="954"/>
      <c r="AX246" s="954"/>
      <c r="AY246" s="954"/>
      <c r="AZ246" s="954"/>
    </row>
    <row r="247" ht="14.25" customHeight="1">
      <c r="A247" s="424"/>
      <c r="B247" s="424"/>
      <c r="C247" s="424"/>
      <c r="D247" s="424"/>
      <c r="E247" s="424"/>
      <c r="F247" s="424"/>
      <c r="G247" s="995"/>
      <c r="H247" s="861"/>
      <c r="I247" s="426"/>
      <c r="J247" s="424"/>
      <c r="K247" s="424"/>
      <c r="L247" s="427"/>
      <c r="M247" s="424"/>
      <c r="N247" s="424"/>
      <c r="O247" s="427"/>
      <c r="P247" s="424"/>
      <c r="Q247" s="424"/>
      <c r="R247" s="424"/>
      <c r="S247" s="424"/>
      <c r="T247" s="424"/>
      <c r="U247" s="424"/>
      <c r="V247" s="589"/>
      <c r="W247" s="424"/>
      <c r="X247" s="424"/>
      <c r="Y247" s="812"/>
      <c r="Z247" s="812"/>
      <c r="AA247" s="812"/>
      <c r="AB247" s="312"/>
      <c r="AC247" s="312"/>
      <c r="AD247" s="312"/>
      <c r="AE247" s="424"/>
      <c r="AF247" s="450"/>
      <c r="AG247" s="954"/>
      <c r="AH247" s="954"/>
      <c r="AI247" s="954"/>
      <c r="AJ247" s="954"/>
      <c r="AK247" s="954"/>
      <c r="AL247" s="954"/>
      <c r="AM247" s="954"/>
      <c r="AN247" s="954"/>
      <c r="AO247" s="954"/>
      <c r="AP247" s="954"/>
      <c r="AQ247" s="954"/>
      <c r="AR247" s="954"/>
      <c r="AS247" s="954"/>
      <c r="AT247" s="954"/>
      <c r="AU247" s="954"/>
      <c r="AV247" s="954"/>
      <c r="AW247" s="954"/>
      <c r="AX247" s="954"/>
      <c r="AY247" s="954"/>
      <c r="AZ247" s="954"/>
    </row>
    <row r="248" ht="18.75" customHeight="1">
      <c r="A248" s="424"/>
      <c r="B248" s="424"/>
      <c r="C248" s="424"/>
      <c r="D248" s="450"/>
      <c r="E248" s="450"/>
      <c r="F248" s="450"/>
      <c r="G248" s="995"/>
      <c r="H248" s="861"/>
      <c r="I248" s="426"/>
      <c r="J248" s="424"/>
      <c r="K248" s="424"/>
      <c r="L248" s="427"/>
      <c r="M248" s="424"/>
      <c r="N248" s="424"/>
      <c r="O248" s="427"/>
      <c r="P248" s="424"/>
      <c r="Q248" s="424"/>
      <c r="R248" s="424"/>
      <c r="S248" s="424"/>
      <c r="T248" s="424"/>
      <c r="U248" s="424"/>
      <c r="V248" s="424"/>
      <c r="W248" s="424"/>
      <c r="X248" s="424"/>
      <c r="Y248" s="996"/>
      <c r="Z248" s="996"/>
      <c r="AA248" s="996"/>
      <c r="AB248" s="996"/>
      <c r="AC248" s="996"/>
      <c r="AD248" s="968"/>
      <c r="AE248" s="439"/>
      <c r="AF248" s="439"/>
      <c r="AG248" s="969"/>
      <c r="AH248" s="969"/>
      <c r="AI248" s="969"/>
      <c r="AJ248" s="969"/>
      <c r="AK248" s="969"/>
      <c r="AL248" s="969"/>
      <c r="AM248" s="969"/>
      <c r="AN248" s="969"/>
      <c r="AO248" s="969"/>
      <c r="AP248" s="969"/>
      <c r="AQ248" s="969"/>
      <c r="AR248" s="969"/>
      <c r="AS248" s="969"/>
      <c r="AT248" s="969"/>
      <c r="AU248" s="969"/>
      <c r="AV248" s="969"/>
      <c r="AW248" s="969"/>
      <c r="AX248" s="969"/>
      <c r="AY248" s="969"/>
      <c r="AZ248" s="969"/>
    </row>
    <row r="249" ht="14.25" customHeight="1">
      <c r="A249" s="984"/>
      <c r="B249" s="997"/>
      <c r="C249" s="997"/>
      <c r="D249" s="998"/>
      <c r="E249" s="998"/>
      <c r="F249" s="998"/>
      <c r="G249" s="995"/>
      <c r="H249" s="861"/>
      <c r="I249" s="426"/>
      <c r="J249" s="424"/>
      <c r="K249" s="424"/>
      <c r="L249" s="427"/>
      <c r="M249" s="424"/>
      <c r="N249" s="424"/>
      <c r="O249" s="427"/>
      <c r="P249" s="424"/>
      <c r="Q249" s="424"/>
      <c r="R249" s="424"/>
      <c r="S249" s="424"/>
      <c r="T249" s="424"/>
      <c r="U249" s="424"/>
      <c r="V249" s="424"/>
      <c r="W249" s="424"/>
      <c r="X249" s="424"/>
      <c r="Y249" s="312"/>
      <c r="Z249" s="312"/>
      <c r="AA249" s="312"/>
      <c r="AB249" s="312"/>
      <c r="AC249" s="312"/>
      <c r="AD249" s="312"/>
      <c r="AE249" s="424"/>
      <c r="AF249" s="450"/>
      <c r="AG249" s="969"/>
      <c r="AH249" s="969"/>
      <c r="AI249" s="954"/>
      <c r="AJ249" s="954"/>
      <c r="AK249" s="954"/>
      <c r="AL249" s="954"/>
      <c r="AM249" s="954"/>
      <c r="AN249" s="954"/>
      <c r="AO249" s="954"/>
      <c r="AP249" s="954"/>
      <c r="AQ249" s="954"/>
      <c r="AR249" s="954"/>
      <c r="AS249" s="954"/>
      <c r="AT249" s="954"/>
      <c r="AU249" s="954"/>
      <c r="AV249" s="954"/>
      <c r="AW249" s="954"/>
      <c r="AX249" s="954"/>
      <c r="AY249" s="954"/>
      <c r="AZ249" s="954"/>
    </row>
    <row r="250" ht="14.25" customHeight="1">
      <c r="A250" s="424"/>
      <c r="B250" s="424"/>
      <c r="C250" s="424"/>
      <c r="D250" s="424"/>
      <c r="E250" s="424"/>
      <c r="F250" s="424"/>
      <c r="G250" s="995"/>
      <c r="H250" s="861"/>
      <c r="I250" s="426"/>
      <c r="J250" s="424"/>
      <c r="K250" s="424"/>
      <c r="L250" s="427"/>
      <c r="M250" s="424"/>
      <c r="N250" s="424"/>
      <c r="O250" s="427"/>
      <c r="P250" s="424"/>
      <c r="Q250" s="424"/>
      <c r="R250" s="424"/>
      <c r="S250" s="424"/>
      <c r="T250" s="424"/>
      <c r="U250" s="424"/>
      <c r="V250" s="424"/>
      <c r="W250" s="424"/>
      <c r="X250" s="424"/>
      <c r="Y250" s="312"/>
      <c r="Z250" s="312"/>
      <c r="AA250" s="312"/>
      <c r="AB250" s="312"/>
      <c r="AC250" s="312"/>
      <c r="AD250" s="312"/>
      <c r="AE250" s="424"/>
      <c r="AF250" s="450"/>
      <c r="AG250" s="954"/>
      <c r="AH250" s="954"/>
      <c r="AI250" s="954"/>
      <c r="AJ250" s="954"/>
      <c r="AK250" s="954"/>
      <c r="AL250" s="954"/>
      <c r="AM250" s="954"/>
      <c r="AN250" s="954"/>
      <c r="AO250" s="954"/>
      <c r="AP250" s="954"/>
      <c r="AQ250" s="954"/>
      <c r="AR250" s="954"/>
      <c r="AS250" s="954"/>
      <c r="AT250" s="954"/>
      <c r="AU250" s="954"/>
      <c r="AV250" s="954"/>
      <c r="AW250" s="954"/>
      <c r="AX250" s="954"/>
      <c r="AY250" s="954"/>
      <c r="AZ250" s="954"/>
    </row>
    <row r="251" ht="14.25" customHeight="1">
      <c r="A251" s="424"/>
      <c r="B251" s="424"/>
      <c r="C251" s="424"/>
      <c r="D251" s="424"/>
      <c r="E251" s="424"/>
      <c r="F251" s="424"/>
      <c r="G251" s="995"/>
      <c r="H251" s="861"/>
      <c r="I251" s="426"/>
      <c r="J251" s="424"/>
      <c r="K251" s="424"/>
      <c r="L251" s="427"/>
      <c r="M251" s="424"/>
      <c r="N251" s="424"/>
      <c r="O251" s="427"/>
      <c r="P251" s="424"/>
      <c r="Q251" s="424"/>
      <c r="R251" s="424"/>
      <c r="S251" s="424"/>
      <c r="T251" s="424"/>
      <c r="U251" s="424"/>
      <c r="V251" s="589"/>
      <c r="W251" s="424"/>
      <c r="X251" s="424"/>
      <c r="Y251" s="812"/>
      <c r="Z251" s="812"/>
      <c r="AA251" s="812"/>
      <c r="AB251" s="812"/>
      <c r="AC251" s="999"/>
      <c r="AD251" s="999"/>
      <c r="AE251" s="1000"/>
      <c r="AF251" s="1000"/>
      <c r="AG251" s="954"/>
      <c r="AH251" s="954"/>
      <c r="AI251" s="954"/>
      <c r="AJ251" s="954"/>
      <c r="AK251" s="954"/>
      <c r="AL251" s="954"/>
      <c r="AM251" s="954"/>
      <c r="AN251" s="954"/>
      <c r="AO251" s="954"/>
      <c r="AP251" s="954"/>
      <c r="AQ251" s="954"/>
      <c r="AR251" s="954"/>
      <c r="AS251" s="954"/>
      <c r="AT251" s="954"/>
      <c r="AU251" s="954"/>
      <c r="AV251" s="954"/>
      <c r="AW251" s="954"/>
      <c r="AX251" s="954"/>
      <c r="AY251" s="954"/>
      <c r="AZ251" s="954"/>
    </row>
    <row r="252" ht="14.25" customHeight="1">
      <c r="A252" s="1000"/>
      <c r="B252" s="1000"/>
      <c r="C252" s="1000"/>
      <c r="D252" s="1000"/>
      <c r="E252" s="1000"/>
      <c r="F252" s="1000"/>
      <c r="G252" s="1001"/>
      <c r="H252" s="1002"/>
      <c r="I252" s="1003"/>
      <c r="J252" s="1000"/>
      <c r="K252" s="1000"/>
      <c r="L252" s="1004"/>
      <c r="M252" s="1000"/>
      <c r="N252" s="1000"/>
      <c r="O252" s="1004"/>
      <c r="P252" s="1000"/>
      <c r="Q252" s="1000"/>
      <c r="R252" s="1000"/>
      <c r="S252" s="1000"/>
      <c r="T252" s="1000"/>
      <c r="U252" s="1005"/>
      <c r="V252" s="1000"/>
      <c r="W252" s="1000"/>
      <c r="X252" s="1000"/>
      <c r="Y252" s="999"/>
      <c r="Z252" s="999"/>
      <c r="AA252" s="999"/>
      <c r="AB252" s="999"/>
      <c r="AC252" s="999"/>
      <c r="AD252" s="999"/>
      <c r="AE252" s="1000"/>
      <c r="AF252" s="1000"/>
      <c r="AG252" s="954"/>
      <c r="AH252" s="954"/>
      <c r="AI252" s="954"/>
      <c r="AJ252" s="954"/>
      <c r="AK252" s="954"/>
      <c r="AL252" s="954"/>
      <c r="AM252" s="954"/>
      <c r="AN252" s="954"/>
      <c r="AO252" s="954"/>
      <c r="AP252" s="954"/>
      <c r="AQ252" s="954"/>
      <c r="AR252" s="954"/>
      <c r="AS252" s="954"/>
      <c r="AT252" s="954"/>
      <c r="AU252" s="954"/>
      <c r="AV252" s="954"/>
      <c r="AW252" s="954"/>
      <c r="AX252" s="954"/>
      <c r="AY252" s="954"/>
      <c r="AZ252" s="954"/>
    </row>
    <row r="253" ht="14.25" customHeight="1">
      <c r="A253" s="1000"/>
      <c r="B253" s="1000"/>
      <c r="C253" s="1000"/>
      <c r="D253" s="1000"/>
      <c r="E253" s="1000"/>
      <c r="F253" s="1000"/>
      <c r="G253" s="1001"/>
      <c r="H253" s="1002"/>
      <c r="I253" s="1003"/>
      <c r="J253" s="1000"/>
      <c r="K253" s="1000"/>
      <c r="L253" s="1004"/>
      <c r="M253" s="1000"/>
      <c r="N253" s="1000"/>
      <c r="O253" s="1004"/>
      <c r="P253" s="1000"/>
      <c r="Q253" s="1000"/>
      <c r="R253" s="1000"/>
      <c r="S253" s="1000"/>
      <c r="T253" s="1000"/>
      <c r="U253" s="1005"/>
      <c r="V253" s="1000"/>
      <c r="W253" s="1000"/>
      <c r="X253" s="1000"/>
      <c r="Y253" s="999"/>
      <c r="Z253" s="999"/>
      <c r="AA253" s="999"/>
      <c r="AB253" s="999"/>
      <c r="AC253" s="999"/>
      <c r="AD253" s="999"/>
      <c r="AE253" s="1000"/>
      <c r="AF253" s="1000"/>
      <c r="AG253" s="954"/>
      <c r="AH253" s="954"/>
      <c r="AI253" s="954"/>
      <c r="AJ253" s="954"/>
      <c r="AK253" s="954"/>
      <c r="AL253" s="954"/>
      <c r="AM253" s="954"/>
      <c r="AN253" s="954"/>
      <c r="AO253" s="954"/>
      <c r="AP253" s="954"/>
      <c r="AQ253" s="954"/>
      <c r="AR253" s="954"/>
      <c r="AS253" s="954"/>
      <c r="AT253" s="954"/>
      <c r="AU253" s="954"/>
      <c r="AV253" s="954"/>
      <c r="AW253" s="954"/>
      <c r="AX253" s="954"/>
      <c r="AY253" s="954"/>
      <c r="AZ253" s="954"/>
    </row>
    <row r="254" ht="14.25" customHeight="1">
      <c r="A254" s="1000"/>
      <c r="B254" s="1000"/>
      <c r="C254" s="1000"/>
      <c r="D254" s="1000"/>
      <c r="E254" s="1000"/>
      <c r="F254" s="1000"/>
      <c r="G254" s="1001"/>
      <c r="H254" s="1002"/>
      <c r="I254" s="1003"/>
      <c r="J254" s="1000"/>
      <c r="K254" s="1000"/>
      <c r="L254" s="1004"/>
      <c r="M254" s="1000"/>
      <c r="N254" s="1000"/>
      <c r="O254" s="1004"/>
      <c r="P254" s="1000"/>
      <c r="Q254" s="1000"/>
      <c r="R254" s="1000"/>
      <c r="S254" s="1000"/>
      <c r="T254" s="1000"/>
      <c r="U254" s="1005"/>
      <c r="V254" s="1000"/>
      <c r="W254" s="1000"/>
      <c r="X254" s="1000"/>
      <c r="Y254" s="999"/>
      <c r="Z254" s="999"/>
      <c r="AA254" s="999"/>
      <c r="AB254" s="999"/>
      <c r="AC254" s="999"/>
      <c r="AD254" s="999"/>
      <c r="AE254" s="1000"/>
      <c r="AF254" s="1000"/>
      <c r="AG254" s="954"/>
      <c r="AH254" s="954"/>
      <c r="AI254" s="954"/>
      <c r="AJ254" s="954"/>
      <c r="AK254" s="954"/>
      <c r="AL254" s="954"/>
      <c r="AM254" s="954"/>
      <c r="AN254" s="954"/>
      <c r="AO254" s="954"/>
      <c r="AP254" s="954"/>
      <c r="AQ254" s="954"/>
      <c r="AR254" s="954"/>
      <c r="AS254" s="954"/>
      <c r="AT254" s="954"/>
      <c r="AU254" s="954"/>
      <c r="AV254" s="954"/>
      <c r="AW254" s="954"/>
      <c r="AX254" s="954"/>
      <c r="AY254" s="954"/>
      <c r="AZ254" s="954"/>
    </row>
    <row r="255" ht="14.25" customHeight="1">
      <c r="A255" s="1000"/>
      <c r="B255" s="1000"/>
      <c r="C255" s="1000"/>
      <c r="D255" s="1000"/>
      <c r="E255" s="1000"/>
      <c r="F255" s="1000"/>
      <c r="G255" s="1001"/>
      <c r="H255" s="1002"/>
      <c r="I255" s="1003"/>
      <c r="J255" s="1000"/>
      <c r="K255" s="1000"/>
      <c r="L255" s="1004"/>
      <c r="M255" s="1000"/>
      <c r="N255" s="1000"/>
      <c r="O255" s="1004"/>
      <c r="P255" s="1000"/>
      <c r="Q255" s="1000"/>
      <c r="R255" s="1000"/>
      <c r="S255" s="1000"/>
      <c r="T255" s="1000"/>
      <c r="U255" s="1005"/>
      <c r="V255" s="1000"/>
      <c r="W255" s="1000"/>
      <c r="X255" s="1000"/>
      <c r="Y255" s="999"/>
      <c r="Z255" s="999"/>
      <c r="AA255" s="999"/>
      <c r="AB255" s="999"/>
      <c r="AC255" s="999"/>
      <c r="AD255" s="999"/>
      <c r="AE255" s="1000"/>
      <c r="AF255" s="1000"/>
      <c r="AG255" s="954"/>
      <c r="AH255" s="954"/>
      <c r="AI255" s="954"/>
      <c r="AJ255" s="954"/>
      <c r="AK255" s="954"/>
      <c r="AL255" s="954"/>
      <c r="AM255" s="954"/>
      <c r="AN255" s="954"/>
      <c r="AO255" s="954"/>
      <c r="AP255" s="954"/>
      <c r="AQ255" s="954"/>
      <c r="AR255" s="954"/>
      <c r="AS255" s="954"/>
      <c r="AT255" s="954"/>
      <c r="AU255" s="954"/>
      <c r="AV255" s="954"/>
      <c r="AW255" s="954"/>
      <c r="AX255" s="954"/>
      <c r="AY255" s="954"/>
      <c r="AZ255" s="954"/>
    </row>
    <row r="256" ht="14.25" customHeight="1">
      <c r="A256" s="1000"/>
      <c r="B256" s="1000"/>
      <c r="C256" s="1000"/>
      <c r="D256" s="1000"/>
      <c r="E256" s="1000"/>
      <c r="F256" s="1000"/>
      <c r="G256" s="1001"/>
      <c r="H256" s="1002"/>
      <c r="I256" s="1003"/>
      <c r="J256" s="1000"/>
      <c r="K256" s="1000"/>
      <c r="L256" s="1004"/>
      <c r="M256" s="1000"/>
      <c r="N256" s="1000"/>
      <c r="O256" s="1004"/>
      <c r="P256" s="1000"/>
      <c r="Q256" s="1000"/>
      <c r="R256" s="1000"/>
      <c r="S256" s="1000"/>
      <c r="T256" s="1000"/>
      <c r="U256" s="1005"/>
      <c r="V256" s="1000"/>
      <c r="W256" s="1000"/>
      <c r="X256" s="1000"/>
      <c r="Y256" s="999"/>
      <c r="Z256" s="999"/>
      <c r="AA256" s="999"/>
      <c r="AB256" s="999"/>
      <c r="AC256" s="999"/>
      <c r="AD256" s="999"/>
      <c r="AE256" s="1000"/>
      <c r="AF256" s="1000"/>
      <c r="AG256" s="954"/>
      <c r="AH256" s="954"/>
      <c r="AI256" s="954"/>
      <c r="AJ256" s="954"/>
      <c r="AK256" s="954"/>
      <c r="AL256" s="954"/>
      <c r="AM256" s="954"/>
      <c r="AN256" s="954"/>
      <c r="AO256" s="954"/>
      <c r="AP256" s="954"/>
      <c r="AQ256" s="954"/>
      <c r="AR256" s="954"/>
      <c r="AS256" s="954"/>
      <c r="AT256" s="954"/>
      <c r="AU256" s="954"/>
      <c r="AV256" s="954"/>
      <c r="AW256" s="954"/>
      <c r="AX256" s="954"/>
      <c r="AY256" s="954"/>
      <c r="AZ256" s="954"/>
    </row>
    <row r="257" ht="14.25" customHeight="1">
      <c r="A257" s="1000"/>
      <c r="B257" s="1000"/>
      <c r="C257" s="1000"/>
      <c r="D257" s="1000"/>
      <c r="E257" s="1000"/>
      <c r="F257" s="1000"/>
      <c r="G257" s="1001"/>
      <c r="H257" s="1002"/>
      <c r="I257" s="1003"/>
      <c r="J257" s="1000"/>
      <c r="K257" s="1000"/>
      <c r="L257" s="1004"/>
      <c r="M257" s="1000"/>
      <c r="N257" s="1000"/>
      <c r="O257" s="1004"/>
      <c r="P257" s="1000"/>
      <c r="Q257" s="1000"/>
      <c r="R257" s="1000"/>
      <c r="S257" s="1000"/>
      <c r="T257" s="1000"/>
      <c r="U257" s="1005"/>
      <c r="V257" s="1000"/>
      <c r="W257" s="1000"/>
      <c r="X257" s="1000"/>
      <c r="Y257" s="999"/>
      <c r="Z257" s="999"/>
      <c r="AA257" s="999"/>
      <c r="AB257" s="999"/>
      <c r="AC257" s="999"/>
      <c r="AD257" s="999"/>
      <c r="AE257" s="1000"/>
      <c r="AF257" s="1000"/>
      <c r="AG257" s="954"/>
      <c r="AH257" s="954"/>
      <c r="AI257" s="954"/>
      <c r="AJ257" s="954"/>
      <c r="AK257" s="954"/>
      <c r="AL257" s="954"/>
      <c r="AM257" s="954"/>
      <c r="AN257" s="954"/>
      <c r="AO257" s="954"/>
      <c r="AP257" s="954"/>
      <c r="AQ257" s="954"/>
      <c r="AR257" s="954"/>
      <c r="AS257" s="954"/>
      <c r="AT257" s="954"/>
      <c r="AU257" s="954"/>
      <c r="AV257" s="954"/>
      <c r="AW257" s="954"/>
      <c r="AX257" s="954"/>
      <c r="AY257" s="954"/>
      <c r="AZ257" s="954"/>
    </row>
    <row r="258" ht="14.25" customHeight="1">
      <c r="A258" s="1000"/>
      <c r="B258" s="1000"/>
      <c r="C258" s="1000"/>
      <c r="D258" s="1000"/>
      <c r="E258" s="1000"/>
      <c r="F258" s="1000"/>
      <c r="G258" s="1001"/>
      <c r="H258" s="1002"/>
      <c r="I258" s="1003"/>
      <c r="J258" s="1000"/>
      <c r="K258" s="1000"/>
      <c r="L258" s="1004"/>
      <c r="M258" s="1000"/>
      <c r="N258" s="1000"/>
      <c r="O258" s="1004"/>
      <c r="P258" s="1000"/>
      <c r="Q258" s="1000"/>
      <c r="R258" s="1000"/>
      <c r="S258" s="1000"/>
      <c r="T258" s="1000"/>
      <c r="U258" s="1005"/>
      <c r="V258" s="1000"/>
      <c r="W258" s="1000"/>
      <c r="X258" s="1000"/>
      <c r="Y258" s="999"/>
      <c r="Z258" s="999"/>
      <c r="AA258" s="999"/>
      <c r="AB258" s="999"/>
      <c r="AC258" s="999"/>
      <c r="AD258" s="999"/>
      <c r="AE258" s="1000"/>
      <c r="AF258" s="1000"/>
      <c r="AG258" s="954"/>
      <c r="AH258" s="954"/>
      <c r="AI258" s="954"/>
      <c r="AJ258" s="954"/>
      <c r="AK258" s="954"/>
      <c r="AL258" s="954"/>
      <c r="AM258" s="954"/>
      <c r="AN258" s="954"/>
      <c r="AO258" s="954"/>
      <c r="AP258" s="954"/>
      <c r="AQ258" s="954"/>
      <c r="AR258" s="954"/>
      <c r="AS258" s="954"/>
      <c r="AT258" s="954"/>
      <c r="AU258" s="954"/>
      <c r="AV258" s="954"/>
      <c r="AW258" s="954"/>
      <c r="AX258" s="954"/>
      <c r="AY258" s="954"/>
      <c r="AZ258" s="954"/>
    </row>
    <row r="259" ht="14.25" customHeight="1">
      <c r="A259" s="1000"/>
      <c r="B259" s="1000"/>
      <c r="C259" s="1000"/>
      <c r="D259" s="1000"/>
      <c r="E259" s="1000"/>
      <c r="F259" s="1000"/>
      <c r="G259" s="1001"/>
      <c r="H259" s="1002"/>
      <c r="I259" s="1003"/>
      <c r="J259" s="1000"/>
      <c r="K259" s="1000"/>
      <c r="L259" s="1004"/>
      <c r="M259" s="1000"/>
      <c r="N259" s="1000"/>
      <c r="O259" s="1004"/>
      <c r="P259" s="1000"/>
      <c r="Q259" s="1000"/>
      <c r="R259" s="1000"/>
      <c r="S259" s="1000"/>
      <c r="T259" s="1000"/>
      <c r="U259" s="1005"/>
      <c r="V259" s="1000"/>
      <c r="W259" s="1000"/>
      <c r="X259" s="1000"/>
      <c r="Y259" s="999"/>
      <c r="Z259" s="999"/>
      <c r="AA259" s="999"/>
      <c r="AB259" s="999"/>
      <c r="AC259" s="999"/>
      <c r="AD259" s="999"/>
      <c r="AE259" s="1000"/>
      <c r="AF259" s="1000"/>
      <c r="AG259" s="954"/>
      <c r="AH259" s="954"/>
      <c r="AI259" s="954"/>
      <c r="AJ259" s="954"/>
      <c r="AK259" s="954"/>
      <c r="AL259" s="954"/>
      <c r="AM259" s="954"/>
      <c r="AN259" s="954"/>
      <c r="AO259" s="954"/>
      <c r="AP259" s="954"/>
      <c r="AQ259" s="954"/>
      <c r="AR259" s="954"/>
      <c r="AS259" s="954"/>
      <c r="AT259" s="954"/>
      <c r="AU259" s="954"/>
      <c r="AV259" s="954"/>
      <c r="AW259" s="954"/>
      <c r="AX259" s="954"/>
      <c r="AY259" s="954"/>
      <c r="AZ259" s="954"/>
    </row>
    <row r="260" ht="14.25" customHeight="1">
      <c r="A260" s="1000"/>
      <c r="B260" s="1000"/>
      <c r="C260" s="1000"/>
      <c r="D260" s="1000"/>
      <c r="E260" s="1000"/>
      <c r="F260" s="1000"/>
      <c r="G260" s="1001"/>
      <c r="H260" s="1002"/>
      <c r="I260" s="1003"/>
      <c r="J260" s="1000"/>
      <c r="K260" s="1000"/>
      <c r="L260" s="1004"/>
      <c r="M260" s="1000"/>
      <c r="N260" s="1000"/>
      <c r="O260" s="1004"/>
      <c r="P260" s="1000"/>
      <c r="Q260" s="1000"/>
      <c r="R260" s="1000"/>
      <c r="S260" s="1000"/>
      <c r="T260" s="1000"/>
      <c r="U260" s="1005"/>
      <c r="V260" s="1000"/>
      <c r="W260" s="1000"/>
      <c r="X260" s="1000"/>
      <c r="Y260" s="999"/>
      <c r="Z260" s="999"/>
      <c r="AA260" s="999"/>
      <c r="AB260" s="999"/>
      <c r="AC260" s="999"/>
      <c r="AD260" s="999"/>
      <c r="AE260" s="1000"/>
      <c r="AF260" s="1000"/>
      <c r="AG260" s="954"/>
      <c r="AH260" s="954"/>
      <c r="AI260" s="954"/>
      <c r="AJ260" s="954"/>
      <c r="AK260" s="954"/>
      <c r="AL260" s="954"/>
      <c r="AM260" s="954"/>
      <c r="AN260" s="954"/>
      <c r="AO260" s="954"/>
      <c r="AP260" s="954"/>
      <c r="AQ260" s="954"/>
      <c r="AR260" s="954"/>
      <c r="AS260" s="954"/>
      <c r="AT260" s="954"/>
      <c r="AU260" s="954"/>
      <c r="AV260" s="954"/>
      <c r="AW260" s="954"/>
      <c r="AX260" s="954"/>
      <c r="AY260" s="954"/>
      <c r="AZ260" s="954"/>
    </row>
    <row r="261" ht="14.25" customHeight="1">
      <c r="A261" s="1000"/>
      <c r="B261" s="1000"/>
      <c r="C261" s="1000"/>
      <c r="D261" s="1000"/>
      <c r="E261" s="1000"/>
      <c r="F261" s="1000"/>
      <c r="G261" s="1001"/>
      <c r="H261" s="1002"/>
      <c r="I261" s="1003"/>
      <c r="J261" s="1000"/>
      <c r="K261" s="1000"/>
      <c r="L261" s="1004"/>
      <c r="M261" s="1000"/>
      <c r="N261" s="1000"/>
      <c r="O261" s="1004"/>
      <c r="P261" s="1000"/>
      <c r="Q261" s="1000"/>
      <c r="R261" s="1000"/>
      <c r="S261" s="1000"/>
      <c r="T261" s="1000"/>
      <c r="U261" s="1005"/>
      <c r="V261" s="1000"/>
      <c r="W261" s="1000"/>
      <c r="X261" s="1000"/>
      <c r="Y261" s="999"/>
      <c r="Z261" s="999"/>
      <c r="AA261" s="999"/>
      <c r="AB261" s="999"/>
      <c r="AC261" s="999"/>
      <c r="AD261" s="999"/>
      <c r="AE261" s="1000"/>
      <c r="AF261" s="1000"/>
      <c r="AG261" s="954"/>
      <c r="AH261" s="954"/>
      <c r="AI261" s="954"/>
      <c r="AJ261" s="954"/>
      <c r="AK261" s="954"/>
      <c r="AL261" s="954"/>
      <c r="AM261" s="954"/>
      <c r="AN261" s="954"/>
      <c r="AO261" s="954"/>
      <c r="AP261" s="954"/>
      <c r="AQ261" s="954"/>
      <c r="AR261" s="954"/>
      <c r="AS261" s="954"/>
      <c r="AT261" s="954"/>
      <c r="AU261" s="954"/>
      <c r="AV261" s="954"/>
      <c r="AW261" s="954"/>
      <c r="AX261" s="954"/>
      <c r="AY261" s="954"/>
      <c r="AZ261" s="954"/>
    </row>
    <row r="262" ht="14.25" customHeight="1">
      <c r="A262" s="1000"/>
      <c r="B262" s="1000"/>
      <c r="C262" s="1000"/>
      <c r="D262" s="1000"/>
      <c r="E262" s="1000"/>
      <c r="F262" s="1000"/>
      <c r="G262" s="1001"/>
      <c r="H262" s="1002"/>
      <c r="I262" s="1003"/>
      <c r="J262" s="1000"/>
      <c r="K262" s="1000"/>
      <c r="L262" s="1004"/>
      <c r="M262" s="1000"/>
      <c r="N262" s="1000"/>
      <c r="O262" s="1004"/>
      <c r="P262" s="1000"/>
      <c r="Q262" s="1000"/>
      <c r="R262" s="1000"/>
      <c r="S262" s="1000"/>
      <c r="T262" s="1000"/>
      <c r="U262" s="1005"/>
      <c r="V262" s="1000"/>
      <c r="W262" s="1000"/>
      <c r="X262" s="1000"/>
      <c r="Y262" s="999"/>
      <c r="Z262" s="999"/>
      <c r="AA262" s="999"/>
      <c r="AB262" s="999"/>
      <c r="AC262" s="999"/>
      <c r="AD262" s="999"/>
      <c r="AE262" s="1000"/>
      <c r="AF262" s="1000"/>
      <c r="AG262" s="954"/>
      <c r="AH262" s="954"/>
      <c r="AI262" s="954"/>
      <c r="AJ262" s="954"/>
      <c r="AK262" s="954"/>
      <c r="AL262" s="954"/>
      <c r="AM262" s="954"/>
      <c r="AN262" s="954"/>
      <c r="AO262" s="954"/>
      <c r="AP262" s="954"/>
      <c r="AQ262" s="954"/>
      <c r="AR262" s="954"/>
      <c r="AS262" s="954"/>
      <c r="AT262" s="954"/>
      <c r="AU262" s="954"/>
      <c r="AV262" s="954"/>
      <c r="AW262" s="954"/>
      <c r="AX262" s="954"/>
      <c r="AY262" s="954"/>
      <c r="AZ262" s="954"/>
    </row>
    <row r="263" ht="14.25" customHeight="1">
      <c r="A263" s="1000"/>
      <c r="B263" s="1000"/>
      <c r="C263" s="1000"/>
      <c r="D263" s="1000"/>
      <c r="E263" s="1000"/>
      <c r="F263" s="1000"/>
      <c r="G263" s="1001"/>
      <c r="H263" s="1002"/>
      <c r="I263" s="1003"/>
      <c r="J263" s="1000"/>
      <c r="K263" s="1000"/>
      <c r="L263" s="1004"/>
      <c r="M263" s="1000"/>
      <c r="N263" s="1000"/>
      <c r="O263" s="1004"/>
      <c r="P263" s="1000"/>
      <c r="Q263" s="1000"/>
      <c r="R263" s="1000"/>
      <c r="S263" s="1000"/>
      <c r="T263" s="1000"/>
      <c r="U263" s="1005"/>
      <c r="V263" s="1000"/>
      <c r="W263" s="1000"/>
      <c r="X263" s="1000"/>
      <c r="Y263" s="999"/>
      <c r="Z263" s="999"/>
      <c r="AA263" s="999"/>
      <c r="AB263" s="999"/>
      <c r="AC263" s="999"/>
      <c r="AD263" s="999"/>
      <c r="AE263" s="1000"/>
      <c r="AF263" s="1000"/>
      <c r="AG263" s="954"/>
      <c r="AH263" s="954"/>
      <c r="AI263" s="954"/>
      <c r="AJ263" s="954"/>
      <c r="AK263" s="954"/>
      <c r="AL263" s="954"/>
      <c r="AM263" s="954"/>
      <c r="AN263" s="954"/>
      <c r="AO263" s="954"/>
      <c r="AP263" s="954"/>
      <c r="AQ263" s="954"/>
      <c r="AR263" s="954"/>
      <c r="AS263" s="954"/>
      <c r="AT263" s="954"/>
      <c r="AU263" s="954"/>
      <c r="AV263" s="954"/>
      <c r="AW263" s="954"/>
      <c r="AX263" s="954"/>
      <c r="AY263" s="954"/>
      <c r="AZ263" s="954"/>
    </row>
    <row r="264" ht="14.25" customHeight="1">
      <c r="A264" s="1000"/>
      <c r="B264" s="1000"/>
      <c r="C264" s="1000"/>
      <c r="D264" s="1000"/>
      <c r="E264" s="1000"/>
      <c r="F264" s="1000"/>
      <c r="G264" s="1001"/>
      <c r="H264" s="1002"/>
      <c r="I264" s="1003"/>
      <c r="J264" s="1000"/>
      <c r="K264" s="1000"/>
      <c r="L264" s="1004"/>
      <c r="M264" s="1000"/>
      <c r="N264" s="1000"/>
      <c r="O264" s="1004"/>
      <c r="P264" s="1000"/>
      <c r="Q264" s="1000"/>
      <c r="R264" s="1000"/>
      <c r="S264" s="1000"/>
      <c r="T264" s="1000"/>
      <c r="U264" s="1005"/>
      <c r="V264" s="1000"/>
      <c r="W264" s="1000"/>
      <c r="X264" s="1000"/>
      <c r="Y264" s="999"/>
      <c r="Z264" s="999"/>
      <c r="AA264" s="999"/>
      <c r="AB264" s="999"/>
      <c r="AC264" s="999"/>
      <c r="AD264" s="999"/>
      <c r="AE264" s="1000"/>
      <c r="AF264" s="1000"/>
      <c r="AG264" s="954"/>
      <c r="AH264" s="954"/>
      <c r="AI264" s="954"/>
      <c r="AJ264" s="954"/>
      <c r="AK264" s="954"/>
      <c r="AL264" s="954"/>
      <c r="AM264" s="954"/>
      <c r="AN264" s="954"/>
      <c r="AO264" s="954"/>
      <c r="AP264" s="954"/>
      <c r="AQ264" s="954"/>
      <c r="AR264" s="954"/>
      <c r="AS264" s="954"/>
      <c r="AT264" s="954"/>
      <c r="AU264" s="954"/>
      <c r="AV264" s="954"/>
      <c r="AW264" s="954"/>
      <c r="AX264" s="954"/>
      <c r="AY264" s="954"/>
      <c r="AZ264" s="954"/>
    </row>
    <row r="265" ht="14.25" customHeight="1">
      <c r="A265" s="1000"/>
      <c r="B265" s="1000"/>
      <c r="C265" s="1000"/>
      <c r="D265" s="1000"/>
      <c r="E265" s="1000"/>
      <c r="F265" s="1000"/>
      <c r="G265" s="1001"/>
      <c r="H265" s="1002"/>
      <c r="I265" s="1003"/>
      <c r="J265" s="1000"/>
      <c r="K265" s="1000"/>
      <c r="L265" s="1004"/>
      <c r="M265" s="1000"/>
      <c r="N265" s="1000"/>
      <c r="O265" s="1004"/>
      <c r="P265" s="1000"/>
      <c r="Q265" s="1000"/>
      <c r="R265" s="1000"/>
      <c r="S265" s="1000"/>
      <c r="T265" s="1000"/>
      <c r="U265" s="1005"/>
      <c r="V265" s="1000"/>
      <c r="W265" s="1000"/>
      <c r="X265" s="1000"/>
      <c r="Y265" s="999"/>
      <c r="Z265" s="999"/>
      <c r="AA265" s="999"/>
      <c r="AB265" s="999"/>
      <c r="AC265" s="999"/>
      <c r="AD265" s="999"/>
      <c r="AE265" s="1000"/>
      <c r="AF265" s="1000"/>
      <c r="AG265" s="954"/>
      <c r="AH265" s="954"/>
      <c r="AI265" s="954"/>
      <c r="AJ265" s="954"/>
      <c r="AK265" s="954"/>
      <c r="AL265" s="954"/>
      <c r="AM265" s="954"/>
      <c r="AN265" s="954"/>
      <c r="AO265" s="954"/>
      <c r="AP265" s="954"/>
      <c r="AQ265" s="954"/>
      <c r="AR265" s="954"/>
      <c r="AS265" s="954"/>
      <c r="AT265" s="954"/>
      <c r="AU265" s="954"/>
      <c r="AV265" s="954"/>
      <c r="AW265" s="954"/>
      <c r="AX265" s="954"/>
      <c r="AY265" s="954"/>
      <c r="AZ265" s="954"/>
    </row>
    <row r="266" ht="14.25" customHeight="1">
      <c r="A266" s="1000"/>
      <c r="B266" s="1000"/>
      <c r="C266" s="1000"/>
      <c r="D266" s="1000"/>
      <c r="E266" s="1000"/>
      <c r="F266" s="1000"/>
      <c r="G266" s="1001"/>
      <c r="H266" s="1002"/>
      <c r="I266" s="1003"/>
      <c r="J266" s="1000"/>
      <c r="K266" s="1000"/>
      <c r="L266" s="1004"/>
      <c r="M266" s="1000"/>
      <c r="N266" s="1000"/>
      <c r="O266" s="1004"/>
      <c r="P266" s="1000"/>
      <c r="Q266" s="1000"/>
      <c r="R266" s="1000"/>
      <c r="S266" s="1000"/>
      <c r="T266" s="1000"/>
      <c r="U266" s="1005"/>
      <c r="V266" s="1000"/>
      <c r="W266" s="1000"/>
      <c r="X266" s="1000"/>
      <c r="Y266" s="999"/>
      <c r="Z266" s="999"/>
      <c r="AA266" s="999"/>
      <c r="AB266" s="999"/>
      <c r="AC266" s="999"/>
      <c r="AD266" s="999"/>
      <c r="AE266" s="1000"/>
      <c r="AF266" s="1000"/>
      <c r="AG266" s="954"/>
      <c r="AH266" s="954"/>
      <c r="AI266" s="954"/>
      <c r="AJ266" s="954"/>
      <c r="AK266" s="954"/>
      <c r="AL266" s="954"/>
      <c r="AM266" s="954"/>
      <c r="AN266" s="954"/>
      <c r="AO266" s="954"/>
      <c r="AP266" s="954"/>
      <c r="AQ266" s="954"/>
      <c r="AR266" s="954"/>
      <c r="AS266" s="954"/>
      <c r="AT266" s="954"/>
      <c r="AU266" s="954"/>
      <c r="AV266" s="954"/>
      <c r="AW266" s="954"/>
      <c r="AX266" s="954"/>
      <c r="AY266" s="954"/>
      <c r="AZ266" s="954"/>
    </row>
    <row r="267" ht="14.25" customHeight="1">
      <c r="A267" s="1000"/>
      <c r="B267" s="1000"/>
      <c r="C267" s="1000"/>
      <c r="D267" s="1000"/>
      <c r="E267" s="1000"/>
      <c r="F267" s="1000"/>
      <c r="G267" s="1001"/>
      <c r="H267" s="1002"/>
      <c r="I267" s="1003"/>
      <c r="J267" s="1000"/>
      <c r="K267" s="1000"/>
      <c r="L267" s="1004"/>
      <c r="M267" s="1000"/>
      <c r="N267" s="1000"/>
      <c r="O267" s="1004"/>
      <c r="P267" s="1000"/>
      <c r="Q267" s="1000"/>
      <c r="R267" s="1000"/>
      <c r="S267" s="1000"/>
      <c r="T267" s="1000"/>
      <c r="U267" s="1005"/>
      <c r="V267" s="1000"/>
      <c r="W267" s="1000"/>
      <c r="X267" s="1000"/>
      <c r="Y267" s="999"/>
      <c r="Z267" s="999"/>
      <c r="AA267" s="999"/>
      <c r="AB267" s="999"/>
      <c r="AC267" s="999"/>
      <c r="AD267" s="999"/>
      <c r="AE267" s="1000"/>
      <c r="AF267" s="1000"/>
      <c r="AG267" s="954"/>
      <c r="AH267" s="954"/>
      <c r="AI267" s="954"/>
      <c r="AJ267" s="954"/>
      <c r="AK267" s="954"/>
      <c r="AL267" s="954"/>
      <c r="AM267" s="954"/>
      <c r="AN267" s="954"/>
      <c r="AO267" s="954"/>
      <c r="AP267" s="954"/>
      <c r="AQ267" s="954"/>
      <c r="AR267" s="954"/>
      <c r="AS267" s="954"/>
      <c r="AT267" s="954"/>
      <c r="AU267" s="954"/>
      <c r="AV267" s="954"/>
      <c r="AW267" s="954"/>
      <c r="AX267" s="954"/>
      <c r="AY267" s="954"/>
      <c r="AZ267" s="954"/>
    </row>
    <row r="268" ht="14.25" customHeight="1">
      <c r="A268" s="1000"/>
      <c r="B268" s="1000"/>
      <c r="C268" s="1000"/>
      <c r="D268" s="1000"/>
      <c r="E268" s="1000"/>
      <c r="F268" s="1000"/>
      <c r="G268" s="1001"/>
      <c r="H268" s="1002"/>
      <c r="I268" s="1003"/>
      <c r="J268" s="1000"/>
      <c r="K268" s="1000"/>
      <c r="L268" s="1004"/>
      <c r="M268" s="1000"/>
      <c r="N268" s="1000"/>
      <c r="O268" s="1004"/>
      <c r="P268" s="1000"/>
      <c r="Q268" s="1000"/>
      <c r="R268" s="1000"/>
      <c r="S268" s="1000"/>
      <c r="T268" s="1000"/>
      <c r="U268" s="1005"/>
      <c r="V268" s="1000"/>
      <c r="W268" s="1000"/>
      <c r="X268" s="1000"/>
      <c r="Y268" s="999"/>
      <c r="Z268" s="999"/>
      <c r="AA268" s="999"/>
      <c r="AB268" s="999"/>
      <c r="AC268" s="999"/>
      <c r="AD268" s="999"/>
      <c r="AE268" s="1000"/>
      <c r="AF268" s="1000"/>
      <c r="AG268" s="954"/>
      <c r="AH268" s="954"/>
      <c r="AI268" s="954"/>
      <c r="AJ268" s="954"/>
      <c r="AK268" s="954"/>
      <c r="AL268" s="954"/>
      <c r="AM268" s="954"/>
      <c r="AN268" s="954"/>
      <c r="AO268" s="954"/>
      <c r="AP268" s="954"/>
      <c r="AQ268" s="954"/>
      <c r="AR268" s="954"/>
      <c r="AS268" s="954"/>
      <c r="AT268" s="954"/>
      <c r="AU268" s="954"/>
      <c r="AV268" s="954"/>
      <c r="AW268" s="954"/>
      <c r="AX268" s="954"/>
      <c r="AY268" s="954"/>
      <c r="AZ268" s="954"/>
    </row>
    <row r="269" ht="14.25" customHeight="1">
      <c r="A269" s="1000"/>
      <c r="B269" s="1000"/>
      <c r="C269" s="1000"/>
      <c r="D269" s="1000"/>
      <c r="E269" s="1000"/>
      <c r="F269" s="1000"/>
      <c r="G269" s="1001"/>
      <c r="H269" s="1002"/>
      <c r="I269" s="1003"/>
      <c r="J269" s="1000"/>
      <c r="K269" s="1000"/>
      <c r="L269" s="1004"/>
      <c r="M269" s="1000"/>
      <c r="N269" s="1000"/>
      <c r="O269" s="1004"/>
      <c r="P269" s="1000"/>
      <c r="Q269" s="1000"/>
      <c r="R269" s="1000"/>
      <c r="S269" s="1000"/>
      <c r="T269" s="1000"/>
      <c r="U269" s="1005"/>
      <c r="V269" s="1000"/>
      <c r="W269" s="1000"/>
      <c r="X269" s="1000"/>
      <c r="Y269" s="999"/>
      <c r="Z269" s="999"/>
      <c r="AA269" s="999"/>
      <c r="AB269" s="999"/>
      <c r="AC269" s="999"/>
      <c r="AD269" s="999"/>
      <c r="AE269" s="1000"/>
      <c r="AF269" s="1000"/>
      <c r="AG269" s="954"/>
      <c r="AH269" s="954"/>
      <c r="AI269" s="954"/>
      <c r="AJ269" s="954"/>
      <c r="AK269" s="954"/>
      <c r="AL269" s="954"/>
      <c r="AM269" s="954"/>
      <c r="AN269" s="954"/>
      <c r="AO269" s="954"/>
      <c r="AP269" s="954"/>
      <c r="AQ269" s="954"/>
      <c r="AR269" s="954"/>
      <c r="AS269" s="954"/>
      <c r="AT269" s="954"/>
      <c r="AU269" s="954"/>
      <c r="AV269" s="954"/>
      <c r="AW269" s="954"/>
      <c r="AX269" s="954"/>
      <c r="AY269" s="954"/>
      <c r="AZ269" s="954"/>
    </row>
    <row r="270" ht="14.25" customHeight="1">
      <c r="A270" s="1000"/>
      <c r="B270" s="1000"/>
      <c r="C270" s="1000"/>
      <c r="D270" s="1000"/>
      <c r="E270" s="1000"/>
      <c r="F270" s="1000"/>
      <c r="G270" s="1001"/>
      <c r="H270" s="1002"/>
      <c r="I270" s="1003"/>
      <c r="J270" s="1000"/>
      <c r="K270" s="1000"/>
      <c r="L270" s="1004"/>
      <c r="M270" s="1000"/>
      <c r="N270" s="1000"/>
      <c r="O270" s="1004"/>
      <c r="P270" s="1000"/>
      <c r="Q270" s="1000"/>
      <c r="R270" s="1000"/>
      <c r="S270" s="1000"/>
      <c r="T270" s="1000"/>
      <c r="U270" s="1005"/>
      <c r="V270" s="1000"/>
      <c r="W270" s="1000"/>
      <c r="X270" s="1000"/>
      <c r="Y270" s="999"/>
      <c r="Z270" s="999"/>
      <c r="AA270" s="999"/>
      <c r="AB270" s="999"/>
      <c r="AC270" s="999"/>
      <c r="AD270" s="999"/>
      <c r="AE270" s="1000"/>
      <c r="AF270" s="1000"/>
      <c r="AG270" s="954"/>
      <c r="AH270" s="954"/>
      <c r="AI270" s="954"/>
      <c r="AJ270" s="954"/>
      <c r="AK270" s="954"/>
      <c r="AL270" s="954"/>
      <c r="AM270" s="954"/>
      <c r="AN270" s="954"/>
      <c r="AO270" s="954"/>
      <c r="AP270" s="954"/>
      <c r="AQ270" s="954"/>
      <c r="AR270" s="954"/>
      <c r="AS270" s="954"/>
      <c r="AT270" s="954"/>
      <c r="AU270" s="954"/>
      <c r="AV270" s="954"/>
      <c r="AW270" s="954"/>
      <c r="AX270" s="954"/>
      <c r="AY270" s="954"/>
      <c r="AZ270" s="954"/>
    </row>
    <row r="271" ht="14.25" customHeight="1">
      <c r="A271" s="1000"/>
      <c r="B271" s="1000"/>
      <c r="C271" s="1000"/>
      <c r="D271" s="1000"/>
      <c r="E271" s="1000"/>
      <c r="F271" s="1000"/>
      <c r="G271" s="1001"/>
      <c r="H271" s="1002"/>
      <c r="I271" s="1003"/>
      <c r="J271" s="1000"/>
      <c r="K271" s="1000"/>
      <c r="L271" s="1004"/>
      <c r="M271" s="1000"/>
      <c r="N271" s="1000"/>
      <c r="O271" s="1004"/>
      <c r="P271" s="1000"/>
      <c r="Q271" s="1000"/>
      <c r="R271" s="1000"/>
      <c r="S271" s="1000"/>
      <c r="T271" s="1000"/>
      <c r="U271" s="1005"/>
      <c r="V271" s="1000"/>
      <c r="W271" s="1000"/>
      <c r="X271" s="1000"/>
      <c r="Y271" s="999"/>
      <c r="Z271" s="999"/>
      <c r="AA271" s="999"/>
      <c r="AB271" s="999"/>
      <c r="AC271" s="999"/>
      <c r="AD271" s="999"/>
      <c r="AE271" s="1000"/>
      <c r="AF271" s="1000"/>
      <c r="AG271" s="954"/>
      <c r="AH271" s="954"/>
      <c r="AI271" s="954"/>
      <c r="AJ271" s="954"/>
      <c r="AK271" s="954"/>
      <c r="AL271" s="954"/>
      <c r="AM271" s="954"/>
      <c r="AN271" s="954"/>
      <c r="AO271" s="954"/>
      <c r="AP271" s="954"/>
      <c r="AQ271" s="954"/>
      <c r="AR271" s="954"/>
      <c r="AS271" s="954"/>
      <c r="AT271" s="954"/>
      <c r="AU271" s="954"/>
      <c r="AV271" s="954"/>
      <c r="AW271" s="954"/>
      <c r="AX271" s="954"/>
      <c r="AY271" s="954"/>
      <c r="AZ271" s="954"/>
    </row>
    <row r="272" ht="14.25" customHeight="1">
      <c r="A272" s="1000"/>
      <c r="B272" s="1000"/>
      <c r="C272" s="1000"/>
      <c r="D272" s="1000"/>
      <c r="E272" s="1000"/>
      <c r="F272" s="1000"/>
      <c r="G272" s="1001"/>
      <c r="H272" s="1002"/>
      <c r="I272" s="1003"/>
      <c r="J272" s="1000"/>
      <c r="K272" s="1000"/>
      <c r="L272" s="1004"/>
      <c r="M272" s="1000"/>
      <c r="N272" s="1000"/>
      <c r="O272" s="1004"/>
      <c r="P272" s="1000"/>
      <c r="Q272" s="1000"/>
      <c r="R272" s="1000"/>
      <c r="S272" s="1000"/>
      <c r="T272" s="1000"/>
      <c r="U272" s="1005"/>
      <c r="V272" s="1000"/>
      <c r="W272" s="1000"/>
      <c r="X272" s="1000"/>
      <c r="Y272" s="999"/>
      <c r="Z272" s="999"/>
      <c r="AA272" s="999"/>
      <c r="AB272" s="999"/>
      <c r="AC272" s="999"/>
      <c r="AD272" s="999"/>
      <c r="AE272" s="1000"/>
      <c r="AF272" s="1000"/>
      <c r="AG272" s="954"/>
      <c r="AH272" s="954"/>
      <c r="AI272" s="954"/>
      <c r="AJ272" s="954"/>
      <c r="AK272" s="954"/>
      <c r="AL272" s="954"/>
      <c r="AM272" s="954"/>
      <c r="AN272" s="954"/>
      <c r="AO272" s="954"/>
      <c r="AP272" s="954"/>
      <c r="AQ272" s="954"/>
      <c r="AR272" s="954"/>
      <c r="AS272" s="954"/>
      <c r="AT272" s="954"/>
      <c r="AU272" s="954"/>
      <c r="AV272" s="954"/>
      <c r="AW272" s="954"/>
      <c r="AX272" s="954"/>
      <c r="AY272" s="954"/>
      <c r="AZ272" s="954"/>
    </row>
    <row r="273" ht="14.25" customHeight="1">
      <c r="A273" s="1000"/>
      <c r="B273" s="1000"/>
      <c r="C273" s="1000"/>
      <c r="D273" s="1000"/>
      <c r="E273" s="1000"/>
      <c r="F273" s="1000"/>
      <c r="G273" s="1001"/>
      <c r="H273" s="1002"/>
      <c r="I273" s="1003"/>
      <c r="J273" s="1000"/>
      <c r="K273" s="1000"/>
      <c r="L273" s="1004"/>
      <c r="M273" s="1000"/>
      <c r="N273" s="1000"/>
      <c r="O273" s="1004"/>
      <c r="P273" s="1000"/>
      <c r="Q273" s="1000"/>
      <c r="R273" s="1000"/>
      <c r="S273" s="1000"/>
      <c r="T273" s="1000"/>
      <c r="U273" s="1005"/>
      <c r="V273" s="1000"/>
      <c r="W273" s="1000"/>
      <c r="X273" s="1000"/>
      <c r="Y273" s="999"/>
      <c r="Z273" s="999"/>
      <c r="AA273" s="999"/>
      <c r="AB273" s="999"/>
      <c r="AC273" s="999"/>
      <c r="AD273" s="999"/>
      <c r="AE273" s="1000"/>
      <c r="AF273" s="1000"/>
      <c r="AG273" s="954"/>
      <c r="AH273" s="954"/>
      <c r="AI273" s="954"/>
      <c r="AJ273" s="954"/>
      <c r="AK273" s="954"/>
      <c r="AL273" s="954"/>
      <c r="AM273" s="954"/>
      <c r="AN273" s="954"/>
      <c r="AO273" s="954"/>
      <c r="AP273" s="954"/>
      <c r="AQ273" s="954"/>
      <c r="AR273" s="954"/>
      <c r="AS273" s="954"/>
      <c r="AT273" s="954"/>
      <c r="AU273" s="954"/>
      <c r="AV273" s="954"/>
      <c r="AW273" s="954"/>
      <c r="AX273" s="954"/>
      <c r="AY273" s="954"/>
      <c r="AZ273" s="954"/>
    </row>
    <row r="274" ht="14.25" customHeight="1">
      <c r="A274" s="1000"/>
      <c r="B274" s="1000"/>
      <c r="C274" s="1000"/>
      <c r="D274" s="1000"/>
      <c r="E274" s="1000"/>
      <c r="F274" s="1000"/>
      <c r="G274" s="1001"/>
      <c r="H274" s="1002"/>
      <c r="I274" s="1003"/>
      <c r="J274" s="1000"/>
      <c r="K274" s="1000"/>
      <c r="L274" s="1004"/>
      <c r="M274" s="1000"/>
      <c r="N274" s="1000"/>
      <c r="O274" s="1004"/>
      <c r="P274" s="1000"/>
      <c r="Q274" s="1000"/>
      <c r="R274" s="1000"/>
      <c r="S274" s="1000"/>
      <c r="T274" s="1000"/>
      <c r="U274" s="1005"/>
      <c r="V274" s="1000"/>
      <c r="W274" s="1000"/>
      <c r="X274" s="1000"/>
      <c r="Y274" s="999"/>
      <c r="Z274" s="999"/>
      <c r="AA274" s="999"/>
      <c r="AB274" s="999"/>
      <c r="AC274" s="999"/>
      <c r="AD274" s="999"/>
      <c r="AE274" s="1000"/>
      <c r="AF274" s="1000"/>
      <c r="AG274" s="954"/>
      <c r="AH274" s="954"/>
      <c r="AI274" s="954"/>
      <c r="AJ274" s="954"/>
      <c r="AK274" s="954"/>
      <c r="AL274" s="954"/>
      <c r="AM274" s="954"/>
      <c r="AN274" s="954"/>
      <c r="AO274" s="954"/>
      <c r="AP274" s="954"/>
      <c r="AQ274" s="954"/>
      <c r="AR274" s="954"/>
      <c r="AS274" s="954"/>
      <c r="AT274" s="954"/>
      <c r="AU274" s="954"/>
      <c r="AV274" s="954"/>
      <c r="AW274" s="954"/>
      <c r="AX274" s="954"/>
      <c r="AY274" s="954"/>
      <c r="AZ274" s="954"/>
    </row>
    <row r="275" ht="14.25" customHeight="1">
      <c r="A275" s="1000"/>
      <c r="B275" s="1000"/>
      <c r="C275" s="1000"/>
      <c r="D275" s="1000"/>
      <c r="E275" s="1000"/>
      <c r="F275" s="1000"/>
      <c r="G275" s="1001"/>
      <c r="H275" s="1002"/>
      <c r="I275" s="1003"/>
      <c r="J275" s="1000"/>
      <c r="K275" s="1000"/>
      <c r="L275" s="1004"/>
      <c r="M275" s="1000"/>
      <c r="N275" s="1000"/>
      <c r="O275" s="1004"/>
      <c r="P275" s="1000"/>
      <c r="Q275" s="1000"/>
      <c r="R275" s="1000"/>
      <c r="S275" s="1000"/>
      <c r="T275" s="1000"/>
      <c r="U275" s="1005"/>
      <c r="V275" s="1000"/>
      <c r="W275" s="1000"/>
      <c r="X275" s="1000"/>
      <c r="Y275" s="999"/>
      <c r="Z275" s="999"/>
      <c r="AA275" s="999"/>
      <c r="AB275" s="999"/>
      <c r="AC275" s="999"/>
      <c r="AD275" s="999"/>
      <c r="AE275" s="1000"/>
      <c r="AF275" s="1000"/>
      <c r="AG275" s="954"/>
      <c r="AH275" s="954"/>
      <c r="AI275" s="954"/>
      <c r="AJ275" s="954"/>
      <c r="AK275" s="954"/>
      <c r="AL275" s="954"/>
      <c r="AM275" s="954"/>
      <c r="AN275" s="954"/>
      <c r="AO275" s="954"/>
      <c r="AP275" s="954"/>
      <c r="AQ275" s="954"/>
      <c r="AR275" s="954"/>
      <c r="AS275" s="954"/>
      <c r="AT275" s="954"/>
      <c r="AU275" s="954"/>
      <c r="AV275" s="954"/>
      <c r="AW275" s="954"/>
      <c r="AX275" s="954"/>
      <c r="AY275" s="954"/>
      <c r="AZ275" s="954"/>
    </row>
    <row r="276" ht="14.25" customHeight="1">
      <c r="A276" s="1000"/>
      <c r="B276" s="1000"/>
      <c r="C276" s="1000"/>
      <c r="D276" s="1000"/>
      <c r="E276" s="1000"/>
      <c r="F276" s="1000"/>
      <c r="G276" s="1001"/>
      <c r="H276" s="1002"/>
      <c r="I276" s="1003"/>
      <c r="J276" s="1000"/>
      <c r="K276" s="1000"/>
      <c r="L276" s="1004"/>
      <c r="M276" s="1000"/>
      <c r="N276" s="1000"/>
      <c r="O276" s="1004"/>
      <c r="P276" s="1000"/>
      <c r="Q276" s="1000"/>
      <c r="R276" s="1000"/>
      <c r="S276" s="1000"/>
      <c r="T276" s="1000"/>
      <c r="U276" s="1005"/>
      <c r="V276" s="1000"/>
      <c r="W276" s="1000"/>
      <c r="X276" s="1000"/>
      <c r="Y276" s="999"/>
      <c r="Z276" s="999"/>
      <c r="AA276" s="999"/>
      <c r="AB276" s="999"/>
      <c r="AC276" s="999"/>
      <c r="AD276" s="999"/>
      <c r="AE276" s="1000"/>
      <c r="AF276" s="1000"/>
      <c r="AG276" s="954"/>
      <c r="AH276" s="954"/>
      <c r="AI276" s="954"/>
      <c r="AJ276" s="954"/>
      <c r="AK276" s="954"/>
      <c r="AL276" s="954"/>
      <c r="AM276" s="954"/>
      <c r="AN276" s="954"/>
      <c r="AO276" s="954"/>
      <c r="AP276" s="954"/>
      <c r="AQ276" s="954"/>
      <c r="AR276" s="954"/>
      <c r="AS276" s="954"/>
      <c r="AT276" s="954"/>
      <c r="AU276" s="954"/>
      <c r="AV276" s="954"/>
      <c r="AW276" s="954"/>
      <c r="AX276" s="954"/>
      <c r="AY276" s="954"/>
      <c r="AZ276" s="954"/>
    </row>
    <row r="277" ht="14.25" customHeight="1">
      <c r="A277" s="1000"/>
      <c r="B277" s="1000"/>
      <c r="C277" s="1000"/>
      <c r="D277" s="1000"/>
      <c r="E277" s="1000"/>
      <c r="F277" s="1000"/>
      <c r="G277" s="1001"/>
      <c r="H277" s="1002"/>
      <c r="I277" s="1003"/>
      <c r="J277" s="1000"/>
      <c r="K277" s="1000"/>
      <c r="L277" s="1004"/>
      <c r="M277" s="1000"/>
      <c r="N277" s="1000"/>
      <c r="O277" s="1004"/>
      <c r="P277" s="1000"/>
      <c r="Q277" s="1000"/>
      <c r="R277" s="1000"/>
      <c r="S277" s="1000"/>
      <c r="T277" s="1000"/>
      <c r="U277" s="1005"/>
      <c r="V277" s="1000"/>
      <c r="W277" s="1000"/>
      <c r="X277" s="1000"/>
      <c r="Y277" s="999"/>
      <c r="Z277" s="999"/>
      <c r="AA277" s="999"/>
      <c r="AB277" s="999"/>
      <c r="AC277" s="999"/>
      <c r="AD277" s="999"/>
      <c r="AE277" s="1000"/>
      <c r="AF277" s="1000"/>
      <c r="AG277" s="954"/>
      <c r="AH277" s="954"/>
      <c r="AI277" s="954"/>
      <c r="AJ277" s="954"/>
      <c r="AK277" s="954"/>
      <c r="AL277" s="954"/>
      <c r="AM277" s="954"/>
      <c r="AN277" s="954"/>
      <c r="AO277" s="954"/>
      <c r="AP277" s="954"/>
      <c r="AQ277" s="954"/>
      <c r="AR277" s="954"/>
      <c r="AS277" s="954"/>
      <c r="AT277" s="954"/>
      <c r="AU277" s="954"/>
      <c r="AV277" s="954"/>
      <c r="AW277" s="954"/>
      <c r="AX277" s="954"/>
      <c r="AY277" s="954"/>
      <c r="AZ277" s="954"/>
    </row>
    <row r="278" ht="14.25" customHeight="1">
      <c r="A278" s="1000"/>
      <c r="B278" s="1000"/>
      <c r="C278" s="1000"/>
      <c r="D278" s="1000"/>
      <c r="E278" s="1000"/>
      <c r="F278" s="1000"/>
      <c r="G278" s="1001"/>
      <c r="H278" s="1002"/>
      <c r="I278" s="1003"/>
      <c r="J278" s="1000"/>
      <c r="K278" s="1000"/>
      <c r="L278" s="1004"/>
      <c r="M278" s="1000"/>
      <c r="N278" s="1000"/>
      <c r="O278" s="1004"/>
      <c r="P278" s="1000"/>
      <c r="Q278" s="1000"/>
      <c r="R278" s="1000"/>
      <c r="S278" s="1000"/>
      <c r="T278" s="1000"/>
      <c r="U278" s="1005"/>
      <c r="V278" s="1000"/>
      <c r="W278" s="1000"/>
      <c r="X278" s="1000"/>
      <c r="Y278" s="999"/>
      <c r="Z278" s="999"/>
      <c r="AA278" s="999"/>
      <c r="AB278" s="999"/>
      <c r="AC278" s="999"/>
      <c r="AD278" s="999"/>
      <c r="AE278" s="1000"/>
      <c r="AF278" s="1000"/>
      <c r="AG278" s="954"/>
      <c r="AH278" s="954"/>
      <c r="AI278" s="954"/>
      <c r="AJ278" s="954"/>
      <c r="AK278" s="954"/>
      <c r="AL278" s="954"/>
      <c r="AM278" s="954"/>
      <c r="AN278" s="954"/>
      <c r="AO278" s="954"/>
      <c r="AP278" s="954"/>
      <c r="AQ278" s="954"/>
      <c r="AR278" s="954"/>
      <c r="AS278" s="954"/>
      <c r="AT278" s="954"/>
      <c r="AU278" s="954"/>
      <c r="AV278" s="954"/>
      <c r="AW278" s="954"/>
      <c r="AX278" s="954"/>
      <c r="AY278" s="954"/>
      <c r="AZ278" s="954"/>
    </row>
    <row r="279" ht="14.25" customHeight="1">
      <c r="A279" s="1000"/>
      <c r="B279" s="1000"/>
      <c r="C279" s="1000"/>
      <c r="D279" s="1000"/>
      <c r="E279" s="1000"/>
      <c r="F279" s="1000"/>
      <c r="G279" s="1001"/>
      <c r="H279" s="1002"/>
      <c r="I279" s="1003"/>
      <c r="J279" s="1000"/>
      <c r="K279" s="1000"/>
      <c r="L279" s="1004"/>
      <c r="M279" s="1000"/>
      <c r="N279" s="1000"/>
      <c r="O279" s="1004"/>
      <c r="P279" s="1000"/>
      <c r="Q279" s="1000"/>
      <c r="R279" s="1000"/>
      <c r="S279" s="1000"/>
      <c r="T279" s="1000"/>
      <c r="U279" s="1005"/>
      <c r="V279" s="1000"/>
      <c r="W279" s="1000"/>
      <c r="X279" s="1000"/>
      <c r="Y279" s="999"/>
      <c r="Z279" s="999"/>
      <c r="AA279" s="999"/>
      <c r="AB279" s="999"/>
      <c r="AC279" s="999"/>
      <c r="AD279" s="999"/>
      <c r="AE279" s="1000"/>
      <c r="AF279" s="1000"/>
      <c r="AG279" s="954"/>
      <c r="AH279" s="954"/>
      <c r="AI279" s="954"/>
      <c r="AJ279" s="954"/>
      <c r="AK279" s="954"/>
      <c r="AL279" s="954"/>
      <c r="AM279" s="954"/>
      <c r="AN279" s="954"/>
      <c r="AO279" s="954"/>
      <c r="AP279" s="954"/>
      <c r="AQ279" s="954"/>
      <c r="AR279" s="954"/>
      <c r="AS279" s="954"/>
      <c r="AT279" s="954"/>
      <c r="AU279" s="954"/>
      <c r="AV279" s="954"/>
      <c r="AW279" s="954"/>
      <c r="AX279" s="954"/>
      <c r="AY279" s="954"/>
      <c r="AZ279" s="954"/>
    </row>
    <row r="280" ht="14.25" customHeight="1">
      <c r="A280" s="1000"/>
      <c r="B280" s="1000"/>
      <c r="C280" s="1000"/>
      <c r="D280" s="1000"/>
      <c r="E280" s="1000"/>
      <c r="F280" s="1000"/>
      <c r="G280" s="1001"/>
      <c r="H280" s="1002"/>
      <c r="I280" s="1003"/>
      <c r="J280" s="1000"/>
      <c r="K280" s="1000"/>
      <c r="L280" s="1004"/>
      <c r="M280" s="1000"/>
      <c r="N280" s="1000"/>
      <c r="O280" s="1004"/>
      <c r="P280" s="1000"/>
      <c r="Q280" s="1000"/>
      <c r="R280" s="1000"/>
      <c r="S280" s="1000"/>
      <c r="T280" s="1000"/>
      <c r="U280" s="1005"/>
      <c r="V280" s="1000"/>
      <c r="W280" s="1000"/>
      <c r="X280" s="1000"/>
      <c r="Y280" s="999"/>
      <c r="Z280" s="999"/>
      <c r="AA280" s="999"/>
      <c r="AB280" s="999"/>
      <c r="AC280" s="999"/>
      <c r="AD280" s="999"/>
      <c r="AE280" s="1000"/>
      <c r="AF280" s="1000"/>
      <c r="AG280" s="954"/>
      <c r="AH280" s="954"/>
      <c r="AI280" s="954"/>
      <c r="AJ280" s="954"/>
      <c r="AK280" s="954"/>
      <c r="AL280" s="954"/>
      <c r="AM280" s="954"/>
      <c r="AN280" s="954"/>
      <c r="AO280" s="954"/>
      <c r="AP280" s="954"/>
      <c r="AQ280" s="954"/>
      <c r="AR280" s="954"/>
      <c r="AS280" s="954"/>
      <c r="AT280" s="954"/>
      <c r="AU280" s="954"/>
      <c r="AV280" s="954"/>
      <c r="AW280" s="954"/>
      <c r="AX280" s="954"/>
      <c r="AY280" s="954"/>
      <c r="AZ280" s="954"/>
    </row>
    <row r="281" ht="14.25" customHeight="1">
      <c r="A281" s="1000"/>
      <c r="B281" s="1000"/>
      <c r="C281" s="1000"/>
      <c r="D281" s="1000"/>
      <c r="E281" s="1000"/>
      <c r="F281" s="1000"/>
      <c r="G281" s="1001"/>
      <c r="H281" s="1002"/>
      <c r="I281" s="1003"/>
      <c r="J281" s="1000"/>
      <c r="K281" s="1000"/>
      <c r="L281" s="1004"/>
      <c r="M281" s="1000"/>
      <c r="N281" s="1000"/>
      <c r="O281" s="1004"/>
      <c r="P281" s="1000"/>
      <c r="Q281" s="1000"/>
      <c r="R281" s="1000"/>
      <c r="S281" s="1000"/>
      <c r="T281" s="1000"/>
      <c r="U281" s="1005"/>
      <c r="V281" s="1000"/>
      <c r="W281" s="1000"/>
      <c r="X281" s="1000"/>
      <c r="Y281" s="999"/>
      <c r="Z281" s="999"/>
      <c r="AA281" s="999"/>
      <c r="AB281" s="999"/>
      <c r="AC281" s="999"/>
      <c r="AD281" s="999"/>
      <c r="AE281" s="1000"/>
      <c r="AF281" s="1000"/>
      <c r="AG281" s="954"/>
      <c r="AH281" s="954"/>
      <c r="AI281" s="954"/>
      <c r="AJ281" s="954"/>
      <c r="AK281" s="954"/>
      <c r="AL281" s="954"/>
      <c r="AM281" s="954"/>
      <c r="AN281" s="954"/>
      <c r="AO281" s="954"/>
      <c r="AP281" s="954"/>
      <c r="AQ281" s="954"/>
      <c r="AR281" s="954"/>
      <c r="AS281" s="954"/>
      <c r="AT281" s="954"/>
      <c r="AU281" s="954"/>
      <c r="AV281" s="954"/>
      <c r="AW281" s="954"/>
      <c r="AX281" s="954"/>
      <c r="AY281" s="954"/>
      <c r="AZ281" s="954"/>
    </row>
    <row r="282" ht="14.25" customHeight="1">
      <c r="A282" s="1000"/>
      <c r="B282" s="1000"/>
      <c r="C282" s="1000"/>
      <c r="D282" s="1000"/>
      <c r="E282" s="1000"/>
      <c r="F282" s="1000"/>
      <c r="G282" s="1001"/>
      <c r="H282" s="1002"/>
      <c r="I282" s="1003"/>
      <c r="J282" s="1000"/>
      <c r="K282" s="1000"/>
      <c r="L282" s="1004"/>
      <c r="M282" s="1000"/>
      <c r="N282" s="1000"/>
      <c r="O282" s="1004"/>
      <c r="P282" s="1000"/>
      <c r="Q282" s="1000"/>
      <c r="R282" s="1000"/>
      <c r="S282" s="1000"/>
      <c r="T282" s="1000"/>
      <c r="U282" s="1005"/>
      <c r="V282" s="1000"/>
      <c r="W282" s="1000"/>
      <c r="X282" s="1000"/>
      <c r="Y282" s="999"/>
      <c r="Z282" s="999"/>
      <c r="AA282" s="999"/>
      <c r="AB282" s="999"/>
      <c r="AC282" s="999"/>
      <c r="AD282" s="999"/>
      <c r="AE282" s="1000"/>
      <c r="AF282" s="1000"/>
      <c r="AG282" s="954"/>
      <c r="AH282" s="954"/>
      <c r="AI282" s="954"/>
      <c r="AJ282" s="954"/>
      <c r="AK282" s="954"/>
      <c r="AL282" s="954"/>
      <c r="AM282" s="954"/>
      <c r="AN282" s="954"/>
      <c r="AO282" s="954"/>
      <c r="AP282" s="954"/>
      <c r="AQ282" s="954"/>
      <c r="AR282" s="954"/>
      <c r="AS282" s="954"/>
      <c r="AT282" s="954"/>
      <c r="AU282" s="954"/>
      <c r="AV282" s="954"/>
      <c r="AW282" s="954"/>
      <c r="AX282" s="954"/>
      <c r="AY282" s="954"/>
      <c r="AZ282" s="954"/>
    </row>
    <row r="283" ht="14.25" customHeight="1">
      <c r="A283" s="1000"/>
      <c r="B283" s="1000"/>
      <c r="C283" s="1000"/>
      <c r="D283" s="1000"/>
      <c r="E283" s="1000"/>
      <c r="F283" s="1000"/>
      <c r="G283" s="1001"/>
      <c r="H283" s="1002"/>
      <c r="I283" s="1003"/>
      <c r="J283" s="1000"/>
      <c r="K283" s="1000"/>
      <c r="L283" s="1004"/>
      <c r="M283" s="1000"/>
      <c r="N283" s="1000"/>
      <c r="O283" s="1004"/>
      <c r="P283" s="1000"/>
      <c r="Q283" s="1000"/>
      <c r="R283" s="1000"/>
      <c r="S283" s="1000"/>
      <c r="T283" s="1000"/>
      <c r="U283" s="1005"/>
      <c r="V283" s="1000"/>
      <c r="W283" s="1000"/>
      <c r="X283" s="1000"/>
      <c r="Y283" s="999"/>
      <c r="Z283" s="999"/>
      <c r="AA283" s="999"/>
      <c r="AB283" s="999"/>
      <c r="AC283" s="999"/>
      <c r="AD283" s="999"/>
      <c r="AE283" s="1000"/>
      <c r="AF283" s="1000"/>
      <c r="AG283" s="954"/>
      <c r="AH283" s="954"/>
      <c r="AI283" s="954"/>
      <c r="AJ283" s="954"/>
      <c r="AK283" s="954"/>
      <c r="AL283" s="954"/>
      <c r="AM283" s="954"/>
      <c r="AN283" s="954"/>
      <c r="AO283" s="954"/>
      <c r="AP283" s="954"/>
      <c r="AQ283" s="954"/>
      <c r="AR283" s="954"/>
      <c r="AS283" s="954"/>
      <c r="AT283" s="954"/>
      <c r="AU283" s="954"/>
      <c r="AV283" s="954"/>
      <c r="AW283" s="954"/>
      <c r="AX283" s="954"/>
      <c r="AY283" s="954"/>
      <c r="AZ283" s="954"/>
    </row>
    <row r="284" ht="14.25" customHeight="1">
      <c r="A284" s="1000"/>
      <c r="B284" s="1000"/>
      <c r="C284" s="1000"/>
      <c r="D284" s="1000"/>
      <c r="E284" s="1000"/>
      <c r="F284" s="1000"/>
      <c r="G284" s="1001"/>
      <c r="H284" s="1002"/>
      <c r="I284" s="1003"/>
      <c r="J284" s="1000"/>
      <c r="K284" s="1000"/>
      <c r="L284" s="1004"/>
      <c r="M284" s="1000"/>
      <c r="N284" s="1000"/>
      <c r="O284" s="1004"/>
      <c r="P284" s="1000"/>
      <c r="Q284" s="1000"/>
      <c r="R284" s="1000"/>
      <c r="S284" s="1000"/>
      <c r="T284" s="1000"/>
      <c r="U284" s="1005"/>
      <c r="V284" s="1000"/>
      <c r="W284" s="1000"/>
      <c r="X284" s="1000"/>
      <c r="Y284" s="999"/>
      <c r="Z284" s="999"/>
      <c r="AA284" s="999"/>
      <c r="AB284" s="999"/>
      <c r="AC284" s="999"/>
      <c r="AD284" s="999"/>
      <c r="AE284" s="1000"/>
      <c r="AF284" s="1000"/>
      <c r="AG284" s="954"/>
      <c r="AH284" s="954"/>
      <c r="AI284" s="954"/>
      <c r="AJ284" s="954"/>
      <c r="AK284" s="954"/>
      <c r="AL284" s="954"/>
      <c r="AM284" s="954"/>
      <c r="AN284" s="954"/>
      <c r="AO284" s="954"/>
      <c r="AP284" s="954"/>
      <c r="AQ284" s="954"/>
      <c r="AR284" s="954"/>
      <c r="AS284" s="954"/>
      <c r="AT284" s="954"/>
      <c r="AU284" s="954"/>
      <c r="AV284" s="954"/>
      <c r="AW284" s="954"/>
      <c r="AX284" s="954"/>
      <c r="AY284" s="954"/>
      <c r="AZ284" s="954"/>
    </row>
    <row r="285" ht="14.25" customHeight="1">
      <c r="A285" s="1000"/>
      <c r="B285" s="1000"/>
      <c r="C285" s="1000"/>
      <c r="D285" s="1000"/>
      <c r="E285" s="1000"/>
      <c r="F285" s="1000"/>
      <c r="G285" s="1001"/>
      <c r="H285" s="1002"/>
      <c r="I285" s="1003"/>
      <c r="J285" s="1000"/>
      <c r="K285" s="1000"/>
      <c r="L285" s="1004"/>
      <c r="M285" s="1000"/>
      <c r="N285" s="1000"/>
      <c r="O285" s="1004"/>
      <c r="P285" s="1000"/>
      <c r="Q285" s="1000"/>
      <c r="R285" s="1000"/>
      <c r="S285" s="1000"/>
      <c r="T285" s="1000"/>
      <c r="U285" s="1005"/>
      <c r="V285" s="1000"/>
      <c r="W285" s="1000"/>
      <c r="X285" s="1000"/>
      <c r="Y285" s="999"/>
      <c r="Z285" s="999"/>
      <c r="AA285" s="999"/>
      <c r="AB285" s="999"/>
      <c r="AC285" s="999"/>
      <c r="AD285" s="999"/>
      <c r="AE285" s="1000"/>
      <c r="AF285" s="1000"/>
      <c r="AG285" s="954"/>
      <c r="AH285" s="954"/>
      <c r="AI285" s="954"/>
      <c r="AJ285" s="954"/>
      <c r="AK285" s="954"/>
      <c r="AL285" s="954"/>
      <c r="AM285" s="954"/>
      <c r="AN285" s="954"/>
      <c r="AO285" s="954"/>
      <c r="AP285" s="954"/>
      <c r="AQ285" s="954"/>
      <c r="AR285" s="954"/>
      <c r="AS285" s="954"/>
      <c r="AT285" s="954"/>
      <c r="AU285" s="954"/>
      <c r="AV285" s="954"/>
      <c r="AW285" s="954"/>
      <c r="AX285" s="954"/>
      <c r="AY285" s="954"/>
      <c r="AZ285" s="954"/>
    </row>
    <row r="286" ht="14.25" customHeight="1">
      <c r="A286" s="1000"/>
      <c r="B286" s="1000"/>
      <c r="C286" s="1000"/>
      <c r="D286" s="1000"/>
      <c r="E286" s="1000"/>
      <c r="F286" s="1000"/>
      <c r="G286" s="1001"/>
      <c r="H286" s="1002"/>
      <c r="I286" s="1003"/>
      <c r="J286" s="1000"/>
      <c r="K286" s="1000"/>
      <c r="L286" s="1004"/>
      <c r="M286" s="1000"/>
      <c r="N286" s="1000"/>
      <c r="O286" s="1004"/>
      <c r="P286" s="1000"/>
      <c r="Q286" s="1000"/>
      <c r="R286" s="1000"/>
      <c r="S286" s="1000"/>
      <c r="T286" s="1000"/>
      <c r="U286" s="1005"/>
      <c r="V286" s="1000"/>
      <c r="W286" s="1000"/>
      <c r="X286" s="1000"/>
      <c r="Y286" s="999"/>
      <c r="Z286" s="999"/>
      <c r="AA286" s="999"/>
      <c r="AB286" s="999"/>
      <c r="AC286" s="999"/>
      <c r="AD286" s="999"/>
      <c r="AE286" s="1000"/>
      <c r="AF286" s="1000"/>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row>
    <row r="287" ht="14.25" customHeight="1">
      <c r="A287" s="1000"/>
      <c r="B287" s="1000"/>
      <c r="C287" s="1000"/>
      <c r="D287" s="1000"/>
      <c r="E287" s="1000"/>
      <c r="F287" s="1000"/>
      <c r="G287" s="1001"/>
      <c r="H287" s="1002"/>
      <c r="I287" s="1003"/>
      <c r="J287" s="1000"/>
      <c r="K287" s="1000"/>
      <c r="L287" s="1004"/>
      <c r="M287" s="1000"/>
      <c r="N287" s="1000"/>
      <c r="O287" s="1004"/>
      <c r="P287" s="1000"/>
      <c r="Q287" s="1000"/>
      <c r="R287" s="1000"/>
      <c r="S287" s="1000"/>
      <c r="T287" s="1000"/>
      <c r="U287" s="1005"/>
      <c r="V287" s="1000"/>
      <c r="W287" s="1000"/>
      <c r="X287" s="1000"/>
      <c r="Y287" s="999"/>
      <c r="Z287" s="999"/>
      <c r="AA287" s="999"/>
      <c r="AB287" s="999"/>
      <c r="AC287" s="999"/>
      <c r="AD287" s="999"/>
      <c r="AE287" s="1000"/>
      <c r="AF287" s="1000"/>
      <c r="AG287" s="954"/>
      <c r="AH287" s="954"/>
      <c r="AI287" s="954"/>
      <c r="AJ287" s="954"/>
      <c r="AK287" s="954"/>
      <c r="AL287" s="954"/>
      <c r="AM287" s="954"/>
      <c r="AN287" s="954"/>
      <c r="AO287" s="954"/>
      <c r="AP287" s="954"/>
      <c r="AQ287" s="954"/>
      <c r="AR287" s="954"/>
      <c r="AS287" s="954"/>
      <c r="AT287" s="954"/>
      <c r="AU287" s="954"/>
      <c r="AV287" s="954"/>
      <c r="AW287" s="954"/>
      <c r="AX287" s="954"/>
      <c r="AY287" s="954"/>
      <c r="AZ287" s="954"/>
    </row>
    <row r="288" ht="14.25" customHeight="1">
      <c r="A288" s="1000"/>
      <c r="B288" s="1000"/>
      <c r="C288" s="1000"/>
      <c r="D288" s="1000"/>
      <c r="E288" s="1000"/>
      <c r="F288" s="1000"/>
      <c r="G288" s="1001"/>
      <c r="H288" s="1002"/>
      <c r="I288" s="1003"/>
      <c r="J288" s="1000"/>
      <c r="K288" s="1000"/>
      <c r="L288" s="1004"/>
      <c r="M288" s="1000"/>
      <c r="N288" s="1000"/>
      <c r="O288" s="1004"/>
      <c r="P288" s="1000"/>
      <c r="Q288" s="1000"/>
      <c r="R288" s="1000"/>
      <c r="S288" s="1000"/>
      <c r="T288" s="1000"/>
      <c r="U288" s="1005"/>
      <c r="V288" s="1000"/>
      <c r="W288" s="1000"/>
      <c r="X288" s="1000"/>
      <c r="Y288" s="999"/>
      <c r="Z288" s="999"/>
      <c r="AA288" s="999"/>
      <c r="AB288" s="999"/>
      <c r="AC288" s="999"/>
      <c r="AD288" s="999"/>
      <c r="AE288" s="1000"/>
      <c r="AF288" s="1000"/>
      <c r="AG288" s="954"/>
      <c r="AH288" s="954"/>
      <c r="AI288" s="954"/>
      <c r="AJ288" s="954"/>
      <c r="AK288" s="954"/>
      <c r="AL288" s="954"/>
      <c r="AM288" s="954"/>
      <c r="AN288" s="954"/>
      <c r="AO288" s="954"/>
      <c r="AP288" s="954"/>
      <c r="AQ288" s="954"/>
      <c r="AR288" s="954"/>
      <c r="AS288" s="954"/>
      <c r="AT288" s="954"/>
      <c r="AU288" s="954"/>
      <c r="AV288" s="954"/>
      <c r="AW288" s="954"/>
      <c r="AX288" s="954"/>
      <c r="AY288" s="954"/>
      <c r="AZ288" s="954"/>
    </row>
    <row r="289" ht="14.25" customHeight="1">
      <c r="A289" s="1000"/>
      <c r="B289" s="1000"/>
      <c r="C289" s="1000"/>
      <c r="D289" s="1000"/>
      <c r="E289" s="1000"/>
      <c r="F289" s="1000"/>
      <c r="G289" s="1001"/>
      <c r="H289" s="1002"/>
      <c r="I289" s="1003"/>
      <c r="J289" s="1000"/>
      <c r="K289" s="1000"/>
      <c r="L289" s="1004"/>
      <c r="M289" s="1000"/>
      <c r="N289" s="1000"/>
      <c r="O289" s="1004"/>
      <c r="P289" s="1000"/>
      <c r="Q289" s="1000"/>
      <c r="R289" s="1000"/>
      <c r="S289" s="1000"/>
      <c r="T289" s="1000"/>
      <c r="U289" s="1005"/>
      <c r="V289" s="1000"/>
      <c r="W289" s="1000"/>
      <c r="X289" s="1000"/>
      <c r="Y289" s="999"/>
      <c r="Z289" s="999"/>
      <c r="AA289" s="999"/>
      <c r="AB289" s="999"/>
      <c r="AC289" s="999"/>
      <c r="AD289" s="999"/>
      <c r="AE289" s="1000"/>
      <c r="AF289" s="1000"/>
      <c r="AG289" s="954"/>
      <c r="AH289" s="954"/>
      <c r="AI289" s="954"/>
      <c r="AJ289" s="954"/>
      <c r="AK289" s="954"/>
      <c r="AL289" s="954"/>
      <c r="AM289" s="954"/>
      <c r="AN289" s="954"/>
      <c r="AO289" s="954"/>
      <c r="AP289" s="954"/>
      <c r="AQ289" s="954"/>
      <c r="AR289" s="954"/>
      <c r="AS289" s="954"/>
      <c r="AT289" s="954"/>
      <c r="AU289" s="954"/>
      <c r="AV289" s="954"/>
      <c r="AW289" s="954"/>
      <c r="AX289" s="954"/>
      <c r="AY289" s="954"/>
      <c r="AZ289" s="954"/>
    </row>
    <row r="290" ht="14.25" customHeight="1">
      <c r="A290" s="1000"/>
      <c r="B290" s="1000"/>
      <c r="C290" s="1000"/>
      <c r="D290" s="1000"/>
      <c r="E290" s="1000"/>
      <c r="F290" s="1000"/>
      <c r="G290" s="1001"/>
      <c r="H290" s="1002"/>
      <c r="I290" s="1003"/>
      <c r="J290" s="1000"/>
      <c r="K290" s="1000"/>
      <c r="L290" s="1004"/>
      <c r="M290" s="1000"/>
      <c r="N290" s="1000"/>
      <c r="O290" s="1004"/>
      <c r="P290" s="1000"/>
      <c r="Q290" s="1000"/>
      <c r="R290" s="1000"/>
      <c r="S290" s="1000"/>
      <c r="T290" s="1000"/>
      <c r="U290" s="1005"/>
      <c r="V290" s="1000"/>
      <c r="W290" s="1000"/>
      <c r="X290" s="1000"/>
      <c r="Y290" s="999"/>
      <c r="Z290" s="999"/>
      <c r="AA290" s="999"/>
      <c r="AB290" s="999"/>
      <c r="AC290" s="999"/>
      <c r="AD290" s="999"/>
      <c r="AE290" s="1000"/>
      <c r="AF290" s="1000"/>
      <c r="AG290" s="954"/>
      <c r="AH290" s="954"/>
      <c r="AI290" s="954"/>
      <c r="AJ290" s="954"/>
      <c r="AK290" s="954"/>
      <c r="AL290" s="954"/>
      <c r="AM290" s="954"/>
      <c r="AN290" s="954"/>
      <c r="AO290" s="954"/>
      <c r="AP290" s="954"/>
      <c r="AQ290" s="954"/>
      <c r="AR290" s="954"/>
      <c r="AS290" s="954"/>
      <c r="AT290" s="954"/>
      <c r="AU290" s="954"/>
      <c r="AV290" s="954"/>
      <c r="AW290" s="954"/>
      <c r="AX290" s="954"/>
      <c r="AY290" s="954"/>
      <c r="AZ290" s="954"/>
    </row>
    <row r="291" ht="14.25" customHeight="1">
      <c r="A291" s="1000"/>
      <c r="B291" s="1000"/>
      <c r="C291" s="1000"/>
      <c r="D291" s="1000"/>
      <c r="E291" s="1000"/>
      <c r="F291" s="1000"/>
      <c r="G291" s="1001"/>
      <c r="H291" s="1002"/>
      <c r="I291" s="1003"/>
      <c r="J291" s="1000"/>
      <c r="K291" s="1000"/>
      <c r="L291" s="1004"/>
      <c r="M291" s="1000"/>
      <c r="N291" s="1000"/>
      <c r="O291" s="1004"/>
      <c r="P291" s="1000"/>
      <c r="Q291" s="1000"/>
      <c r="R291" s="1000"/>
      <c r="S291" s="1000"/>
      <c r="T291" s="1000"/>
      <c r="U291" s="1005"/>
      <c r="V291" s="1000"/>
      <c r="W291" s="1000"/>
      <c r="X291" s="1000"/>
      <c r="Y291" s="999"/>
      <c r="Z291" s="999"/>
      <c r="AA291" s="999"/>
      <c r="AB291" s="999"/>
      <c r="AC291" s="999"/>
      <c r="AD291" s="999"/>
      <c r="AE291" s="1000"/>
      <c r="AF291" s="1000"/>
      <c r="AG291" s="954"/>
      <c r="AH291" s="954"/>
      <c r="AI291" s="954"/>
      <c r="AJ291" s="954"/>
      <c r="AK291" s="954"/>
      <c r="AL291" s="954"/>
      <c r="AM291" s="954"/>
      <c r="AN291" s="954"/>
      <c r="AO291" s="954"/>
      <c r="AP291" s="954"/>
      <c r="AQ291" s="954"/>
      <c r="AR291" s="954"/>
      <c r="AS291" s="954"/>
      <c r="AT291" s="954"/>
      <c r="AU291" s="954"/>
      <c r="AV291" s="954"/>
      <c r="AW291" s="954"/>
      <c r="AX291" s="954"/>
      <c r="AY291" s="954"/>
      <c r="AZ291" s="954"/>
    </row>
    <row r="292" ht="14.25" customHeight="1">
      <c r="A292" s="1000"/>
      <c r="B292" s="1000"/>
      <c r="C292" s="1000"/>
      <c r="D292" s="1000"/>
      <c r="E292" s="1000"/>
      <c r="F292" s="1000"/>
      <c r="G292" s="1001"/>
      <c r="H292" s="1002"/>
      <c r="I292" s="1003"/>
      <c r="J292" s="1000"/>
      <c r="K292" s="1000"/>
      <c r="L292" s="1004"/>
      <c r="M292" s="1000"/>
      <c r="N292" s="1000"/>
      <c r="O292" s="1004"/>
      <c r="P292" s="1000"/>
      <c r="Q292" s="1000"/>
      <c r="R292" s="1000"/>
      <c r="S292" s="1000"/>
      <c r="T292" s="1000"/>
      <c r="U292" s="1005"/>
      <c r="V292" s="1000"/>
      <c r="W292" s="1000"/>
      <c r="X292" s="1000"/>
      <c r="Y292" s="999"/>
      <c r="Z292" s="999"/>
      <c r="AA292" s="999"/>
      <c r="AB292" s="999"/>
      <c r="AC292" s="999"/>
      <c r="AD292" s="999"/>
      <c r="AE292" s="1000"/>
      <c r="AF292" s="1000"/>
      <c r="AG292" s="954"/>
      <c r="AH292" s="954"/>
      <c r="AI292" s="954"/>
      <c r="AJ292" s="954"/>
      <c r="AK292" s="954"/>
      <c r="AL292" s="954"/>
      <c r="AM292" s="954"/>
      <c r="AN292" s="954"/>
      <c r="AO292" s="954"/>
      <c r="AP292" s="954"/>
      <c r="AQ292" s="954"/>
      <c r="AR292" s="954"/>
      <c r="AS292" s="954"/>
      <c r="AT292" s="954"/>
      <c r="AU292" s="954"/>
      <c r="AV292" s="954"/>
      <c r="AW292" s="954"/>
      <c r="AX292" s="954"/>
      <c r="AY292" s="954"/>
      <c r="AZ292" s="954"/>
    </row>
    <row r="293" ht="14.25" customHeight="1">
      <c r="A293" s="1000"/>
      <c r="B293" s="1000"/>
      <c r="C293" s="1000"/>
      <c r="D293" s="1000"/>
      <c r="E293" s="1000"/>
      <c r="F293" s="1000"/>
      <c r="G293" s="1001"/>
      <c r="H293" s="1002"/>
      <c r="I293" s="1003"/>
      <c r="J293" s="1000"/>
      <c r="K293" s="1000"/>
      <c r="L293" s="1004"/>
      <c r="M293" s="1000"/>
      <c r="N293" s="1000"/>
      <c r="O293" s="1004"/>
      <c r="P293" s="1000"/>
      <c r="Q293" s="1000"/>
      <c r="R293" s="1000"/>
      <c r="S293" s="1000"/>
      <c r="T293" s="1000"/>
      <c r="U293" s="1005"/>
      <c r="V293" s="1000"/>
      <c r="W293" s="1000"/>
      <c r="X293" s="1000"/>
      <c r="Y293" s="999"/>
      <c r="Z293" s="999"/>
      <c r="AA293" s="999"/>
      <c r="AB293" s="999"/>
      <c r="AC293" s="999"/>
      <c r="AD293" s="999"/>
      <c r="AE293" s="1000"/>
      <c r="AF293" s="1000"/>
      <c r="AG293" s="954"/>
      <c r="AH293" s="954"/>
      <c r="AI293" s="954"/>
      <c r="AJ293" s="954"/>
      <c r="AK293" s="954"/>
      <c r="AL293" s="954"/>
      <c r="AM293" s="954"/>
      <c r="AN293" s="954"/>
      <c r="AO293" s="954"/>
      <c r="AP293" s="954"/>
      <c r="AQ293" s="954"/>
      <c r="AR293" s="954"/>
      <c r="AS293" s="954"/>
      <c r="AT293" s="954"/>
      <c r="AU293" s="954"/>
      <c r="AV293" s="954"/>
      <c r="AW293" s="954"/>
      <c r="AX293" s="954"/>
      <c r="AY293" s="954"/>
      <c r="AZ293" s="954"/>
    </row>
    <row r="294" ht="14.25" customHeight="1">
      <c r="A294" s="1000"/>
      <c r="B294" s="1000"/>
      <c r="C294" s="1000"/>
      <c r="D294" s="1000"/>
      <c r="E294" s="1000"/>
      <c r="F294" s="1000"/>
      <c r="G294" s="1001"/>
      <c r="H294" s="1002"/>
      <c r="I294" s="1003"/>
      <c r="J294" s="1000"/>
      <c r="K294" s="1000"/>
      <c r="L294" s="1004"/>
      <c r="M294" s="1000"/>
      <c r="N294" s="1000"/>
      <c r="O294" s="1004"/>
      <c r="P294" s="1000"/>
      <c r="Q294" s="1000"/>
      <c r="R294" s="1000"/>
      <c r="S294" s="1000"/>
      <c r="T294" s="1000"/>
      <c r="U294" s="1005"/>
      <c r="V294" s="1000"/>
      <c r="W294" s="1000"/>
      <c r="X294" s="1000"/>
      <c r="Y294" s="999"/>
      <c r="Z294" s="999"/>
      <c r="AA294" s="999"/>
      <c r="AB294" s="999"/>
      <c r="AC294" s="999"/>
      <c r="AD294" s="999"/>
      <c r="AE294" s="1000"/>
      <c r="AF294" s="1000"/>
      <c r="AG294" s="954"/>
      <c r="AH294" s="954"/>
      <c r="AI294" s="954"/>
      <c r="AJ294" s="954"/>
      <c r="AK294" s="954"/>
      <c r="AL294" s="954"/>
      <c r="AM294" s="954"/>
      <c r="AN294" s="954"/>
      <c r="AO294" s="954"/>
      <c r="AP294" s="954"/>
      <c r="AQ294" s="954"/>
      <c r="AR294" s="954"/>
      <c r="AS294" s="954"/>
      <c r="AT294" s="954"/>
      <c r="AU294" s="954"/>
      <c r="AV294" s="954"/>
      <c r="AW294" s="954"/>
      <c r="AX294" s="954"/>
      <c r="AY294" s="954"/>
      <c r="AZ294" s="954"/>
    </row>
    <row r="295" ht="14.25" customHeight="1">
      <c r="A295" s="1000"/>
      <c r="B295" s="1000"/>
      <c r="C295" s="1000"/>
      <c r="D295" s="1000"/>
      <c r="E295" s="1000"/>
      <c r="F295" s="1000"/>
      <c r="G295" s="1001"/>
      <c r="H295" s="1002"/>
      <c r="I295" s="1003"/>
      <c r="J295" s="1000"/>
      <c r="K295" s="1000"/>
      <c r="L295" s="1004"/>
      <c r="M295" s="1000"/>
      <c r="N295" s="1000"/>
      <c r="O295" s="1004"/>
      <c r="P295" s="1000"/>
      <c r="Q295" s="1000"/>
      <c r="R295" s="1000"/>
      <c r="S295" s="1000"/>
      <c r="T295" s="1000"/>
      <c r="U295" s="1005"/>
      <c r="V295" s="1000"/>
      <c r="W295" s="1000"/>
      <c r="X295" s="1000"/>
      <c r="Y295" s="999"/>
      <c r="Z295" s="999"/>
      <c r="AA295" s="999"/>
      <c r="AB295" s="999"/>
      <c r="AC295" s="999"/>
      <c r="AD295" s="999"/>
      <c r="AE295" s="1000"/>
      <c r="AF295" s="1000"/>
      <c r="AG295" s="954"/>
      <c r="AH295" s="954"/>
      <c r="AI295" s="954"/>
      <c r="AJ295" s="954"/>
      <c r="AK295" s="954"/>
      <c r="AL295" s="954"/>
      <c r="AM295" s="954"/>
      <c r="AN295" s="954"/>
      <c r="AO295" s="954"/>
      <c r="AP295" s="954"/>
      <c r="AQ295" s="954"/>
      <c r="AR295" s="954"/>
      <c r="AS295" s="954"/>
      <c r="AT295" s="954"/>
      <c r="AU295" s="954"/>
      <c r="AV295" s="954"/>
      <c r="AW295" s="954"/>
      <c r="AX295" s="954"/>
      <c r="AY295" s="954"/>
      <c r="AZ295" s="954"/>
    </row>
    <row r="296" ht="14.25" customHeight="1">
      <c r="A296" s="1000"/>
      <c r="B296" s="1000"/>
      <c r="C296" s="1000"/>
      <c r="D296" s="1000"/>
      <c r="E296" s="1000"/>
      <c r="F296" s="1000"/>
      <c r="G296" s="1001"/>
      <c r="H296" s="1002"/>
      <c r="I296" s="1003"/>
      <c r="J296" s="1000"/>
      <c r="K296" s="1000"/>
      <c r="L296" s="1004"/>
      <c r="M296" s="1000"/>
      <c r="N296" s="1000"/>
      <c r="O296" s="1004"/>
      <c r="P296" s="1000"/>
      <c r="Q296" s="1000"/>
      <c r="R296" s="1000"/>
      <c r="S296" s="1000"/>
      <c r="T296" s="1000"/>
      <c r="U296" s="1005"/>
      <c r="V296" s="1000"/>
      <c r="W296" s="1000"/>
      <c r="X296" s="1000"/>
      <c r="Y296" s="999"/>
      <c r="Z296" s="999"/>
      <c r="AA296" s="999"/>
      <c r="AB296" s="999"/>
      <c r="AC296" s="999"/>
      <c r="AD296" s="999"/>
      <c r="AE296" s="1000"/>
      <c r="AF296" s="1000"/>
      <c r="AG296" s="954"/>
      <c r="AH296" s="954"/>
      <c r="AI296" s="954"/>
      <c r="AJ296" s="954"/>
      <c r="AK296" s="954"/>
      <c r="AL296" s="954"/>
      <c r="AM296" s="954"/>
      <c r="AN296" s="954"/>
      <c r="AO296" s="954"/>
      <c r="AP296" s="954"/>
      <c r="AQ296" s="954"/>
      <c r="AR296" s="954"/>
      <c r="AS296" s="954"/>
      <c r="AT296" s="954"/>
      <c r="AU296" s="954"/>
      <c r="AV296" s="954"/>
      <c r="AW296" s="954"/>
      <c r="AX296" s="954"/>
      <c r="AY296" s="954"/>
      <c r="AZ296" s="954"/>
    </row>
    <row r="297" ht="14.25" customHeight="1">
      <c r="A297" s="1000"/>
      <c r="B297" s="1000"/>
      <c r="C297" s="1000"/>
      <c r="D297" s="1000"/>
      <c r="E297" s="1000"/>
      <c r="F297" s="1000"/>
      <c r="G297" s="1001"/>
      <c r="H297" s="1002"/>
      <c r="I297" s="1003"/>
      <c r="J297" s="1000"/>
      <c r="K297" s="1000"/>
      <c r="L297" s="1004"/>
      <c r="M297" s="1000"/>
      <c r="N297" s="1000"/>
      <c r="O297" s="1004"/>
      <c r="P297" s="1000"/>
      <c r="Q297" s="1000"/>
      <c r="R297" s="1000"/>
      <c r="S297" s="1000"/>
      <c r="T297" s="1000"/>
      <c r="U297" s="1005"/>
      <c r="V297" s="1000"/>
      <c r="W297" s="1000"/>
      <c r="X297" s="1000"/>
      <c r="Y297" s="999"/>
      <c r="Z297" s="999"/>
      <c r="AA297" s="999"/>
      <c r="AB297" s="999"/>
      <c r="AC297" s="999"/>
      <c r="AD297" s="999"/>
      <c r="AE297" s="1000"/>
      <c r="AF297" s="1000"/>
      <c r="AG297" s="954"/>
      <c r="AH297" s="954"/>
      <c r="AI297" s="954"/>
      <c r="AJ297" s="954"/>
      <c r="AK297" s="954"/>
      <c r="AL297" s="954"/>
      <c r="AM297" s="954"/>
      <c r="AN297" s="954"/>
      <c r="AO297" s="954"/>
      <c r="AP297" s="954"/>
      <c r="AQ297" s="954"/>
      <c r="AR297" s="954"/>
      <c r="AS297" s="954"/>
      <c r="AT297" s="954"/>
      <c r="AU297" s="954"/>
      <c r="AV297" s="954"/>
      <c r="AW297" s="954"/>
      <c r="AX297" s="954"/>
      <c r="AY297" s="954"/>
      <c r="AZ297" s="954"/>
    </row>
    <row r="298" ht="14.25" customHeight="1">
      <c r="A298" s="1000"/>
      <c r="B298" s="1000"/>
      <c r="C298" s="1000"/>
      <c r="D298" s="1000"/>
      <c r="E298" s="1000"/>
      <c r="F298" s="1000"/>
      <c r="G298" s="1001"/>
      <c r="H298" s="1002"/>
      <c r="I298" s="1003"/>
      <c r="J298" s="1000"/>
      <c r="K298" s="1000"/>
      <c r="L298" s="1004"/>
      <c r="M298" s="1000"/>
      <c r="N298" s="1000"/>
      <c r="O298" s="1004"/>
      <c r="P298" s="1000"/>
      <c r="Q298" s="1000"/>
      <c r="R298" s="1000"/>
      <c r="S298" s="1000"/>
      <c r="T298" s="1000"/>
      <c r="U298" s="1005"/>
      <c r="V298" s="1000"/>
      <c r="W298" s="1000"/>
      <c r="X298" s="1000"/>
      <c r="Y298" s="999"/>
      <c r="Z298" s="999"/>
      <c r="AA298" s="999"/>
      <c r="AB298" s="999"/>
      <c r="AC298" s="999"/>
      <c r="AD298" s="999"/>
      <c r="AE298" s="1000"/>
      <c r="AF298" s="1000"/>
      <c r="AG298" s="954"/>
      <c r="AH298" s="954"/>
      <c r="AI298" s="954"/>
      <c r="AJ298" s="954"/>
      <c r="AK298" s="954"/>
      <c r="AL298" s="954"/>
      <c r="AM298" s="954"/>
      <c r="AN298" s="954"/>
      <c r="AO298" s="954"/>
      <c r="AP298" s="954"/>
      <c r="AQ298" s="954"/>
      <c r="AR298" s="954"/>
      <c r="AS298" s="954"/>
      <c r="AT298" s="954"/>
      <c r="AU298" s="954"/>
      <c r="AV298" s="954"/>
      <c r="AW298" s="954"/>
      <c r="AX298" s="954"/>
      <c r="AY298" s="954"/>
      <c r="AZ298" s="954"/>
    </row>
    <row r="299" ht="14.25" customHeight="1">
      <c r="A299" s="1000"/>
      <c r="B299" s="1000"/>
      <c r="C299" s="1000"/>
      <c r="D299" s="1000"/>
      <c r="E299" s="1000"/>
      <c r="F299" s="1000"/>
      <c r="G299" s="1001"/>
      <c r="H299" s="1002"/>
      <c r="I299" s="1003"/>
      <c r="J299" s="1000"/>
      <c r="K299" s="1000"/>
      <c r="L299" s="1004"/>
      <c r="M299" s="1000"/>
      <c r="N299" s="1000"/>
      <c r="O299" s="1004"/>
      <c r="P299" s="1000"/>
      <c r="Q299" s="1000"/>
      <c r="R299" s="1000"/>
      <c r="S299" s="1000"/>
      <c r="T299" s="1000"/>
      <c r="U299" s="1005"/>
      <c r="V299" s="1000"/>
      <c r="W299" s="1000"/>
      <c r="X299" s="1000"/>
      <c r="Y299" s="999"/>
      <c r="Z299" s="999"/>
      <c r="AA299" s="999"/>
      <c r="AB299" s="999"/>
      <c r="AC299" s="999"/>
      <c r="AD299" s="999"/>
      <c r="AE299" s="1000"/>
      <c r="AF299" s="1000"/>
      <c r="AG299" s="954"/>
      <c r="AH299" s="954"/>
      <c r="AI299" s="954"/>
      <c r="AJ299" s="954"/>
      <c r="AK299" s="954"/>
      <c r="AL299" s="954"/>
      <c r="AM299" s="954"/>
      <c r="AN299" s="954"/>
      <c r="AO299" s="954"/>
      <c r="AP299" s="954"/>
      <c r="AQ299" s="954"/>
      <c r="AR299" s="954"/>
      <c r="AS299" s="954"/>
      <c r="AT299" s="954"/>
      <c r="AU299" s="954"/>
      <c r="AV299" s="954"/>
      <c r="AW299" s="954"/>
      <c r="AX299" s="954"/>
      <c r="AY299" s="954"/>
      <c r="AZ299" s="954"/>
    </row>
    <row r="300" ht="14.25" customHeight="1">
      <c r="A300" s="1000"/>
      <c r="B300" s="1000"/>
      <c r="C300" s="1000"/>
      <c r="D300" s="1000"/>
      <c r="E300" s="1000"/>
      <c r="F300" s="1000"/>
      <c r="G300" s="1001"/>
      <c r="H300" s="1002"/>
      <c r="I300" s="1003"/>
      <c r="J300" s="1000"/>
      <c r="K300" s="1000"/>
      <c r="L300" s="1004"/>
      <c r="M300" s="1000"/>
      <c r="N300" s="1000"/>
      <c r="O300" s="1004"/>
      <c r="P300" s="1000"/>
      <c r="Q300" s="1000"/>
      <c r="R300" s="1000"/>
      <c r="S300" s="1000"/>
      <c r="T300" s="1000"/>
      <c r="U300" s="1005"/>
      <c r="V300" s="1000"/>
      <c r="W300" s="1000"/>
      <c r="X300" s="1000"/>
      <c r="Y300" s="999"/>
      <c r="Z300" s="999"/>
      <c r="AA300" s="999"/>
      <c r="AB300" s="999"/>
      <c r="AC300" s="999"/>
      <c r="AD300" s="999"/>
      <c r="AE300" s="1000"/>
      <c r="AF300" s="1000"/>
      <c r="AG300" s="954"/>
      <c r="AH300" s="954"/>
      <c r="AI300" s="954"/>
      <c r="AJ300" s="954"/>
      <c r="AK300" s="954"/>
      <c r="AL300" s="954"/>
      <c r="AM300" s="954"/>
      <c r="AN300" s="954"/>
      <c r="AO300" s="954"/>
      <c r="AP300" s="954"/>
      <c r="AQ300" s="954"/>
      <c r="AR300" s="954"/>
      <c r="AS300" s="954"/>
      <c r="AT300" s="954"/>
      <c r="AU300" s="954"/>
      <c r="AV300" s="954"/>
      <c r="AW300" s="954"/>
      <c r="AX300" s="954"/>
      <c r="AY300" s="954"/>
      <c r="AZ300" s="954"/>
    </row>
    <row r="301" ht="14.25" customHeight="1">
      <c r="A301" s="1000"/>
      <c r="B301" s="1000"/>
      <c r="C301" s="1000"/>
      <c r="D301" s="1000"/>
      <c r="E301" s="1000"/>
      <c r="F301" s="1000"/>
      <c r="G301" s="1001"/>
      <c r="H301" s="1002"/>
      <c r="I301" s="1003"/>
      <c r="J301" s="1000"/>
      <c r="K301" s="1000"/>
      <c r="L301" s="1004"/>
      <c r="M301" s="1000"/>
      <c r="N301" s="1000"/>
      <c r="O301" s="1004"/>
      <c r="P301" s="1000"/>
      <c r="Q301" s="1000"/>
      <c r="R301" s="1000"/>
      <c r="S301" s="1000"/>
      <c r="T301" s="1000"/>
      <c r="U301" s="1005"/>
      <c r="V301" s="1000"/>
      <c r="W301" s="1000"/>
      <c r="X301" s="1000"/>
      <c r="Y301" s="999"/>
      <c r="Z301" s="999"/>
      <c r="AA301" s="999"/>
      <c r="AB301" s="999"/>
      <c r="AC301" s="999"/>
      <c r="AD301" s="999"/>
      <c r="AE301" s="1000"/>
      <c r="AF301" s="1000"/>
      <c r="AG301" s="954"/>
      <c r="AH301" s="954"/>
      <c r="AI301" s="954"/>
      <c r="AJ301" s="954"/>
      <c r="AK301" s="954"/>
      <c r="AL301" s="954"/>
      <c r="AM301" s="954"/>
      <c r="AN301" s="954"/>
      <c r="AO301" s="954"/>
      <c r="AP301" s="954"/>
      <c r="AQ301" s="954"/>
      <c r="AR301" s="954"/>
      <c r="AS301" s="954"/>
      <c r="AT301" s="954"/>
      <c r="AU301" s="954"/>
      <c r="AV301" s="954"/>
      <c r="AW301" s="954"/>
      <c r="AX301" s="954"/>
      <c r="AY301" s="954"/>
      <c r="AZ301" s="954"/>
    </row>
    <row r="302" ht="14.25" customHeight="1">
      <c r="A302" s="1000"/>
      <c r="B302" s="1000"/>
      <c r="C302" s="1000"/>
      <c r="D302" s="1000"/>
      <c r="E302" s="1000"/>
      <c r="F302" s="1000"/>
      <c r="G302" s="1001"/>
      <c r="H302" s="1002"/>
      <c r="I302" s="1003"/>
      <c r="J302" s="1000"/>
      <c r="K302" s="1000"/>
      <c r="L302" s="1004"/>
      <c r="M302" s="1000"/>
      <c r="N302" s="1000"/>
      <c r="O302" s="1004"/>
      <c r="P302" s="1000"/>
      <c r="Q302" s="1000"/>
      <c r="R302" s="1000"/>
      <c r="S302" s="1000"/>
      <c r="T302" s="1000"/>
      <c r="U302" s="1005"/>
      <c r="V302" s="1000"/>
      <c r="W302" s="1000"/>
      <c r="X302" s="1000"/>
      <c r="Y302" s="999"/>
      <c r="Z302" s="999"/>
      <c r="AA302" s="999"/>
      <c r="AB302" s="999"/>
      <c r="AC302" s="999"/>
      <c r="AD302" s="999"/>
      <c r="AE302" s="1000"/>
      <c r="AF302" s="1000"/>
      <c r="AG302" s="954"/>
      <c r="AH302" s="954"/>
      <c r="AI302" s="954"/>
      <c r="AJ302" s="954"/>
      <c r="AK302" s="954"/>
      <c r="AL302" s="954"/>
      <c r="AM302" s="954"/>
      <c r="AN302" s="954"/>
      <c r="AO302" s="954"/>
      <c r="AP302" s="954"/>
      <c r="AQ302" s="954"/>
      <c r="AR302" s="954"/>
      <c r="AS302" s="954"/>
      <c r="AT302" s="954"/>
      <c r="AU302" s="954"/>
      <c r="AV302" s="954"/>
      <c r="AW302" s="954"/>
      <c r="AX302" s="954"/>
      <c r="AY302" s="954"/>
      <c r="AZ302" s="954"/>
    </row>
    <row r="303" ht="14.25" customHeight="1">
      <c r="A303" s="1000"/>
      <c r="B303" s="1000"/>
      <c r="C303" s="1000"/>
      <c r="D303" s="1000"/>
      <c r="E303" s="1000"/>
      <c r="F303" s="1000"/>
      <c r="G303" s="1001"/>
      <c r="H303" s="1002"/>
      <c r="I303" s="1003"/>
      <c r="J303" s="1000"/>
      <c r="K303" s="1000"/>
      <c r="L303" s="1004"/>
      <c r="M303" s="1000"/>
      <c r="N303" s="1000"/>
      <c r="O303" s="1004"/>
      <c r="P303" s="1000"/>
      <c r="Q303" s="1000"/>
      <c r="R303" s="1000"/>
      <c r="S303" s="1000"/>
      <c r="T303" s="1000"/>
      <c r="U303" s="1005"/>
      <c r="V303" s="1000"/>
      <c r="W303" s="1000"/>
      <c r="X303" s="1000"/>
      <c r="Y303" s="999"/>
      <c r="Z303" s="999"/>
      <c r="AA303" s="999"/>
      <c r="AB303" s="999"/>
      <c r="AC303" s="999"/>
      <c r="AD303" s="999"/>
      <c r="AE303" s="1000"/>
      <c r="AF303" s="1000"/>
      <c r="AG303" s="954"/>
      <c r="AH303" s="954"/>
      <c r="AI303" s="954"/>
      <c r="AJ303" s="954"/>
      <c r="AK303" s="954"/>
      <c r="AL303" s="954"/>
      <c r="AM303" s="954"/>
      <c r="AN303" s="954"/>
      <c r="AO303" s="954"/>
      <c r="AP303" s="954"/>
      <c r="AQ303" s="954"/>
      <c r="AR303" s="954"/>
      <c r="AS303" s="954"/>
      <c r="AT303" s="954"/>
      <c r="AU303" s="954"/>
      <c r="AV303" s="954"/>
      <c r="AW303" s="954"/>
      <c r="AX303" s="954"/>
      <c r="AY303" s="954"/>
      <c r="AZ303" s="954"/>
    </row>
    <row r="304" ht="14.25" customHeight="1">
      <c r="A304" s="1000"/>
      <c r="B304" s="1000"/>
      <c r="C304" s="1000"/>
      <c r="D304" s="1000"/>
      <c r="E304" s="1000"/>
      <c r="F304" s="1000"/>
      <c r="G304" s="1001"/>
      <c r="H304" s="1002"/>
      <c r="I304" s="1003"/>
      <c r="J304" s="1000"/>
      <c r="K304" s="1000"/>
      <c r="L304" s="1004"/>
      <c r="M304" s="1000"/>
      <c r="N304" s="1000"/>
      <c r="O304" s="1004"/>
      <c r="P304" s="1000"/>
      <c r="Q304" s="1000"/>
      <c r="R304" s="1000"/>
      <c r="S304" s="1000"/>
      <c r="T304" s="1000"/>
      <c r="U304" s="1005"/>
      <c r="V304" s="1000"/>
      <c r="W304" s="1000"/>
      <c r="X304" s="1000"/>
      <c r="Y304" s="999"/>
      <c r="Z304" s="999"/>
      <c r="AA304" s="999"/>
      <c r="AB304" s="999"/>
      <c r="AC304" s="999"/>
      <c r="AD304" s="999"/>
      <c r="AE304" s="1000"/>
      <c r="AF304" s="1000"/>
      <c r="AG304" s="954"/>
      <c r="AH304" s="954"/>
      <c r="AI304" s="954"/>
      <c r="AJ304" s="954"/>
      <c r="AK304" s="954"/>
      <c r="AL304" s="954"/>
      <c r="AM304" s="954"/>
      <c r="AN304" s="954"/>
      <c r="AO304" s="954"/>
      <c r="AP304" s="954"/>
      <c r="AQ304" s="954"/>
      <c r="AR304" s="954"/>
      <c r="AS304" s="954"/>
      <c r="AT304" s="954"/>
      <c r="AU304" s="954"/>
      <c r="AV304" s="954"/>
      <c r="AW304" s="954"/>
      <c r="AX304" s="954"/>
      <c r="AY304" s="954"/>
      <c r="AZ304" s="954"/>
    </row>
    <row r="305" ht="14.25" customHeight="1">
      <c r="A305" s="1000"/>
      <c r="B305" s="1000"/>
      <c r="C305" s="1000"/>
      <c r="D305" s="1000"/>
      <c r="E305" s="1000"/>
      <c r="F305" s="1000"/>
      <c r="G305" s="1001"/>
      <c r="H305" s="1002"/>
      <c r="I305" s="1003"/>
      <c r="J305" s="1000"/>
      <c r="K305" s="1000"/>
      <c r="L305" s="1004"/>
      <c r="M305" s="1000"/>
      <c r="N305" s="1000"/>
      <c r="O305" s="1004"/>
      <c r="P305" s="1000"/>
      <c r="Q305" s="1000"/>
      <c r="R305" s="1000"/>
      <c r="S305" s="1000"/>
      <c r="T305" s="1000"/>
      <c r="U305" s="1005"/>
      <c r="V305" s="1000"/>
      <c r="W305" s="1000"/>
      <c r="X305" s="1000"/>
      <c r="Y305" s="999"/>
      <c r="Z305" s="999"/>
      <c r="AA305" s="999"/>
      <c r="AB305" s="999"/>
      <c r="AC305" s="999"/>
      <c r="AD305" s="999"/>
      <c r="AE305" s="1000"/>
      <c r="AF305" s="1000"/>
      <c r="AG305" s="954"/>
      <c r="AH305" s="954"/>
      <c r="AI305" s="954"/>
      <c r="AJ305" s="954"/>
      <c r="AK305" s="954"/>
      <c r="AL305" s="954"/>
      <c r="AM305" s="954"/>
      <c r="AN305" s="954"/>
      <c r="AO305" s="954"/>
      <c r="AP305" s="954"/>
      <c r="AQ305" s="954"/>
      <c r="AR305" s="954"/>
      <c r="AS305" s="954"/>
      <c r="AT305" s="954"/>
      <c r="AU305" s="954"/>
      <c r="AV305" s="954"/>
      <c r="AW305" s="954"/>
      <c r="AX305" s="954"/>
      <c r="AY305" s="954"/>
      <c r="AZ305" s="954"/>
    </row>
    <row r="306" ht="14.25" customHeight="1">
      <c r="A306" s="1000"/>
      <c r="B306" s="1000"/>
      <c r="C306" s="1000"/>
      <c r="D306" s="1000"/>
      <c r="E306" s="1000"/>
      <c r="F306" s="1000"/>
      <c r="G306" s="1001"/>
      <c r="H306" s="1002"/>
      <c r="I306" s="1003"/>
      <c r="J306" s="1000"/>
      <c r="K306" s="1000"/>
      <c r="L306" s="1004"/>
      <c r="M306" s="1000"/>
      <c r="N306" s="1000"/>
      <c r="O306" s="1004"/>
      <c r="P306" s="1000"/>
      <c r="Q306" s="1000"/>
      <c r="R306" s="1000"/>
      <c r="S306" s="1000"/>
      <c r="T306" s="1000"/>
      <c r="U306" s="1005"/>
      <c r="V306" s="1000"/>
      <c r="W306" s="1000"/>
      <c r="X306" s="1000"/>
      <c r="Y306" s="999"/>
      <c r="Z306" s="999"/>
      <c r="AA306" s="999"/>
      <c r="AB306" s="999"/>
      <c r="AC306" s="999"/>
      <c r="AD306" s="999"/>
      <c r="AE306" s="1000"/>
      <c r="AF306" s="1000"/>
      <c r="AG306" s="954"/>
      <c r="AH306" s="954"/>
      <c r="AI306" s="954"/>
      <c r="AJ306" s="954"/>
      <c r="AK306" s="954"/>
      <c r="AL306" s="954"/>
      <c r="AM306" s="954"/>
      <c r="AN306" s="954"/>
      <c r="AO306" s="954"/>
      <c r="AP306" s="954"/>
      <c r="AQ306" s="954"/>
      <c r="AR306" s="954"/>
      <c r="AS306" s="954"/>
      <c r="AT306" s="954"/>
      <c r="AU306" s="954"/>
      <c r="AV306" s="954"/>
      <c r="AW306" s="954"/>
      <c r="AX306" s="954"/>
      <c r="AY306" s="954"/>
      <c r="AZ306" s="954"/>
    </row>
    <row r="307" ht="14.25" customHeight="1">
      <c r="A307" s="1000"/>
      <c r="B307" s="1000"/>
      <c r="C307" s="1000"/>
      <c r="D307" s="1000"/>
      <c r="E307" s="1000"/>
      <c r="F307" s="1000"/>
      <c r="G307" s="1001"/>
      <c r="H307" s="1002"/>
      <c r="I307" s="1003"/>
      <c r="J307" s="1000"/>
      <c r="K307" s="1000"/>
      <c r="L307" s="1004"/>
      <c r="M307" s="1000"/>
      <c r="N307" s="1000"/>
      <c r="O307" s="1004"/>
      <c r="P307" s="1000"/>
      <c r="Q307" s="1000"/>
      <c r="R307" s="1000"/>
      <c r="S307" s="1000"/>
      <c r="T307" s="1000"/>
      <c r="U307" s="1005"/>
      <c r="V307" s="1000"/>
      <c r="W307" s="1000"/>
      <c r="X307" s="1000"/>
      <c r="Y307" s="999"/>
      <c r="Z307" s="999"/>
      <c r="AA307" s="999"/>
      <c r="AB307" s="999"/>
      <c r="AC307" s="999"/>
      <c r="AD307" s="999"/>
      <c r="AE307" s="1000"/>
      <c r="AF307" s="1000"/>
      <c r="AG307" s="954"/>
      <c r="AH307" s="954"/>
      <c r="AI307" s="954"/>
      <c r="AJ307" s="954"/>
      <c r="AK307" s="954"/>
      <c r="AL307" s="954"/>
      <c r="AM307" s="954"/>
      <c r="AN307" s="954"/>
      <c r="AO307" s="954"/>
      <c r="AP307" s="954"/>
      <c r="AQ307" s="954"/>
      <c r="AR307" s="954"/>
      <c r="AS307" s="954"/>
      <c r="AT307" s="954"/>
      <c r="AU307" s="954"/>
      <c r="AV307" s="954"/>
      <c r="AW307" s="954"/>
      <c r="AX307" s="954"/>
      <c r="AY307" s="954"/>
      <c r="AZ307" s="954"/>
    </row>
    <row r="308" ht="14.25" customHeight="1">
      <c r="A308" s="1000"/>
      <c r="B308" s="1000"/>
      <c r="C308" s="1000"/>
      <c r="D308" s="1000"/>
      <c r="E308" s="1000"/>
      <c r="F308" s="1000"/>
      <c r="G308" s="1001"/>
      <c r="H308" s="1002"/>
      <c r="I308" s="1003"/>
      <c r="J308" s="1000"/>
      <c r="K308" s="1000"/>
      <c r="L308" s="1004"/>
      <c r="M308" s="1000"/>
      <c r="N308" s="1000"/>
      <c r="O308" s="1004"/>
      <c r="P308" s="1000"/>
      <c r="Q308" s="1000"/>
      <c r="R308" s="1000"/>
      <c r="S308" s="1000"/>
      <c r="T308" s="1000"/>
      <c r="U308" s="1005"/>
      <c r="V308" s="1000"/>
      <c r="W308" s="1000"/>
      <c r="X308" s="1000"/>
      <c r="Y308" s="999"/>
      <c r="Z308" s="999"/>
      <c r="AA308" s="999"/>
      <c r="AB308" s="999"/>
      <c r="AC308" s="999"/>
      <c r="AD308" s="999"/>
      <c r="AE308" s="1000"/>
      <c r="AF308" s="1000"/>
      <c r="AG308" s="954"/>
      <c r="AH308" s="954"/>
      <c r="AI308" s="954"/>
      <c r="AJ308" s="954"/>
      <c r="AK308" s="954"/>
      <c r="AL308" s="954"/>
      <c r="AM308" s="954"/>
      <c r="AN308" s="954"/>
      <c r="AO308" s="954"/>
      <c r="AP308" s="954"/>
      <c r="AQ308" s="954"/>
      <c r="AR308" s="954"/>
      <c r="AS308" s="954"/>
      <c r="AT308" s="954"/>
      <c r="AU308" s="954"/>
      <c r="AV308" s="954"/>
      <c r="AW308" s="954"/>
      <c r="AX308" s="954"/>
      <c r="AY308" s="954"/>
      <c r="AZ308" s="954"/>
    </row>
    <row r="309" ht="14.25" customHeight="1">
      <c r="A309" s="1000"/>
      <c r="B309" s="1000"/>
      <c r="C309" s="1000"/>
      <c r="D309" s="1000"/>
      <c r="E309" s="1000"/>
      <c r="F309" s="1000"/>
      <c r="G309" s="1001"/>
      <c r="H309" s="1002"/>
      <c r="I309" s="1003"/>
      <c r="J309" s="1000"/>
      <c r="K309" s="1000"/>
      <c r="L309" s="1004"/>
      <c r="M309" s="1000"/>
      <c r="N309" s="1000"/>
      <c r="O309" s="1004"/>
      <c r="P309" s="1000"/>
      <c r="Q309" s="1000"/>
      <c r="R309" s="1000"/>
      <c r="S309" s="1000"/>
      <c r="T309" s="1000"/>
      <c r="U309" s="1005"/>
      <c r="V309" s="1000"/>
      <c r="W309" s="1000"/>
      <c r="X309" s="1000"/>
      <c r="Y309" s="999"/>
      <c r="Z309" s="999"/>
      <c r="AA309" s="999"/>
      <c r="AB309" s="999"/>
      <c r="AC309" s="999"/>
      <c r="AD309" s="999"/>
      <c r="AE309" s="1000"/>
      <c r="AF309" s="1000"/>
      <c r="AG309" s="954"/>
      <c r="AH309" s="954"/>
      <c r="AI309" s="954"/>
      <c r="AJ309" s="954"/>
      <c r="AK309" s="954"/>
      <c r="AL309" s="954"/>
      <c r="AM309" s="954"/>
      <c r="AN309" s="954"/>
      <c r="AO309" s="954"/>
      <c r="AP309" s="954"/>
      <c r="AQ309" s="954"/>
      <c r="AR309" s="954"/>
      <c r="AS309" s="954"/>
      <c r="AT309" s="954"/>
      <c r="AU309" s="954"/>
      <c r="AV309" s="954"/>
      <c r="AW309" s="954"/>
      <c r="AX309" s="954"/>
      <c r="AY309" s="954"/>
      <c r="AZ309" s="954"/>
    </row>
    <row r="310" ht="14.25" customHeight="1">
      <c r="A310" s="1000"/>
      <c r="B310" s="1000"/>
      <c r="C310" s="1000"/>
      <c r="D310" s="1000"/>
      <c r="E310" s="1000"/>
      <c r="F310" s="1000"/>
      <c r="G310" s="1001"/>
      <c r="H310" s="1002"/>
      <c r="I310" s="1003"/>
      <c r="J310" s="1000"/>
      <c r="K310" s="1000"/>
      <c r="L310" s="1004"/>
      <c r="M310" s="1000"/>
      <c r="N310" s="1000"/>
      <c r="O310" s="1004"/>
      <c r="P310" s="1000"/>
      <c r="Q310" s="1000"/>
      <c r="R310" s="1000"/>
      <c r="S310" s="1000"/>
      <c r="T310" s="1000"/>
      <c r="U310" s="1005"/>
      <c r="V310" s="1000"/>
      <c r="W310" s="1000"/>
      <c r="X310" s="1000"/>
      <c r="Y310" s="999"/>
      <c r="Z310" s="999"/>
      <c r="AA310" s="999"/>
      <c r="AB310" s="999"/>
      <c r="AC310" s="999"/>
      <c r="AD310" s="999"/>
      <c r="AE310" s="1000"/>
      <c r="AF310" s="1000"/>
      <c r="AG310" s="954"/>
      <c r="AH310" s="954"/>
      <c r="AI310" s="954"/>
      <c r="AJ310" s="954"/>
      <c r="AK310" s="954"/>
      <c r="AL310" s="954"/>
      <c r="AM310" s="954"/>
      <c r="AN310" s="954"/>
      <c r="AO310" s="954"/>
      <c r="AP310" s="954"/>
      <c r="AQ310" s="954"/>
      <c r="AR310" s="954"/>
      <c r="AS310" s="954"/>
      <c r="AT310" s="954"/>
      <c r="AU310" s="954"/>
      <c r="AV310" s="954"/>
      <c r="AW310" s="954"/>
      <c r="AX310" s="954"/>
      <c r="AY310" s="954"/>
      <c r="AZ310" s="954"/>
    </row>
    <row r="311" ht="14.25" customHeight="1">
      <c r="A311" s="1000"/>
      <c r="B311" s="1000"/>
      <c r="C311" s="1000"/>
      <c r="D311" s="1000"/>
      <c r="E311" s="1000"/>
      <c r="F311" s="1000"/>
      <c r="G311" s="1001"/>
      <c r="H311" s="1002"/>
      <c r="I311" s="1003"/>
      <c r="J311" s="1000"/>
      <c r="K311" s="1000"/>
      <c r="L311" s="1004"/>
      <c r="M311" s="1000"/>
      <c r="N311" s="1000"/>
      <c r="O311" s="1004"/>
      <c r="P311" s="1000"/>
      <c r="Q311" s="1000"/>
      <c r="R311" s="1000"/>
      <c r="S311" s="1000"/>
      <c r="T311" s="1000"/>
      <c r="U311" s="1005"/>
      <c r="V311" s="1000"/>
      <c r="W311" s="1000"/>
      <c r="X311" s="1000"/>
      <c r="Y311" s="999"/>
      <c r="Z311" s="999"/>
      <c r="AA311" s="999"/>
      <c r="AB311" s="999"/>
      <c r="AC311" s="999"/>
      <c r="AD311" s="999"/>
      <c r="AE311" s="1000"/>
      <c r="AF311" s="1000"/>
      <c r="AG311" s="954"/>
      <c r="AH311" s="954"/>
      <c r="AI311" s="954"/>
      <c r="AJ311" s="954"/>
      <c r="AK311" s="954"/>
      <c r="AL311" s="954"/>
      <c r="AM311" s="954"/>
      <c r="AN311" s="954"/>
      <c r="AO311" s="954"/>
      <c r="AP311" s="954"/>
      <c r="AQ311" s="954"/>
      <c r="AR311" s="954"/>
      <c r="AS311" s="954"/>
      <c r="AT311" s="954"/>
      <c r="AU311" s="954"/>
      <c r="AV311" s="954"/>
      <c r="AW311" s="954"/>
      <c r="AX311" s="954"/>
      <c r="AY311" s="954"/>
      <c r="AZ311" s="954"/>
    </row>
    <row r="312" ht="14.25" customHeight="1">
      <c r="A312" s="1000"/>
      <c r="B312" s="1000"/>
      <c r="C312" s="1000"/>
      <c r="D312" s="1000"/>
      <c r="E312" s="1000"/>
      <c r="F312" s="1000"/>
      <c r="G312" s="1001"/>
      <c r="H312" s="1002"/>
      <c r="I312" s="1003"/>
      <c r="J312" s="1000"/>
      <c r="K312" s="1000"/>
      <c r="L312" s="1004"/>
      <c r="M312" s="1000"/>
      <c r="N312" s="1000"/>
      <c r="O312" s="1004"/>
      <c r="P312" s="1000"/>
      <c r="Q312" s="1000"/>
      <c r="R312" s="1000"/>
      <c r="S312" s="1000"/>
      <c r="T312" s="1000"/>
      <c r="U312" s="1005"/>
      <c r="V312" s="1000"/>
      <c r="W312" s="1000"/>
      <c r="X312" s="1000"/>
      <c r="Y312" s="999"/>
      <c r="Z312" s="999"/>
      <c r="AA312" s="999"/>
      <c r="AB312" s="999"/>
      <c r="AC312" s="999"/>
      <c r="AD312" s="999"/>
      <c r="AE312" s="1000"/>
      <c r="AF312" s="1000"/>
      <c r="AG312" s="954"/>
      <c r="AH312" s="954"/>
      <c r="AI312" s="954"/>
      <c r="AJ312" s="954"/>
      <c r="AK312" s="954"/>
      <c r="AL312" s="954"/>
      <c r="AM312" s="954"/>
      <c r="AN312" s="954"/>
      <c r="AO312" s="954"/>
      <c r="AP312" s="954"/>
      <c r="AQ312" s="954"/>
      <c r="AR312" s="954"/>
      <c r="AS312" s="954"/>
      <c r="AT312" s="954"/>
      <c r="AU312" s="954"/>
      <c r="AV312" s="954"/>
      <c r="AW312" s="954"/>
      <c r="AX312" s="954"/>
      <c r="AY312" s="954"/>
      <c r="AZ312" s="954"/>
    </row>
    <row r="313" ht="14.25" customHeight="1">
      <c r="A313" s="1000"/>
      <c r="B313" s="1000"/>
      <c r="C313" s="1000"/>
      <c r="D313" s="1000"/>
      <c r="E313" s="1000"/>
      <c r="F313" s="1000"/>
      <c r="G313" s="1001"/>
      <c r="H313" s="1002"/>
      <c r="I313" s="1003"/>
      <c r="J313" s="1000"/>
      <c r="K313" s="1000"/>
      <c r="L313" s="1004"/>
      <c r="M313" s="1000"/>
      <c r="N313" s="1000"/>
      <c r="O313" s="1004"/>
      <c r="P313" s="1000"/>
      <c r="Q313" s="1000"/>
      <c r="R313" s="1000"/>
      <c r="S313" s="1000"/>
      <c r="T313" s="1000"/>
      <c r="U313" s="1005"/>
      <c r="V313" s="1000"/>
      <c r="W313" s="1000"/>
      <c r="X313" s="1000"/>
      <c r="Y313" s="999"/>
      <c r="Z313" s="999"/>
      <c r="AA313" s="999"/>
      <c r="AB313" s="999"/>
      <c r="AC313" s="999"/>
      <c r="AD313" s="999"/>
      <c r="AE313" s="1000"/>
      <c r="AF313" s="1000"/>
      <c r="AG313" s="954"/>
      <c r="AH313" s="954"/>
      <c r="AI313" s="954"/>
      <c r="AJ313" s="954"/>
      <c r="AK313" s="954"/>
      <c r="AL313" s="954"/>
      <c r="AM313" s="954"/>
      <c r="AN313" s="954"/>
      <c r="AO313" s="954"/>
      <c r="AP313" s="954"/>
      <c r="AQ313" s="954"/>
      <c r="AR313" s="954"/>
      <c r="AS313" s="954"/>
      <c r="AT313" s="954"/>
      <c r="AU313" s="954"/>
      <c r="AV313" s="954"/>
      <c r="AW313" s="954"/>
      <c r="AX313" s="954"/>
      <c r="AY313" s="954"/>
      <c r="AZ313" s="954"/>
    </row>
    <row r="314" ht="14.25" customHeight="1">
      <c r="A314" s="1000"/>
      <c r="B314" s="1000"/>
      <c r="C314" s="1000"/>
      <c r="D314" s="1000"/>
      <c r="E314" s="1000"/>
      <c r="F314" s="1000"/>
      <c r="G314" s="1001"/>
      <c r="H314" s="1002"/>
      <c r="I314" s="1003"/>
      <c r="J314" s="1000"/>
      <c r="K314" s="1000"/>
      <c r="L314" s="1004"/>
      <c r="M314" s="1000"/>
      <c r="N314" s="1000"/>
      <c r="O314" s="1004"/>
      <c r="P314" s="1000"/>
      <c r="Q314" s="1000"/>
      <c r="R314" s="1000"/>
      <c r="S314" s="1000"/>
      <c r="T314" s="1000"/>
      <c r="U314" s="1005"/>
      <c r="V314" s="1000"/>
      <c r="W314" s="1000"/>
      <c r="X314" s="1000"/>
      <c r="Y314" s="999"/>
      <c r="Z314" s="999"/>
      <c r="AA314" s="999"/>
      <c r="AB314" s="999"/>
      <c r="AC314" s="999"/>
      <c r="AD314" s="999"/>
      <c r="AE314" s="1000"/>
      <c r="AF314" s="1000"/>
      <c r="AG314" s="954"/>
      <c r="AH314" s="954"/>
      <c r="AI314" s="954"/>
      <c r="AJ314" s="954"/>
      <c r="AK314" s="954"/>
      <c r="AL314" s="954"/>
      <c r="AM314" s="954"/>
      <c r="AN314" s="954"/>
      <c r="AO314" s="954"/>
      <c r="AP314" s="954"/>
      <c r="AQ314" s="954"/>
      <c r="AR314" s="954"/>
      <c r="AS314" s="954"/>
      <c r="AT314" s="954"/>
      <c r="AU314" s="954"/>
      <c r="AV314" s="954"/>
      <c r="AW314" s="954"/>
      <c r="AX314" s="954"/>
      <c r="AY314" s="954"/>
      <c r="AZ314" s="954"/>
    </row>
    <row r="315" ht="14.25" customHeight="1">
      <c r="A315" s="1000"/>
      <c r="B315" s="1000"/>
      <c r="C315" s="1000"/>
      <c r="D315" s="1000"/>
      <c r="E315" s="1000"/>
      <c r="F315" s="1000"/>
      <c r="G315" s="1001"/>
      <c r="H315" s="1002"/>
      <c r="I315" s="1003"/>
      <c r="J315" s="1000"/>
      <c r="K315" s="1000"/>
      <c r="L315" s="1004"/>
      <c r="M315" s="1000"/>
      <c r="N315" s="1000"/>
      <c r="O315" s="1004"/>
      <c r="P315" s="1000"/>
      <c r="Q315" s="1000"/>
      <c r="R315" s="1000"/>
      <c r="S315" s="1000"/>
      <c r="T315" s="1000"/>
      <c r="U315" s="1005"/>
      <c r="V315" s="1000"/>
      <c r="W315" s="1000"/>
      <c r="X315" s="1000"/>
      <c r="Y315" s="999"/>
      <c r="Z315" s="999"/>
      <c r="AA315" s="999"/>
      <c r="AB315" s="999"/>
      <c r="AC315" s="999"/>
      <c r="AD315" s="999"/>
      <c r="AE315" s="1000"/>
      <c r="AF315" s="1000"/>
      <c r="AG315" s="954"/>
      <c r="AH315" s="954"/>
      <c r="AI315" s="954"/>
      <c r="AJ315" s="954"/>
      <c r="AK315" s="954"/>
      <c r="AL315" s="954"/>
      <c r="AM315" s="954"/>
      <c r="AN315" s="954"/>
      <c r="AO315" s="954"/>
      <c r="AP315" s="954"/>
      <c r="AQ315" s="954"/>
      <c r="AR315" s="954"/>
      <c r="AS315" s="954"/>
      <c r="AT315" s="954"/>
      <c r="AU315" s="954"/>
      <c r="AV315" s="954"/>
      <c r="AW315" s="954"/>
      <c r="AX315" s="954"/>
      <c r="AY315" s="954"/>
      <c r="AZ315" s="954"/>
    </row>
    <row r="316" ht="14.25" customHeight="1">
      <c r="A316" s="1000"/>
      <c r="B316" s="1000"/>
      <c r="C316" s="1000"/>
      <c r="D316" s="1000"/>
      <c r="E316" s="1000"/>
      <c r="F316" s="1000"/>
      <c r="G316" s="1001"/>
      <c r="H316" s="1002"/>
      <c r="I316" s="1003"/>
      <c r="J316" s="1000"/>
      <c r="K316" s="1000"/>
      <c r="L316" s="1004"/>
      <c r="M316" s="1000"/>
      <c r="N316" s="1000"/>
      <c r="O316" s="1004"/>
      <c r="P316" s="1000"/>
      <c r="Q316" s="1000"/>
      <c r="R316" s="1000"/>
      <c r="S316" s="1000"/>
      <c r="T316" s="1000"/>
      <c r="U316" s="1005"/>
      <c r="V316" s="1000"/>
      <c r="W316" s="1000"/>
      <c r="X316" s="1000"/>
      <c r="Y316" s="999"/>
      <c r="Z316" s="999"/>
      <c r="AA316" s="999"/>
      <c r="AB316" s="999"/>
      <c r="AC316" s="999"/>
      <c r="AD316" s="999"/>
      <c r="AE316" s="1000"/>
      <c r="AF316" s="1000"/>
      <c r="AG316" s="954"/>
      <c r="AH316" s="954"/>
      <c r="AI316" s="954"/>
      <c r="AJ316" s="954"/>
      <c r="AK316" s="954"/>
      <c r="AL316" s="954"/>
      <c r="AM316" s="954"/>
      <c r="AN316" s="954"/>
      <c r="AO316" s="954"/>
      <c r="AP316" s="954"/>
      <c r="AQ316" s="954"/>
      <c r="AR316" s="954"/>
      <c r="AS316" s="954"/>
      <c r="AT316" s="954"/>
      <c r="AU316" s="954"/>
      <c r="AV316" s="954"/>
      <c r="AW316" s="954"/>
      <c r="AX316" s="954"/>
      <c r="AY316" s="954"/>
      <c r="AZ316" s="954"/>
    </row>
    <row r="317" ht="14.25" customHeight="1">
      <c r="A317" s="1000"/>
      <c r="B317" s="1000"/>
      <c r="C317" s="1000"/>
      <c r="D317" s="1000"/>
      <c r="E317" s="1000"/>
      <c r="F317" s="1000"/>
      <c r="G317" s="1001"/>
      <c r="H317" s="1002"/>
      <c r="I317" s="1003"/>
      <c r="J317" s="1000"/>
      <c r="K317" s="1000"/>
      <c r="L317" s="1004"/>
      <c r="M317" s="1000"/>
      <c r="N317" s="1000"/>
      <c r="O317" s="1004"/>
      <c r="P317" s="1000"/>
      <c r="Q317" s="1000"/>
      <c r="R317" s="1000"/>
      <c r="S317" s="1000"/>
      <c r="T317" s="1000"/>
      <c r="U317" s="1005"/>
      <c r="V317" s="1000"/>
      <c r="W317" s="1000"/>
      <c r="X317" s="1000"/>
      <c r="Y317" s="999"/>
      <c r="Z317" s="999"/>
      <c r="AA317" s="999"/>
      <c r="AB317" s="999"/>
      <c r="AC317" s="999"/>
      <c r="AD317" s="999"/>
      <c r="AE317" s="1000"/>
      <c r="AF317" s="1000"/>
      <c r="AG317" s="954"/>
      <c r="AH317" s="954"/>
      <c r="AI317" s="954"/>
      <c r="AJ317" s="954"/>
      <c r="AK317" s="954"/>
      <c r="AL317" s="954"/>
      <c r="AM317" s="954"/>
      <c r="AN317" s="954"/>
      <c r="AO317" s="954"/>
      <c r="AP317" s="954"/>
      <c r="AQ317" s="954"/>
      <c r="AR317" s="954"/>
      <c r="AS317" s="954"/>
      <c r="AT317" s="954"/>
      <c r="AU317" s="954"/>
      <c r="AV317" s="954"/>
      <c r="AW317" s="954"/>
      <c r="AX317" s="954"/>
      <c r="AY317" s="954"/>
      <c r="AZ317" s="954"/>
    </row>
    <row r="318" ht="14.25" customHeight="1">
      <c r="A318" s="1000"/>
      <c r="B318" s="1000"/>
      <c r="C318" s="1000"/>
      <c r="D318" s="1000"/>
      <c r="E318" s="1000"/>
      <c r="F318" s="1000"/>
      <c r="G318" s="1001"/>
      <c r="H318" s="1002"/>
      <c r="I318" s="1003"/>
      <c r="J318" s="1000"/>
      <c r="K318" s="1000"/>
      <c r="L318" s="1004"/>
      <c r="M318" s="1000"/>
      <c r="N318" s="1000"/>
      <c r="O318" s="1004"/>
      <c r="P318" s="1000"/>
      <c r="Q318" s="1000"/>
      <c r="R318" s="1000"/>
      <c r="S318" s="1000"/>
      <c r="T318" s="1000"/>
      <c r="U318" s="1005"/>
      <c r="V318" s="1000"/>
      <c r="W318" s="1000"/>
      <c r="X318" s="1000"/>
      <c r="Y318" s="999"/>
      <c r="Z318" s="999"/>
      <c r="AA318" s="999"/>
      <c r="AB318" s="999"/>
      <c r="AC318" s="999"/>
      <c r="AD318" s="999"/>
      <c r="AE318" s="1000"/>
      <c r="AF318" s="1000"/>
      <c r="AG318" s="954"/>
      <c r="AH318" s="954"/>
      <c r="AI318" s="954"/>
      <c r="AJ318" s="954"/>
      <c r="AK318" s="954"/>
      <c r="AL318" s="954"/>
      <c r="AM318" s="954"/>
      <c r="AN318" s="954"/>
      <c r="AO318" s="954"/>
      <c r="AP318" s="954"/>
      <c r="AQ318" s="954"/>
      <c r="AR318" s="954"/>
      <c r="AS318" s="954"/>
      <c r="AT318" s="954"/>
      <c r="AU318" s="954"/>
      <c r="AV318" s="954"/>
      <c r="AW318" s="954"/>
      <c r="AX318" s="954"/>
      <c r="AY318" s="954"/>
      <c r="AZ318" s="954"/>
    </row>
    <row r="319" ht="14.25" customHeight="1">
      <c r="A319" s="1000"/>
      <c r="B319" s="1000"/>
      <c r="C319" s="1000"/>
      <c r="D319" s="1000"/>
      <c r="E319" s="1000"/>
      <c r="F319" s="1000"/>
      <c r="G319" s="1001"/>
      <c r="H319" s="1002"/>
      <c r="I319" s="1003"/>
      <c r="J319" s="1000"/>
      <c r="K319" s="1000"/>
      <c r="L319" s="1004"/>
      <c r="M319" s="1000"/>
      <c r="N319" s="1000"/>
      <c r="O319" s="1004"/>
      <c r="P319" s="1000"/>
      <c r="Q319" s="1000"/>
      <c r="R319" s="1000"/>
      <c r="S319" s="1000"/>
      <c r="T319" s="1000"/>
      <c r="U319" s="1005"/>
      <c r="V319" s="1000"/>
      <c r="W319" s="1000"/>
      <c r="X319" s="1000"/>
      <c r="Y319" s="999"/>
      <c r="Z319" s="999"/>
      <c r="AA319" s="999"/>
      <c r="AB319" s="999"/>
      <c r="AC319" s="999"/>
      <c r="AD319" s="999"/>
      <c r="AE319" s="1000"/>
      <c r="AF319" s="1000"/>
      <c r="AG319" s="954"/>
      <c r="AH319" s="954"/>
      <c r="AI319" s="954"/>
      <c r="AJ319" s="954"/>
      <c r="AK319" s="954"/>
      <c r="AL319" s="954"/>
      <c r="AM319" s="954"/>
      <c r="AN319" s="954"/>
      <c r="AO319" s="954"/>
      <c r="AP319" s="954"/>
      <c r="AQ319" s="954"/>
      <c r="AR319" s="954"/>
      <c r="AS319" s="954"/>
      <c r="AT319" s="954"/>
      <c r="AU319" s="954"/>
      <c r="AV319" s="954"/>
      <c r="AW319" s="954"/>
      <c r="AX319" s="954"/>
      <c r="AY319" s="954"/>
      <c r="AZ319" s="954"/>
    </row>
    <row r="320" ht="14.25" customHeight="1">
      <c r="A320" s="1000"/>
      <c r="B320" s="1000"/>
      <c r="C320" s="1000"/>
      <c r="D320" s="1000"/>
      <c r="E320" s="1000"/>
      <c r="F320" s="1000"/>
      <c r="G320" s="1001"/>
      <c r="H320" s="1002"/>
      <c r="I320" s="1003"/>
      <c r="J320" s="1000"/>
      <c r="K320" s="1000"/>
      <c r="L320" s="1004"/>
      <c r="M320" s="1000"/>
      <c r="N320" s="1000"/>
      <c r="O320" s="1004"/>
      <c r="P320" s="1000"/>
      <c r="Q320" s="1000"/>
      <c r="R320" s="1000"/>
      <c r="S320" s="1000"/>
      <c r="T320" s="1000"/>
      <c r="U320" s="1005"/>
      <c r="V320" s="1000"/>
      <c r="W320" s="1000"/>
      <c r="X320" s="1000"/>
      <c r="Y320" s="999"/>
      <c r="Z320" s="999"/>
      <c r="AA320" s="999"/>
      <c r="AB320" s="999"/>
      <c r="AC320" s="999"/>
      <c r="AD320" s="999"/>
      <c r="AE320" s="1000"/>
      <c r="AF320" s="1000"/>
      <c r="AG320" s="954"/>
      <c r="AH320" s="954"/>
      <c r="AI320" s="954"/>
      <c r="AJ320" s="954"/>
      <c r="AK320" s="954"/>
      <c r="AL320" s="954"/>
      <c r="AM320" s="954"/>
      <c r="AN320" s="954"/>
      <c r="AO320" s="954"/>
      <c r="AP320" s="954"/>
      <c r="AQ320" s="954"/>
      <c r="AR320" s="954"/>
      <c r="AS320" s="954"/>
      <c r="AT320" s="954"/>
      <c r="AU320" s="954"/>
      <c r="AV320" s="954"/>
      <c r="AW320" s="954"/>
      <c r="AX320" s="954"/>
      <c r="AY320" s="954"/>
      <c r="AZ320" s="954"/>
    </row>
    <row r="321" ht="14.25" customHeight="1">
      <c r="A321" s="1000"/>
      <c r="B321" s="1000"/>
      <c r="C321" s="1000"/>
      <c r="D321" s="1000"/>
      <c r="E321" s="1000"/>
      <c r="F321" s="1000"/>
      <c r="G321" s="1001"/>
      <c r="H321" s="1002"/>
      <c r="I321" s="1003"/>
      <c r="J321" s="1000"/>
      <c r="K321" s="1000"/>
      <c r="L321" s="1004"/>
      <c r="M321" s="1000"/>
      <c r="N321" s="1000"/>
      <c r="O321" s="1004"/>
      <c r="P321" s="1000"/>
      <c r="Q321" s="1000"/>
      <c r="R321" s="1000"/>
      <c r="S321" s="1000"/>
      <c r="T321" s="1000"/>
      <c r="U321" s="1005"/>
      <c r="V321" s="1000"/>
      <c r="W321" s="1000"/>
      <c r="X321" s="1000"/>
      <c r="Y321" s="999"/>
      <c r="Z321" s="999"/>
      <c r="AA321" s="999"/>
      <c r="AB321" s="999"/>
      <c r="AC321" s="999"/>
      <c r="AD321" s="999"/>
      <c r="AE321" s="1000"/>
      <c r="AF321" s="1000"/>
      <c r="AG321" s="954"/>
      <c r="AH321" s="954"/>
      <c r="AI321" s="954"/>
      <c r="AJ321" s="954"/>
      <c r="AK321" s="954"/>
      <c r="AL321" s="954"/>
      <c r="AM321" s="954"/>
      <c r="AN321" s="954"/>
      <c r="AO321" s="954"/>
      <c r="AP321" s="954"/>
      <c r="AQ321" s="954"/>
      <c r="AR321" s="954"/>
      <c r="AS321" s="954"/>
      <c r="AT321" s="954"/>
      <c r="AU321" s="954"/>
      <c r="AV321" s="954"/>
      <c r="AW321" s="954"/>
      <c r="AX321" s="954"/>
      <c r="AY321" s="954"/>
      <c r="AZ321" s="954"/>
    </row>
    <row r="322" ht="14.25" customHeight="1">
      <c r="A322" s="1000"/>
      <c r="B322" s="1000"/>
      <c r="C322" s="1000"/>
      <c r="D322" s="1000"/>
      <c r="E322" s="1000"/>
      <c r="F322" s="1000"/>
      <c r="G322" s="1001"/>
      <c r="H322" s="1002"/>
      <c r="I322" s="1003"/>
      <c r="J322" s="1000"/>
      <c r="K322" s="1000"/>
      <c r="L322" s="1004"/>
      <c r="M322" s="1000"/>
      <c r="N322" s="1000"/>
      <c r="O322" s="1004"/>
      <c r="P322" s="1000"/>
      <c r="Q322" s="1000"/>
      <c r="R322" s="1000"/>
      <c r="S322" s="1000"/>
      <c r="T322" s="1000"/>
      <c r="U322" s="1005"/>
      <c r="V322" s="1000"/>
      <c r="W322" s="1000"/>
      <c r="X322" s="1000"/>
      <c r="Y322" s="999"/>
      <c r="Z322" s="999"/>
      <c r="AA322" s="999"/>
      <c r="AB322" s="999"/>
      <c r="AC322" s="999"/>
      <c r="AD322" s="999"/>
      <c r="AE322" s="1000"/>
      <c r="AF322" s="1000"/>
      <c r="AG322" s="954"/>
      <c r="AH322" s="954"/>
      <c r="AI322" s="954"/>
      <c r="AJ322" s="954"/>
      <c r="AK322" s="954"/>
      <c r="AL322" s="954"/>
      <c r="AM322" s="954"/>
      <c r="AN322" s="954"/>
      <c r="AO322" s="954"/>
      <c r="AP322" s="954"/>
      <c r="AQ322" s="954"/>
      <c r="AR322" s="954"/>
      <c r="AS322" s="954"/>
      <c r="AT322" s="954"/>
      <c r="AU322" s="954"/>
      <c r="AV322" s="954"/>
      <c r="AW322" s="954"/>
      <c r="AX322" s="954"/>
      <c r="AY322" s="954"/>
      <c r="AZ322" s="954"/>
    </row>
    <row r="323" ht="14.25" customHeight="1">
      <c r="A323" s="1000"/>
      <c r="B323" s="1000"/>
      <c r="C323" s="1000"/>
      <c r="D323" s="1000"/>
      <c r="E323" s="1000"/>
      <c r="F323" s="1000"/>
      <c r="G323" s="1001"/>
      <c r="H323" s="1002"/>
      <c r="I323" s="1003"/>
      <c r="J323" s="1000"/>
      <c r="K323" s="1000"/>
      <c r="L323" s="1004"/>
      <c r="M323" s="1000"/>
      <c r="N323" s="1000"/>
      <c r="O323" s="1004"/>
      <c r="P323" s="1000"/>
      <c r="Q323" s="1000"/>
      <c r="R323" s="1000"/>
      <c r="S323" s="1000"/>
      <c r="T323" s="1000"/>
      <c r="U323" s="1005"/>
      <c r="V323" s="1000"/>
      <c r="W323" s="1000"/>
      <c r="X323" s="1000"/>
      <c r="Y323" s="999"/>
      <c r="Z323" s="999"/>
      <c r="AA323" s="999"/>
      <c r="AB323" s="999"/>
      <c r="AC323" s="999"/>
      <c r="AD323" s="999"/>
      <c r="AE323" s="1000"/>
      <c r="AF323" s="1000"/>
      <c r="AG323" s="954"/>
      <c r="AH323" s="954"/>
      <c r="AI323" s="954"/>
      <c r="AJ323" s="954"/>
      <c r="AK323" s="954"/>
      <c r="AL323" s="954"/>
      <c r="AM323" s="954"/>
      <c r="AN323" s="954"/>
      <c r="AO323" s="954"/>
      <c r="AP323" s="954"/>
      <c r="AQ323" s="954"/>
      <c r="AR323" s="954"/>
      <c r="AS323" s="954"/>
      <c r="AT323" s="954"/>
      <c r="AU323" s="954"/>
      <c r="AV323" s="954"/>
      <c r="AW323" s="954"/>
      <c r="AX323" s="954"/>
      <c r="AY323" s="954"/>
      <c r="AZ323" s="954"/>
    </row>
    <row r="324" ht="14.25" customHeight="1">
      <c r="A324" s="1000"/>
      <c r="B324" s="1000"/>
      <c r="C324" s="1000"/>
      <c r="D324" s="1000"/>
      <c r="E324" s="1000"/>
      <c r="F324" s="1000"/>
      <c r="G324" s="1001"/>
      <c r="H324" s="1002"/>
      <c r="I324" s="1003"/>
      <c r="J324" s="1000"/>
      <c r="K324" s="1000"/>
      <c r="L324" s="1004"/>
      <c r="M324" s="1000"/>
      <c r="N324" s="1000"/>
      <c r="O324" s="1004"/>
      <c r="P324" s="1000"/>
      <c r="Q324" s="1000"/>
      <c r="R324" s="1000"/>
      <c r="S324" s="1000"/>
      <c r="T324" s="1000"/>
      <c r="U324" s="1005"/>
      <c r="V324" s="1000"/>
      <c r="W324" s="1000"/>
      <c r="X324" s="1000"/>
      <c r="Y324" s="999"/>
      <c r="Z324" s="999"/>
      <c r="AA324" s="999"/>
      <c r="AB324" s="999"/>
      <c r="AC324" s="999"/>
      <c r="AD324" s="999"/>
      <c r="AE324" s="1000"/>
      <c r="AF324" s="1000"/>
      <c r="AG324" s="954"/>
      <c r="AH324" s="954"/>
      <c r="AI324" s="954"/>
      <c r="AJ324" s="954"/>
      <c r="AK324" s="954"/>
      <c r="AL324" s="954"/>
      <c r="AM324" s="954"/>
      <c r="AN324" s="954"/>
      <c r="AO324" s="954"/>
      <c r="AP324" s="954"/>
      <c r="AQ324" s="954"/>
      <c r="AR324" s="954"/>
      <c r="AS324" s="954"/>
      <c r="AT324" s="954"/>
      <c r="AU324" s="954"/>
      <c r="AV324" s="954"/>
      <c r="AW324" s="954"/>
      <c r="AX324" s="954"/>
      <c r="AY324" s="954"/>
      <c r="AZ324" s="954"/>
    </row>
    <row r="325" ht="14.25" customHeight="1">
      <c r="A325" s="1000"/>
      <c r="B325" s="1000"/>
      <c r="C325" s="1000"/>
      <c r="D325" s="1000"/>
      <c r="E325" s="1000"/>
      <c r="F325" s="1000"/>
      <c r="G325" s="1001"/>
      <c r="H325" s="1002"/>
      <c r="I325" s="1003"/>
      <c r="J325" s="1000"/>
      <c r="K325" s="1000"/>
      <c r="L325" s="1004"/>
      <c r="M325" s="1000"/>
      <c r="N325" s="1000"/>
      <c r="O325" s="1004"/>
      <c r="P325" s="1000"/>
      <c r="Q325" s="1000"/>
      <c r="R325" s="1000"/>
      <c r="S325" s="1000"/>
      <c r="T325" s="1000"/>
      <c r="U325" s="1005"/>
      <c r="V325" s="1000"/>
      <c r="W325" s="1000"/>
      <c r="X325" s="1000"/>
      <c r="Y325" s="999"/>
      <c r="Z325" s="999"/>
      <c r="AA325" s="999"/>
      <c r="AB325" s="999"/>
      <c r="AC325" s="999"/>
      <c r="AD325" s="999"/>
      <c r="AE325" s="1000"/>
      <c r="AF325" s="1000"/>
      <c r="AG325" s="954"/>
      <c r="AH325" s="954"/>
      <c r="AI325" s="954"/>
      <c r="AJ325" s="954"/>
      <c r="AK325" s="954"/>
      <c r="AL325" s="954"/>
      <c r="AM325" s="954"/>
      <c r="AN325" s="954"/>
      <c r="AO325" s="954"/>
      <c r="AP325" s="954"/>
      <c r="AQ325" s="954"/>
      <c r="AR325" s="954"/>
      <c r="AS325" s="954"/>
      <c r="AT325" s="954"/>
      <c r="AU325" s="954"/>
      <c r="AV325" s="954"/>
      <c r="AW325" s="954"/>
      <c r="AX325" s="954"/>
      <c r="AY325" s="954"/>
      <c r="AZ325" s="954"/>
    </row>
    <row r="326" ht="14.25" customHeight="1">
      <c r="A326" s="1000"/>
      <c r="B326" s="1000"/>
      <c r="C326" s="1000"/>
      <c r="D326" s="1000"/>
      <c r="E326" s="1000"/>
      <c r="F326" s="1000"/>
      <c r="G326" s="1001"/>
      <c r="H326" s="1002"/>
      <c r="I326" s="1003"/>
      <c r="J326" s="1000"/>
      <c r="K326" s="1000"/>
      <c r="L326" s="1004"/>
      <c r="M326" s="1000"/>
      <c r="N326" s="1000"/>
      <c r="O326" s="1004"/>
      <c r="P326" s="1000"/>
      <c r="Q326" s="1000"/>
      <c r="R326" s="1000"/>
      <c r="S326" s="1000"/>
      <c r="T326" s="1000"/>
      <c r="U326" s="1005"/>
      <c r="V326" s="1000"/>
      <c r="W326" s="1000"/>
      <c r="X326" s="1000"/>
      <c r="Y326" s="999"/>
      <c r="Z326" s="999"/>
      <c r="AA326" s="999"/>
      <c r="AB326" s="999"/>
      <c r="AC326" s="999"/>
      <c r="AD326" s="999"/>
      <c r="AE326" s="1000"/>
      <c r="AF326" s="1000"/>
      <c r="AG326" s="954"/>
      <c r="AH326" s="954"/>
      <c r="AI326" s="954"/>
      <c r="AJ326" s="954"/>
      <c r="AK326" s="954"/>
      <c r="AL326" s="954"/>
      <c r="AM326" s="954"/>
      <c r="AN326" s="954"/>
      <c r="AO326" s="954"/>
      <c r="AP326" s="954"/>
      <c r="AQ326" s="954"/>
      <c r="AR326" s="954"/>
      <c r="AS326" s="954"/>
      <c r="AT326" s="954"/>
      <c r="AU326" s="954"/>
      <c r="AV326" s="954"/>
      <c r="AW326" s="954"/>
      <c r="AX326" s="954"/>
      <c r="AY326" s="954"/>
      <c r="AZ326" s="954"/>
    </row>
    <row r="327" ht="14.25" customHeight="1">
      <c r="A327" s="1000"/>
      <c r="B327" s="1000"/>
      <c r="C327" s="1000"/>
      <c r="D327" s="1000"/>
      <c r="E327" s="1000"/>
      <c r="F327" s="1000"/>
      <c r="G327" s="1001"/>
      <c r="H327" s="1002"/>
      <c r="I327" s="1003"/>
      <c r="J327" s="1000"/>
      <c r="K327" s="1000"/>
      <c r="L327" s="1004"/>
      <c r="M327" s="1000"/>
      <c r="N327" s="1000"/>
      <c r="O327" s="1004"/>
      <c r="P327" s="1000"/>
      <c r="Q327" s="1000"/>
      <c r="R327" s="1000"/>
      <c r="S327" s="1000"/>
      <c r="T327" s="1000"/>
      <c r="U327" s="1005"/>
      <c r="V327" s="1000"/>
      <c r="W327" s="1000"/>
      <c r="X327" s="1000"/>
      <c r="Y327" s="999"/>
      <c r="Z327" s="999"/>
      <c r="AA327" s="999"/>
      <c r="AB327" s="999"/>
      <c r="AC327" s="999"/>
      <c r="AD327" s="999"/>
      <c r="AE327" s="1000"/>
      <c r="AF327" s="1000"/>
      <c r="AG327" s="954"/>
      <c r="AH327" s="954"/>
      <c r="AI327" s="954"/>
      <c r="AJ327" s="954"/>
      <c r="AK327" s="954"/>
      <c r="AL327" s="954"/>
      <c r="AM327" s="954"/>
      <c r="AN327" s="954"/>
      <c r="AO327" s="954"/>
      <c r="AP327" s="954"/>
      <c r="AQ327" s="954"/>
      <c r="AR327" s="954"/>
      <c r="AS327" s="954"/>
      <c r="AT327" s="954"/>
      <c r="AU327" s="954"/>
      <c r="AV327" s="954"/>
      <c r="AW327" s="954"/>
      <c r="AX327" s="954"/>
      <c r="AY327" s="954"/>
      <c r="AZ327" s="954"/>
    </row>
    <row r="328" ht="14.25" customHeight="1">
      <c r="A328" s="1000"/>
      <c r="B328" s="1000"/>
      <c r="C328" s="1000"/>
      <c r="D328" s="1000"/>
      <c r="E328" s="1000"/>
      <c r="F328" s="1000"/>
      <c r="G328" s="1001"/>
      <c r="H328" s="1002"/>
      <c r="I328" s="1003"/>
      <c r="J328" s="1000"/>
      <c r="K328" s="1000"/>
      <c r="L328" s="1004"/>
      <c r="M328" s="1000"/>
      <c r="N328" s="1000"/>
      <c r="O328" s="1004"/>
      <c r="P328" s="1000"/>
      <c r="Q328" s="1000"/>
      <c r="R328" s="1000"/>
      <c r="S328" s="1000"/>
      <c r="T328" s="1000"/>
      <c r="U328" s="1005"/>
      <c r="V328" s="1000"/>
      <c r="W328" s="1000"/>
      <c r="X328" s="1000"/>
      <c r="Y328" s="999"/>
      <c r="Z328" s="999"/>
      <c r="AA328" s="999"/>
      <c r="AB328" s="999"/>
      <c r="AC328" s="999"/>
      <c r="AD328" s="999"/>
      <c r="AE328" s="1000"/>
      <c r="AF328" s="1000"/>
      <c r="AG328" s="954"/>
      <c r="AH328" s="954"/>
      <c r="AI328" s="954"/>
      <c r="AJ328" s="954"/>
      <c r="AK328" s="954"/>
      <c r="AL328" s="954"/>
      <c r="AM328" s="954"/>
      <c r="AN328" s="954"/>
      <c r="AO328" s="954"/>
      <c r="AP328" s="954"/>
      <c r="AQ328" s="954"/>
      <c r="AR328" s="954"/>
      <c r="AS328" s="954"/>
      <c r="AT328" s="954"/>
      <c r="AU328" s="954"/>
      <c r="AV328" s="954"/>
      <c r="AW328" s="954"/>
      <c r="AX328" s="954"/>
      <c r="AY328" s="954"/>
      <c r="AZ328" s="954"/>
    </row>
    <row r="329" ht="14.25" customHeight="1">
      <c r="A329" s="1000"/>
      <c r="B329" s="1000"/>
      <c r="C329" s="1000"/>
      <c r="D329" s="1000"/>
      <c r="E329" s="1000"/>
      <c r="F329" s="1000"/>
      <c r="G329" s="1001"/>
      <c r="H329" s="1002"/>
      <c r="I329" s="1003"/>
      <c r="J329" s="1000"/>
      <c r="K329" s="1000"/>
      <c r="L329" s="1004"/>
      <c r="M329" s="1000"/>
      <c r="N329" s="1000"/>
      <c r="O329" s="1004"/>
      <c r="P329" s="1000"/>
      <c r="Q329" s="1000"/>
      <c r="R329" s="1000"/>
      <c r="S329" s="1000"/>
      <c r="T329" s="1000"/>
      <c r="U329" s="1005"/>
      <c r="V329" s="1000"/>
      <c r="W329" s="1000"/>
      <c r="X329" s="1000"/>
      <c r="Y329" s="999"/>
      <c r="Z329" s="999"/>
      <c r="AA329" s="999"/>
      <c r="AB329" s="999"/>
      <c r="AC329" s="999"/>
      <c r="AD329" s="999"/>
      <c r="AE329" s="1000"/>
      <c r="AF329" s="1000"/>
      <c r="AG329" s="954"/>
      <c r="AH329" s="954"/>
      <c r="AI329" s="954"/>
      <c r="AJ329" s="954"/>
      <c r="AK329" s="954"/>
      <c r="AL329" s="954"/>
      <c r="AM329" s="954"/>
      <c r="AN329" s="954"/>
      <c r="AO329" s="954"/>
      <c r="AP329" s="954"/>
      <c r="AQ329" s="954"/>
      <c r="AR329" s="954"/>
      <c r="AS329" s="954"/>
      <c r="AT329" s="954"/>
      <c r="AU329" s="954"/>
      <c r="AV329" s="954"/>
      <c r="AW329" s="954"/>
      <c r="AX329" s="954"/>
      <c r="AY329" s="954"/>
      <c r="AZ329" s="954"/>
    </row>
    <row r="330" ht="14.25" customHeight="1">
      <c r="A330" s="1000"/>
      <c r="B330" s="1000"/>
      <c r="C330" s="1000"/>
      <c r="D330" s="1000"/>
      <c r="E330" s="1000"/>
      <c r="F330" s="1000"/>
      <c r="G330" s="1001"/>
      <c r="H330" s="1002"/>
      <c r="I330" s="1003"/>
      <c r="J330" s="1000"/>
      <c r="K330" s="1000"/>
      <c r="L330" s="1004"/>
      <c r="M330" s="1000"/>
      <c r="N330" s="1000"/>
      <c r="O330" s="1004"/>
      <c r="P330" s="1000"/>
      <c r="Q330" s="1000"/>
      <c r="R330" s="1000"/>
      <c r="S330" s="1000"/>
      <c r="T330" s="1000"/>
      <c r="U330" s="1005"/>
      <c r="V330" s="1000"/>
      <c r="W330" s="1000"/>
      <c r="X330" s="1000"/>
      <c r="Y330" s="999"/>
      <c r="Z330" s="999"/>
      <c r="AA330" s="999"/>
      <c r="AB330" s="999"/>
      <c r="AC330" s="999"/>
      <c r="AD330" s="999"/>
      <c r="AE330" s="1000"/>
      <c r="AF330" s="1000"/>
      <c r="AG330" s="954"/>
      <c r="AH330" s="954"/>
      <c r="AI330" s="954"/>
      <c r="AJ330" s="954"/>
      <c r="AK330" s="954"/>
      <c r="AL330" s="954"/>
      <c r="AM330" s="954"/>
      <c r="AN330" s="954"/>
      <c r="AO330" s="954"/>
      <c r="AP330" s="954"/>
      <c r="AQ330" s="954"/>
      <c r="AR330" s="954"/>
      <c r="AS330" s="954"/>
      <c r="AT330" s="954"/>
      <c r="AU330" s="954"/>
      <c r="AV330" s="954"/>
      <c r="AW330" s="954"/>
      <c r="AX330" s="954"/>
      <c r="AY330" s="954"/>
      <c r="AZ330" s="954"/>
    </row>
    <row r="331" ht="14.25" customHeight="1">
      <c r="A331" s="1000"/>
      <c r="B331" s="1000"/>
      <c r="C331" s="1000"/>
      <c r="D331" s="1000"/>
      <c r="E331" s="1000"/>
      <c r="F331" s="1000"/>
      <c r="G331" s="1001"/>
      <c r="H331" s="1002"/>
      <c r="I331" s="1003"/>
      <c r="J331" s="1000"/>
      <c r="K331" s="1000"/>
      <c r="L331" s="1004"/>
      <c r="M331" s="1000"/>
      <c r="N331" s="1000"/>
      <c r="O331" s="1004"/>
      <c r="P331" s="1000"/>
      <c r="Q331" s="1000"/>
      <c r="R331" s="1000"/>
      <c r="S331" s="1000"/>
      <c r="T331" s="1000"/>
      <c r="U331" s="1005"/>
      <c r="V331" s="1000"/>
      <c r="W331" s="1000"/>
      <c r="X331" s="1000"/>
      <c r="Y331" s="999"/>
      <c r="Z331" s="999"/>
      <c r="AA331" s="999"/>
      <c r="AB331" s="999"/>
      <c r="AC331" s="999"/>
      <c r="AD331" s="999"/>
      <c r="AE331" s="1000"/>
      <c r="AF331" s="1000"/>
      <c r="AG331" s="954"/>
      <c r="AH331" s="954"/>
      <c r="AI331" s="954"/>
      <c r="AJ331" s="954"/>
      <c r="AK331" s="954"/>
      <c r="AL331" s="954"/>
      <c r="AM331" s="954"/>
      <c r="AN331" s="954"/>
      <c r="AO331" s="954"/>
      <c r="AP331" s="954"/>
      <c r="AQ331" s="954"/>
      <c r="AR331" s="954"/>
      <c r="AS331" s="954"/>
      <c r="AT331" s="954"/>
      <c r="AU331" s="954"/>
      <c r="AV331" s="954"/>
      <c r="AW331" s="954"/>
      <c r="AX331" s="954"/>
      <c r="AY331" s="954"/>
      <c r="AZ331" s="954"/>
    </row>
    <row r="332" ht="14.25" customHeight="1">
      <c r="A332" s="1000"/>
      <c r="B332" s="1000"/>
      <c r="C332" s="1000"/>
      <c r="D332" s="1000"/>
      <c r="E332" s="1000"/>
      <c r="F332" s="1000"/>
      <c r="G332" s="1001"/>
      <c r="H332" s="1002"/>
      <c r="I332" s="1003"/>
      <c r="J332" s="1000"/>
      <c r="K332" s="1000"/>
      <c r="L332" s="1004"/>
      <c r="M332" s="1000"/>
      <c r="N332" s="1000"/>
      <c r="O332" s="1004"/>
      <c r="P332" s="1000"/>
      <c r="Q332" s="1000"/>
      <c r="R332" s="1000"/>
      <c r="S332" s="1000"/>
      <c r="T332" s="1000"/>
      <c r="U332" s="1005"/>
      <c r="V332" s="1000"/>
      <c r="W332" s="1000"/>
      <c r="X332" s="1000"/>
      <c r="Y332" s="999"/>
      <c r="Z332" s="999"/>
      <c r="AA332" s="999"/>
      <c r="AB332" s="999"/>
      <c r="AC332" s="999"/>
      <c r="AD332" s="999"/>
      <c r="AE332" s="1000"/>
      <c r="AF332" s="1000"/>
      <c r="AG332" s="954"/>
      <c r="AH332" s="954"/>
      <c r="AI332" s="954"/>
      <c r="AJ332" s="954"/>
      <c r="AK332" s="954"/>
      <c r="AL332" s="954"/>
      <c r="AM332" s="954"/>
      <c r="AN332" s="954"/>
      <c r="AO332" s="954"/>
      <c r="AP332" s="954"/>
      <c r="AQ332" s="954"/>
      <c r="AR332" s="954"/>
      <c r="AS332" s="954"/>
      <c r="AT332" s="954"/>
      <c r="AU332" s="954"/>
      <c r="AV332" s="954"/>
      <c r="AW332" s="954"/>
      <c r="AX332" s="954"/>
      <c r="AY332" s="954"/>
      <c r="AZ332" s="954"/>
    </row>
    <row r="333" ht="14.25" customHeight="1">
      <c r="A333" s="1000"/>
      <c r="B333" s="1000"/>
      <c r="C333" s="1000"/>
      <c r="D333" s="1000"/>
      <c r="E333" s="1000"/>
      <c r="F333" s="1000"/>
      <c r="G333" s="1001"/>
      <c r="H333" s="1002"/>
      <c r="I333" s="1003"/>
      <c r="J333" s="1000"/>
      <c r="K333" s="1000"/>
      <c r="L333" s="1004"/>
      <c r="M333" s="1000"/>
      <c r="N333" s="1000"/>
      <c r="O333" s="1004"/>
      <c r="P333" s="1000"/>
      <c r="Q333" s="1000"/>
      <c r="R333" s="1000"/>
      <c r="S333" s="1000"/>
      <c r="T333" s="1000"/>
      <c r="U333" s="1005"/>
      <c r="V333" s="1000"/>
      <c r="W333" s="1000"/>
      <c r="X333" s="1000"/>
      <c r="Y333" s="999"/>
      <c r="Z333" s="999"/>
      <c r="AA333" s="999"/>
      <c r="AB333" s="999"/>
      <c r="AC333" s="999"/>
      <c r="AD333" s="999"/>
      <c r="AE333" s="1000"/>
      <c r="AF333" s="1000"/>
      <c r="AG333" s="954"/>
      <c r="AH333" s="954"/>
      <c r="AI333" s="954"/>
      <c r="AJ333" s="954"/>
      <c r="AK333" s="954"/>
      <c r="AL333" s="954"/>
      <c r="AM333" s="954"/>
      <c r="AN333" s="954"/>
      <c r="AO333" s="954"/>
      <c r="AP333" s="954"/>
      <c r="AQ333" s="954"/>
      <c r="AR333" s="954"/>
      <c r="AS333" s="954"/>
      <c r="AT333" s="954"/>
      <c r="AU333" s="954"/>
      <c r="AV333" s="954"/>
      <c r="AW333" s="954"/>
      <c r="AX333" s="954"/>
      <c r="AY333" s="954"/>
      <c r="AZ333" s="954"/>
    </row>
    <row r="334" ht="14.25" customHeight="1">
      <c r="A334" s="1000"/>
      <c r="B334" s="1000"/>
      <c r="C334" s="1000"/>
      <c r="D334" s="1000"/>
      <c r="E334" s="1000"/>
      <c r="F334" s="1000"/>
      <c r="G334" s="1001"/>
      <c r="H334" s="1002"/>
      <c r="I334" s="1003"/>
      <c r="J334" s="1000"/>
      <c r="K334" s="1000"/>
      <c r="L334" s="1004"/>
      <c r="M334" s="1000"/>
      <c r="N334" s="1000"/>
      <c r="O334" s="1004"/>
      <c r="P334" s="1000"/>
      <c r="Q334" s="1000"/>
      <c r="R334" s="1000"/>
      <c r="S334" s="1000"/>
      <c r="T334" s="1000"/>
      <c r="U334" s="1005"/>
      <c r="V334" s="1000"/>
      <c r="W334" s="1000"/>
      <c r="X334" s="1000"/>
      <c r="Y334" s="999"/>
      <c r="Z334" s="999"/>
      <c r="AA334" s="999"/>
      <c r="AB334" s="999"/>
      <c r="AC334" s="999"/>
      <c r="AD334" s="999"/>
      <c r="AE334" s="1000"/>
      <c r="AF334" s="1000"/>
      <c r="AG334" s="954"/>
      <c r="AH334" s="954"/>
      <c r="AI334" s="954"/>
      <c r="AJ334" s="954"/>
      <c r="AK334" s="954"/>
      <c r="AL334" s="954"/>
      <c r="AM334" s="954"/>
      <c r="AN334" s="954"/>
      <c r="AO334" s="954"/>
      <c r="AP334" s="954"/>
      <c r="AQ334" s="954"/>
      <c r="AR334" s="954"/>
      <c r="AS334" s="954"/>
      <c r="AT334" s="954"/>
      <c r="AU334" s="954"/>
      <c r="AV334" s="954"/>
      <c r="AW334" s="954"/>
      <c r="AX334" s="954"/>
      <c r="AY334" s="954"/>
      <c r="AZ334" s="954"/>
    </row>
    <row r="335" ht="14.25" customHeight="1">
      <c r="A335" s="1000"/>
      <c r="B335" s="1000"/>
      <c r="C335" s="1000"/>
      <c r="D335" s="1000"/>
      <c r="E335" s="1000"/>
      <c r="F335" s="1000"/>
      <c r="G335" s="1001"/>
      <c r="H335" s="1002"/>
      <c r="I335" s="1003"/>
      <c r="J335" s="1000"/>
      <c r="K335" s="1000"/>
      <c r="L335" s="1004"/>
      <c r="M335" s="1000"/>
      <c r="N335" s="1000"/>
      <c r="O335" s="1004"/>
      <c r="P335" s="1000"/>
      <c r="Q335" s="1000"/>
      <c r="R335" s="1000"/>
      <c r="S335" s="1000"/>
      <c r="T335" s="1000"/>
      <c r="U335" s="1005"/>
      <c r="V335" s="1000"/>
      <c r="W335" s="1000"/>
      <c r="X335" s="1000"/>
      <c r="Y335" s="999"/>
      <c r="Z335" s="999"/>
      <c r="AA335" s="999"/>
      <c r="AB335" s="999"/>
      <c r="AC335" s="999"/>
      <c r="AD335" s="999"/>
      <c r="AE335" s="1000"/>
      <c r="AF335" s="1000"/>
      <c r="AG335" s="954"/>
      <c r="AH335" s="954"/>
      <c r="AI335" s="954"/>
      <c r="AJ335" s="954"/>
      <c r="AK335" s="954"/>
      <c r="AL335" s="954"/>
      <c r="AM335" s="954"/>
      <c r="AN335" s="954"/>
      <c r="AO335" s="954"/>
      <c r="AP335" s="954"/>
      <c r="AQ335" s="954"/>
      <c r="AR335" s="954"/>
      <c r="AS335" s="954"/>
      <c r="AT335" s="954"/>
      <c r="AU335" s="954"/>
      <c r="AV335" s="954"/>
      <c r="AW335" s="954"/>
      <c r="AX335" s="954"/>
      <c r="AY335" s="954"/>
      <c r="AZ335" s="954"/>
    </row>
    <row r="336" ht="14.25" customHeight="1">
      <c r="A336" s="1000"/>
      <c r="B336" s="1000"/>
      <c r="C336" s="1000"/>
      <c r="D336" s="1000"/>
      <c r="E336" s="1000"/>
      <c r="F336" s="1000"/>
      <c r="G336" s="1001"/>
      <c r="H336" s="1002"/>
      <c r="I336" s="1003"/>
      <c r="J336" s="1000"/>
      <c r="K336" s="1000"/>
      <c r="L336" s="1004"/>
      <c r="M336" s="1000"/>
      <c r="N336" s="1000"/>
      <c r="O336" s="1004"/>
      <c r="P336" s="1000"/>
      <c r="Q336" s="1000"/>
      <c r="R336" s="1000"/>
      <c r="S336" s="1000"/>
      <c r="T336" s="1000"/>
      <c r="U336" s="1005"/>
      <c r="V336" s="1000"/>
      <c r="W336" s="1000"/>
      <c r="X336" s="1000"/>
      <c r="Y336" s="999"/>
      <c r="Z336" s="999"/>
      <c r="AA336" s="999"/>
      <c r="AB336" s="999"/>
      <c r="AC336" s="999"/>
      <c r="AD336" s="999"/>
      <c r="AE336" s="1000"/>
      <c r="AF336" s="1000"/>
      <c r="AG336" s="954"/>
      <c r="AH336" s="954"/>
      <c r="AI336" s="954"/>
      <c r="AJ336" s="954"/>
      <c r="AK336" s="954"/>
      <c r="AL336" s="954"/>
      <c r="AM336" s="954"/>
      <c r="AN336" s="954"/>
      <c r="AO336" s="954"/>
      <c r="AP336" s="954"/>
      <c r="AQ336" s="954"/>
      <c r="AR336" s="954"/>
      <c r="AS336" s="954"/>
      <c r="AT336" s="954"/>
      <c r="AU336" s="954"/>
      <c r="AV336" s="954"/>
      <c r="AW336" s="954"/>
      <c r="AX336" s="954"/>
      <c r="AY336" s="954"/>
      <c r="AZ336" s="954"/>
    </row>
    <row r="337" ht="14.25" customHeight="1">
      <c r="A337" s="1000"/>
      <c r="B337" s="1000"/>
      <c r="C337" s="1000"/>
      <c r="D337" s="1000"/>
      <c r="E337" s="1000"/>
      <c r="F337" s="1000"/>
      <c r="G337" s="1001"/>
      <c r="H337" s="1002"/>
      <c r="I337" s="1003"/>
      <c r="J337" s="1000"/>
      <c r="K337" s="1000"/>
      <c r="L337" s="1004"/>
      <c r="M337" s="1000"/>
      <c r="N337" s="1000"/>
      <c r="O337" s="1004"/>
      <c r="P337" s="1000"/>
      <c r="Q337" s="1000"/>
      <c r="R337" s="1000"/>
      <c r="S337" s="1000"/>
      <c r="T337" s="1000"/>
      <c r="U337" s="1005"/>
      <c r="V337" s="1000"/>
      <c r="W337" s="1000"/>
      <c r="X337" s="1000"/>
      <c r="Y337" s="999"/>
      <c r="Z337" s="999"/>
      <c r="AA337" s="999"/>
      <c r="AB337" s="999"/>
      <c r="AC337" s="999"/>
      <c r="AD337" s="999"/>
      <c r="AE337" s="1000"/>
      <c r="AF337" s="1000"/>
      <c r="AG337" s="954"/>
      <c r="AH337" s="954"/>
      <c r="AI337" s="954"/>
      <c r="AJ337" s="954"/>
      <c r="AK337" s="954"/>
      <c r="AL337" s="954"/>
      <c r="AM337" s="954"/>
      <c r="AN337" s="954"/>
      <c r="AO337" s="954"/>
      <c r="AP337" s="954"/>
      <c r="AQ337" s="954"/>
      <c r="AR337" s="954"/>
      <c r="AS337" s="954"/>
      <c r="AT337" s="954"/>
      <c r="AU337" s="954"/>
      <c r="AV337" s="954"/>
      <c r="AW337" s="954"/>
      <c r="AX337" s="954"/>
      <c r="AY337" s="954"/>
      <c r="AZ337" s="954"/>
    </row>
    <row r="338" ht="14.25" customHeight="1">
      <c r="A338" s="1000"/>
      <c r="B338" s="1000"/>
      <c r="C338" s="1000"/>
      <c r="D338" s="1000"/>
      <c r="E338" s="1000"/>
      <c r="F338" s="1000"/>
      <c r="G338" s="1001"/>
      <c r="H338" s="1002"/>
      <c r="I338" s="1003"/>
      <c r="J338" s="1000"/>
      <c r="K338" s="1000"/>
      <c r="L338" s="1004"/>
      <c r="M338" s="1000"/>
      <c r="N338" s="1000"/>
      <c r="O338" s="1004"/>
      <c r="P338" s="1000"/>
      <c r="Q338" s="1000"/>
      <c r="R338" s="1000"/>
      <c r="S338" s="1000"/>
      <c r="T338" s="1000"/>
      <c r="U338" s="1005"/>
      <c r="V338" s="1000"/>
      <c r="W338" s="1000"/>
      <c r="X338" s="1000"/>
      <c r="Y338" s="999"/>
      <c r="Z338" s="999"/>
      <c r="AA338" s="999"/>
      <c r="AB338" s="999"/>
      <c r="AC338" s="999"/>
      <c r="AD338" s="999"/>
      <c r="AE338" s="1000"/>
      <c r="AF338" s="1000"/>
      <c r="AG338" s="954"/>
      <c r="AH338" s="954"/>
      <c r="AI338" s="954"/>
      <c r="AJ338" s="954"/>
      <c r="AK338" s="954"/>
      <c r="AL338" s="954"/>
      <c r="AM338" s="954"/>
      <c r="AN338" s="954"/>
      <c r="AO338" s="954"/>
      <c r="AP338" s="954"/>
      <c r="AQ338" s="954"/>
      <c r="AR338" s="954"/>
      <c r="AS338" s="954"/>
      <c r="AT338" s="954"/>
      <c r="AU338" s="954"/>
      <c r="AV338" s="954"/>
      <c r="AW338" s="954"/>
      <c r="AX338" s="954"/>
      <c r="AY338" s="954"/>
      <c r="AZ338" s="954"/>
    </row>
    <row r="339" ht="14.25" customHeight="1">
      <c r="A339" s="1000"/>
      <c r="B339" s="1000"/>
      <c r="C339" s="1000"/>
      <c r="D339" s="1000"/>
      <c r="E339" s="1000"/>
      <c r="F339" s="1000"/>
      <c r="G339" s="1001"/>
      <c r="H339" s="1002"/>
      <c r="I339" s="1003"/>
      <c r="J339" s="1000"/>
      <c r="K339" s="1000"/>
      <c r="L339" s="1004"/>
      <c r="M339" s="1000"/>
      <c r="N339" s="1000"/>
      <c r="O339" s="1004"/>
      <c r="P339" s="1000"/>
      <c r="Q339" s="1000"/>
      <c r="R339" s="1000"/>
      <c r="S339" s="1000"/>
      <c r="T339" s="1000"/>
      <c r="U339" s="1005"/>
      <c r="V339" s="1000"/>
      <c r="W339" s="1000"/>
      <c r="X339" s="1000"/>
      <c r="Y339" s="999"/>
      <c r="Z339" s="999"/>
      <c r="AA339" s="999"/>
      <c r="AB339" s="999"/>
      <c r="AC339" s="999"/>
      <c r="AD339" s="999"/>
      <c r="AE339" s="1000"/>
      <c r="AF339" s="1000"/>
      <c r="AG339" s="954"/>
      <c r="AH339" s="954"/>
      <c r="AI339" s="954"/>
      <c r="AJ339" s="954"/>
      <c r="AK339" s="954"/>
      <c r="AL339" s="954"/>
      <c r="AM339" s="954"/>
      <c r="AN339" s="954"/>
      <c r="AO339" s="954"/>
      <c r="AP339" s="954"/>
      <c r="AQ339" s="954"/>
      <c r="AR339" s="954"/>
      <c r="AS339" s="954"/>
      <c r="AT339" s="954"/>
      <c r="AU339" s="954"/>
      <c r="AV339" s="954"/>
      <c r="AW339" s="954"/>
      <c r="AX339" s="954"/>
      <c r="AY339" s="954"/>
      <c r="AZ339" s="954"/>
    </row>
    <row r="340" ht="14.25" customHeight="1">
      <c r="A340" s="1000"/>
      <c r="B340" s="1000"/>
      <c r="C340" s="1000"/>
      <c r="D340" s="1000"/>
      <c r="E340" s="1000"/>
      <c r="F340" s="1000"/>
      <c r="G340" s="1001"/>
      <c r="H340" s="1002"/>
      <c r="I340" s="1003"/>
      <c r="J340" s="1000"/>
      <c r="K340" s="1000"/>
      <c r="L340" s="1004"/>
      <c r="M340" s="1000"/>
      <c r="N340" s="1000"/>
      <c r="O340" s="1004"/>
      <c r="P340" s="1000"/>
      <c r="Q340" s="1000"/>
      <c r="R340" s="1000"/>
      <c r="S340" s="1000"/>
      <c r="T340" s="1000"/>
      <c r="U340" s="1005"/>
      <c r="V340" s="1000"/>
      <c r="W340" s="1000"/>
      <c r="X340" s="1000"/>
      <c r="Y340" s="999"/>
      <c r="Z340" s="999"/>
      <c r="AA340" s="999"/>
      <c r="AB340" s="999"/>
      <c r="AC340" s="999"/>
      <c r="AD340" s="999"/>
      <c r="AE340" s="1000"/>
      <c r="AF340" s="1000"/>
      <c r="AG340" s="954"/>
      <c r="AH340" s="954"/>
      <c r="AI340" s="954"/>
      <c r="AJ340" s="954"/>
      <c r="AK340" s="954"/>
      <c r="AL340" s="954"/>
      <c r="AM340" s="954"/>
      <c r="AN340" s="954"/>
      <c r="AO340" s="954"/>
      <c r="AP340" s="954"/>
      <c r="AQ340" s="954"/>
      <c r="AR340" s="954"/>
      <c r="AS340" s="954"/>
      <c r="AT340" s="954"/>
      <c r="AU340" s="954"/>
      <c r="AV340" s="954"/>
      <c r="AW340" s="954"/>
      <c r="AX340" s="954"/>
      <c r="AY340" s="954"/>
      <c r="AZ340" s="954"/>
    </row>
    <row r="341" ht="14.25" customHeight="1">
      <c r="A341" s="1000"/>
      <c r="B341" s="1000"/>
      <c r="C341" s="1000"/>
      <c r="D341" s="1000"/>
      <c r="E341" s="1000"/>
      <c r="F341" s="1000"/>
      <c r="G341" s="1001"/>
      <c r="H341" s="1002"/>
      <c r="I341" s="1003"/>
      <c r="J341" s="1000"/>
      <c r="K341" s="1000"/>
      <c r="L341" s="1004"/>
      <c r="M341" s="1000"/>
      <c r="N341" s="1000"/>
      <c r="O341" s="1004"/>
      <c r="P341" s="1000"/>
      <c r="Q341" s="1000"/>
      <c r="R341" s="1000"/>
      <c r="S341" s="1000"/>
      <c r="T341" s="1000"/>
      <c r="U341" s="1005"/>
      <c r="V341" s="1000"/>
      <c r="W341" s="1000"/>
      <c r="X341" s="1000"/>
      <c r="Y341" s="999"/>
      <c r="Z341" s="999"/>
      <c r="AA341" s="999"/>
      <c r="AB341" s="999"/>
      <c r="AC341" s="999"/>
      <c r="AD341" s="999"/>
      <c r="AE341" s="1000"/>
      <c r="AF341" s="1000"/>
      <c r="AG341" s="954"/>
      <c r="AH341" s="954"/>
      <c r="AI341" s="954"/>
      <c r="AJ341" s="954"/>
      <c r="AK341" s="954"/>
      <c r="AL341" s="954"/>
      <c r="AM341" s="954"/>
      <c r="AN341" s="954"/>
      <c r="AO341" s="954"/>
      <c r="AP341" s="954"/>
      <c r="AQ341" s="954"/>
      <c r="AR341" s="954"/>
      <c r="AS341" s="954"/>
      <c r="AT341" s="954"/>
      <c r="AU341" s="954"/>
      <c r="AV341" s="954"/>
      <c r="AW341" s="954"/>
      <c r="AX341" s="954"/>
      <c r="AY341" s="954"/>
      <c r="AZ341" s="954"/>
    </row>
    <row r="342" ht="14.25" customHeight="1">
      <c r="A342" s="1000"/>
      <c r="B342" s="1000"/>
      <c r="C342" s="1000"/>
      <c r="D342" s="1000"/>
      <c r="E342" s="1000"/>
      <c r="F342" s="1000"/>
      <c r="G342" s="1001"/>
      <c r="H342" s="1002"/>
      <c r="I342" s="1003"/>
      <c r="J342" s="1000"/>
      <c r="K342" s="1000"/>
      <c r="L342" s="1004"/>
      <c r="M342" s="1000"/>
      <c r="N342" s="1000"/>
      <c r="O342" s="1004"/>
      <c r="P342" s="1000"/>
      <c r="Q342" s="1000"/>
      <c r="R342" s="1000"/>
      <c r="S342" s="1000"/>
      <c r="T342" s="1000"/>
      <c r="U342" s="1005"/>
      <c r="V342" s="1000"/>
      <c r="W342" s="1000"/>
      <c r="X342" s="1000"/>
      <c r="Y342" s="999"/>
      <c r="Z342" s="999"/>
      <c r="AA342" s="999"/>
      <c r="AB342" s="999"/>
      <c r="AC342" s="999"/>
      <c r="AD342" s="999"/>
      <c r="AE342" s="1000"/>
      <c r="AF342" s="1000"/>
      <c r="AG342" s="954"/>
      <c r="AH342" s="954"/>
      <c r="AI342" s="954"/>
      <c r="AJ342" s="954"/>
      <c r="AK342" s="954"/>
      <c r="AL342" s="954"/>
      <c r="AM342" s="954"/>
      <c r="AN342" s="954"/>
      <c r="AO342" s="954"/>
      <c r="AP342" s="954"/>
      <c r="AQ342" s="954"/>
      <c r="AR342" s="954"/>
      <c r="AS342" s="954"/>
      <c r="AT342" s="954"/>
      <c r="AU342" s="954"/>
      <c r="AV342" s="954"/>
      <c r="AW342" s="954"/>
      <c r="AX342" s="954"/>
      <c r="AY342" s="954"/>
      <c r="AZ342" s="954"/>
    </row>
    <row r="343" ht="14.25" customHeight="1">
      <c r="A343" s="1000"/>
      <c r="B343" s="1000"/>
      <c r="C343" s="1000"/>
      <c r="D343" s="1000"/>
      <c r="E343" s="1000"/>
      <c r="F343" s="1000"/>
      <c r="G343" s="1001"/>
      <c r="H343" s="1002"/>
      <c r="I343" s="1003"/>
      <c r="J343" s="1000"/>
      <c r="K343" s="1000"/>
      <c r="L343" s="1004"/>
      <c r="M343" s="1000"/>
      <c r="N343" s="1000"/>
      <c r="O343" s="1004"/>
      <c r="P343" s="1000"/>
      <c r="Q343" s="1000"/>
      <c r="R343" s="1000"/>
      <c r="S343" s="1000"/>
      <c r="T343" s="1000"/>
      <c r="U343" s="1005"/>
      <c r="V343" s="1000"/>
      <c r="W343" s="1000"/>
      <c r="X343" s="1000"/>
      <c r="Y343" s="999"/>
      <c r="Z343" s="999"/>
      <c r="AA343" s="999"/>
      <c r="AB343" s="999"/>
      <c r="AC343" s="999"/>
      <c r="AD343" s="999"/>
      <c r="AE343" s="1000"/>
      <c r="AF343" s="1000"/>
      <c r="AG343" s="954"/>
      <c r="AH343" s="954"/>
      <c r="AI343" s="954"/>
      <c r="AJ343" s="954"/>
      <c r="AK343" s="954"/>
      <c r="AL343" s="954"/>
      <c r="AM343" s="954"/>
      <c r="AN343" s="954"/>
      <c r="AO343" s="954"/>
      <c r="AP343" s="954"/>
      <c r="AQ343" s="954"/>
      <c r="AR343" s="954"/>
      <c r="AS343" s="954"/>
      <c r="AT343" s="954"/>
      <c r="AU343" s="954"/>
      <c r="AV343" s="954"/>
      <c r="AW343" s="954"/>
      <c r="AX343" s="954"/>
      <c r="AY343" s="954"/>
      <c r="AZ343" s="954"/>
    </row>
    <row r="344" ht="14.25" customHeight="1">
      <c r="A344" s="1000"/>
      <c r="B344" s="1000"/>
      <c r="C344" s="1000"/>
      <c r="D344" s="1000"/>
      <c r="E344" s="1000"/>
      <c r="F344" s="1000"/>
      <c r="G344" s="1001"/>
      <c r="H344" s="1002"/>
      <c r="I344" s="1003"/>
      <c r="J344" s="1000"/>
      <c r="K344" s="1000"/>
      <c r="L344" s="1004"/>
      <c r="M344" s="1000"/>
      <c r="N344" s="1000"/>
      <c r="O344" s="1004"/>
      <c r="P344" s="1000"/>
      <c r="Q344" s="1000"/>
      <c r="R344" s="1000"/>
      <c r="S344" s="1000"/>
      <c r="T344" s="1000"/>
      <c r="U344" s="1005"/>
      <c r="V344" s="1000"/>
      <c r="W344" s="1000"/>
      <c r="X344" s="1000"/>
      <c r="Y344" s="999"/>
      <c r="Z344" s="999"/>
      <c r="AA344" s="999"/>
      <c r="AB344" s="999"/>
      <c r="AC344" s="999"/>
      <c r="AD344" s="999"/>
      <c r="AE344" s="1000"/>
      <c r="AF344" s="1000"/>
      <c r="AG344" s="954"/>
      <c r="AH344" s="954"/>
      <c r="AI344" s="954"/>
      <c r="AJ344" s="954"/>
      <c r="AK344" s="954"/>
      <c r="AL344" s="954"/>
      <c r="AM344" s="954"/>
      <c r="AN344" s="954"/>
      <c r="AO344" s="954"/>
      <c r="AP344" s="954"/>
      <c r="AQ344" s="954"/>
      <c r="AR344" s="954"/>
      <c r="AS344" s="954"/>
      <c r="AT344" s="954"/>
      <c r="AU344" s="954"/>
      <c r="AV344" s="954"/>
      <c r="AW344" s="954"/>
      <c r="AX344" s="954"/>
      <c r="AY344" s="954"/>
      <c r="AZ344" s="954"/>
    </row>
    <row r="345" ht="14.25" customHeight="1">
      <c r="A345" s="1000"/>
      <c r="B345" s="1000"/>
      <c r="C345" s="1000"/>
      <c r="D345" s="1000"/>
      <c r="E345" s="1000"/>
      <c r="F345" s="1000"/>
      <c r="G345" s="1001"/>
      <c r="H345" s="1002"/>
      <c r="I345" s="1003"/>
      <c r="J345" s="1000"/>
      <c r="K345" s="1000"/>
      <c r="L345" s="1004"/>
      <c r="M345" s="1000"/>
      <c r="N345" s="1000"/>
      <c r="O345" s="1004"/>
      <c r="P345" s="1000"/>
      <c r="Q345" s="1000"/>
      <c r="R345" s="1000"/>
      <c r="S345" s="1000"/>
      <c r="T345" s="1000"/>
      <c r="U345" s="1005"/>
      <c r="V345" s="1000"/>
      <c r="W345" s="1000"/>
      <c r="X345" s="1000"/>
      <c r="Y345" s="999"/>
      <c r="Z345" s="999"/>
      <c r="AA345" s="999"/>
      <c r="AB345" s="999"/>
      <c r="AC345" s="999"/>
      <c r="AD345" s="999"/>
      <c r="AE345" s="1000"/>
      <c r="AF345" s="1000"/>
      <c r="AG345" s="954"/>
      <c r="AH345" s="954"/>
      <c r="AI345" s="954"/>
      <c r="AJ345" s="954"/>
      <c r="AK345" s="954"/>
      <c r="AL345" s="954"/>
      <c r="AM345" s="954"/>
      <c r="AN345" s="954"/>
      <c r="AO345" s="954"/>
      <c r="AP345" s="954"/>
      <c r="AQ345" s="954"/>
      <c r="AR345" s="954"/>
      <c r="AS345" s="954"/>
      <c r="AT345" s="954"/>
      <c r="AU345" s="954"/>
      <c r="AV345" s="954"/>
      <c r="AW345" s="954"/>
      <c r="AX345" s="954"/>
      <c r="AY345" s="954"/>
      <c r="AZ345" s="954"/>
    </row>
    <row r="346" ht="14.25" customHeight="1">
      <c r="A346" s="1000"/>
      <c r="B346" s="1000"/>
      <c r="C346" s="1000"/>
      <c r="D346" s="1000"/>
      <c r="E346" s="1000"/>
      <c r="F346" s="1000"/>
      <c r="G346" s="1001"/>
      <c r="H346" s="1002"/>
      <c r="I346" s="1003"/>
      <c r="J346" s="1000"/>
      <c r="K346" s="1000"/>
      <c r="L346" s="1004"/>
      <c r="M346" s="1000"/>
      <c r="N346" s="1000"/>
      <c r="O346" s="1004"/>
      <c r="P346" s="1000"/>
      <c r="Q346" s="1000"/>
      <c r="R346" s="1000"/>
      <c r="S346" s="1000"/>
      <c r="T346" s="1000"/>
      <c r="U346" s="1005"/>
      <c r="V346" s="1000"/>
      <c r="W346" s="1000"/>
      <c r="X346" s="1000"/>
      <c r="Y346" s="999"/>
      <c r="Z346" s="999"/>
      <c r="AA346" s="999"/>
      <c r="AB346" s="999"/>
      <c r="AC346" s="999"/>
      <c r="AD346" s="999"/>
      <c r="AE346" s="1000"/>
      <c r="AF346" s="1000"/>
      <c r="AG346" s="954"/>
      <c r="AH346" s="954"/>
      <c r="AI346" s="954"/>
      <c r="AJ346" s="954"/>
      <c r="AK346" s="954"/>
      <c r="AL346" s="954"/>
      <c r="AM346" s="954"/>
      <c r="AN346" s="954"/>
      <c r="AO346" s="954"/>
      <c r="AP346" s="954"/>
      <c r="AQ346" s="954"/>
      <c r="AR346" s="954"/>
      <c r="AS346" s="954"/>
      <c r="AT346" s="954"/>
      <c r="AU346" s="954"/>
      <c r="AV346" s="954"/>
      <c r="AW346" s="954"/>
      <c r="AX346" s="954"/>
      <c r="AY346" s="954"/>
      <c r="AZ346" s="954"/>
    </row>
    <row r="347" ht="14.25" customHeight="1">
      <c r="A347" s="1000"/>
      <c r="B347" s="1000"/>
      <c r="C347" s="1000"/>
      <c r="D347" s="1000"/>
      <c r="E347" s="1000"/>
      <c r="F347" s="1000"/>
      <c r="G347" s="1001"/>
      <c r="H347" s="1002"/>
      <c r="I347" s="1003"/>
      <c r="J347" s="1000"/>
      <c r="K347" s="1000"/>
      <c r="L347" s="1004"/>
      <c r="M347" s="1000"/>
      <c r="N347" s="1000"/>
      <c r="O347" s="1004"/>
      <c r="P347" s="1000"/>
      <c r="Q347" s="1000"/>
      <c r="R347" s="1000"/>
      <c r="S347" s="1000"/>
      <c r="T347" s="1000"/>
      <c r="U347" s="1005"/>
      <c r="V347" s="1000"/>
      <c r="W347" s="1000"/>
      <c r="X347" s="1000"/>
      <c r="Y347" s="999"/>
      <c r="Z347" s="999"/>
      <c r="AA347" s="999"/>
      <c r="AB347" s="999"/>
      <c r="AC347" s="999"/>
      <c r="AD347" s="999"/>
      <c r="AE347" s="1000"/>
      <c r="AF347" s="1000"/>
      <c r="AG347" s="954"/>
      <c r="AH347" s="954"/>
      <c r="AI347" s="954"/>
      <c r="AJ347" s="954"/>
      <c r="AK347" s="954"/>
      <c r="AL347" s="954"/>
      <c r="AM347" s="954"/>
      <c r="AN347" s="954"/>
      <c r="AO347" s="954"/>
      <c r="AP347" s="954"/>
      <c r="AQ347" s="954"/>
      <c r="AR347" s="954"/>
      <c r="AS347" s="954"/>
      <c r="AT347" s="954"/>
      <c r="AU347" s="954"/>
      <c r="AV347" s="954"/>
      <c r="AW347" s="954"/>
      <c r="AX347" s="954"/>
      <c r="AY347" s="954"/>
      <c r="AZ347" s="954"/>
    </row>
    <row r="348" ht="14.25" customHeight="1">
      <c r="A348" s="1000"/>
      <c r="B348" s="1000"/>
      <c r="C348" s="1000"/>
      <c r="D348" s="1000"/>
      <c r="E348" s="1000"/>
      <c r="F348" s="1000"/>
      <c r="G348" s="1001"/>
      <c r="H348" s="1002"/>
      <c r="I348" s="1003"/>
      <c r="J348" s="1000"/>
      <c r="K348" s="1000"/>
      <c r="L348" s="1004"/>
      <c r="M348" s="1000"/>
      <c r="N348" s="1000"/>
      <c r="O348" s="1004"/>
      <c r="P348" s="1000"/>
      <c r="Q348" s="1000"/>
      <c r="R348" s="1000"/>
      <c r="S348" s="1000"/>
      <c r="T348" s="1000"/>
      <c r="U348" s="1005"/>
      <c r="V348" s="1000"/>
      <c r="W348" s="1000"/>
      <c r="X348" s="1000"/>
      <c r="Y348" s="999"/>
      <c r="Z348" s="999"/>
      <c r="AA348" s="999"/>
      <c r="AB348" s="999"/>
      <c r="AC348" s="999"/>
      <c r="AD348" s="999"/>
      <c r="AE348" s="1000"/>
      <c r="AF348" s="1000"/>
      <c r="AG348" s="954"/>
      <c r="AH348" s="954"/>
      <c r="AI348" s="954"/>
      <c r="AJ348" s="954"/>
      <c r="AK348" s="954"/>
      <c r="AL348" s="954"/>
      <c r="AM348" s="954"/>
      <c r="AN348" s="954"/>
      <c r="AO348" s="954"/>
      <c r="AP348" s="954"/>
      <c r="AQ348" s="954"/>
      <c r="AR348" s="954"/>
      <c r="AS348" s="954"/>
      <c r="AT348" s="954"/>
      <c r="AU348" s="954"/>
      <c r="AV348" s="954"/>
      <c r="AW348" s="954"/>
      <c r="AX348" s="954"/>
      <c r="AY348" s="954"/>
      <c r="AZ348" s="954"/>
    </row>
    <row r="349" ht="14.25" customHeight="1">
      <c r="A349" s="1000"/>
      <c r="B349" s="1000"/>
      <c r="C349" s="1000"/>
      <c r="D349" s="1000"/>
      <c r="E349" s="1000"/>
      <c r="F349" s="1000"/>
      <c r="G349" s="1001"/>
      <c r="H349" s="1002"/>
      <c r="I349" s="1003"/>
      <c r="J349" s="1000"/>
      <c r="K349" s="1000"/>
      <c r="L349" s="1004"/>
      <c r="M349" s="1000"/>
      <c r="N349" s="1000"/>
      <c r="O349" s="1004"/>
      <c r="P349" s="1000"/>
      <c r="Q349" s="1000"/>
      <c r="R349" s="1000"/>
      <c r="S349" s="1000"/>
      <c r="T349" s="1000"/>
      <c r="U349" s="1005"/>
      <c r="V349" s="1000"/>
      <c r="W349" s="1000"/>
      <c r="X349" s="1000"/>
      <c r="Y349" s="999"/>
      <c r="Z349" s="999"/>
      <c r="AA349" s="999"/>
      <c r="AB349" s="999"/>
      <c r="AC349" s="999"/>
      <c r="AD349" s="999"/>
      <c r="AE349" s="1000"/>
      <c r="AF349" s="1000"/>
      <c r="AG349" s="954"/>
      <c r="AH349" s="954"/>
      <c r="AI349" s="954"/>
      <c r="AJ349" s="954"/>
      <c r="AK349" s="954"/>
      <c r="AL349" s="954"/>
      <c r="AM349" s="954"/>
      <c r="AN349" s="954"/>
      <c r="AO349" s="954"/>
      <c r="AP349" s="954"/>
      <c r="AQ349" s="954"/>
      <c r="AR349" s="954"/>
      <c r="AS349" s="954"/>
      <c r="AT349" s="954"/>
      <c r="AU349" s="954"/>
      <c r="AV349" s="954"/>
      <c r="AW349" s="954"/>
      <c r="AX349" s="954"/>
      <c r="AY349" s="954"/>
      <c r="AZ349" s="954"/>
    </row>
    <row r="350" ht="14.25" customHeight="1">
      <c r="A350" s="1000"/>
      <c r="B350" s="1000"/>
      <c r="C350" s="1000"/>
      <c r="D350" s="1000"/>
      <c r="E350" s="1000"/>
      <c r="F350" s="1000"/>
      <c r="G350" s="1001"/>
      <c r="H350" s="1002"/>
      <c r="I350" s="1003"/>
      <c r="J350" s="1000"/>
      <c r="K350" s="1000"/>
      <c r="L350" s="1004"/>
      <c r="M350" s="1000"/>
      <c r="N350" s="1000"/>
      <c r="O350" s="1004"/>
      <c r="P350" s="1000"/>
      <c r="Q350" s="1000"/>
      <c r="R350" s="1000"/>
      <c r="S350" s="1000"/>
      <c r="T350" s="1000"/>
      <c r="U350" s="1005"/>
      <c r="V350" s="1000"/>
      <c r="W350" s="1000"/>
      <c r="X350" s="1000"/>
      <c r="Y350" s="999"/>
      <c r="Z350" s="999"/>
      <c r="AA350" s="999"/>
      <c r="AB350" s="999"/>
      <c r="AC350" s="999"/>
      <c r="AD350" s="999"/>
      <c r="AE350" s="1000"/>
      <c r="AF350" s="1000"/>
      <c r="AG350" s="954"/>
      <c r="AH350" s="954"/>
      <c r="AI350" s="954"/>
      <c r="AJ350" s="954"/>
      <c r="AK350" s="954"/>
      <c r="AL350" s="954"/>
      <c r="AM350" s="954"/>
      <c r="AN350" s="954"/>
      <c r="AO350" s="954"/>
      <c r="AP350" s="954"/>
      <c r="AQ350" s="954"/>
      <c r="AR350" s="954"/>
      <c r="AS350" s="954"/>
      <c r="AT350" s="954"/>
      <c r="AU350" s="954"/>
      <c r="AV350" s="954"/>
      <c r="AW350" s="954"/>
      <c r="AX350" s="954"/>
      <c r="AY350" s="954"/>
      <c r="AZ350" s="954"/>
    </row>
    <row r="351" ht="14.25" customHeight="1">
      <c r="A351" s="1000"/>
      <c r="B351" s="1000"/>
      <c r="C351" s="1000"/>
      <c r="D351" s="1000"/>
      <c r="E351" s="1000"/>
      <c r="F351" s="1000"/>
      <c r="G351" s="1001"/>
      <c r="H351" s="1002"/>
      <c r="I351" s="1003"/>
      <c r="J351" s="1000"/>
      <c r="K351" s="1000"/>
      <c r="L351" s="1004"/>
      <c r="M351" s="1000"/>
      <c r="N351" s="1000"/>
      <c r="O351" s="1004"/>
      <c r="P351" s="1000"/>
      <c r="Q351" s="1000"/>
      <c r="R351" s="1000"/>
      <c r="S351" s="1000"/>
      <c r="T351" s="1000"/>
      <c r="U351" s="1005"/>
      <c r="V351" s="1000"/>
      <c r="W351" s="1000"/>
      <c r="X351" s="1000"/>
      <c r="Y351" s="999"/>
      <c r="Z351" s="999"/>
      <c r="AA351" s="999"/>
      <c r="AB351" s="999"/>
      <c r="AC351" s="999"/>
      <c r="AD351" s="999"/>
      <c r="AE351" s="1000"/>
      <c r="AF351" s="1000"/>
      <c r="AG351" s="954"/>
      <c r="AH351" s="954"/>
      <c r="AI351" s="954"/>
      <c r="AJ351" s="954"/>
      <c r="AK351" s="954"/>
      <c r="AL351" s="954"/>
      <c r="AM351" s="954"/>
      <c r="AN351" s="954"/>
      <c r="AO351" s="954"/>
      <c r="AP351" s="954"/>
      <c r="AQ351" s="954"/>
      <c r="AR351" s="954"/>
      <c r="AS351" s="954"/>
      <c r="AT351" s="954"/>
      <c r="AU351" s="954"/>
      <c r="AV351" s="954"/>
      <c r="AW351" s="954"/>
      <c r="AX351" s="954"/>
      <c r="AY351" s="954"/>
      <c r="AZ351" s="954"/>
    </row>
    <row r="352" ht="14.25" customHeight="1">
      <c r="A352" s="1000"/>
      <c r="B352" s="1000"/>
      <c r="C352" s="1000"/>
      <c r="D352" s="1000"/>
      <c r="E352" s="1000"/>
      <c r="F352" s="1000"/>
      <c r="G352" s="1001"/>
      <c r="H352" s="1002"/>
      <c r="I352" s="1003"/>
      <c r="J352" s="1000"/>
      <c r="K352" s="1000"/>
      <c r="L352" s="1004"/>
      <c r="M352" s="1000"/>
      <c r="N352" s="1000"/>
      <c r="O352" s="1004"/>
      <c r="P352" s="1000"/>
      <c r="Q352" s="1000"/>
      <c r="R352" s="1000"/>
      <c r="S352" s="1000"/>
      <c r="T352" s="1000"/>
      <c r="U352" s="1005"/>
      <c r="V352" s="1000"/>
      <c r="W352" s="1000"/>
      <c r="X352" s="1000"/>
      <c r="Y352" s="999"/>
      <c r="Z352" s="999"/>
      <c r="AA352" s="999"/>
      <c r="AB352" s="999"/>
      <c r="AC352" s="999"/>
      <c r="AD352" s="999"/>
      <c r="AE352" s="1000"/>
      <c r="AF352" s="1000"/>
      <c r="AG352" s="954"/>
      <c r="AH352" s="954"/>
      <c r="AI352" s="954"/>
      <c r="AJ352" s="954"/>
      <c r="AK352" s="954"/>
      <c r="AL352" s="954"/>
      <c r="AM352" s="954"/>
      <c r="AN352" s="954"/>
      <c r="AO352" s="954"/>
      <c r="AP352" s="954"/>
      <c r="AQ352" s="954"/>
      <c r="AR352" s="954"/>
      <c r="AS352" s="954"/>
      <c r="AT352" s="954"/>
      <c r="AU352" s="954"/>
      <c r="AV352" s="954"/>
      <c r="AW352" s="954"/>
      <c r="AX352" s="954"/>
      <c r="AY352" s="954"/>
      <c r="AZ352" s="954"/>
    </row>
    <row r="353" ht="14.25" customHeight="1">
      <c r="A353" s="1000"/>
      <c r="B353" s="1000"/>
      <c r="C353" s="1000"/>
      <c r="D353" s="1000"/>
      <c r="E353" s="1000"/>
      <c r="F353" s="1000"/>
      <c r="G353" s="1001"/>
      <c r="H353" s="1002"/>
      <c r="I353" s="1003"/>
      <c r="J353" s="1000"/>
      <c r="K353" s="1000"/>
      <c r="L353" s="1004"/>
      <c r="M353" s="1000"/>
      <c r="N353" s="1000"/>
      <c r="O353" s="1004"/>
      <c r="P353" s="1000"/>
      <c r="Q353" s="1000"/>
      <c r="R353" s="1000"/>
      <c r="S353" s="1000"/>
      <c r="T353" s="1000"/>
      <c r="U353" s="1005"/>
      <c r="V353" s="1000"/>
      <c r="W353" s="1000"/>
      <c r="X353" s="1000"/>
      <c r="Y353" s="999"/>
      <c r="Z353" s="999"/>
      <c r="AA353" s="999"/>
      <c r="AB353" s="999"/>
      <c r="AC353" s="999"/>
      <c r="AD353" s="999"/>
      <c r="AE353" s="1000"/>
      <c r="AF353" s="1000"/>
      <c r="AG353" s="954"/>
      <c r="AH353" s="954"/>
      <c r="AI353" s="954"/>
      <c r="AJ353" s="954"/>
      <c r="AK353" s="954"/>
      <c r="AL353" s="954"/>
      <c r="AM353" s="954"/>
      <c r="AN353" s="954"/>
      <c r="AO353" s="954"/>
      <c r="AP353" s="954"/>
      <c r="AQ353" s="954"/>
      <c r="AR353" s="954"/>
      <c r="AS353" s="954"/>
      <c r="AT353" s="954"/>
      <c r="AU353" s="954"/>
      <c r="AV353" s="954"/>
      <c r="AW353" s="954"/>
      <c r="AX353" s="954"/>
      <c r="AY353" s="954"/>
      <c r="AZ353" s="954"/>
    </row>
    <row r="354" ht="14.25" customHeight="1">
      <c r="A354" s="1000"/>
      <c r="B354" s="1000"/>
      <c r="C354" s="1000"/>
      <c r="D354" s="1000"/>
      <c r="E354" s="1000"/>
      <c r="F354" s="1000"/>
      <c r="G354" s="1001"/>
      <c r="H354" s="1002"/>
      <c r="I354" s="1003"/>
      <c r="J354" s="1000"/>
      <c r="K354" s="1000"/>
      <c r="L354" s="1004"/>
      <c r="M354" s="1000"/>
      <c r="N354" s="1000"/>
      <c r="O354" s="1004"/>
      <c r="P354" s="1000"/>
      <c r="Q354" s="1000"/>
      <c r="R354" s="1000"/>
      <c r="S354" s="1000"/>
      <c r="T354" s="1000"/>
      <c r="U354" s="1005"/>
      <c r="V354" s="1000"/>
      <c r="W354" s="1000"/>
      <c r="X354" s="1000"/>
      <c r="Y354" s="999"/>
      <c r="Z354" s="999"/>
      <c r="AA354" s="999"/>
      <c r="AB354" s="999"/>
      <c r="AC354" s="999"/>
      <c r="AD354" s="999"/>
      <c r="AE354" s="1000"/>
      <c r="AF354" s="1000"/>
      <c r="AG354" s="954"/>
      <c r="AH354" s="954"/>
      <c r="AI354" s="954"/>
      <c r="AJ354" s="954"/>
      <c r="AK354" s="954"/>
      <c r="AL354" s="954"/>
      <c r="AM354" s="954"/>
      <c r="AN354" s="954"/>
      <c r="AO354" s="954"/>
      <c r="AP354" s="954"/>
      <c r="AQ354" s="954"/>
      <c r="AR354" s="954"/>
      <c r="AS354" s="954"/>
      <c r="AT354" s="954"/>
      <c r="AU354" s="954"/>
      <c r="AV354" s="954"/>
      <c r="AW354" s="954"/>
      <c r="AX354" s="954"/>
      <c r="AY354" s="954"/>
      <c r="AZ354" s="954"/>
    </row>
    <row r="355" ht="14.25" customHeight="1">
      <c r="A355" s="1000"/>
      <c r="B355" s="1000"/>
      <c r="C355" s="1000"/>
      <c r="D355" s="1000"/>
      <c r="E355" s="1000"/>
      <c r="F355" s="1000"/>
      <c r="G355" s="1001"/>
      <c r="H355" s="1002"/>
      <c r="I355" s="1003"/>
      <c r="J355" s="1000"/>
      <c r="K355" s="1000"/>
      <c r="L355" s="1004"/>
      <c r="M355" s="1000"/>
      <c r="N355" s="1000"/>
      <c r="O355" s="1004"/>
      <c r="P355" s="1000"/>
      <c r="Q355" s="1000"/>
      <c r="R355" s="1000"/>
      <c r="S355" s="1000"/>
      <c r="T355" s="1000"/>
      <c r="U355" s="1005"/>
      <c r="V355" s="1000"/>
      <c r="W355" s="1000"/>
      <c r="X355" s="1000"/>
      <c r="Y355" s="999"/>
      <c r="Z355" s="999"/>
      <c r="AA355" s="999"/>
      <c r="AB355" s="999"/>
      <c r="AC355" s="999"/>
      <c r="AD355" s="999"/>
      <c r="AE355" s="1000"/>
      <c r="AF355" s="1000"/>
      <c r="AG355" s="954"/>
      <c r="AH355" s="954"/>
      <c r="AI355" s="954"/>
      <c r="AJ355" s="954"/>
      <c r="AK355" s="954"/>
      <c r="AL355" s="954"/>
      <c r="AM355" s="954"/>
      <c r="AN355" s="954"/>
      <c r="AO355" s="954"/>
      <c r="AP355" s="954"/>
      <c r="AQ355" s="954"/>
      <c r="AR355" s="954"/>
      <c r="AS355" s="954"/>
      <c r="AT355" s="954"/>
      <c r="AU355" s="954"/>
      <c r="AV355" s="954"/>
      <c r="AW355" s="954"/>
      <c r="AX355" s="954"/>
      <c r="AY355" s="954"/>
      <c r="AZ355" s="954"/>
    </row>
    <row r="356" ht="14.25" customHeight="1">
      <c r="A356" s="1000"/>
      <c r="B356" s="1000"/>
      <c r="C356" s="1000"/>
      <c r="D356" s="1000"/>
      <c r="E356" s="1000"/>
      <c r="F356" s="1000"/>
      <c r="G356" s="1001"/>
      <c r="H356" s="1002"/>
      <c r="I356" s="1003"/>
      <c r="J356" s="1000"/>
      <c r="K356" s="1000"/>
      <c r="L356" s="1004"/>
      <c r="M356" s="1000"/>
      <c r="N356" s="1000"/>
      <c r="O356" s="1004"/>
      <c r="P356" s="1000"/>
      <c r="Q356" s="1000"/>
      <c r="R356" s="1000"/>
      <c r="S356" s="1000"/>
      <c r="T356" s="1000"/>
      <c r="U356" s="1005"/>
      <c r="V356" s="1000"/>
      <c r="W356" s="1000"/>
      <c r="X356" s="1000"/>
      <c r="Y356" s="999"/>
      <c r="Z356" s="999"/>
      <c r="AA356" s="999"/>
      <c r="AB356" s="999"/>
      <c r="AC356" s="999"/>
      <c r="AD356" s="999"/>
      <c r="AE356" s="1000"/>
      <c r="AF356" s="1000"/>
      <c r="AG356" s="954"/>
      <c r="AH356" s="954"/>
      <c r="AI356" s="954"/>
      <c r="AJ356" s="954"/>
      <c r="AK356" s="954"/>
      <c r="AL356" s="954"/>
      <c r="AM356" s="954"/>
      <c r="AN356" s="954"/>
      <c r="AO356" s="954"/>
      <c r="AP356" s="954"/>
      <c r="AQ356" s="954"/>
      <c r="AR356" s="954"/>
      <c r="AS356" s="954"/>
      <c r="AT356" s="954"/>
      <c r="AU356" s="954"/>
      <c r="AV356" s="954"/>
      <c r="AW356" s="954"/>
      <c r="AX356" s="954"/>
      <c r="AY356" s="954"/>
      <c r="AZ356" s="954"/>
    </row>
    <row r="357" ht="14.25" customHeight="1">
      <c r="A357" s="1000"/>
      <c r="B357" s="1000"/>
      <c r="C357" s="1000"/>
      <c r="D357" s="1000"/>
      <c r="E357" s="1000"/>
      <c r="F357" s="1000"/>
      <c r="G357" s="1001"/>
      <c r="H357" s="1002"/>
      <c r="I357" s="1003"/>
      <c r="J357" s="1000"/>
      <c r="K357" s="1000"/>
      <c r="L357" s="1004"/>
      <c r="M357" s="1000"/>
      <c r="N357" s="1000"/>
      <c r="O357" s="1004"/>
      <c r="P357" s="1000"/>
      <c r="Q357" s="1000"/>
      <c r="R357" s="1000"/>
      <c r="S357" s="1000"/>
      <c r="T357" s="1000"/>
      <c r="U357" s="1005"/>
      <c r="V357" s="1000"/>
      <c r="W357" s="1000"/>
      <c r="X357" s="1000"/>
      <c r="Y357" s="999"/>
      <c r="Z357" s="999"/>
      <c r="AA357" s="999"/>
      <c r="AB357" s="999"/>
      <c r="AC357" s="999"/>
      <c r="AD357" s="999"/>
      <c r="AE357" s="1000"/>
      <c r="AF357" s="1000"/>
      <c r="AG357" s="954"/>
      <c r="AH357" s="954"/>
      <c r="AI357" s="954"/>
      <c r="AJ357" s="954"/>
      <c r="AK357" s="954"/>
      <c r="AL357" s="954"/>
      <c r="AM357" s="954"/>
      <c r="AN357" s="954"/>
      <c r="AO357" s="954"/>
      <c r="AP357" s="954"/>
      <c r="AQ357" s="954"/>
      <c r="AR357" s="954"/>
      <c r="AS357" s="954"/>
      <c r="AT357" s="954"/>
      <c r="AU357" s="954"/>
      <c r="AV357" s="954"/>
      <c r="AW357" s="954"/>
      <c r="AX357" s="954"/>
      <c r="AY357" s="954"/>
      <c r="AZ357" s="954"/>
    </row>
    <row r="358" ht="14.25" customHeight="1">
      <c r="A358" s="1000"/>
      <c r="B358" s="1000"/>
      <c r="C358" s="1000"/>
      <c r="D358" s="1000"/>
      <c r="E358" s="1000"/>
      <c r="F358" s="1000"/>
      <c r="G358" s="1001"/>
      <c r="H358" s="1002"/>
      <c r="I358" s="1003"/>
      <c r="J358" s="1000"/>
      <c r="K358" s="1000"/>
      <c r="L358" s="1004"/>
      <c r="M358" s="1000"/>
      <c r="N358" s="1000"/>
      <c r="O358" s="1004"/>
      <c r="P358" s="1000"/>
      <c r="Q358" s="1000"/>
      <c r="R358" s="1000"/>
      <c r="S358" s="1000"/>
      <c r="T358" s="1000"/>
      <c r="U358" s="1005"/>
      <c r="V358" s="1000"/>
      <c r="W358" s="1000"/>
      <c r="X358" s="1000"/>
      <c r="Y358" s="999"/>
      <c r="Z358" s="999"/>
      <c r="AA358" s="999"/>
      <c r="AB358" s="999"/>
      <c r="AC358" s="999"/>
      <c r="AD358" s="999"/>
      <c r="AE358" s="1000"/>
      <c r="AF358" s="1000"/>
      <c r="AG358" s="954"/>
      <c r="AH358" s="954"/>
      <c r="AI358" s="954"/>
      <c r="AJ358" s="954"/>
      <c r="AK358" s="954"/>
      <c r="AL358" s="954"/>
      <c r="AM358" s="954"/>
      <c r="AN358" s="954"/>
      <c r="AO358" s="954"/>
      <c r="AP358" s="954"/>
      <c r="AQ358" s="954"/>
      <c r="AR358" s="954"/>
      <c r="AS358" s="954"/>
      <c r="AT358" s="954"/>
      <c r="AU358" s="954"/>
      <c r="AV358" s="954"/>
      <c r="AW358" s="954"/>
      <c r="AX358" s="954"/>
      <c r="AY358" s="954"/>
      <c r="AZ358" s="954"/>
    </row>
    <row r="359" ht="14.25" customHeight="1">
      <c r="A359" s="1000"/>
      <c r="B359" s="1000"/>
      <c r="C359" s="1000"/>
      <c r="D359" s="1000"/>
      <c r="E359" s="1000"/>
      <c r="F359" s="1000"/>
      <c r="G359" s="1001"/>
      <c r="H359" s="1002"/>
      <c r="I359" s="1003"/>
      <c r="J359" s="1000"/>
      <c r="K359" s="1000"/>
      <c r="L359" s="1004"/>
      <c r="M359" s="1000"/>
      <c r="N359" s="1000"/>
      <c r="O359" s="1004"/>
      <c r="P359" s="1000"/>
      <c r="Q359" s="1000"/>
      <c r="R359" s="1000"/>
      <c r="S359" s="1000"/>
      <c r="T359" s="1000"/>
      <c r="U359" s="1005"/>
      <c r="V359" s="1000"/>
      <c r="W359" s="1000"/>
      <c r="X359" s="1000"/>
      <c r="Y359" s="999"/>
      <c r="Z359" s="999"/>
      <c r="AA359" s="999"/>
      <c r="AB359" s="999"/>
      <c r="AC359" s="999"/>
      <c r="AD359" s="999"/>
      <c r="AE359" s="1000"/>
      <c r="AF359" s="1000"/>
      <c r="AG359" s="954"/>
      <c r="AH359" s="954"/>
      <c r="AI359" s="954"/>
      <c r="AJ359" s="954"/>
      <c r="AK359" s="954"/>
      <c r="AL359" s="954"/>
      <c r="AM359" s="954"/>
      <c r="AN359" s="954"/>
      <c r="AO359" s="954"/>
      <c r="AP359" s="954"/>
      <c r="AQ359" s="954"/>
      <c r="AR359" s="954"/>
      <c r="AS359" s="954"/>
      <c r="AT359" s="954"/>
      <c r="AU359" s="954"/>
      <c r="AV359" s="954"/>
      <c r="AW359" s="954"/>
      <c r="AX359" s="954"/>
      <c r="AY359" s="954"/>
      <c r="AZ359" s="954"/>
    </row>
    <row r="360" ht="14.25" customHeight="1">
      <c r="A360" s="1000"/>
      <c r="B360" s="1000"/>
      <c r="C360" s="1000"/>
      <c r="D360" s="1000"/>
      <c r="E360" s="1000"/>
      <c r="F360" s="1000"/>
      <c r="G360" s="1001"/>
      <c r="H360" s="1002"/>
      <c r="I360" s="1003"/>
      <c r="J360" s="1000"/>
      <c r="K360" s="1000"/>
      <c r="L360" s="1004"/>
      <c r="M360" s="1000"/>
      <c r="N360" s="1000"/>
      <c r="O360" s="1004"/>
      <c r="P360" s="1000"/>
      <c r="Q360" s="1000"/>
      <c r="R360" s="1000"/>
      <c r="S360" s="1000"/>
      <c r="T360" s="1000"/>
      <c r="U360" s="1005"/>
      <c r="V360" s="1000"/>
      <c r="W360" s="1000"/>
      <c r="X360" s="1000"/>
      <c r="Y360" s="999"/>
      <c r="Z360" s="999"/>
      <c r="AA360" s="999"/>
      <c r="AB360" s="999"/>
      <c r="AC360" s="999"/>
      <c r="AD360" s="999"/>
      <c r="AE360" s="1000"/>
      <c r="AF360" s="1000"/>
      <c r="AG360" s="954"/>
      <c r="AH360" s="954"/>
      <c r="AI360" s="954"/>
      <c r="AJ360" s="954"/>
      <c r="AK360" s="954"/>
      <c r="AL360" s="954"/>
      <c r="AM360" s="954"/>
      <c r="AN360" s="954"/>
      <c r="AO360" s="954"/>
      <c r="AP360" s="954"/>
      <c r="AQ360" s="954"/>
      <c r="AR360" s="954"/>
      <c r="AS360" s="954"/>
      <c r="AT360" s="954"/>
      <c r="AU360" s="954"/>
      <c r="AV360" s="954"/>
      <c r="AW360" s="954"/>
      <c r="AX360" s="954"/>
      <c r="AY360" s="954"/>
      <c r="AZ360" s="954"/>
    </row>
    <row r="361" ht="14.25" customHeight="1">
      <c r="A361" s="1000"/>
      <c r="B361" s="1000"/>
      <c r="C361" s="1000"/>
      <c r="D361" s="1000"/>
      <c r="E361" s="1000"/>
      <c r="F361" s="1000"/>
      <c r="G361" s="1001"/>
      <c r="H361" s="1002"/>
      <c r="I361" s="1003"/>
      <c r="J361" s="1000"/>
      <c r="K361" s="1000"/>
      <c r="L361" s="1004"/>
      <c r="M361" s="1000"/>
      <c r="N361" s="1000"/>
      <c r="O361" s="1004"/>
      <c r="P361" s="1000"/>
      <c r="Q361" s="1000"/>
      <c r="R361" s="1000"/>
      <c r="S361" s="1000"/>
      <c r="T361" s="1000"/>
      <c r="U361" s="1005"/>
      <c r="V361" s="1000"/>
      <c r="W361" s="1000"/>
      <c r="X361" s="1000"/>
      <c r="Y361" s="999"/>
      <c r="Z361" s="999"/>
      <c r="AA361" s="999"/>
      <c r="AB361" s="999"/>
      <c r="AC361" s="999"/>
      <c r="AD361" s="999"/>
      <c r="AE361" s="1000"/>
      <c r="AF361" s="1000"/>
      <c r="AG361" s="954"/>
      <c r="AH361" s="954"/>
      <c r="AI361" s="954"/>
      <c r="AJ361" s="954"/>
      <c r="AK361" s="954"/>
      <c r="AL361" s="954"/>
      <c r="AM361" s="954"/>
      <c r="AN361" s="954"/>
      <c r="AO361" s="954"/>
      <c r="AP361" s="954"/>
      <c r="AQ361" s="954"/>
      <c r="AR361" s="954"/>
      <c r="AS361" s="954"/>
      <c r="AT361" s="954"/>
      <c r="AU361" s="954"/>
      <c r="AV361" s="954"/>
      <c r="AW361" s="954"/>
      <c r="AX361" s="954"/>
      <c r="AY361" s="954"/>
      <c r="AZ361" s="954"/>
    </row>
    <row r="362" ht="14.25" customHeight="1">
      <c r="A362" s="1000"/>
      <c r="B362" s="1000"/>
      <c r="C362" s="1000"/>
      <c r="D362" s="1000"/>
      <c r="E362" s="1000"/>
      <c r="F362" s="1000"/>
      <c r="G362" s="1001"/>
      <c r="H362" s="1002"/>
      <c r="I362" s="1003"/>
      <c r="J362" s="1000"/>
      <c r="K362" s="1000"/>
      <c r="L362" s="1004"/>
      <c r="M362" s="1000"/>
      <c r="N362" s="1000"/>
      <c r="O362" s="1004"/>
      <c r="P362" s="1000"/>
      <c r="Q362" s="1000"/>
      <c r="R362" s="1000"/>
      <c r="S362" s="1000"/>
      <c r="T362" s="1000"/>
      <c r="U362" s="1005"/>
      <c r="V362" s="1000"/>
      <c r="W362" s="1000"/>
      <c r="X362" s="1000"/>
      <c r="Y362" s="999"/>
      <c r="Z362" s="999"/>
      <c r="AA362" s="999"/>
      <c r="AB362" s="999"/>
      <c r="AC362" s="999"/>
      <c r="AD362" s="999"/>
      <c r="AE362" s="1000"/>
      <c r="AF362" s="1000"/>
      <c r="AG362" s="954"/>
      <c r="AH362" s="954"/>
      <c r="AI362" s="954"/>
      <c r="AJ362" s="954"/>
      <c r="AK362" s="954"/>
      <c r="AL362" s="954"/>
      <c r="AM362" s="954"/>
      <c r="AN362" s="954"/>
      <c r="AO362" s="954"/>
      <c r="AP362" s="954"/>
      <c r="AQ362" s="954"/>
      <c r="AR362" s="954"/>
      <c r="AS362" s="954"/>
      <c r="AT362" s="954"/>
      <c r="AU362" s="954"/>
      <c r="AV362" s="954"/>
      <c r="AW362" s="954"/>
      <c r="AX362" s="954"/>
      <c r="AY362" s="954"/>
      <c r="AZ362" s="954"/>
    </row>
    <row r="363" ht="14.25" customHeight="1">
      <c r="A363" s="1000"/>
      <c r="B363" s="1000"/>
      <c r="C363" s="1000"/>
      <c r="D363" s="1000"/>
      <c r="E363" s="1000"/>
      <c r="F363" s="1000"/>
      <c r="G363" s="1001"/>
      <c r="H363" s="1002"/>
      <c r="I363" s="1003"/>
      <c r="J363" s="1000"/>
      <c r="K363" s="1000"/>
      <c r="L363" s="1004"/>
      <c r="M363" s="1000"/>
      <c r="N363" s="1000"/>
      <c r="O363" s="1004"/>
      <c r="P363" s="1000"/>
      <c r="Q363" s="1000"/>
      <c r="R363" s="1000"/>
      <c r="S363" s="1000"/>
      <c r="T363" s="1000"/>
      <c r="U363" s="1005"/>
      <c r="V363" s="1000"/>
      <c r="W363" s="1000"/>
      <c r="X363" s="1000"/>
      <c r="Y363" s="999"/>
      <c r="Z363" s="999"/>
      <c r="AA363" s="999"/>
      <c r="AB363" s="999"/>
      <c r="AC363" s="999"/>
      <c r="AD363" s="999"/>
      <c r="AE363" s="1000"/>
      <c r="AF363" s="1000"/>
      <c r="AG363" s="954"/>
      <c r="AH363" s="954"/>
      <c r="AI363" s="954"/>
      <c r="AJ363" s="954"/>
      <c r="AK363" s="954"/>
      <c r="AL363" s="954"/>
      <c r="AM363" s="954"/>
      <c r="AN363" s="954"/>
      <c r="AO363" s="954"/>
      <c r="AP363" s="954"/>
      <c r="AQ363" s="954"/>
      <c r="AR363" s="954"/>
      <c r="AS363" s="954"/>
      <c r="AT363" s="954"/>
      <c r="AU363" s="954"/>
      <c r="AV363" s="954"/>
      <c r="AW363" s="954"/>
      <c r="AX363" s="954"/>
      <c r="AY363" s="954"/>
      <c r="AZ363" s="954"/>
    </row>
    <row r="364" ht="14.25" customHeight="1">
      <c r="A364" s="1000"/>
      <c r="B364" s="1000"/>
      <c r="C364" s="1000"/>
      <c r="D364" s="1000"/>
      <c r="E364" s="1000"/>
      <c r="F364" s="1000"/>
      <c r="G364" s="1001"/>
      <c r="H364" s="1002"/>
      <c r="I364" s="1003"/>
      <c r="J364" s="1000"/>
      <c r="K364" s="1000"/>
      <c r="L364" s="1004"/>
      <c r="M364" s="1000"/>
      <c r="N364" s="1000"/>
      <c r="O364" s="1004"/>
      <c r="P364" s="1000"/>
      <c r="Q364" s="1000"/>
      <c r="R364" s="1000"/>
      <c r="S364" s="1000"/>
      <c r="T364" s="1000"/>
      <c r="U364" s="1005"/>
      <c r="V364" s="1000"/>
      <c r="W364" s="1000"/>
      <c r="X364" s="1000"/>
      <c r="Y364" s="999"/>
      <c r="Z364" s="999"/>
      <c r="AA364" s="999"/>
      <c r="AB364" s="999"/>
      <c r="AC364" s="999"/>
      <c r="AD364" s="999"/>
      <c r="AE364" s="1000"/>
      <c r="AF364" s="1000"/>
      <c r="AG364" s="954"/>
      <c r="AH364" s="954"/>
      <c r="AI364" s="954"/>
      <c r="AJ364" s="954"/>
      <c r="AK364" s="954"/>
      <c r="AL364" s="954"/>
      <c r="AM364" s="954"/>
      <c r="AN364" s="954"/>
      <c r="AO364" s="954"/>
      <c r="AP364" s="954"/>
      <c r="AQ364" s="954"/>
      <c r="AR364" s="954"/>
      <c r="AS364" s="954"/>
      <c r="AT364" s="954"/>
      <c r="AU364" s="954"/>
      <c r="AV364" s="954"/>
      <c r="AW364" s="954"/>
      <c r="AX364" s="954"/>
      <c r="AY364" s="954"/>
      <c r="AZ364" s="954"/>
    </row>
    <row r="365" ht="14.25" customHeight="1">
      <c r="A365" s="1000"/>
      <c r="B365" s="1000"/>
      <c r="C365" s="1000"/>
      <c r="D365" s="1000"/>
      <c r="E365" s="1000"/>
      <c r="F365" s="1000"/>
      <c r="G365" s="1001"/>
      <c r="H365" s="1002"/>
      <c r="I365" s="1003"/>
      <c r="J365" s="1000"/>
      <c r="K365" s="1000"/>
      <c r="L365" s="1004"/>
      <c r="M365" s="1000"/>
      <c r="N365" s="1000"/>
      <c r="O365" s="1004"/>
      <c r="P365" s="1000"/>
      <c r="Q365" s="1000"/>
      <c r="R365" s="1000"/>
      <c r="S365" s="1000"/>
      <c r="T365" s="1000"/>
      <c r="U365" s="1005"/>
      <c r="V365" s="1000"/>
      <c r="W365" s="1000"/>
      <c r="X365" s="1000"/>
      <c r="Y365" s="999"/>
      <c r="Z365" s="999"/>
      <c r="AA365" s="999"/>
      <c r="AB365" s="999"/>
      <c r="AC365" s="999"/>
      <c r="AD365" s="999"/>
      <c r="AE365" s="1000"/>
      <c r="AF365" s="1000"/>
      <c r="AG365" s="954"/>
      <c r="AH365" s="954"/>
      <c r="AI365" s="954"/>
      <c r="AJ365" s="954"/>
      <c r="AK365" s="954"/>
      <c r="AL365" s="954"/>
      <c r="AM365" s="954"/>
      <c r="AN365" s="954"/>
      <c r="AO365" s="954"/>
      <c r="AP365" s="954"/>
      <c r="AQ365" s="954"/>
      <c r="AR365" s="954"/>
      <c r="AS365" s="954"/>
      <c r="AT365" s="954"/>
      <c r="AU365" s="954"/>
      <c r="AV365" s="954"/>
      <c r="AW365" s="954"/>
      <c r="AX365" s="954"/>
      <c r="AY365" s="954"/>
      <c r="AZ365" s="954"/>
    </row>
    <row r="366" ht="14.25" customHeight="1">
      <c r="A366" s="1000"/>
      <c r="B366" s="1000"/>
      <c r="C366" s="1000"/>
      <c r="D366" s="1000"/>
      <c r="E366" s="1000"/>
      <c r="F366" s="1000"/>
      <c r="G366" s="1001"/>
      <c r="H366" s="1002"/>
      <c r="I366" s="1003"/>
      <c r="J366" s="1000"/>
      <c r="K366" s="1000"/>
      <c r="L366" s="1004"/>
      <c r="M366" s="1000"/>
      <c r="N366" s="1000"/>
      <c r="O366" s="1004"/>
      <c r="P366" s="1000"/>
      <c r="Q366" s="1000"/>
      <c r="R366" s="1000"/>
      <c r="S366" s="1000"/>
      <c r="T366" s="1000"/>
      <c r="U366" s="1005"/>
      <c r="V366" s="1000"/>
      <c r="W366" s="1000"/>
      <c r="X366" s="1000"/>
      <c r="Y366" s="999"/>
      <c r="Z366" s="999"/>
      <c r="AA366" s="999"/>
      <c r="AB366" s="999"/>
      <c r="AC366" s="999"/>
      <c r="AD366" s="999"/>
      <c r="AE366" s="1000"/>
      <c r="AF366" s="1000"/>
      <c r="AG366" s="954"/>
      <c r="AH366" s="954"/>
      <c r="AI366" s="954"/>
      <c r="AJ366" s="954"/>
      <c r="AK366" s="954"/>
      <c r="AL366" s="954"/>
      <c r="AM366" s="954"/>
      <c r="AN366" s="954"/>
      <c r="AO366" s="954"/>
      <c r="AP366" s="954"/>
      <c r="AQ366" s="954"/>
      <c r="AR366" s="954"/>
      <c r="AS366" s="954"/>
      <c r="AT366" s="954"/>
      <c r="AU366" s="954"/>
      <c r="AV366" s="954"/>
      <c r="AW366" s="954"/>
      <c r="AX366" s="954"/>
      <c r="AY366" s="954"/>
      <c r="AZ366" s="954"/>
    </row>
    <row r="367" ht="14.25" customHeight="1">
      <c r="A367" s="1000"/>
      <c r="B367" s="1000"/>
      <c r="C367" s="1000"/>
      <c r="D367" s="1000"/>
      <c r="E367" s="1000"/>
      <c r="F367" s="1000"/>
      <c r="G367" s="1001"/>
      <c r="H367" s="1002"/>
      <c r="I367" s="1003"/>
      <c r="J367" s="1000"/>
      <c r="K367" s="1000"/>
      <c r="L367" s="1004"/>
      <c r="M367" s="1000"/>
      <c r="N367" s="1000"/>
      <c r="O367" s="1004"/>
      <c r="P367" s="1000"/>
      <c r="Q367" s="1000"/>
      <c r="R367" s="1000"/>
      <c r="S367" s="1000"/>
      <c r="T367" s="1000"/>
      <c r="U367" s="1005"/>
      <c r="V367" s="1000"/>
      <c r="W367" s="1000"/>
      <c r="X367" s="1000"/>
      <c r="Y367" s="999"/>
      <c r="Z367" s="999"/>
      <c r="AA367" s="999"/>
      <c r="AB367" s="999"/>
      <c r="AC367" s="999"/>
      <c r="AD367" s="999"/>
      <c r="AE367" s="1000"/>
      <c r="AF367" s="1000"/>
      <c r="AG367" s="954"/>
      <c r="AH367" s="954"/>
      <c r="AI367" s="954"/>
      <c r="AJ367" s="954"/>
      <c r="AK367" s="954"/>
      <c r="AL367" s="954"/>
      <c r="AM367" s="954"/>
      <c r="AN367" s="954"/>
      <c r="AO367" s="954"/>
      <c r="AP367" s="954"/>
      <c r="AQ367" s="954"/>
      <c r="AR367" s="954"/>
      <c r="AS367" s="954"/>
      <c r="AT367" s="954"/>
      <c r="AU367" s="954"/>
      <c r="AV367" s="954"/>
      <c r="AW367" s="954"/>
      <c r="AX367" s="954"/>
      <c r="AY367" s="954"/>
      <c r="AZ367" s="954"/>
    </row>
    <row r="368" ht="14.25" customHeight="1">
      <c r="A368" s="1000"/>
      <c r="B368" s="1000"/>
      <c r="C368" s="1000"/>
      <c r="D368" s="1000"/>
      <c r="E368" s="1000"/>
      <c r="F368" s="1000"/>
      <c r="G368" s="1001"/>
      <c r="H368" s="1002"/>
      <c r="I368" s="1003"/>
      <c r="J368" s="1000"/>
      <c r="K368" s="1000"/>
      <c r="L368" s="1004"/>
      <c r="M368" s="1000"/>
      <c r="N368" s="1000"/>
      <c r="O368" s="1004"/>
      <c r="P368" s="1000"/>
      <c r="Q368" s="1000"/>
      <c r="R368" s="1000"/>
      <c r="S368" s="1000"/>
      <c r="T368" s="1000"/>
      <c r="U368" s="1005"/>
      <c r="V368" s="1000"/>
      <c r="W368" s="1000"/>
      <c r="X368" s="1000"/>
      <c r="Y368" s="999"/>
      <c r="Z368" s="999"/>
      <c r="AA368" s="999"/>
      <c r="AB368" s="999"/>
      <c r="AC368" s="999"/>
      <c r="AD368" s="999"/>
      <c r="AE368" s="1000"/>
      <c r="AF368" s="1000"/>
      <c r="AG368" s="954"/>
      <c r="AH368" s="954"/>
      <c r="AI368" s="954"/>
      <c r="AJ368" s="954"/>
      <c r="AK368" s="954"/>
      <c r="AL368" s="954"/>
      <c r="AM368" s="954"/>
      <c r="AN368" s="954"/>
      <c r="AO368" s="954"/>
      <c r="AP368" s="954"/>
      <c r="AQ368" s="954"/>
      <c r="AR368" s="954"/>
      <c r="AS368" s="954"/>
      <c r="AT368" s="954"/>
      <c r="AU368" s="954"/>
      <c r="AV368" s="954"/>
      <c r="AW368" s="954"/>
      <c r="AX368" s="954"/>
      <c r="AY368" s="954"/>
      <c r="AZ368" s="954"/>
    </row>
    <row r="369" ht="14.25" customHeight="1">
      <c r="A369" s="1000"/>
      <c r="B369" s="1000"/>
      <c r="C369" s="1000"/>
      <c r="D369" s="1000"/>
      <c r="E369" s="1000"/>
      <c r="F369" s="1000"/>
      <c r="G369" s="1001"/>
      <c r="H369" s="1002"/>
      <c r="I369" s="1003"/>
      <c r="J369" s="1000"/>
      <c r="K369" s="1000"/>
      <c r="L369" s="1004"/>
      <c r="M369" s="1000"/>
      <c r="N369" s="1000"/>
      <c r="O369" s="1004"/>
      <c r="P369" s="1000"/>
      <c r="Q369" s="1000"/>
      <c r="R369" s="1000"/>
      <c r="S369" s="1000"/>
      <c r="T369" s="1000"/>
      <c r="U369" s="1005"/>
      <c r="V369" s="1000"/>
      <c r="W369" s="1000"/>
      <c r="X369" s="1000"/>
      <c r="Y369" s="999"/>
      <c r="Z369" s="999"/>
      <c r="AA369" s="999"/>
      <c r="AB369" s="999"/>
      <c r="AC369" s="999"/>
      <c r="AD369" s="999"/>
      <c r="AE369" s="1000"/>
      <c r="AF369" s="1000"/>
      <c r="AG369" s="954"/>
      <c r="AH369" s="954"/>
      <c r="AI369" s="954"/>
      <c r="AJ369" s="954"/>
      <c r="AK369" s="954"/>
      <c r="AL369" s="954"/>
      <c r="AM369" s="954"/>
      <c r="AN369" s="954"/>
      <c r="AO369" s="954"/>
      <c r="AP369" s="954"/>
      <c r="AQ369" s="954"/>
      <c r="AR369" s="954"/>
      <c r="AS369" s="954"/>
      <c r="AT369" s="954"/>
      <c r="AU369" s="954"/>
      <c r="AV369" s="954"/>
      <c r="AW369" s="954"/>
      <c r="AX369" s="954"/>
      <c r="AY369" s="954"/>
      <c r="AZ369" s="954"/>
    </row>
    <row r="370" ht="14.25" customHeight="1">
      <c r="A370" s="1000"/>
      <c r="B370" s="1000"/>
      <c r="C370" s="1000"/>
      <c r="D370" s="1000"/>
      <c r="E370" s="1000"/>
      <c r="F370" s="1000"/>
      <c r="G370" s="1001"/>
      <c r="H370" s="1002"/>
      <c r="I370" s="1003"/>
      <c r="J370" s="1000"/>
      <c r="K370" s="1000"/>
      <c r="L370" s="1004"/>
      <c r="M370" s="1000"/>
      <c r="N370" s="1000"/>
      <c r="O370" s="1004"/>
      <c r="P370" s="1000"/>
      <c r="Q370" s="1000"/>
      <c r="R370" s="1000"/>
      <c r="S370" s="1000"/>
      <c r="T370" s="1000"/>
      <c r="U370" s="1005"/>
      <c r="V370" s="1000"/>
      <c r="W370" s="1000"/>
      <c r="X370" s="1000"/>
      <c r="Y370" s="999"/>
      <c r="Z370" s="999"/>
      <c r="AA370" s="999"/>
      <c r="AB370" s="999"/>
      <c r="AC370" s="999"/>
      <c r="AD370" s="999"/>
      <c r="AE370" s="1000"/>
      <c r="AF370" s="1000"/>
      <c r="AG370" s="954"/>
      <c r="AH370" s="954"/>
      <c r="AI370" s="954"/>
      <c r="AJ370" s="954"/>
      <c r="AK370" s="954"/>
      <c r="AL370" s="954"/>
      <c r="AM370" s="954"/>
      <c r="AN370" s="954"/>
      <c r="AO370" s="954"/>
      <c r="AP370" s="954"/>
      <c r="AQ370" s="954"/>
      <c r="AR370" s="954"/>
      <c r="AS370" s="954"/>
      <c r="AT370" s="954"/>
      <c r="AU370" s="954"/>
      <c r="AV370" s="954"/>
      <c r="AW370" s="954"/>
      <c r="AX370" s="954"/>
      <c r="AY370" s="954"/>
      <c r="AZ370" s="954"/>
    </row>
    <row r="371" ht="14.25" customHeight="1">
      <c r="A371" s="1000"/>
      <c r="B371" s="1000"/>
      <c r="C371" s="1000"/>
      <c r="D371" s="1000"/>
      <c r="E371" s="1000"/>
      <c r="F371" s="1000"/>
      <c r="G371" s="1001"/>
      <c r="H371" s="1002"/>
      <c r="I371" s="1003"/>
      <c r="J371" s="1000"/>
      <c r="K371" s="1000"/>
      <c r="L371" s="1004"/>
      <c r="M371" s="1000"/>
      <c r="N371" s="1000"/>
      <c r="O371" s="1004"/>
      <c r="P371" s="1000"/>
      <c r="Q371" s="1000"/>
      <c r="R371" s="1000"/>
      <c r="S371" s="1000"/>
      <c r="T371" s="1000"/>
      <c r="U371" s="1005"/>
      <c r="V371" s="1000"/>
      <c r="W371" s="1000"/>
      <c r="X371" s="1000"/>
      <c r="Y371" s="999"/>
      <c r="Z371" s="999"/>
      <c r="AA371" s="999"/>
      <c r="AB371" s="999"/>
      <c r="AC371" s="999"/>
      <c r="AD371" s="999"/>
      <c r="AE371" s="1000"/>
      <c r="AF371" s="1000"/>
      <c r="AG371" s="954"/>
      <c r="AH371" s="954"/>
      <c r="AI371" s="954"/>
      <c r="AJ371" s="954"/>
      <c r="AK371" s="954"/>
      <c r="AL371" s="954"/>
      <c r="AM371" s="954"/>
      <c r="AN371" s="954"/>
      <c r="AO371" s="954"/>
      <c r="AP371" s="954"/>
      <c r="AQ371" s="954"/>
      <c r="AR371" s="954"/>
      <c r="AS371" s="954"/>
      <c r="AT371" s="954"/>
      <c r="AU371" s="954"/>
      <c r="AV371" s="954"/>
      <c r="AW371" s="954"/>
      <c r="AX371" s="954"/>
      <c r="AY371" s="954"/>
      <c r="AZ371" s="954"/>
    </row>
    <row r="372" ht="14.25" customHeight="1">
      <c r="A372" s="1000"/>
      <c r="B372" s="1000"/>
      <c r="C372" s="1000"/>
      <c r="D372" s="1000"/>
      <c r="E372" s="1000"/>
      <c r="F372" s="1000"/>
      <c r="G372" s="1001"/>
      <c r="H372" s="1002"/>
      <c r="I372" s="1003"/>
      <c r="J372" s="1000"/>
      <c r="K372" s="1000"/>
      <c r="L372" s="1004"/>
      <c r="M372" s="1000"/>
      <c r="N372" s="1000"/>
      <c r="O372" s="1004"/>
      <c r="P372" s="1000"/>
      <c r="Q372" s="1000"/>
      <c r="R372" s="1000"/>
      <c r="S372" s="1000"/>
      <c r="T372" s="1000"/>
      <c r="U372" s="1005"/>
      <c r="V372" s="1000"/>
      <c r="W372" s="1000"/>
      <c r="X372" s="1000"/>
      <c r="Y372" s="999"/>
      <c r="Z372" s="999"/>
      <c r="AA372" s="999"/>
      <c r="AB372" s="999"/>
      <c r="AC372" s="999"/>
      <c r="AD372" s="999"/>
      <c r="AE372" s="1000"/>
      <c r="AF372" s="1000"/>
      <c r="AG372" s="954"/>
      <c r="AH372" s="954"/>
      <c r="AI372" s="954"/>
      <c r="AJ372" s="954"/>
      <c r="AK372" s="954"/>
      <c r="AL372" s="954"/>
      <c r="AM372" s="954"/>
      <c r="AN372" s="954"/>
      <c r="AO372" s="954"/>
      <c r="AP372" s="954"/>
      <c r="AQ372" s="954"/>
      <c r="AR372" s="954"/>
      <c r="AS372" s="954"/>
      <c r="AT372" s="954"/>
      <c r="AU372" s="954"/>
      <c r="AV372" s="954"/>
      <c r="AW372" s="954"/>
      <c r="AX372" s="954"/>
      <c r="AY372" s="954"/>
      <c r="AZ372" s="954"/>
    </row>
    <row r="373" ht="14.25" customHeight="1">
      <c r="A373" s="1000"/>
      <c r="B373" s="1000"/>
      <c r="C373" s="1000"/>
      <c r="D373" s="1000"/>
      <c r="E373" s="1000"/>
      <c r="F373" s="1000"/>
      <c r="G373" s="1001"/>
      <c r="H373" s="1002"/>
      <c r="I373" s="1003"/>
      <c r="J373" s="1000"/>
      <c r="K373" s="1000"/>
      <c r="L373" s="1004"/>
      <c r="M373" s="1000"/>
      <c r="N373" s="1000"/>
      <c r="O373" s="1004"/>
      <c r="P373" s="1000"/>
      <c r="Q373" s="1000"/>
      <c r="R373" s="1000"/>
      <c r="S373" s="1000"/>
      <c r="T373" s="1000"/>
      <c r="U373" s="1005"/>
      <c r="V373" s="1000"/>
      <c r="W373" s="1000"/>
      <c r="X373" s="1000"/>
      <c r="Y373" s="999"/>
      <c r="Z373" s="999"/>
      <c r="AA373" s="999"/>
      <c r="AB373" s="999"/>
      <c r="AC373" s="999"/>
      <c r="AD373" s="999"/>
      <c r="AE373" s="1000"/>
      <c r="AF373" s="1000"/>
      <c r="AG373" s="954"/>
      <c r="AH373" s="954"/>
      <c r="AI373" s="954"/>
      <c r="AJ373" s="954"/>
      <c r="AK373" s="954"/>
      <c r="AL373" s="954"/>
      <c r="AM373" s="954"/>
      <c r="AN373" s="954"/>
      <c r="AO373" s="954"/>
      <c r="AP373" s="954"/>
      <c r="AQ373" s="954"/>
      <c r="AR373" s="954"/>
      <c r="AS373" s="954"/>
      <c r="AT373" s="954"/>
      <c r="AU373" s="954"/>
      <c r="AV373" s="954"/>
      <c r="AW373" s="954"/>
      <c r="AX373" s="954"/>
      <c r="AY373" s="954"/>
      <c r="AZ373" s="954"/>
    </row>
    <row r="374" ht="14.25" customHeight="1">
      <c r="A374" s="1000"/>
      <c r="B374" s="1000"/>
      <c r="C374" s="1000"/>
      <c r="D374" s="1000"/>
      <c r="E374" s="1000"/>
      <c r="F374" s="1000"/>
      <c r="G374" s="1001"/>
      <c r="H374" s="1002"/>
      <c r="I374" s="1003"/>
      <c r="J374" s="1000"/>
      <c r="K374" s="1000"/>
      <c r="L374" s="1004"/>
      <c r="M374" s="1000"/>
      <c r="N374" s="1000"/>
      <c r="O374" s="1004"/>
      <c r="P374" s="1000"/>
      <c r="Q374" s="1000"/>
      <c r="R374" s="1000"/>
      <c r="S374" s="1000"/>
      <c r="T374" s="1000"/>
      <c r="U374" s="1005"/>
      <c r="V374" s="1000"/>
      <c r="W374" s="1000"/>
      <c r="X374" s="1000"/>
      <c r="Y374" s="999"/>
      <c r="Z374" s="999"/>
      <c r="AA374" s="999"/>
      <c r="AB374" s="999"/>
      <c r="AC374" s="999"/>
      <c r="AD374" s="999"/>
      <c r="AE374" s="1000"/>
      <c r="AF374" s="1000"/>
      <c r="AG374" s="954"/>
      <c r="AH374" s="954"/>
      <c r="AI374" s="954"/>
      <c r="AJ374" s="954"/>
      <c r="AK374" s="954"/>
      <c r="AL374" s="954"/>
      <c r="AM374" s="954"/>
      <c r="AN374" s="954"/>
      <c r="AO374" s="954"/>
      <c r="AP374" s="954"/>
      <c r="AQ374" s="954"/>
      <c r="AR374" s="954"/>
      <c r="AS374" s="954"/>
      <c r="AT374" s="954"/>
      <c r="AU374" s="954"/>
      <c r="AV374" s="954"/>
      <c r="AW374" s="954"/>
      <c r="AX374" s="954"/>
      <c r="AY374" s="954"/>
      <c r="AZ374" s="954"/>
    </row>
    <row r="375" ht="14.25" customHeight="1">
      <c r="A375" s="1000"/>
      <c r="B375" s="1000"/>
      <c r="C375" s="1000"/>
      <c r="D375" s="1000"/>
      <c r="E375" s="1000"/>
      <c r="F375" s="1000"/>
      <c r="G375" s="1001"/>
      <c r="H375" s="1002"/>
      <c r="I375" s="1003"/>
      <c r="J375" s="1000"/>
      <c r="K375" s="1000"/>
      <c r="L375" s="1004"/>
      <c r="M375" s="1000"/>
      <c r="N375" s="1000"/>
      <c r="O375" s="1004"/>
      <c r="P375" s="1000"/>
      <c r="Q375" s="1000"/>
      <c r="R375" s="1000"/>
      <c r="S375" s="1000"/>
      <c r="T375" s="1000"/>
      <c r="U375" s="1005"/>
      <c r="V375" s="1000"/>
      <c r="W375" s="1000"/>
      <c r="X375" s="1000"/>
      <c r="Y375" s="999"/>
      <c r="Z375" s="999"/>
      <c r="AA375" s="999"/>
      <c r="AB375" s="999"/>
      <c r="AC375" s="999"/>
      <c r="AD375" s="999"/>
      <c r="AE375" s="1000"/>
      <c r="AF375" s="1000"/>
      <c r="AG375" s="954"/>
      <c r="AH375" s="954"/>
      <c r="AI375" s="954"/>
      <c r="AJ375" s="954"/>
      <c r="AK375" s="954"/>
      <c r="AL375" s="954"/>
      <c r="AM375" s="954"/>
      <c r="AN375" s="954"/>
      <c r="AO375" s="954"/>
      <c r="AP375" s="954"/>
      <c r="AQ375" s="954"/>
      <c r="AR375" s="954"/>
      <c r="AS375" s="954"/>
      <c r="AT375" s="954"/>
      <c r="AU375" s="954"/>
      <c r="AV375" s="954"/>
      <c r="AW375" s="954"/>
      <c r="AX375" s="954"/>
      <c r="AY375" s="954"/>
      <c r="AZ375" s="954"/>
    </row>
    <row r="376" ht="14.25" customHeight="1">
      <c r="A376" s="1000"/>
      <c r="B376" s="1000"/>
      <c r="C376" s="1000"/>
      <c r="D376" s="1000"/>
      <c r="E376" s="1000"/>
      <c r="F376" s="1000"/>
      <c r="G376" s="1001"/>
      <c r="H376" s="1002"/>
      <c r="I376" s="1003"/>
      <c r="J376" s="1000"/>
      <c r="K376" s="1000"/>
      <c r="L376" s="1004"/>
      <c r="M376" s="1000"/>
      <c r="N376" s="1000"/>
      <c r="O376" s="1004"/>
      <c r="P376" s="1000"/>
      <c r="Q376" s="1000"/>
      <c r="R376" s="1000"/>
      <c r="S376" s="1000"/>
      <c r="T376" s="1000"/>
      <c r="U376" s="1005"/>
      <c r="V376" s="1000"/>
      <c r="W376" s="1000"/>
      <c r="X376" s="1000"/>
      <c r="Y376" s="999"/>
      <c r="Z376" s="999"/>
      <c r="AA376" s="999"/>
      <c r="AB376" s="999"/>
      <c r="AC376" s="999"/>
      <c r="AD376" s="999"/>
      <c r="AE376" s="1000"/>
      <c r="AF376" s="1000"/>
      <c r="AG376" s="954"/>
      <c r="AH376" s="954"/>
      <c r="AI376" s="954"/>
      <c r="AJ376" s="954"/>
      <c r="AK376" s="954"/>
      <c r="AL376" s="954"/>
      <c r="AM376" s="954"/>
      <c r="AN376" s="954"/>
      <c r="AO376" s="954"/>
      <c r="AP376" s="954"/>
      <c r="AQ376" s="954"/>
      <c r="AR376" s="954"/>
      <c r="AS376" s="954"/>
      <c r="AT376" s="954"/>
      <c r="AU376" s="954"/>
      <c r="AV376" s="954"/>
      <c r="AW376" s="954"/>
      <c r="AX376" s="954"/>
      <c r="AY376" s="954"/>
      <c r="AZ376" s="954"/>
    </row>
    <row r="377" ht="14.25" customHeight="1">
      <c r="A377" s="1000"/>
      <c r="B377" s="1000"/>
      <c r="C377" s="1000"/>
      <c r="D377" s="1000"/>
      <c r="E377" s="1000"/>
      <c r="F377" s="1000"/>
      <c r="G377" s="1001"/>
      <c r="H377" s="1002"/>
      <c r="I377" s="1003"/>
      <c r="J377" s="1000"/>
      <c r="K377" s="1000"/>
      <c r="L377" s="1004"/>
      <c r="M377" s="1000"/>
      <c r="N377" s="1000"/>
      <c r="O377" s="1004"/>
      <c r="P377" s="1000"/>
      <c r="Q377" s="1000"/>
      <c r="R377" s="1000"/>
      <c r="S377" s="1000"/>
      <c r="T377" s="1000"/>
      <c r="U377" s="1005"/>
      <c r="V377" s="1000"/>
      <c r="W377" s="1000"/>
      <c r="X377" s="1000"/>
      <c r="Y377" s="999"/>
      <c r="Z377" s="999"/>
      <c r="AA377" s="999"/>
      <c r="AB377" s="999"/>
      <c r="AC377" s="999"/>
      <c r="AD377" s="999"/>
      <c r="AE377" s="1000"/>
      <c r="AF377" s="1000"/>
      <c r="AG377" s="954"/>
      <c r="AH377" s="954"/>
      <c r="AI377" s="954"/>
      <c r="AJ377" s="954"/>
      <c r="AK377" s="954"/>
      <c r="AL377" s="954"/>
      <c r="AM377" s="954"/>
      <c r="AN377" s="954"/>
      <c r="AO377" s="954"/>
      <c r="AP377" s="954"/>
      <c r="AQ377" s="954"/>
      <c r="AR377" s="954"/>
      <c r="AS377" s="954"/>
      <c r="AT377" s="954"/>
      <c r="AU377" s="954"/>
      <c r="AV377" s="954"/>
      <c r="AW377" s="954"/>
      <c r="AX377" s="954"/>
      <c r="AY377" s="954"/>
      <c r="AZ377" s="954"/>
    </row>
    <row r="378" ht="14.25" customHeight="1">
      <c r="A378" s="1000"/>
      <c r="B378" s="1000"/>
      <c r="C378" s="1000"/>
      <c r="D378" s="1000"/>
      <c r="E378" s="1000"/>
      <c r="F378" s="1000"/>
      <c r="G378" s="1001"/>
      <c r="H378" s="1002"/>
      <c r="I378" s="1003"/>
      <c r="J378" s="1000"/>
      <c r="K378" s="1000"/>
      <c r="L378" s="1004"/>
      <c r="M378" s="1000"/>
      <c r="N378" s="1000"/>
      <c r="O378" s="1004"/>
      <c r="P378" s="1000"/>
      <c r="Q378" s="1000"/>
      <c r="R378" s="1000"/>
      <c r="S378" s="1000"/>
      <c r="T378" s="1000"/>
      <c r="U378" s="1005"/>
      <c r="V378" s="1000"/>
      <c r="W378" s="1000"/>
      <c r="X378" s="1000"/>
      <c r="Y378" s="999"/>
      <c r="Z378" s="999"/>
      <c r="AA378" s="999"/>
      <c r="AB378" s="999"/>
      <c r="AC378" s="999"/>
      <c r="AD378" s="999"/>
      <c r="AE378" s="1000"/>
      <c r="AF378" s="1000"/>
      <c r="AG378" s="954"/>
      <c r="AH378" s="954"/>
      <c r="AI378" s="954"/>
      <c r="AJ378" s="954"/>
      <c r="AK378" s="954"/>
      <c r="AL378" s="954"/>
      <c r="AM378" s="954"/>
      <c r="AN378" s="954"/>
      <c r="AO378" s="954"/>
      <c r="AP378" s="954"/>
      <c r="AQ378" s="954"/>
      <c r="AR378" s="954"/>
      <c r="AS378" s="954"/>
      <c r="AT378" s="954"/>
      <c r="AU378" s="954"/>
      <c r="AV378" s="954"/>
      <c r="AW378" s="954"/>
      <c r="AX378" s="954"/>
      <c r="AY378" s="954"/>
      <c r="AZ378" s="954"/>
    </row>
    <row r="379" ht="14.25" customHeight="1">
      <c r="A379" s="1000"/>
      <c r="B379" s="1000"/>
      <c r="C379" s="1000"/>
      <c r="D379" s="1000"/>
      <c r="E379" s="1000"/>
      <c r="F379" s="1000"/>
      <c r="G379" s="1001"/>
      <c r="H379" s="1002"/>
      <c r="I379" s="1003"/>
      <c r="J379" s="1000"/>
      <c r="K379" s="1000"/>
      <c r="L379" s="1004"/>
      <c r="M379" s="1000"/>
      <c r="N379" s="1000"/>
      <c r="O379" s="1004"/>
      <c r="P379" s="1000"/>
      <c r="Q379" s="1000"/>
      <c r="R379" s="1000"/>
      <c r="S379" s="1000"/>
      <c r="T379" s="1000"/>
      <c r="U379" s="1005"/>
      <c r="V379" s="1000"/>
      <c r="W379" s="1000"/>
      <c r="X379" s="1000"/>
      <c r="Y379" s="999"/>
      <c r="Z379" s="999"/>
      <c r="AA379" s="999"/>
      <c r="AB379" s="999"/>
      <c r="AC379" s="999"/>
      <c r="AD379" s="999"/>
      <c r="AE379" s="1000"/>
      <c r="AF379" s="1000"/>
      <c r="AG379" s="954"/>
      <c r="AH379" s="954"/>
      <c r="AI379" s="954"/>
      <c r="AJ379" s="954"/>
      <c r="AK379" s="954"/>
      <c r="AL379" s="954"/>
      <c r="AM379" s="954"/>
      <c r="AN379" s="954"/>
      <c r="AO379" s="954"/>
      <c r="AP379" s="954"/>
      <c r="AQ379" s="954"/>
      <c r="AR379" s="954"/>
      <c r="AS379" s="954"/>
      <c r="AT379" s="954"/>
      <c r="AU379" s="954"/>
      <c r="AV379" s="954"/>
      <c r="AW379" s="954"/>
      <c r="AX379" s="954"/>
      <c r="AY379" s="954"/>
      <c r="AZ379" s="954"/>
    </row>
    <row r="380" ht="14.25" customHeight="1">
      <c r="A380" s="1000"/>
      <c r="B380" s="1000"/>
      <c r="C380" s="1000"/>
      <c r="D380" s="1000"/>
      <c r="E380" s="1000"/>
      <c r="F380" s="1000"/>
      <c r="G380" s="1001"/>
      <c r="H380" s="1002"/>
      <c r="I380" s="1003"/>
      <c r="J380" s="1000"/>
      <c r="K380" s="1000"/>
      <c r="L380" s="1004"/>
      <c r="M380" s="1000"/>
      <c r="N380" s="1000"/>
      <c r="O380" s="1004"/>
      <c r="P380" s="1000"/>
      <c r="Q380" s="1000"/>
      <c r="R380" s="1000"/>
      <c r="S380" s="1000"/>
      <c r="T380" s="1000"/>
      <c r="U380" s="1005"/>
      <c r="V380" s="1000"/>
      <c r="W380" s="1000"/>
      <c r="X380" s="1000"/>
      <c r="Y380" s="999"/>
      <c r="Z380" s="999"/>
      <c r="AA380" s="999"/>
      <c r="AB380" s="999"/>
      <c r="AC380" s="999"/>
      <c r="AD380" s="999"/>
      <c r="AE380" s="1000"/>
      <c r="AF380" s="1000"/>
      <c r="AG380" s="954"/>
      <c r="AH380" s="954"/>
      <c r="AI380" s="954"/>
      <c r="AJ380" s="954"/>
      <c r="AK380" s="954"/>
      <c r="AL380" s="954"/>
      <c r="AM380" s="954"/>
      <c r="AN380" s="954"/>
      <c r="AO380" s="954"/>
      <c r="AP380" s="954"/>
      <c r="AQ380" s="954"/>
      <c r="AR380" s="954"/>
      <c r="AS380" s="954"/>
      <c r="AT380" s="954"/>
      <c r="AU380" s="954"/>
      <c r="AV380" s="954"/>
      <c r="AW380" s="954"/>
      <c r="AX380" s="954"/>
      <c r="AY380" s="954"/>
      <c r="AZ380" s="954"/>
    </row>
    <row r="381" ht="14.25" customHeight="1">
      <c r="A381" s="1000"/>
      <c r="B381" s="1000"/>
      <c r="C381" s="1000"/>
      <c r="D381" s="1000"/>
      <c r="E381" s="1000"/>
      <c r="F381" s="1000"/>
      <c r="G381" s="1001"/>
      <c r="H381" s="1002"/>
      <c r="I381" s="1003"/>
      <c r="J381" s="1000"/>
      <c r="K381" s="1000"/>
      <c r="L381" s="1004"/>
      <c r="M381" s="1000"/>
      <c r="N381" s="1000"/>
      <c r="O381" s="1004"/>
      <c r="P381" s="1000"/>
      <c r="Q381" s="1000"/>
      <c r="R381" s="1000"/>
      <c r="S381" s="1000"/>
      <c r="T381" s="1000"/>
      <c r="U381" s="1005"/>
      <c r="V381" s="1000"/>
      <c r="W381" s="1000"/>
      <c r="X381" s="1000"/>
      <c r="Y381" s="999"/>
      <c r="Z381" s="999"/>
      <c r="AA381" s="999"/>
      <c r="AB381" s="999"/>
      <c r="AC381" s="999"/>
      <c r="AD381" s="999"/>
      <c r="AE381" s="1000"/>
      <c r="AF381" s="1000"/>
      <c r="AG381" s="954"/>
      <c r="AH381" s="954"/>
      <c r="AI381" s="954"/>
      <c r="AJ381" s="954"/>
      <c r="AK381" s="954"/>
      <c r="AL381" s="954"/>
      <c r="AM381" s="954"/>
      <c r="AN381" s="954"/>
      <c r="AO381" s="954"/>
      <c r="AP381" s="954"/>
      <c r="AQ381" s="954"/>
      <c r="AR381" s="954"/>
      <c r="AS381" s="954"/>
      <c r="AT381" s="954"/>
      <c r="AU381" s="954"/>
      <c r="AV381" s="954"/>
      <c r="AW381" s="954"/>
      <c r="AX381" s="954"/>
      <c r="AY381" s="954"/>
      <c r="AZ381" s="954"/>
    </row>
    <row r="382" ht="14.25" customHeight="1">
      <c r="A382" s="1000"/>
      <c r="B382" s="1000"/>
      <c r="C382" s="1000"/>
      <c r="D382" s="1000"/>
      <c r="E382" s="1000"/>
      <c r="F382" s="1000"/>
      <c r="G382" s="1001"/>
      <c r="H382" s="1002"/>
      <c r="I382" s="1003"/>
      <c r="J382" s="1000"/>
      <c r="K382" s="1000"/>
      <c r="L382" s="1004"/>
      <c r="M382" s="1000"/>
      <c r="N382" s="1000"/>
      <c r="O382" s="1004"/>
      <c r="P382" s="1000"/>
      <c r="Q382" s="1000"/>
      <c r="R382" s="1000"/>
      <c r="S382" s="1000"/>
      <c r="T382" s="1000"/>
      <c r="U382" s="1005"/>
      <c r="V382" s="1000"/>
      <c r="W382" s="1000"/>
      <c r="X382" s="1000"/>
      <c r="Y382" s="999"/>
      <c r="Z382" s="999"/>
      <c r="AA382" s="999"/>
      <c r="AB382" s="999"/>
      <c r="AC382" s="999"/>
      <c r="AD382" s="999"/>
      <c r="AE382" s="1000"/>
      <c r="AF382" s="1000"/>
      <c r="AG382" s="954"/>
      <c r="AH382" s="954"/>
      <c r="AI382" s="954"/>
      <c r="AJ382" s="954"/>
      <c r="AK382" s="954"/>
      <c r="AL382" s="954"/>
      <c r="AM382" s="954"/>
      <c r="AN382" s="954"/>
      <c r="AO382" s="954"/>
      <c r="AP382" s="954"/>
      <c r="AQ382" s="954"/>
      <c r="AR382" s="954"/>
      <c r="AS382" s="954"/>
      <c r="AT382" s="954"/>
      <c r="AU382" s="954"/>
      <c r="AV382" s="954"/>
      <c r="AW382" s="954"/>
      <c r="AX382" s="954"/>
      <c r="AY382" s="954"/>
      <c r="AZ382" s="954"/>
    </row>
    <row r="383" ht="14.25" customHeight="1">
      <c r="A383" s="1000"/>
      <c r="B383" s="1000"/>
      <c r="C383" s="1000"/>
      <c r="D383" s="1000"/>
      <c r="E383" s="1000"/>
      <c r="F383" s="1000"/>
      <c r="G383" s="1001"/>
      <c r="H383" s="1002"/>
      <c r="I383" s="1003"/>
      <c r="J383" s="1000"/>
      <c r="K383" s="1000"/>
      <c r="L383" s="1004"/>
      <c r="M383" s="1000"/>
      <c r="N383" s="1000"/>
      <c r="O383" s="1004"/>
      <c r="P383" s="1000"/>
      <c r="Q383" s="1000"/>
      <c r="R383" s="1000"/>
      <c r="S383" s="1000"/>
      <c r="T383" s="1000"/>
      <c r="U383" s="1005"/>
      <c r="V383" s="1000"/>
      <c r="W383" s="1000"/>
      <c r="X383" s="1000"/>
      <c r="Y383" s="999"/>
      <c r="Z383" s="999"/>
      <c r="AA383" s="999"/>
      <c r="AB383" s="999"/>
      <c r="AC383" s="999"/>
      <c r="AD383" s="999"/>
      <c r="AE383" s="1000"/>
      <c r="AF383" s="1000"/>
      <c r="AG383" s="954"/>
      <c r="AH383" s="954"/>
      <c r="AI383" s="954"/>
      <c r="AJ383" s="954"/>
      <c r="AK383" s="954"/>
      <c r="AL383" s="954"/>
      <c r="AM383" s="954"/>
      <c r="AN383" s="954"/>
      <c r="AO383" s="954"/>
      <c r="AP383" s="954"/>
      <c r="AQ383" s="954"/>
      <c r="AR383" s="954"/>
      <c r="AS383" s="954"/>
      <c r="AT383" s="954"/>
      <c r="AU383" s="954"/>
      <c r="AV383" s="954"/>
      <c r="AW383" s="954"/>
      <c r="AX383" s="954"/>
      <c r="AY383" s="954"/>
      <c r="AZ383" s="954"/>
    </row>
    <row r="384" ht="14.25" customHeight="1">
      <c r="A384" s="1000"/>
      <c r="B384" s="1000"/>
      <c r="C384" s="1000"/>
      <c r="D384" s="1000"/>
      <c r="E384" s="1000"/>
      <c r="F384" s="1000"/>
      <c r="G384" s="1001"/>
      <c r="H384" s="1002"/>
      <c r="I384" s="1003"/>
      <c r="J384" s="1000"/>
      <c r="K384" s="1000"/>
      <c r="L384" s="1004"/>
      <c r="M384" s="1000"/>
      <c r="N384" s="1000"/>
      <c r="O384" s="1004"/>
      <c r="P384" s="1000"/>
      <c r="Q384" s="1000"/>
      <c r="R384" s="1000"/>
      <c r="S384" s="1000"/>
      <c r="T384" s="1000"/>
      <c r="U384" s="1005"/>
      <c r="V384" s="1000"/>
      <c r="W384" s="1000"/>
      <c r="X384" s="1000"/>
      <c r="Y384" s="999"/>
      <c r="Z384" s="999"/>
      <c r="AA384" s="999"/>
      <c r="AB384" s="999"/>
      <c r="AC384" s="999"/>
      <c r="AD384" s="999"/>
      <c r="AE384" s="1000"/>
      <c r="AF384" s="1000"/>
      <c r="AG384" s="954"/>
      <c r="AH384" s="954"/>
      <c r="AI384" s="954"/>
      <c r="AJ384" s="954"/>
      <c r="AK384" s="954"/>
      <c r="AL384" s="954"/>
      <c r="AM384" s="954"/>
      <c r="AN384" s="954"/>
      <c r="AO384" s="954"/>
      <c r="AP384" s="954"/>
      <c r="AQ384" s="954"/>
      <c r="AR384" s="954"/>
      <c r="AS384" s="954"/>
      <c r="AT384" s="954"/>
      <c r="AU384" s="954"/>
      <c r="AV384" s="954"/>
      <c r="AW384" s="954"/>
      <c r="AX384" s="954"/>
      <c r="AY384" s="954"/>
      <c r="AZ384" s="954"/>
    </row>
    <row r="385" ht="14.25" customHeight="1">
      <c r="A385" s="1000"/>
      <c r="B385" s="1000"/>
      <c r="C385" s="1000"/>
      <c r="D385" s="1000"/>
      <c r="E385" s="1000"/>
      <c r="F385" s="1000"/>
      <c r="G385" s="1001"/>
      <c r="H385" s="1002"/>
      <c r="I385" s="1003"/>
      <c r="J385" s="1000"/>
      <c r="K385" s="1000"/>
      <c r="L385" s="1004"/>
      <c r="M385" s="1000"/>
      <c r="N385" s="1000"/>
      <c r="O385" s="1004"/>
      <c r="P385" s="1000"/>
      <c r="Q385" s="1000"/>
      <c r="R385" s="1000"/>
      <c r="S385" s="1000"/>
      <c r="T385" s="1000"/>
      <c r="U385" s="1005"/>
      <c r="V385" s="1000"/>
      <c r="W385" s="1000"/>
      <c r="X385" s="1000"/>
      <c r="Y385" s="999"/>
      <c r="Z385" s="999"/>
      <c r="AA385" s="999"/>
      <c r="AB385" s="999"/>
      <c r="AC385" s="999"/>
      <c r="AD385" s="999"/>
      <c r="AE385" s="1000"/>
      <c r="AF385" s="1000"/>
      <c r="AG385" s="954"/>
      <c r="AH385" s="954"/>
      <c r="AI385" s="954"/>
      <c r="AJ385" s="954"/>
      <c r="AK385" s="954"/>
      <c r="AL385" s="954"/>
      <c r="AM385" s="954"/>
      <c r="AN385" s="954"/>
      <c r="AO385" s="954"/>
      <c r="AP385" s="954"/>
      <c r="AQ385" s="954"/>
      <c r="AR385" s="954"/>
      <c r="AS385" s="954"/>
      <c r="AT385" s="954"/>
      <c r="AU385" s="954"/>
      <c r="AV385" s="954"/>
      <c r="AW385" s="954"/>
      <c r="AX385" s="954"/>
      <c r="AY385" s="954"/>
      <c r="AZ385" s="954"/>
    </row>
    <row r="386" ht="14.25" customHeight="1">
      <c r="A386" s="1000"/>
      <c r="B386" s="1000"/>
      <c r="C386" s="1000"/>
      <c r="D386" s="1000"/>
      <c r="E386" s="1000"/>
      <c r="F386" s="1000"/>
      <c r="G386" s="1001"/>
      <c r="H386" s="1002"/>
      <c r="I386" s="1003"/>
      <c r="J386" s="1000"/>
      <c r="K386" s="1000"/>
      <c r="L386" s="1004"/>
      <c r="M386" s="1000"/>
      <c r="N386" s="1000"/>
      <c r="O386" s="1004"/>
      <c r="P386" s="1000"/>
      <c r="Q386" s="1000"/>
      <c r="R386" s="1000"/>
      <c r="S386" s="1000"/>
      <c r="T386" s="1000"/>
      <c r="U386" s="1005"/>
      <c r="V386" s="1000"/>
      <c r="W386" s="1000"/>
      <c r="X386" s="1000"/>
      <c r="Y386" s="999"/>
      <c r="Z386" s="999"/>
      <c r="AA386" s="999"/>
      <c r="AB386" s="999"/>
      <c r="AC386" s="999"/>
      <c r="AD386" s="999"/>
      <c r="AE386" s="1000"/>
      <c r="AF386" s="1000"/>
      <c r="AG386" s="954"/>
      <c r="AH386" s="954"/>
      <c r="AI386" s="954"/>
      <c r="AJ386" s="954"/>
      <c r="AK386" s="954"/>
      <c r="AL386" s="954"/>
      <c r="AM386" s="954"/>
      <c r="AN386" s="954"/>
      <c r="AO386" s="954"/>
      <c r="AP386" s="954"/>
      <c r="AQ386" s="954"/>
      <c r="AR386" s="954"/>
      <c r="AS386" s="954"/>
      <c r="AT386" s="954"/>
      <c r="AU386" s="954"/>
      <c r="AV386" s="954"/>
      <c r="AW386" s="954"/>
      <c r="AX386" s="954"/>
      <c r="AY386" s="954"/>
      <c r="AZ386" s="954"/>
    </row>
    <row r="387" ht="14.25" customHeight="1">
      <c r="A387" s="1000"/>
      <c r="B387" s="1000"/>
      <c r="C387" s="1000"/>
      <c r="D387" s="1000"/>
      <c r="E387" s="1000"/>
      <c r="F387" s="1000"/>
      <c r="G387" s="1001"/>
      <c r="H387" s="1002"/>
      <c r="I387" s="1003"/>
      <c r="J387" s="1000"/>
      <c r="K387" s="1000"/>
      <c r="L387" s="1004"/>
      <c r="M387" s="1000"/>
      <c r="N387" s="1000"/>
      <c r="O387" s="1004"/>
      <c r="P387" s="1000"/>
      <c r="Q387" s="1000"/>
      <c r="R387" s="1000"/>
      <c r="S387" s="1000"/>
      <c r="T387" s="1000"/>
      <c r="U387" s="1005"/>
      <c r="V387" s="1000"/>
      <c r="W387" s="1000"/>
      <c r="X387" s="1000"/>
      <c r="Y387" s="999"/>
      <c r="Z387" s="999"/>
      <c r="AA387" s="999"/>
      <c r="AB387" s="999"/>
      <c r="AC387" s="999"/>
      <c r="AD387" s="999"/>
      <c r="AE387" s="1000"/>
      <c r="AF387" s="1000"/>
      <c r="AG387" s="954"/>
      <c r="AH387" s="954"/>
      <c r="AI387" s="954"/>
      <c r="AJ387" s="954"/>
      <c r="AK387" s="954"/>
      <c r="AL387" s="954"/>
      <c r="AM387" s="954"/>
      <c r="AN387" s="954"/>
      <c r="AO387" s="954"/>
      <c r="AP387" s="954"/>
      <c r="AQ387" s="954"/>
      <c r="AR387" s="954"/>
      <c r="AS387" s="954"/>
      <c r="AT387" s="954"/>
      <c r="AU387" s="954"/>
      <c r="AV387" s="954"/>
      <c r="AW387" s="954"/>
      <c r="AX387" s="954"/>
      <c r="AY387" s="954"/>
      <c r="AZ387" s="954"/>
    </row>
    <row r="388" ht="14.25" customHeight="1">
      <c r="A388" s="1000"/>
      <c r="B388" s="1000"/>
      <c r="C388" s="1000"/>
      <c r="D388" s="1000"/>
      <c r="E388" s="1000"/>
      <c r="F388" s="1000"/>
      <c r="G388" s="1001"/>
      <c r="H388" s="1002"/>
      <c r="I388" s="1003"/>
      <c r="J388" s="1000"/>
      <c r="K388" s="1000"/>
      <c r="L388" s="1004"/>
      <c r="M388" s="1000"/>
      <c r="N388" s="1000"/>
      <c r="O388" s="1004"/>
      <c r="P388" s="1000"/>
      <c r="Q388" s="1000"/>
      <c r="R388" s="1000"/>
      <c r="S388" s="1000"/>
      <c r="T388" s="1000"/>
      <c r="U388" s="1005"/>
      <c r="V388" s="1000"/>
      <c r="W388" s="1000"/>
      <c r="X388" s="1000"/>
      <c r="Y388" s="999"/>
      <c r="Z388" s="999"/>
      <c r="AA388" s="999"/>
      <c r="AB388" s="999"/>
      <c r="AC388" s="999"/>
      <c r="AD388" s="999"/>
      <c r="AE388" s="1000"/>
      <c r="AF388" s="1000"/>
      <c r="AG388" s="954"/>
      <c r="AH388" s="954"/>
      <c r="AI388" s="954"/>
      <c r="AJ388" s="954"/>
      <c r="AK388" s="954"/>
      <c r="AL388" s="954"/>
      <c r="AM388" s="954"/>
      <c r="AN388" s="954"/>
      <c r="AO388" s="954"/>
      <c r="AP388" s="954"/>
      <c r="AQ388" s="954"/>
      <c r="AR388" s="954"/>
      <c r="AS388" s="954"/>
      <c r="AT388" s="954"/>
      <c r="AU388" s="954"/>
      <c r="AV388" s="954"/>
      <c r="AW388" s="954"/>
      <c r="AX388" s="954"/>
      <c r="AY388" s="954"/>
      <c r="AZ388" s="954"/>
    </row>
    <row r="389" ht="14.25" customHeight="1">
      <c r="A389" s="1000"/>
      <c r="B389" s="1000"/>
      <c r="C389" s="1000"/>
      <c r="D389" s="1000"/>
      <c r="E389" s="1000"/>
      <c r="F389" s="1000"/>
      <c r="G389" s="1001"/>
      <c r="H389" s="1002"/>
      <c r="I389" s="1003"/>
      <c r="J389" s="1000"/>
      <c r="K389" s="1000"/>
      <c r="L389" s="1004"/>
      <c r="M389" s="1000"/>
      <c r="N389" s="1000"/>
      <c r="O389" s="1004"/>
      <c r="P389" s="1000"/>
      <c r="Q389" s="1000"/>
      <c r="R389" s="1000"/>
      <c r="S389" s="1000"/>
      <c r="T389" s="1000"/>
      <c r="U389" s="1005"/>
      <c r="V389" s="1000"/>
      <c r="W389" s="1000"/>
      <c r="X389" s="1000"/>
      <c r="Y389" s="999"/>
      <c r="Z389" s="999"/>
      <c r="AA389" s="999"/>
      <c r="AB389" s="999"/>
      <c r="AC389" s="999"/>
      <c r="AD389" s="999"/>
      <c r="AE389" s="1000"/>
      <c r="AF389" s="1000"/>
      <c r="AG389" s="954"/>
      <c r="AH389" s="954"/>
      <c r="AI389" s="954"/>
      <c r="AJ389" s="954"/>
      <c r="AK389" s="954"/>
      <c r="AL389" s="954"/>
      <c r="AM389" s="954"/>
      <c r="AN389" s="954"/>
      <c r="AO389" s="954"/>
      <c r="AP389" s="954"/>
      <c r="AQ389" s="954"/>
      <c r="AR389" s="954"/>
      <c r="AS389" s="954"/>
      <c r="AT389" s="954"/>
      <c r="AU389" s="954"/>
      <c r="AV389" s="954"/>
      <c r="AW389" s="954"/>
      <c r="AX389" s="954"/>
      <c r="AY389" s="954"/>
      <c r="AZ389" s="954"/>
    </row>
    <row r="390" ht="14.25" customHeight="1">
      <c r="A390" s="1000"/>
      <c r="B390" s="1000"/>
      <c r="C390" s="1000"/>
      <c r="D390" s="1000"/>
      <c r="E390" s="1000"/>
      <c r="F390" s="1000"/>
      <c r="G390" s="1001"/>
      <c r="H390" s="1002"/>
      <c r="I390" s="1003"/>
      <c r="J390" s="1000"/>
      <c r="K390" s="1000"/>
      <c r="L390" s="1004"/>
      <c r="M390" s="1000"/>
      <c r="N390" s="1000"/>
      <c r="O390" s="1004"/>
      <c r="P390" s="1000"/>
      <c r="Q390" s="1000"/>
      <c r="R390" s="1000"/>
      <c r="S390" s="1000"/>
      <c r="T390" s="1000"/>
      <c r="U390" s="1005"/>
      <c r="V390" s="1000"/>
      <c r="W390" s="1000"/>
      <c r="X390" s="1000"/>
      <c r="Y390" s="999"/>
      <c r="Z390" s="999"/>
      <c r="AA390" s="999"/>
      <c r="AB390" s="999"/>
      <c r="AC390" s="999"/>
      <c r="AD390" s="999"/>
      <c r="AE390" s="1000"/>
      <c r="AF390" s="1000"/>
      <c r="AG390" s="954"/>
      <c r="AH390" s="954"/>
      <c r="AI390" s="954"/>
      <c r="AJ390" s="954"/>
      <c r="AK390" s="954"/>
      <c r="AL390" s="954"/>
      <c r="AM390" s="954"/>
      <c r="AN390" s="954"/>
      <c r="AO390" s="954"/>
      <c r="AP390" s="954"/>
      <c r="AQ390" s="954"/>
      <c r="AR390" s="954"/>
      <c r="AS390" s="954"/>
      <c r="AT390" s="954"/>
      <c r="AU390" s="954"/>
      <c r="AV390" s="954"/>
      <c r="AW390" s="954"/>
      <c r="AX390" s="954"/>
      <c r="AY390" s="954"/>
      <c r="AZ390" s="954"/>
    </row>
    <row r="391" ht="14.25" customHeight="1">
      <c r="A391" s="1000"/>
      <c r="B391" s="1000"/>
      <c r="C391" s="1000"/>
      <c r="D391" s="1000"/>
      <c r="E391" s="1000"/>
      <c r="F391" s="1000"/>
      <c r="G391" s="1001"/>
      <c r="H391" s="1002"/>
      <c r="I391" s="1003"/>
      <c r="J391" s="1000"/>
      <c r="K391" s="1000"/>
      <c r="L391" s="1004"/>
      <c r="M391" s="1000"/>
      <c r="N391" s="1000"/>
      <c r="O391" s="1004"/>
      <c r="P391" s="1000"/>
      <c r="Q391" s="1000"/>
      <c r="R391" s="1000"/>
      <c r="S391" s="1000"/>
      <c r="T391" s="1000"/>
      <c r="U391" s="1005"/>
      <c r="V391" s="1000"/>
      <c r="W391" s="1000"/>
      <c r="X391" s="1000"/>
      <c r="Y391" s="999"/>
      <c r="Z391" s="999"/>
      <c r="AA391" s="999"/>
      <c r="AB391" s="999"/>
      <c r="AC391" s="999"/>
      <c r="AD391" s="999"/>
      <c r="AE391" s="1000"/>
      <c r="AF391" s="1000"/>
      <c r="AG391" s="954"/>
      <c r="AH391" s="954"/>
      <c r="AI391" s="954"/>
      <c r="AJ391" s="954"/>
      <c r="AK391" s="954"/>
      <c r="AL391" s="954"/>
      <c r="AM391" s="954"/>
      <c r="AN391" s="954"/>
      <c r="AO391" s="954"/>
      <c r="AP391" s="954"/>
      <c r="AQ391" s="954"/>
      <c r="AR391" s="954"/>
      <c r="AS391" s="954"/>
      <c r="AT391" s="954"/>
      <c r="AU391" s="954"/>
      <c r="AV391" s="954"/>
      <c r="AW391" s="954"/>
      <c r="AX391" s="954"/>
      <c r="AY391" s="954"/>
      <c r="AZ391" s="954"/>
    </row>
    <row r="392" ht="14.25" customHeight="1">
      <c r="A392" s="1000"/>
      <c r="B392" s="1000"/>
      <c r="C392" s="1000"/>
      <c r="D392" s="1000"/>
      <c r="E392" s="1000"/>
      <c r="F392" s="1000"/>
      <c r="G392" s="1001"/>
      <c r="H392" s="1002"/>
      <c r="I392" s="1003"/>
      <c r="J392" s="1000"/>
      <c r="K392" s="1000"/>
      <c r="L392" s="1004"/>
      <c r="M392" s="1000"/>
      <c r="N392" s="1000"/>
      <c r="O392" s="1004"/>
      <c r="P392" s="1000"/>
      <c r="Q392" s="1000"/>
      <c r="R392" s="1000"/>
      <c r="S392" s="1000"/>
      <c r="T392" s="1000"/>
      <c r="U392" s="1005"/>
      <c r="V392" s="1000"/>
      <c r="W392" s="1000"/>
      <c r="X392" s="1000"/>
      <c r="Y392" s="999"/>
      <c r="Z392" s="999"/>
      <c r="AA392" s="999"/>
      <c r="AB392" s="999"/>
      <c r="AC392" s="999"/>
      <c r="AD392" s="999"/>
      <c r="AE392" s="1000"/>
      <c r="AF392" s="1000"/>
      <c r="AG392" s="954"/>
      <c r="AH392" s="954"/>
      <c r="AI392" s="954"/>
      <c r="AJ392" s="954"/>
      <c r="AK392" s="954"/>
      <c r="AL392" s="954"/>
      <c r="AM392" s="954"/>
      <c r="AN392" s="954"/>
      <c r="AO392" s="954"/>
      <c r="AP392" s="954"/>
      <c r="AQ392" s="954"/>
      <c r="AR392" s="954"/>
      <c r="AS392" s="954"/>
      <c r="AT392" s="954"/>
      <c r="AU392" s="954"/>
      <c r="AV392" s="954"/>
      <c r="AW392" s="954"/>
      <c r="AX392" s="954"/>
      <c r="AY392" s="954"/>
      <c r="AZ392" s="954"/>
    </row>
    <row r="393" ht="14.25" customHeight="1">
      <c r="A393" s="1000"/>
      <c r="B393" s="1000"/>
      <c r="C393" s="1000"/>
      <c r="D393" s="1000"/>
      <c r="E393" s="1000"/>
      <c r="F393" s="1000"/>
      <c r="G393" s="1001"/>
      <c r="H393" s="1002"/>
      <c r="I393" s="1003"/>
      <c r="J393" s="1000"/>
      <c r="K393" s="1000"/>
      <c r="L393" s="1004"/>
      <c r="M393" s="1000"/>
      <c r="N393" s="1000"/>
      <c r="O393" s="1004"/>
      <c r="P393" s="1000"/>
      <c r="Q393" s="1000"/>
      <c r="R393" s="1000"/>
      <c r="S393" s="1000"/>
      <c r="T393" s="1000"/>
      <c r="U393" s="1005"/>
      <c r="V393" s="1000"/>
      <c r="W393" s="1000"/>
      <c r="X393" s="1000"/>
      <c r="Y393" s="999"/>
      <c r="Z393" s="999"/>
      <c r="AA393" s="999"/>
      <c r="AB393" s="999"/>
      <c r="AC393" s="999"/>
      <c r="AD393" s="999"/>
      <c r="AE393" s="1000"/>
      <c r="AF393" s="1000"/>
      <c r="AG393" s="954"/>
      <c r="AH393" s="954"/>
      <c r="AI393" s="954"/>
      <c r="AJ393" s="954"/>
      <c r="AK393" s="954"/>
      <c r="AL393" s="954"/>
      <c r="AM393" s="954"/>
      <c r="AN393" s="954"/>
      <c r="AO393" s="954"/>
      <c r="AP393" s="954"/>
      <c r="AQ393" s="954"/>
      <c r="AR393" s="954"/>
      <c r="AS393" s="954"/>
      <c r="AT393" s="954"/>
      <c r="AU393" s="954"/>
      <c r="AV393" s="954"/>
      <c r="AW393" s="954"/>
      <c r="AX393" s="954"/>
      <c r="AY393" s="954"/>
      <c r="AZ393" s="954"/>
    </row>
    <row r="394" ht="14.25" customHeight="1">
      <c r="A394" s="1000"/>
      <c r="B394" s="1000"/>
      <c r="C394" s="1000"/>
      <c r="D394" s="1000"/>
      <c r="E394" s="1000"/>
      <c r="F394" s="1000"/>
      <c r="G394" s="1001"/>
      <c r="H394" s="1002"/>
      <c r="I394" s="1003"/>
      <c r="J394" s="1000"/>
      <c r="K394" s="1000"/>
      <c r="L394" s="1004"/>
      <c r="M394" s="1000"/>
      <c r="N394" s="1000"/>
      <c r="O394" s="1004"/>
      <c r="P394" s="1000"/>
      <c r="Q394" s="1000"/>
      <c r="R394" s="1000"/>
      <c r="S394" s="1000"/>
      <c r="T394" s="1000"/>
      <c r="U394" s="1005"/>
      <c r="V394" s="1000"/>
      <c r="W394" s="1000"/>
      <c r="X394" s="1000"/>
      <c r="Y394" s="999"/>
      <c r="Z394" s="999"/>
      <c r="AA394" s="999"/>
      <c r="AB394" s="999"/>
      <c r="AC394" s="999"/>
      <c r="AD394" s="999"/>
      <c r="AE394" s="1000"/>
      <c r="AF394" s="1000"/>
      <c r="AG394" s="954"/>
      <c r="AH394" s="954"/>
      <c r="AI394" s="954"/>
      <c r="AJ394" s="954"/>
      <c r="AK394" s="954"/>
      <c r="AL394" s="954"/>
      <c r="AM394" s="954"/>
      <c r="AN394" s="954"/>
      <c r="AO394" s="954"/>
      <c r="AP394" s="954"/>
      <c r="AQ394" s="954"/>
      <c r="AR394" s="954"/>
      <c r="AS394" s="954"/>
      <c r="AT394" s="954"/>
      <c r="AU394" s="954"/>
      <c r="AV394" s="954"/>
      <c r="AW394" s="954"/>
      <c r="AX394" s="954"/>
      <c r="AY394" s="954"/>
      <c r="AZ394" s="954"/>
    </row>
    <row r="395" ht="14.25" customHeight="1">
      <c r="A395" s="1000"/>
      <c r="B395" s="1000"/>
      <c r="C395" s="1000"/>
      <c r="D395" s="1000"/>
      <c r="E395" s="1000"/>
      <c r="F395" s="1000"/>
      <c r="G395" s="1001"/>
      <c r="H395" s="1002"/>
      <c r="I395" s="1003"/>
      <c r="J395" s="1000"/>
      <c r="K395" s="1000"/>
      <c r="L395" s="1004"/>
      <c r="M395" s="1000"/>
      <c r="N395" s="1000"/>
      <c r="O395" s="1004"/>
      <c r="P395" s="1000"/>
      <c r="Q395" s="1000"/>
      <c r="R395" s="1000"/>
      <c r="S395" s="1000"/>
      <c r="T395" s="1000"/>
      <c r="U395" s="1005"/>
      <c r="V395" s="1000"/>
      <c r="W395" s="1000"/>
      <c r="X395" s="1000"/>
      <c r="Y395" s="999"/>
      <c r="Z395" s="999"/>
      <c r="AA395" s="999"/>
      <c r="AB395" s="999"/>
      <c r="AC395" s="999"/>
      <c r="AD395" s="999"/>
      <c r="AE395" s="1000"/>
      <c r="AF395" s="1000"/>
      <c r="AG395" s="954"/>
      <c r="AH395" s="954"/>
      <c r="AI395" s="954"/>
      <c r="AJ395" s="954"/>
      <c r="AK395" s="954"/>
      <c r="AL395" s="954"/>
      <c r="AM395" s="954"/>
      <c r="AN395" s="954"/>
      <c r="AO395" s="954"/>
      <c r="AP395" s="954"/>
      <c r="AQ395" s="954"/>
      <c r="AR395" s="954"/>
      <c r="AS395" s="954"/>
      <c r="AT395" s="954"/>
      <c r="AU395" s="954"/>
      <c r="AV395" s="954"/>
      <c r="AW395" s="954"/>
      <c r="AX395" s="954"/>
      <c r="AY395" s="954"/>
      <c r="AZ395" s="954"/>
    </row>
    <row r="396" ht="14.25" customHeight="1">
      <c r="A396" s="1000"/>
      <c r="B396" s="1000"/>
      <c r="C396" s="1000"/>
      <c r="D396" s="1000"/>
      <c r="E396" s="1000"/>
      <c r="F396" s="1000"/>
      <c r="G396" s="1001"/>
      <c r="H396" s="1002"/>
      <c r="I396" s="1003"/>
      <c r="J396" s="1000"/>
      <c r="K396" s="1000"/>
      <c r="L396" s="1004"/>
      <c r="M396" s="1000"/>
      <c r="N396" s="1000"/>
      <c r="O396" s="1004"/>
      <c r="P396" s="1000"/>
      <c r="Q396" s="1000"/>
      <c r="R396" s="1000"/>
      <c r="S396" s="1000"/>
      <c r="T396" s="1000"/>
      <c r="U396" s="1005"/>
      <c r="V396" s="1000"/>
      <c r="W396" s="1000"/>
      <c r="X396" s="1000"/>
      <c r="Y396" s="999"/>
      <c r="Z396" s="999"/>
      <c r="AA396" s="999"/>
      <c r="AB396" s="999"/>
      <c r="AC396" s="999"/>
      <c r="AD396" s="999"/>
      <c r="AE396" s="1000"/>
      <c r="AF396" s="1000"/>
      <c r="AG396" s="954"/>
      <c r="AH396" s="954"/>
      <c r="AI396" s="954"/>
      <c r="AJ396" s="954"/>
      <c r="AK396" s="954"/>
      <c r="AL396" s="954"/>
      <c r="AM396" s="954"/>
      <c r="AN396" s="954"/>
      <c r="AO396" s="954"/>
      <c r="AP396" s="954"/>
      <c r="AQ396" s="954"/>
      <c r="AR396" s="954"/>
      <c r="AS396" s="954"/>
      <c r="AT396" s="954"/>
      <c r="AU396" s="954"/>
      <c r="AV396" s="954"/>
      <c r="AW396" s="954"/>
      <c r="AX396" s="954"/>
      <c r="AY396" s="954"/>
      <c r="AZ396" s="954"/>
    </row>
    <row r="397" ht="14.25" customHeight="1">
      <c r="A397" s="1000"/>
      <c r="B397" s="1000"/>
      <c r="C397" s="1000"/>
      <c r="D397" s="1000"/>
      <c r="E397" s="1000"/>
      <c r="F397" s="1000"/>
      <c r="G397" s="1001"/>
      <c r="H397" s="1002"/>
      <c r="I397" s="1003"/>
      <c r="J397" s="1000"/>
      <c r="K397" s="1000"/>
      <c r="L397" s="1004"/>
      <c r="M397" s="1000"/>
      <c r="N397" s="1000"/>
      <c r="O397" s="1004"/>
      <c r="P397" s="1000"/>
      <c r="Q397" s="1000"/>
      <c r="R397" s="1000"/>
      <c r="S397" s="1000"/>
      <c r="T397" s="1000"/>
      <c r="U397" s="1005"/>
      <c r="V397" s="1000"/>
      <c r="W397" s="1000"/>
      <c r="X397" s="1000"/>
      <c r="Y397" s="999"/>
      <c r="Z397" s="999"/>
      <c r="AA397" s="999"/>
      <c r="AB397" s="999"/>
      <c r="AC397" s="999"/>
      <c r="AD397" s="999"/>
      <c r="AE397" s="1000"/>
      <c r="AF397" s="1000"/>
      <c r="AG397" s="954"/>
      <c r="AH397" s="954"/>
      <c r="AI397" s="954"/>
      <c r="AJ397" s="954"/>
      <c r="AK397" s="954"/>
      <c r="AL397" s="954"/>
      <c r="AM397" s="954"/>
      <c r="AN397" s="954"/>
      <c r="AO397" s="954"/>
      <c r="AP397" s="954"/>
      <c r="AQ397" s="954"/>
      <c r="AR397" s="954"/>
      <c r="AS397" s="954"/>
      <c r="AT397" s="954"/>
      <c r="AU397" s="954"/>
      <c r="AV397" s="954"/>
      <c r="AW397" s="954"/>
      <c r="AX397" s="954"/>
      <c r="AY397" s="954"/>
      <c r="AZ397" s="954"/>
    </row>
    <row r="398" ht="14.25" customHeight="1">
      <c r="A398" s="1000"/>
      <c r="B398" s="1000"/>
      <c r="C398" s="1000"/>
      <c r="D398" s="1000"/>
      <c r="E398" s="1000"/>
      <c r="F398" s="1000"/>
      <c r="G398" s="1001"/>
      <c r="H398" s="1002"/>
      <c r="I398" s="1003"/>
      <c r="J398" s="1000"/>
      <c r="K398" s="1000"/>
      <c r="L398" s="1004"/>
      <c r="M398" s="1000"/>
      <c r="N398" s="1000"/>
      <c r="O398" s="1004"/>
      <c r="P398" s="1000"/>
      <c r="Q398" s="1000"/>
      <c r="R398" s="1000"/>
      <c r="S398" s="1000"/>
      <c r="T398" s="1000"/>
      <c r="U398" s="1005"/>
      <c r="V398" s="1000"/>
      <c r="W398" s="1000"/>
      <c r="X398" s="1000"/>
      <c r="Y398" s="999"/>
      <c r="Z398" s="999"/>
      <c r="AA398" s="999"/>
      <c r="AB398" s="999"/>
      <c r="AC398" s="999"/>
      <c r="AD398" s="999"/>
      <c r="AE398" s="1000"/>
      <c r="AF398" s="1000"/>
      <c r="AG398" s="954"/>
      <c r="AH398" s="954"/>
      <c r="AI398" s="954"/>
      <c r="AJ398" s="954"/>
      <c r="AK398" s="954"/>
      <c r="AL398" s="954"/>
      <c r="AM398" s="954"/>
      <c r="AN398" s="954"/>
      <c r="AO398" s="954"/>
      <c r="AP398" s="954"/>
      <c r="AQ398" s="954"/>
      <c r="AR398" s="954"/>
      <c r="AS398" s="954"/>
      <c r="AT398" s="954"/>
      <c r="AU398" s="954"/>
      <c r="AV398" s="954"/>
      <c r="AW398" s="954"/>
      <c r="AX398" s="954"/>
      <c r="AY398" s="954"/>
      <c r="AZ398" s="954"/>
    </row>
    <row r="399" ht="14.25" customHeight="1">
      <c r="A399" s="1000"/>
      <c r="B399" s="1000"/>
      <c r="C399" s="1000"/>
      <c r="D399" s="1000"/>
      <c r="E399" s="1000"/>
      <c r="F399" s="1000"/>
      <c r="G399" s="1001"/>
      <c r="H399" s="1002"/>
      <c r="I399" s="1003"/>
      <c r="J399" s="1000"/>
      <c r="K399" s="1000"/>
      <c r="L399" s="1004"/>
      <c r="M399" s="1000"/>
      <c r="N399" s="1000"/>
      <c r="O399" s="1004"/>
      <c r="P399" s="1000"/>
      <c r="Q399" s="1000"/>
      <c r="R399" s="1000"/>
      <c r="S399" s="1000"/>
      <c r="T399" s="1000"/>
      <c r="U399" s="1005"/>
      <c r="V399" s="1000"/>
      <c r="W399" s="1000"/>
      <c r="X399" s="1000"/>
      <c r="Y399" s="999"/>
      <c r="Z399" s="999"/>
      <c r="AA399" s="999"/>
      <c r="AB399" s="999"/>
      <c r="AC399" s="999"/>
      <c r="AD399" s="999"/>
      <c r="AE399" s="1000"/>
      <c r="AF399" s="1000"/>
      <c r="AG399" s="954"/>
      <c r="AH399" s="954"/>
      <c r="AI399" s="954"/>
      <c r="AJ399" s="954"/>
      <c r="AK399" s="954"/>
      <c r="AL399" s="954"/>
      <c r="AM399" s="954"/>
      <c r="AN399" s="954"/>
      <c r="AO399" s="954"/>
      <c r="AP399" s="954"/>
      <c r="AQ399" s="954"/>
      <c r="AR399" s="954"/>
      <c r="AS399" s="954"/>
      <c r="AT399" s="954"/>
      <c r="AU399" s="954"/>
      <c r="AV399" s="954"/>
      <c r="AW399" s="954"/>
      <c r="AX399" s="954"/>
      <c r="AY399" s="954"/>
      <c r="AZ399" s="954"/>
    </row>
    <row r="400" ht="14.25" customHeight="1">
      <c r="A400" s="1000"/>
      <c r="B400" s="1000"/>
      <c r="C400" s="1000"/>
      <c r="D400" s="1000"/>
      <c r="E400" s="1000"/>
      <c r="F400" s="1000"/>
      <c r="G400" s="1001"/>
      <c r="H400" s="1002"/>
      <c r="I400" s="1003"/>
      <c r="J400" s="1000"/>
      <c r="K400" s="1000"/>
      <c r="L400" s="1004"/>
      <c r="M400" s="1000"/>
      <c r="N400" s="1000"/>
      <c r="O400" s="1004"/>
      <c r="P400" s="1000"/>
      <c r="Q400" s="1000"/>
      <c r="R400" s="1000"/>
      <c r="S400" s="1000"/>
      <c r="T400" s="1000"/>
      <c r="U400" s="1005"/>
      <c r="V400" s="1000"/>
      <c r="W400" s="1000"/>
      <c r="X400" s="1000"/>
      <c r="Y400" s="999"/>
      <c r="Z400" s="999"/>
      <c r="AA400" s="999"/>
      <c r="AB400" s="999"/>
      <c r="AC400" s="999"/>
      <c r="AD400" s="999"/>
      <c r="AE400" s="1000"/>
      <c r="AF400" s="1000"/>
      <c r="AG400" s="954"/>
      <c r="AH400" s="954"/>
      <c r="AI400" s="954"/>
      <c r="AJ400" s="954"/>
      <c r="AK400" s="954"/>
      <c r="AL400" s="954"/>
      <c r="AM400" s="954"/>
      <c r="AN400" s="954"/>
      <c r="AO400" s="954"/>
      <c r="AP400" s="954"/>
      <c r="AQ400" s="954"/>
      <c r="AR400" s="954"/>
      <c r="AS400" s="954"/>
      <c r="AT400" s="954"/>
      <c r="AU400" s="954"/>
      <c r="AV400" s="954"/>
      <c r="AW400" s="954"/>
      <c r="AX400" s="954"/>
      <c r="AY400" s="954"/>
      <c r="AZ400" s="954"/>
    </row>
    <row r="401" ht="14.25" customHeight="1">
      <c r="A401" s="1000"/>
      <c r="B401" s="1000"/>
      <c r="C401" s="1000"/>
      <c r="D401" s="1000"/>
      <c r="E401" s="1000"/>
      <c r="F401" s="1000"/>
      <c r="G401" s="1001"/>
      <c r="H401" s="1002"/>
      <c r="I401" s="1003"/>
      <c r="J401" s="1000"/>
      <c r="K401" s="1000"/>
      <c r="L401" s="1004"/>
      <c r="M401" s="1000"/>
      <c r="N401" s="1000"/>
      <c r="O401" s="1004"/>
      <c r="P401" s="1000"/>
      <c r="Q401" s="1000"/>
      <c r="R401" s="1000"/>
      <c r="S401" s="1000"/>
      <c r="T401" s="1000"/>
      <c r="U401" s="1005"/>
      <c r="V401" s="1000"/>
      <c r="W401" s="1000"/>
      <c r="X401" s="1000"/>
      <c r="Y401" s="999"/>
      <c r="Z401" s="999"/>
      <c r="AA401" s="999"/>
      <c r="AB401" s="999"/>
      <c r="AC401" s="999"/>
      <c r="AD401" s="999"/>
      <c r="AE401" s="1000"/>
      <c r="AF401" s="1000"/>
      <c r="AG401" s="954"/>
      <c r="AH401" s="954"/>
      <c r="AI401" s="954"/>
      <c r="AJ401" s="954"/>
      <c r="AK401" s="954"/>
      <c r="AL401" s="954"/>
      <c r="AM401" s="954"/>
      <c r="AN401" s="954"/>
      <c r="AO401" s="954"/>
      <c r="AP401" s="954"/>
      <c r="AQ401" s="954"/>
      <c r="AR401" s="954"/>
      <c r="AS401" s="954"/>
      <c r="AT401" s="954"/>
      <c r="AU401" s="954"/>
      <c r="AV401" s="954"/>
      <c r="AW401" s="954"/>
      <c r="AX401" s="954"/>
      <c r="AY401" s="954"/>
      <c r="AZ401" s="954"/>
    </row>
    <row r="402" ht="14.25" customHeight="1">
      <c r="A402" s="1000"/>
      <c r="B402" s="1000"/>
      <c r="C402" s="1000"/>
      <c r="D402" s="1000"/>
      <c r="E402" s="1000"/>
      <c r="F402" s="1000"/>
      <c r="G402" s="1001"/>
      <c r="H402" s="1002"/>
      <c r="I402" s="1003"/>
      <c r="J402" s="1000"/>
      <c r="K402" s="1000"/>
      <c r="L402" s="1004"/>
      <c r="M402" s="1000"/>
      <c r="N402" s="1000"/>
      <c r="O402" s="1004"/>
      <c r="P402" s="1000"/>
      <c r="Q402" s="1000"/>
      <c r="R402" s="1000"/>
      <c r="S402" s="1000"/>
      <c r="T402" s="1000"/>
      <c r="U402" s="1005"/>
      <c r="V402" s="1000"/>
      <c r="W402" s="1000"/>
      <c r="X402" s="1000"/>
      <c r="Y402" s="999"/>
      <c r="Z402" s="999"/>
      <c r="AA402" s="999"/>
      <c r="AB402" s="999"/>
      <c r="AC402" s="999"/>
      <c r="AD402" s="999"/>
      <c r="AE402" s="1000"/>
      <c r="AF402" s="1000"/>
      <c r="AG402" s="954"/>
      <c r="AH402" s="954"/>
      <c r="AI402" s="954"/>
      <c r="AJ402" s="954"/>
      <c r="AK402" s="954"/>
      <c r="AL402" s="954"/>
      <c r="AM402" s="954"/>
      <c r="AN402" s="954"/>
      <c r="AO402" s="954"/>
      <c r="AP402" s="954"/>
      <c r="AQ402" s="954"/>
      <c r="AR402" s="954"/>
      <c r="AS402" s="954"/>
      <c r="AT402" s="954"/>
      <c r="AU402" s="954"/>
      <c r="AV402" s="954"/>
      <c r="AW402" s="954"/>
      <c r="AX402" s="954"/>
      <c r="AY402" s="954"/>
      <c r="AZ402" s="954"/>
    </row>
    <row r="403" ht="14.25" customHeight="1">
      <c r="A403" s="1000"/>
      <c r="B403" s="1000"/>
      <c r="C403" s="1000"/>
      <c r="D403" s="1000"/>
      <c r="E403" s="1000"/>
      <c r="F403" s="1000"/>
      <c r="G403" s="1001"/>
      <c r="H403" s="1002"/>
      <c r="I403" s="1003"/>
      <c r="J403" s="1000"/>
      <c r="K403" s="1000"/>
      <c r="L403" s="1004"/>
      <c r="M403" s="1000"/>
      <c r="N403" s="1000"/>
      <c r="O403" s="1004"/>
      <c r="P403" s="1000"/>
      <c r="Q403" s="1000"/>
      <c r="R403" s="1000"/>
      <c r="S403" s="1000"/>
      <c r="T403" s="1000"/>
      <c r="U403" s="1005"/>
      <c r="V403" s="1000"/>
      <c r="W403" s="1000"/>
      <c r="X403" s="1000"/>
      <c r="Y403" s="999"/>
      <c r="Z403" s="999"/>
      <c r="AA403" s="999"/>
      <c r="AB403" s="999"/>
      <c r="AC403" s="999"/>
      <c r="AD403" s="999"/>
      <c r="AE403" s="1000"/>
      <c r="AF403" s="1000"/>
      <c r="AG403" s="954"/>
      <c r="AH403" s="954"/>
      <c r="AI403" s="954"/>
      <c r="AJ403" s="954"/>
      <c r="AK403" s="954"/>
      <c r="AL403" s="954"/>
      <c r="AM403" s="954"/>
      <c r="AN403" s="954"/>
      <c r="AO403" s="954"/>
      <c r="AP403" s="954"/>
      <c r="AQ403" s="954"/>
      <c r="AR403" s="954"/>
      <c r="AS403" s="954"/>
      <c r="AT403" s="954"/>
      <c r="AU403" s="954"/>
      <c r="AV403" s="954"/>
      <c r="AW403" s="954"/>
      <c r="AX403" s="954"/>
      <c r="AY403" s="954"/>
      <c r="AZ403" s="954"/>
    </row>
    <row r="404" ht="14.25" customHeight="1">
      <c r="A404" s="1000"/>
      <c r="B404" s="1000"/>
      <c r="C404" s="1000"/>
      <c r="D404" s="1000"/>
      <c r="E404" s="1000"/>
      <c r="F404" s="1000"/>
      <c r="G404" s="1001"/>
      <c r="H404" s="1002"/>
      <c r="I404" s="1003"/>
      <c r="J404" s="1000"/>
      <c r="K404" s="1000"/>
      <c r="L404" s="1004"/>
      <c r="M404" s="1000"/>
      <c r="N404" s="1000"/>
      <c r="O404" s="1004"/>
      <c r="P404" s="1000"/>
      <c r="Q404" s="1000"/>
      <c r="R404" s="1000"/>
      <c r="S404" s="1000"/>
      <c r="T404" s="1000"/>
      <c r="U404" s="1005"/>
      <c r="V404" s="1000"/>
      <c r="W404" s="1000"/>
      <c r="X404" s="1000"/>
      <c r="Y404" s="999"/>
      <c r="Z404" s="999"/>
      <c r="AA404" s="999"/>
      <c r="AB404" s="999"/>
      <c r="AC404" s="999"/>
      <c r="AD404" s="999"/>
      <c r="AE404" s="1000"/>
      <c r="AF404" s="1000"/>
      <c r="AG404" s="954"/>
      <c r="AH404" s="954"/>
      <c r="AI404" s="954"/>
      <c r="AJ404" s="954"/>
      <c r="AK404" s="954"/>
      <c r="AL404" s="954"/>
      <c r="AM404" s="954"/>
      <c r="AN404" s="954"/>
      <c r="AO404" s="954"/>
      <c r="AP404" s="954"/>
      <c r="AQ404" s="954"/>
      <c r="AR404" s="954"/>
      <c r="AS404" s="954"/>
      <c r="AT404" s="954"/>
      <c r="AU404" s="954"/>
      <c r="AV404" s="954"/>
      <c r="AW404" s="954"/>
      <c r="AX404" s="954"/>
      <c r="AY404" s="954"/>
      <c r="AZ404" s="954"/>
    </row>
    <row r="405" ht="14.25" customHeight="1">
      <c r="A405" s="1000"/>
      <c r="B405" s="1000"/>
      <c r="C405" s="1000"/>
      <c r="D405" s="1000"/>
      <c r="E405" s="1000"/>
      <c r="F405" s="1000"/>
      <c r="G405" s="1001"/>
      <c r="H405" s="1002"/>
      <c r="I405" s="1003"/>
      <c r="J405" s="1000"/>
      <c r="K405" s="1000"/>
      <c r="L405" s="1004"/>
      <c r="M405" s="1000"/>
      <c r="N405" s="1000"/>
      <c r="O405" s="1004"/>
      <c r="P405" s="1000"/>
      <c r="Q405" s="1000"/>
      <c r="R405" s="1000"/>
      <c r="S405" s="1000"/>
      <c r="T405" s="1000"/>
      <c r="U405" s="1005"/>
      <c r="V405" s="1000"/>
      <c r="W405" s="1000"/>
      <c r="X405" s="1000"/>
      <c r="Y405" s="999"/>
      <c r="Z405" s="999"/>
      <c r="AA405" s="999"/>
      <c r="AB405" s="999"/>
      <c r="AC405" s="999"/>
      <c r="AD405" s="999"/>
      <c r="AE405" s="1000"/>
      <c r="AF405" s="1000"/>
      <c r="AG405" s="954"/>
      <c r="AH405" s="954"/>
      <c r="AI405" s="954"/>
      <c r="AJ405" s="954"/>
      <c r="AK405" s="954"/>
      <c r="AL405" s="954"/>
      <c r="AM405" s="954"/>
      <c r="AN405" s="954"/>
      <c r="AO405" s="954"/>
      <c r="AP405" s="954"/>
      <c r="AQ405" s="954"/>
      <c r="AR405" s="954"/>
      <c r="AS405" s="954"/>
      <c r="AT405" s="954"/>
      <c r="AU405" s="954"/>
      <c r="AV405" s="954"/>
      <c r="AW405" s="954"/>
      <c r="AX405" s="954"/>
      <c r="AY405" s="954"/>
      <c r="AZ405" s="954"/>
    </row>
    <row r="406" ht="14.25" customHeight="1">
      <c r="A406" s="1000"/>
      <c r="B406" s="1000"/>
      <c r="C406" s="1000"/>
      <c r="D406" s="1000"/>
      <c r="E406" s="1000"/>
      <c r="F406" s="1000"/>
      <c r="G406" s="1001"/>
      <c r="H406" s="1002"/>
      <c r="I406" s="1003"/>
      <c r="J406" s="1000"/>
      <c r="K406" s="1000"/>
      <c r="L406" s="1004"/>
      <c r="M406" s="1000"/>
      <c r="N406" s="1000"/>
      <c r="O406" s="1004"/>
      <c r="P406" s="1000"/>
      <c r="Q406" s="1000"/>
      <c r="R406" s="1000"/>
      <c r="S406" s="1000"/>
      <c r="T406" s="1000"/>
      <c r="U406" s="1005"/>
      <c r="V406" s="1000"/>
      <c r="W406" s="1000"/>
      <c r="X406" s="1000"/>
      <c r="Y406" s="999"/>
      <c r="Z406" s="999"/>
      <c r="AA406" s="999"/>
      <c r="AB406" s="999"/>
      <c r="AC406" s="999"/>
      <c r="AD406" s="999"/>
      <c r="AE406" s="1000"/>
      <c r="AF406" s="1000"/>
      <c r="AG406" s="954"/>
      <c r="AH406" s="954"/>
      <c r="AI406" s="954"/>
      <c r="AJ406" s="954"/>
      <c r="AK406" s="954"/>
      <c r="AL406" s="954"/>
      <c r="AM406" s="954"/>
      <c r="AN406" s="954"/>
      <c r="AO406" s="954"/>
      <c r="AP406" s="954"/>
      <c r="AQ406" s="954"/>
      <c r="AR406" s="954"/>
      <c r="AS406" s="954"/>
      <c r="AT406" s="954"/>
      <c r="AU406" s="954"/>
      <c r="AV406" s="954"/>
      <c r="AW406" s="954"/>
      <c r="AX406" s="954"/>
      <c r="AY406" s="954"/>
      <c r="AZ406" s="954"/>
    </row>
    <row r="407" ht="14.25" customHeight="1">
      <c r="A407" s="1000"/>
      <c r="B407" s="1000"/>
      <c r="C407" s="1000"/>
      <c r="D407" s="1000"/>
      <c r="E407" s="1000"/>
      <c r="F407" s="1000"/>
      <c r="G407" s="1001"/>
      <c r="H407" s="1002"/>
      <c r="I407" s="1003"/>
      <c r="J407" s="1000"/>
      <c r="K407" s="1000"/>
      <c r="L407" s="1004"/>
      <c r="M407" s="1000"/>
      <c r="N407" s="1000"/>
      <c r="O407" s="1004"/>
      <c r="P407" s="1000"/>
      <c r="Q407" s="1000"/>
      <c r="R407" s="1000"/>
      <c r="S407" s="1000"/>
      <c r="T407" s="1000"/>
      <c r="U407" s="1005"/>
      <c r="V407" s="1000"/>
      <c r="W407" s="1000"/>
      <c r="X407" s="1000"/>
      <c r="Y407" s="999"/>
      <c r="Z407" s="999"/>
      <c r="AA407" s="999"/>
      <c r="AB407" s="999"/>
      <c r="AC407" s="999"/>
      <c r="AD407" s="999"/>
      <c r="AE407" s="1000"/>
      <c r="AF407" s="1000"/>
      <c r="AG407" s="954"/>
      <c r="AH407" s="954"/>
      <c r="AI407" s="954"/>
      <c r="AJ407" s="954"/>
      <c r="AK407" s="954"/>
      <c r="AL407" s="954"/>
      <c r="AM407" s="954"/>
      <c r="AN407" s="954"/>
      <c r="AO407" s="954"/>
      <c r="AP407" s="954"/>
      <c r="AQ407" s="954"/>
      <c r="AR407" s="954"/>
      <c r="AS407" s="954"/>
      <c r="AT407" s="954"/>
      <c r="AU407" s="954"/>
      <c r="AV407" s="954"/>
      <c r="AW407" s="954"/>
      <c r="AX407" s="954"/>
      <c r="AY407" s="954"/>
      <c r="AZ407" s="954"/>
    </row>
    <row r="408" ht="14.25" customHeight="1">
      <c r="A408" s="1000"/>
      <c r="B408" s="1000"/>
      <c r="C408" s="1000"/>
      <c r="D408" s="1000"/>
      <c r="E408" s="1000"/>
      <c r="F408" s="1000"/>
      <c r="G408" s="1001"/>
      <c r="H408" s="1002"/>
      <c r="I408" s="1003"/>
      <c r="J408" s="1000"/>
      <c r="K408" s="1000"/>
      <c r="L408" s="1004"/>
      <c r="M408" s="1000"/>
      <c r="N408" s="1000"/>
      <c r="O408" s="1004"/>
      <c r="P408" s="1000"/>
      <c r="Q408" s="1000"/>
      <c r="R408" s="1000"/>
      <c r="S408" s="1000"/>
      <c r="T408" s="1000"/>
      <c r="U408" s="1005"/>
      <c r="V408" s="1000"/>
      <c r="W408" s="1000"/>
      <c r="X408" s="1000"/>
      <c r="Y408" s="999"/>
      <c r="Z408" s="999"/>
      <c r="AA408" s="999"/>
      <c r="AB408" s="999"/>
      <c r="AC408" s="999"/>
      <c r="AD408" s="999"/>
      <c r="AE408" s="1000"/>
      <c r="AF408" s="1000"/>
      <c r="AG408" s="954"/>
      <c r="AH408" s="954"/>
      <c r="AI408" s="954"/>
      <c r="AJ408" s="954"/>
      <c r="AK408" s="954"/>
      <c r="AL408" s="954"/>
      <c r="AM408" s="954"/>
      <c r="AN408" s="954"/>
      <c r="AO408" s="954"/>
      <c r="AP408" s="954"/>
      <c r="AQ408" s="954"/>
      <c r="AR408" s="954"/>
      <c r="AS408" s="954"/>
      <c r="AT408" s="954"/>
      <c r="AU408" s="954"/>
      <c r="AV408" s="954"/>
      <c r="AW408" s="954"/>
      <c r="AX408" s="954"/>
      <c r="AY408" s="954"/>
      <c r="AZ408" s="954"/>
    </row>
    <row r="409" ht="14.25" customHeight="1">
      <c r="A409" s="1000"/>
      <c r="B409" s="1000"/>
      <c r="C409" s="1000"/>
      <c r="D409" s="1000"/>
      <c r="E409" s="1000"/>
      <c r="F409" s="1000"/>
      <c r="G409" s="1001"/>
      <c r="H409" s="1002"/>
      <c r="I409" s="1003"/>
      <c r="J409" s="1000"/>
      <c r="K409" s="1000"/>
      <c r="L409" s="1004"/>
      <c r="M409" s="1000"/>
      <c r="N409" s="1000"/>
      <c r="O409" s="1004"/>
      <c r="P409" s="1000"/>
      <c r="Q409" s="1000"/>
      <c r="R409" s="1000"/>
      <c r="S409" s="1000"/>
      <c r="T409" s="1000"/>
      <c r="U409" s="1005"/>
      <c r="V409" s="1000"/>
      <c r="W409" s="1000"/>
      <c r="X409" s="1000"/>
      <c r="Y409" s="999"/>
      <c r="Z409" s="999"/>
      <c r="AA409" s="999"/>
      <c r="AB409" s="999"/>
      <c r="AC409" s="999"/>
      <c r="AD409" s="999"/>
      <c r="AE409" s="1000"/>
      <c r="AF409" s="1000"/>
      <c r="AG409" s="954"/>
      <c r="AH409" s="954"/>
      <c r="AI409" s="954"/>
      <c r="AJ409" s="954"/>
      <c r="AK409" s="954"/>
      <c r="AL409" s="954"/>
      <c r="AM409" s="954"/>
      <c r="AN409" s="954"/>
      <c r="AO409" s="954"/>
      <c r="AP409" s="954"/>
      <c r="AQ409" s="954"/>
      <c r="AR409" s="954"/>
      <c r="AS409" s="954"/>
      <c r="AT409" s="954"/>
      <c r="AU409" s="954"/>
      <c r="AV409" s="954"/>
      <c r="AW409" s="954"/>
      <c r="AX409" s="954"/>
      <c r="AY409" s="954"/>
      <c r="AZ409" s="954"/>
    </row>
    <row r="410" ht="14.25" customHeight="1">
      <c r="A410" s="1000"/>
      <c r="B410" s="1000"/>
      <c r="C410" s="1000"/>
      <c r="D410" s="1000"/>
      <c r="E410" s="1000"/>
      <c r="F410" s="1000"/>
      <c r="G410" s="1001"/>
      <c r="H410" s="1002"/>
      <c r="I410" s="1003"/>
      <c r="J410" s="1000"/>
      <c r="K410" s="1000"/>
      <c r="L410" s="1004"/>
      <c r="M410" s="1000"/>
      <c r="N410" s="1000"/>
      <c r="O410" s="1004"/>
      <c r="P410" s="1000"/>
      <c r="Q410" s="1000"/>
      <c r="R410" s="1000"/>
      <c r="S410" s="1000"/>
      <c r="T410" s="1000"/>
      <c r="U410" s="1005"/>
      <c r="V410" s="1000"/>
      <c r="W410" s="1000"/>
      <c r="X410" s="1000"/>
      <c r="Y410" s="999"/>
      <c r="Z410" s="999"/>
      <c r="AA410" s="999"/>
      <c r="AB410" s="999"/>
      <c r="AC410" s="999"/>
      <c r="AD410" s="999"/>
      <c r="AE410" s="1000"/>
      <c r="AF410" s="1000"/>
      <c r="AG410" s="954"/>
      <c r="AH410" s="954"/>
      <c r="AI410" s="954"/>
      <c r="AJ410" s="954"/>
      <c r="AK410" s="954"/>
      <c r="AL410" s="954"/>
      <c r="AM410" s="954"/>
      <c r="AN410" s="954"/>
      <c r="AO410" s="954"/>
      <c r="AP410" s="954"/>
      <c r="AQ410" s="954"/>
      <c r="AR410" s="954"/>
      <c r="AS410" s="954"/>
      <c r="AT410" s="954"/>
      <c r="AU410" s="954"/>
      <c r="AV410" s="954"/>
      <c r="AW410" s="954"/>
      <c r="AX410" s="954"/>
      <c r="AY410" s="954"/>
      <c r="AZ410" s="954"/>
    </row>
    <row r="411" ht="14.25" customHeight="1">
      <c r="A411" s="1000"/>
      <c r="B411" s="1000"/>
      <c r="C411" s="1000"/>
      <c r="D411" s="1000"/>
      <c r="E411" s="1000"/>
      <c r="F411" s="1000"/>
      <c r="G411" s="1001"/>
      <c r="H411" s="1002"/>
      <c r="I411" s="1003"/>
      <c r="J411" s="1000"/>
      <c r="K411" s="1000"/>
      <c r="L411" s="1004"/>
      <c r="M411" s="1000"/>
      <c r="N411" s="1000"/>
      <c r="O411" s="1004"/>
      <c r="P411" s="1000"/>
      <c r="Q411" s="1000"/>
      <c r="R411" s="1000"/>
      <c r="S411" s="1000"/>
      <c r="T411" s="1000"/>
      <c r="U411" s="1005"/>
      <c r="V411" s="1000"/>
      <c r="W411" s="1000"/>
      <c r="X411" s="1000"/>
      <c r="Y411" s="999"/>
      <c r="Z411" s="999"/>
      <c r="AA411" s="999"/>
      <c r="AB411" s="999"/>
      <c r="AC411" s="999"/>
      <c r="AD411" s="999"/>
      <c r="AE411" s="1000"/>
      <c r="AF411" s="1000"/>
      <c r="AG411" s="954"/>
      <c r="AH411" s="954"/>
      <c r="AI411" s="954"/>
      <c r="AJ411" s="954"/>
      <c r="AK411" s="954"/>
      <c r="AL411" s="954"/>
      <c r="AM411" s="954"/>
      <c r="AN411" s="954"/>
      <c r="AO411" s="954"/>
      <c r="AP411" s="954"/>
      <c r="AQ411" s="954"/>
      <c r="AR411" s="954"/>
      <c r="AS411" s="954"/>
      <c r="AT411" s="954"/>
      <c r="AU411" s="954"/>
      <c r="AV411" s="954"/>
      <c r="AW411" s="954"/>
      <c r="AX411" s="954"/>
      <c r="AY411" s="954"/>
      <c r="AZ411" s="954"/>
    </row>
    <row r="412" ht="14.25" customHeight="1">
      <c r="A412" s="1000"/>
      <c r="B412" s="1000"/>
      <c r="C412" s="1000"/>
      <c r="D412" s="1000"/>
      <c r="E412" s="1000"/>
      <c r="F412" s="1000"/>
      <c r="G412" s="1001"/>
      <c r="H412" s="1002"/>
      <c r="I412" s="1003"/>
      <c r="J412" s="1000"/>
      <c r="K412" s="1000"/>
      <c r="L412" s="1004"/>
      <c r="M412" s="1000"/>
      <c r="N412" s="1000"/>
      <c r="O412" s="1004"/>
      <c r="P412" s="1000"/>
      <c r="Q412" s="1000"/>
      <c r="R412" s="1000"/>
      <c r="S412" s="1000"/>
      <c r="T412" s="1000"/>
      <c r="U412" s="1005"/>
      <c r="V412" s="1000"/>
      <c r="W412" s="1000"/>
      <c r="X412" s="1000"/>
      <c r="Y412" s="999"/>
      <c r="Z412" s="999"/>
      <c r="AA412" s="999"/>
      <c r="AB412" s="999"/>
      <c r="AC412" s="999"/>
      <c r="AD412" s="999"/>
      <c r="AE412" s="1000"/>
      <c r="AF412" s="1000"/>
      <c r="AG412" s="954"/>
      <c r="AH412" s="954"/>
      <c r="AI412" s="954"/>
      <c r="AJ412" s="954"/>
      <c r="AK412" s="954"/>
      <c r="AL412" s="954"/>
      <c r="AM412" s="954"/>
      <c r="AN412" s="954"/>
      <c r="AO412" s="954"/>
      <c r="AP412" s="954"/>
      <c r="AQ412" s="954"/>
      <c r="AR412" s="954"/>
      <c r="AS412" s="954"/>
      <c r="AT412" s="954"/>
      <c r="AU412" s="954"/>
      <c r="AV412" s="954"/>
      <c r="AW412" s="954"/>
      <c r="AX412" s="954"/>
      <c r="AY412" s="954"/>
      <c r="AZ412" s="954"/>
    </row>
    <row r="413" ht="14.25" customHeight="1">
      <c r="A413" s="1000"/>
      <c r="B413" s="1000"/>
      <c r="C413" s="1000"/>
      <c r="D413" s="1000"/>
      <c r="E413" s="1000"/>
      <c r="F413" s="1000"/>
      <c r="G413" s="1001"/>
      <c r="H413" s="1002"/>
      <c r="I413" s="1003"/>
      <c r="J413" s="1000"/>
      <c r="K413" s="1000"/>
      <c r="L413" s="1004"/>
      <c r="M413" s="1000"/>
      <c r="N413" s="1000"/>
      <c r="O413" s="1004"/>
      <c r="P413" s="1000"/>
      <c r="Q413" s="1000"/>
      <c r="R413" s="1000"/>
      <c r="S413" s="1000"/>
      <c r="T413" s="1000"/>
      <c r="U413" s="1005"/>
      <c r="V413" s="1000"/>
      <c r="W413" s="1000"/>
      <c r="X413" s="1000"/>
      <c r="Y413" s="999"/>
      <c r="Z413" s="999"/>
      <c r="AA413" s="999"/>
      <c r="AB413" s="999"/>
      <c r="AC413" s="999"/>
      <c r="AD413" s="999"/>
      <c r="AE413" s="1000"/>
      <c r="AF413" s="1000"/>
      <c r="AG413" s="954"/>
      <c r="AH413" s="954"/>
      <c r="AI413" s="954"/>
      <c r="AJ413" s="954"/>
      <c r="AK413" s="954"/>
      <c r="AL413" s="954"/>
      <c r="AM413" s="954"/>
      <c r="AN413" s="954"/>
      <c r="AO413" s="954"/>
      <c r="AP413" s="954"/>
      <c r="AQ413" s="954"/>
      <c r="AR413" s="954"/>
      <c r="AS413" s="954"/>
      <c r="AT413" s="954"/>
      <c r="AU413" s="954"/>
      <c r="AV413" s="954"/>
      <c r="AW413" s="954"/>
      <c r="AX413" s="954"/>
      <c r="AY413" s="954"/>
      <c r="AZ413" s="954"/>
    </row>
    <row r="414" ht="14.25" customHeight="1">
      <c r="A414" s="1000"/>
      <c r="B414" s="1000"/>
      <c r="C414" s="1000"/>
      <c r="D414" s="1000"/>
      <c r="E414" s="1000"/>
      <c r="F414" s="1000"/>
      <c r="G414" s="1001"/>
      <c r="H414" s="1002"/>
      <c r="I414" s="1003"/>
      <c r="J414" s="1000"/>
      <c r="K414" s="1000"/>
      <c r="L414" s="1004"/>
      <c r="M414" s="1000"/>
      <c r="N414" s="1000"/>
      <c r="O414" s="1004"/>
      <c r="P414" s="1000"/>
      <c r="Q414" s="1000"/>
      <c r="R414" s="1000"/>
      <c r="S414" s="1000"/>
      <c r="T414" s="1000"/>
      <c r="U414" s="1005"/>
      <c r="V414" s="1000"/>
      <c r="W414" s="1000"/>
      <c r="X414" s="1000"/>
      <c r="Y414" s="999"/>
      <c r="Z414" s="999"/>
      <c r="AA414" s="999"/>
      <c r="AB414" s="999"/>
      <c r="AC414" s="999"/>
      <c r="AD414" s="999"/>
      <c r="AE414" s="1000"/>
      <c r="AF414" s="1000"/>
      <c r="AG414" s="954"/>
      <c r="AH414" s="954"/>
      <c r="AI414" s="954"/>
      <c r="AJ414" s="954"/>
      <c r="AK414" s="954"/>
      <c r="AL414" s="954"/>
      <c r="AM414" s="954"/>
      <c r="AN414" s="954"/>
      <c r="AO414" s="954"/>
      <c r="AP414" s="954"/>
      <c r="AQ414" s="954"/>
      <c r="AR414" s="954"/>
      <c r="AS414" s="954"/>
      <c r="AT414" s="954"/>
      <c r="AU414" s="954"/>
      <c r="AV414" s="954"/>
      <c r="AW414" s="954"/>
      <c r="AX414" s="954"/>
      <c r="AY414" s="954"/>
      <c r="AZ414" s="954"/>
    </row>
    <row r="415" ht="14.25" customHeight="1">
      <c r="A415" s="1000"/>
      <c r="B415" s="1000"/>
      <c r="C415" s="1000"/>
      <c r="D415" s="1000"/>
      <c r="E415" s="1000"/>
      <c r="F415" s="1000"/>
      <c r="G415" s="1001"/>
      <c r="H415" s="1002"/>
      <c r="I415" s="1003"/>
      <c r="J415" s="1000"/>
      <c r="K415" s="1000"/>
      <c r="L415" s="1004"/>
      <c r="M415" s="1000"/>
      <c r="N415" s="1000"/>
      <c r="O415" s="1004"/>
      <c r="P415" s="1000"/>
      <c r="Q415" s="1000"/>
      <c r="R415" s="1000"/>
      <c r="S415" s="1000"/>
      <c r="T415" s="1000"/>
      <c r="U415" s="1005"/>
      <c r="V415" s="1000"/>
      <c r="W415" s="1000"/>
      <c r="X415" s="1000"/>
      <c r="Y415" s="999"/>
      <c r="Z415" s="999"/>
      <c r="AA415" s="999"/>
      <c r="AB415" s="999"/>
      <c r="AC415" s="999"/>
      <c r="AD415" s="999"/>
      <c r="AE415" s="1000"/>
      <c r="AF415" s="1000"/>
      <c r="AG415" s="954"/>
      <c r="AH415" s="954"/>
      <c r="AI415" s="954"/>
      <c r="AJ415" s="954"/>
      <c r="AK415" s="954"/>
      <c r="AL415" s="954"/>
      <c r="AM415" s="954"/>
      <c r="AN415" s="954"/>
      <c r="AO415" s="954"/>
      <c r="AP415" s="954"/>
      <c r="AQ415" s="954"/>
      <c r="AR415" s="954"/>
      <c r="AS415" s="954"/>
      <c r="AT415" s="954"/>
      <c r="AU415" s="954"/>
      <c r="AV415" s="954"/>
      <c r="AW415" s="954"/>
      <c r="AX415" s="954"/>
      <c r="AY415" s="954"/>
      <c r="AZ415" s="954"/>
    </row>
    <row r="416" ht="14.25" customHeight="1">
      <c r="A416" s="1000"/>
      <c r="B416" s="1000"/>
      <c r="C416" s="1000"/>
      <c r="D416" s="1000"/>
      <c r="E416" s="1000"/>
      <c r="F416" s="1000"/>
      <c r="G416" s="1001"/>
      <c r="H416" s="1002"/>
      <c r="I416" s="1003"/>
      <c r="J416" s="1000"/>
      <c r="K416" s="1000"/>
      <c r="L416" s="1004"/>
      <c r="M416" s="1000"/>
      <c r="N416" s="1000"/>
      <c r="O416" s="1004"/>
      <c r="P416" s="1000"/>
      <c r="Q416" s="1000"/>
      <c r="R416" s="1000"/>
      <c r="S416" s="1000"/>
      <c r="T416" s="1000"/>
      <c r="U416" s="1005"/>
      <c r="V416" s="1000"/>
      <c r="W416" s="1000"/>
      <c r="X416" s="1000"/>
      <c r="Y416" s="999"/>
      <c r="Z416" s="999"/>
      <c r="AA416" s="999"/>
      <c r="AB416" s="999"/>
      <c r="AC416" s="999"/>
      <c r="AD416" s="999"/>
      <c r="AE416" s="1000"/>
      <c r="AF416" s="1000"/>
      <c r="AG416" s="954"/>
      <c r="AH416" s="954"/>
      <c r="AI416" s="954"/>
      <c r="AJ416" s="954"/>
      <c r="AK416" s="954"/>
      <c r="AL416" s="954"/>
      <c r="AM416" s="954"/>
      <c r="AN416" s="954"/>
      <c r="AO416" s="954"/>
      <c r="AP416" s="954"/>
      <c r="AQ416" s="954"/>
      <c r="AR416" s="954"/>
      <c r="AS416" s="954"/>
      <c r="AT416" s="954"/>
      <c r="AU416" s="954"/>
      <c r="AV416" s="954"/>
      <c r="AW416" s="954"/>
      <c r="AX416" s="954"/>
      <c r="AY416" s="954"/>
      <c r="AZ416" s="954"/>
    </row>
    <row r="417" ht="14.25" customHeight="1">
      <c r="A417" s="1000"/>
      <c r="B417" s="1000"/>
      <c r="C417" s="1000"/>
      <c r="D417" s="1000"/>
      <c r="E417" s="1000"/>
      <c r="F417" s="1000"/>
      <c r="G417" s="1001"/>
      <c r="H417" s="1002"/>
      <c r="I417" s="1003"/>
      <c r="J417" s="1000"/>
      <c r="K417" s="1000"/>
      <c r="L417" s="1004"/>
      <c r="M417" s="1000"/>
      <c r="N417" s="1000"/>
      <c r="O417" s="1004"/>
      <c r="P417" s="1000"/>
      <c r="Q417" s="1000"/>
      <c r="R417" s="1000"/>
      <c r="S417" s="1000"/>
      <c r="T417" s="1000"/>
      <c r="U417" s="1005"/>
      <c r="V417" s="1000"/>
      <c r="W417" s="1000"/>
      <c r="X417" s="1000"/>
      <c r="Y417" s="999"/>
      <c r="Z417" s="999"/>
      <c r="AA417" s="999"/>
      <c r="AB417" s="999"/>
      <c r="AC417" s="999"/>
      <c r="AD417" s="999"/>
      <c r="AE417" s="1000"/>
      <c r="AF417" s="1000"/>
      <c r="AG417" s="954"/>
      <c r="AH417" s="954"/>
      <c r="AI417" s="954"/>
      <c r="AJ417" s="954"/>
      <c r="AK417" s="954"/>
      <c r="AL417" s="954"/>
      <c r="AM417" s="954"/>
      <c r="AN417" s="954"/>
      <c r="AO417" s="954"/>
      <c r="AP417" s="954"/>
      <c r="AQ417" s="954"/>
      <c r="AR417" s="954"/>
      <c r="AS417" s="954"/>
      <c r="AT417" s="954"/>
      <c r="AU417" s="954"/>
      <c r="AV417" s="954"/>
      <c r="AW417" s="954"/>
      <c r="AX417" s="954"/>
      <c r="AY417" s="954"/>
      <c r="AZ417" s="954"/>
    </row>
    <row r="418" ht="14.25" customHeight="1">
      <c r="A418" s="1000"/>
      <c r="B418" s="1000"/>
      <c r="C418" s="1000"/>
      <c r="D418" s="1000"/>
      <c r="E418" s="1000"/>
      <c r="F418" s="1000"/>
      <c r="G418" s="1001"/>
      <c r="H418" s="1002"/>
      <c r="I418" s="1003"/>
      <c r="J418" s="1000"/>
      <c r="K418" s="1000"/>
      <c r="L418" s="1004"/>
      <c r="M418" s="1000"/>
      <c r="N418" s="1000"/>
      <c r="O418" s="1004"/>
      <c r="P418" s="1000"/>
      <c r="Q418" s="1000"/>
      <c r="R418" s="1000"/>
      <c r="S418" s="1000"/>
      <c r="T418" s="1000"/>
      <c r="U418" s="1005"/>
      <c r="V418" s="1000"/>
      <c r="W418" s="1000"/>
      <c r="X418" s="1000"/>
      <c r="Y418" s="999"/>
      <c r="Z418" s="999"/>
      <c r="AA418" s="999"/>
      <c r="AB418" s="999"/>
      <c r="AC418" s="999"/>
      <c r="AD418" s="999"/>
      <c r="AE418" s="1000"/>
      <c r="AF418" s="1000"/>
      <c r="AG418" s="954"/>
      <c r="AH418" s="954"/>
      <c r="AI418" s="954"/>
      <c r="AJ418" s="954"/>
      <c r="AK418" s="954"/>
      <c r="AL418" s="954"/>
      <c r="AM418" s="954"/>
      <c r="AN418" s="954"/>
      <c r="AO418" s="954"/>
      <c r="AP418" s="954"/>
      <c r="AQ418" s="954"/>
      <c r="AR418" s="954"/>
      <c r="AS418" s="954"/>
      <c r="AT418" s="954"/>
      <c r="AU418" s="954"/>
      <c r="AV418" s="954"/>
      <c r="AW418" s="954"/>
      <c r="AX418" s="954"/>
      <c r="AY418" s="954"/>
      <c r="AZ418" s="954"/>
    </row>
    <row r="419" ht="14.25" customHeight="1">
      <c r="A419" s="1000"/>
      <c r="B419" s="1000"/>
      <c r="C419" s="1000"/>
      <c r="D419" s="1000"/>
      <c r="E419" s="1000"/>
      <c r="F419" s="1000"/>
      <c r="G419" s="1001"/>
      <c r="H419" s="1002"/>
      <c r="I419" s="1003"/>
      <c r="J419" s="1000"/>
      <c r="K419" s="1000"/>
      <c r="L419" s="1004"/>
      <c r="M419" s="1000"/>
      <c r="N419" s="1000"/>
      <c r="O419" s="1004"/>
      <c r="P419" s="1000"/>
      <c r="Q419" s="1000"/>
      <c r="R419" s="1000"/>
      <c r="S419" s="1000"/>
      <c r="T419" s="1000"/>
      <c r="U419" s="1005"/>
      <c r="V419" s="1000"/>
      <c r="W419" s="1000"/>
      <c r="X419" s="1000"/>
      <c r="Y419" s="999"/>
      <c r="Z419" s="999"/>
      <c r="AA419" s="999"/>
      <c r="AB419" s="999"/>
      <c r="AC419" s="999"/>
      <c r="AD419" s="999"/>
      <c r="AE419" s="1000"/>
      <c r="AF419" s="1000"/>
      <c r="AG419" s="954"/>
      <c r="AH419" s="954"/>
      <c r="AI419" s="954"/>
      <c r="AJ419" s="954"/>
      <c r="AK419" s="954"/>
      <c r="AL419" s="954"/>
      <c r="AM419" s="954"/>
      <c r="AN419" s="954"/>
      <c r="AO419" s="954"/>
      <c r="AP419" s="954"/>
      <c r="AQ419" s="954"/>
      <c r="AR419" s="954"/>
      <c r="AS419" s="954"/>
      <c r="AT419" s="954"/>
      <c r="AU419" s="954"/>
      <c r="AV419" s="954"/>
      <c r="AW419" s="954"/>
      <c r="AX419" s="954"/>
      <c r="AY419" s="954"/>
      <c r="AZ419" s="954"/>
    </row>
    <row r="420" ht="14.25" customHeight="1">
      <c r="A420" s="1000"/>
      <c r="B420" s="1000"/>
      <c r="C420" s="1000"/>
      <c r="D420" s="1000"/>
      <c r="E420" s="1000"/>
      <c r="F420" s="1000"/>
      <c r="G420" s="1001"/>
      <c r="H420" s="1002"/>
      <c r="I420" s="1003"/>
      <c r="J420" s="1000"/>
      <c r="K420" s="1000"/>
      <c r="L420" s="1004"/>
      <c r="M420" s="1000"/>
      <c r="N420" s="1000"/>
      <c r="O420" s="1004"/>
      <c r="P420" s="1000"/>
      <c r="Q420" s="1000"/>
      <c r="R420" s="1000"/>
      <c r="S420" s="1000"/>
      <c r="T420" s="1000"/>
      <c r="U420" s="1005"/>
      <c r="V420" s="1000"/>
      <c r="W420" s="1000"/>
      <c r="X420" s="1000"/>
      <c r="Y420" s="999"/>
      <c r="Z420" s="999"/>
      <c r="AA420" s="999"/>
      <c r="AB420" s="999"/>
      <c r="AC420" s="999"/>
      <c r="AD420" s="999"/>
      <c r="AE420" s="1000"/>
      <c r="AF420" s="1000"/>
      <c r="AG420" s="954"/>
      <c r="AH420" s="954"/>
      <c r="AI420" s="954"/>
      <c r="AJ420" s="954"/>
      <c r="AK420" s="954"/>
      <c r="AL420" s="954"/>
      <c r="AM420" s="954"/>
      <c r="AN420" s="954"/>
      <c r="AO420" s="954"/>
      <c r="AP420" s="954"/>
      <c r="AQ420" s="954"/>
      <c r="AR420" s="954"/>
      <c r="AS420" s="954"/>
      <c r="AT420" s="954"/>
      <c r="AU420" s="954"/>
      <c r="AV420" s="954"/>
      <c r="AW420" s="954"/>
      <c r="AX420" s="954"/>
      <c r="AY420" s="954"/>
      <c r="AZ420" s="954"/>
    </row>
    <row r="421" ht="14.25" customHeight="1">
      <c r="A421" s="1000"/>
      <c r="B421" s="1000"/>
      <c r="C421" s="1000"/>
      <c r="D421" s="1000"/>
      <c r="E421" s="1000"/>
      <c r="F421" s="1000"/>
      <c r="G421" s="1001"/>
      <c r="H421" s="1002"/>
      <c r="I421" s="1003"/>
      <c r="J421" s="1000"/>
      <c r="K421" s="1000"/>
      <c r="L421" s="1004"/>
      <c r="M421" s="1000"/>
      <c r="N421" s="1000"/>
      <c r="O421" s="1004"/>
      <c r="P421" s="1000"/>
      <c r="Q421" s="1000"/>
      <c r="R421" s="1000"/>
      <c r="S421" s="1000"/>
      <c r="T421" s="1000"/>
      <c r="U421" s="1005"/>
      <c r="V421" s="1000"/>
      <c r="W421" s="1000"/>
      <c r="X421" s="1000"/>
      <c r="Y421" s="999"/>
      <c r="Z421" s="999"/>
      <c r="AA421" s="999"/>
      <c r="AB421" s="999"/>
      <c r="AC421" s="999"/>
      <c r="AD421" s="999"/>
      <c r="AE421" s="1000"/>
      <c r="AF421" s="1000"/>
      <c r="AG421" s="954"/>
      <c r="AH421" s="954"/>
      <c r="AI421" s="954"/>
      <c r="AJ421" s="954"/>
      <c r="AK421" s="954"/>
      <c r="AL421" s="954"/>
      <c r="AM421" s="954"/>
      <c r="AN421" s="954"/>
      <c r="AO421" s="954"/>
      <c r="AP421" s="954"/>
      <c r="AQ421" s="954"/>
      <c r="AR421" s="954"/>
      <c r="AS421" s="954"/>
      <c r="AT421" s="954"/>
      <c r="AU421" s="954"/>
      <c r="AV421" s="954"/>
      <c r="AW421" s="954"/>
      <c r="AX421" s="954"/>
      <c r="AY421" s="954"/>
      <c r="AZ421" s="954"/>
    </row>
    <row r="422" ht="14.25" customHeight="1">
      <c r="A422" s="1000"/>
      <c r="B422" s="1000"/>
      <c r="C422" s="1000"/>
      <c r="D422" s="1000"/>
      <c r="E422" s="1000"/>
      <c r="F422" s="1000"/>
      <c r="G422" s="1001"/>
      <c r="H422" s="1002"/>
      <c r="I422" s="1003"/>
      <c r="J422" s="1000"/>
      <c r="K422" s="1000"/>
      <c r="L422" s="1004"/>
      <c r="M422" s="1000"/>
      <c r="N422" s="1000"/>
      <c r="O422" s="1004"/>
      <c r="P422" s="1000"/>
      <c r="Q422" s="1000"/>
      <c r="R422" s="1000"/>
      <c r="S422" s="1000"/>
      <c r="T422" s="1000"/>
      <c r="U422" s="1005"/>
      <c r="V422" s="1000"/>
      <c r="W422" s="1000"/>
      <c r="X422" s="1000"/>
      <c r="Y422" s="999"/>
      <c r="Z422" s="999"/>
      <c r="AA422" s="999"/>
      <c r="AB422" s="999"/>
      <c r="AC422" s="999"/>
      <c r="AD422" s="999"/>
      <c r="AE422" s="1000"/>
      <c r="AF422" s="1000"/>
      <c r="AG422" s="954"/>
      <c r="AH422" s="954"/>
      <c r="AI422" s="954"/>
      <c r="AJ422" s="954"/>
      <c r="AK422" s="954"/>
      <c r="AL422" s="954"/>
      <c r="AM422" s="954"/>
      <c r="AN422" s="954"/>
      <c r="AO422" s="954"/>
      <c r="AP422" s="954"/>
      <c r="AQ422" s="954"/>
      <c r="AR422" s="954"/>
      <c r="AS422" s="954"/>
      <c r="AT422" s="954"/>
      <c r="AU422" s="954"/>
      <c r="AV422" s="954"/>
      <c r="AW422" s="954"/>
      <c r="AX422" s="954"/>
      <c r="AY422" s="954"/>
      <c r="AZ422" s="954"/>
    </row>
    <row r="423" ht="14.25" customHeight="1">
      <c r="A423" s="1000"/>
      <c r="B423" s="1000"/>
      <c r="C423" s="1000"/>
      <c r="D423" s="1000"/>
      <c r="E423" s="1000"/>
      <c r="F423" s="1000"/>
      <c r="G423" s="1001"/>
      <c r="H423" s="1002"/>
      <c r="I423" s="1003"/>
      <c r="J423" s="1000"/>
      <c r="K423" s="1000"/>
      <c r="L423" s="1004"/>
      <c r="M423" s="1000"/>
      <c r="N423" s="1000"/>
      <c r="O423" s="1004"/>
      <c r="P423" s="1000"/>
      <c r="Q423" s="1000"/>
      <c r="R423" s="1000"/>
      <c r="S423" s="1000"/>
      <c r="T423" s="1000"/>
      <c r="U423" s="1005"/>
      <c r="V423" s="1000"/>
      <c r="W423" s="1000"/>
      <c r="X423" s="1000"/>
      <c r="Y423" s="999"/>
      <c r="Z423" s="999"/>
      <c r="AA423" s="999"/>
      <c r="AB423" s="999"/>
      <c r="AC423" s="999"/>
      <c r="AD423" s="999"/>
      <c r="AE423" s="1000"/>
      <c r="AF423" s="1000"/>
      <c r="AG423" s="954"/>
      <c r="AH423" s="954"/>
      <c r="AI423" s="954"/>
      <c r="AJ423" s="954"/>
      <c r="AK423" s="954"/>
      <c r="AL423" s="954"/>
      <c r="AM423" s="954"/>
      <c r="AN423" s="954"/>
      <c r="AO423" s="954"/>
      <c r="AP423" s="954"/>
      <c r="AQ423" s="954"/>
      <c r="AR423" s="954"/>
      <c r="AS423" s="954"/>
      <c r="AT423" s="954"/>
      <c r="AU423" s="954"/>
      <c r="AV423" s="954"/>
      <c r="AW423" s="954"/>
      <c r="AX423" s="954"/>
      <c r="AY423" s="954"/>
      <c r="AZ423" s="954"/>
    </row>
    <row r="424" ht="14.25" customHeight="1">
      <c r="A424" s="1000"/>
      <c r="B424" s="1000"/>
      <c r="C424" s="1000"/>
      <c r="D424" s="1000"/>
      <c r="E424" s="1000"/>
      <c r="F424" s="1000"/>
      <c r="G424" s="1001"/>
      <c r="H424" s="1002"/>
      <c r="I424" s="1003"/>
      <c r="J424" s="1000"/>
      <c r="K424" s="1000"/>
      <c r="L424" s="1004"/>
      <c r="M424" s="1000"/>
      <c r="N424" s="1000"/>
      <c r="O424" s="1004"/>
      <c r="P424" s="1000"/>
      <c r="Q424" s="1000"/>
      <c r="R424" s="1000"/>
      <c r="S424" s="1000"/>
      <c r="T424" s="1000"/>
      <c r="U424" s="1005"/>
      <c r="V424" s="1000"/>
      <c r="W424" s="1000"/>
      <c r="X424" s="1000"/>
      <c r="Y424" s="999"/>
      <c r="Z424" s="999"/>
      <c r="AA424" s="999"/>
      <c r="AB424" s="999"/>
      <c r="AC424" s="999"/>
      <c r="AD424" s="999"/>
      <c r="AE424" s="1000"/>
      <c r="AF424" s="1000"/>
      <c r="AG424" s="954"/>
      <c r="AH424" s="954"/>
      <c r="AI424" s="954"/>
      <c r="AJ424" s="954"/>
      <c r="AK424" s="954"/>
      <c r="AL424" s="954"/>
      <c r="AM424" s="954"/>
      <c r="AN424" s="954"/>
      <c r="AO424" s="954"/>
      <c r="AP424" s="954"/>
      <c r="AQ424" s="954"/>
      <c r="AR424" s="954"/>
      <c r="AS424" s="954"/>
      <c r="AT424" s="954"/>
      <c r="AU424" s="954"/>
      <c r="AV424" s="954"/>
      <c r="AW424" s="954"/>
      <c r="AX424" s="954"/>
      <c r="AY424" s="954"/>
      <c r="AZ424" s="954"/>
    </row>
    <row r="425" ht="14.25" customHeight="1">
      <c r="A425" s="1000"/>
      <c r="B425" s="1000"/>
      <c r="C425" s="1000"/>
      <c r="D425" s="1000"/>
      <c r="E425" s="1000"/>
      <c r="F425" s="1000"/>
      <c r="G425" s="1001"/>
      <c r="H425" s="1002"/>
      <c r="I425" s="1003"/>
      <c r="J425" s="1000"/>
      <c r="K425" s="1000"/>
      <c r="L425" s="1004"/>
      <c r="M425" s="1000"/>
      <c r="N425" s="1000"/>
      <c r="O425" s="1004"/>
      <c r="P425" s="1000"/>
      <c r="Q425" s="1000"/>
      <c r="R425" s="1000"/>
      <c r="S425" s="1000"/>
      <c r="T425" s="1000"/>
      <c r="U425" s="1005"/>
      <c r="V425" s="1000"/>
      <c r="W425" s="1000"/>
      <c r="X425" s="1000"/>
      <c r="Y425" s="999"/>
      <c r="Z425" s="999"/>
      <c r="AA425" s="999"/>
      <c r="AB425" s="999"/>
      <c r="AC425" s="999"/>
      <c r="AD425" s="999"/>
      <c r="AE425" s="1000"/>
      <c r="AF425" s="1000"/>
      <c r="AG425" s="954"/>
      <c r="AH425" s="954"/>
      <c r="AI425" s="954"/>
      <c r="AJ425" s="954"/>
      <c r="AK425" s="954"/>
      <c r="AL425" s="954"/>
      <c r="AM425" s="954"/>
      <c r="AN425" s="954"/>
      <c r="AO425" s="954"/>
      <c r="AP425" s="954"/>
      <c r="AQ425" s="954"/>
      <c r="AR425" s="954"/>
      <c r="AS425" s="954"/>
      <c r="AT425" s="954"/>
      <c r="AU425" s="954"/>
      <c r="AV425" s="954"/>
      <c r="AW425" s="954"/>
      <c r="AX425" s="954"/>
      <c r="AY425" s="954"/>
      <c r="AZ425" s="954"/>
    </row>
    <row r="426" ht="14.25" customHeight="1">
      <c r="A426" s="1000"/>
      <c r="B426" s="1000"/>
      <c r="C426" s="1000"/>
      <c r="D426" s="1000"/>
      <c r="E426" s="1000"/>
      <c r="F426" s="1000"/>
      <c r="G426" s="1001"/>
      <c r="H426" s="1002"/>
      <c r="I426" s="1003"/>
      <c r="J426" s="1000"/>
      <c r="K426" s="1000"/>
      <c r="L426" s="1004"/>
      <c r="M426" s="1000"/>
      <c r="N426" s="1000"/>
      <c r="O426" s="1004"/>
      <c r="P426" s="1000"/>
      <c r="Q426" s="1000"/>
      <c r="R426" s="1000"/>
      <c r="S426" s="1000"/>
      <c r="T426" s="1000"/>
      <c r="U426" s="1005"/>
      <c r="V426" s="1000"/>
      <c r="W426" s="1000"/>
      <c r="X426" s="1000"/>
      <c r="Y426" s="999"/>
      <c r="Z426" s="999"/>
      <c r="AA426" s="999"/>
      <c r="AB426" s="999"/>
      <c r="AC426" s="999"/>
      <c r="AD426" s="999"/>
      <c r="AE426" s="1000"/>
      <c r="AF426" s="1000"/>
      <c r="AG426" s="954"/>
      <c r="AH426" s="954"/>
      <c r="AI426" s="954"/>
      <c r="AJ426" s="954"/>
      <c r="AK426" s="954"/>
      <c r="AL426" s="954"/>
      <c r="AM426" s="954"/>
      <c r="AN426" s="954"/>
      <c r="AO426" s="954"/>
      <c r="AP426" s="954"/>
      <c r="AQ426" s="954"/>
      <c r="AR426" s="954"/>
      <c r="AS426" s="954"/>
      <c r="AT426" s="954"/>
      <c r="AU426" s="954"/>
      <c r="AV426" s="954"/>
      <c r="AW426" s="954"/>
      <c r="AX426" s="954"/>
      <c r="AY426" s="954"/>
      <c r="AZ426" s="954"/>
    </row>
    <row r="427" ht="15.75" customHeight="1">
      <c r="D427" s="258"/>
      <c r="Q427" s="258"/>
    </row>
    <row r="428" ht="15.75" customHeight="1">
      <c r="D428" s="258"/>
      <c r="Q428" s="258"/>
    </row>
    <row r="429" ht="15.75" customHeight="1">
      <c r="D429" s="258"/>
      <c r="Q429" s="258"/>
    </row>
    <row r="430" ht="15.75" customHeight="1">
      <c r="D430" s="258"/>
      <c r="Q430" s="258"/>
    </row>
    <row r="431" ht="15.75" customHeight="1">
      <c r="D431" s="258"/>
      <c r="Q431" s="258"/>
    </row>
    <row r="432" ht="15.75" customHeight="1">
      <c r="D432" s="258"/>
      <c r="Q432" s="258"/>
    </row>
    <row r="433" ht="15.75" customHeight="1">
      <c r="D433" s="258"/>
      <c r="Q433" s="258"/>
    </row>
    <row r="434" ht="15.75" customHeight="1">
      <c r="D434" s="258"/>
      <c r="Q434" s="258"/>
    </row>
    <row r="435" ht="15.75" customHeight="1">
      <c r="D435" s="258"/>
      <c r="Q435" s="258"/>
    </row>
    <row r="436" ht="15.75" customHeight="1">
      <c r="D436" s="258"/>
      <c r="Q436" s="258"/>
    </row>
    <row r="437" ht="15.75" customHeight="1">
      <c r="D437" s="258"/>
      <c r="Q437" s="258"/>
    </row>
    <row r="438" ht="15.75" customHeight="1">
      <c r="D438" s="258"/>
      <c r="Q438" s="258"/>
    </row>
    <row r="439" ht="15.75" customHeight="1">
      <c r="D439" s="258"/>
      <c r="Q439" s="258"/>
    </row>
    <row r="440" ht="15.75" customHeight="1">
      <c r="D440" s="258"/>
      <c r="Q440" s="258"/>
    </row>
    <row r="441" ht="15.75" customHeight="1">
      <c r="D441" s="258"/>
      <c r="Q441" s="258"/>
    </row>
    <row r="442" ht="15.75" customHeight="1">
      <c r="D442" s="258"/>
      <c r="Q442" s="258"/>
    </row>
    <row r="443" ht="15.75" customHeight="1">
      <c r="D443" s="258"/>
      <c r="Q443" s="258"/>
    </row>
    <row r="444" ht="15.75" customHeight="1">
      <c r="D444" s="258"/>
      <c r="Q444" s="258"/>
    </row>
    <row r="445" ht="15.75" customHeight="1">
      <c r="D445" s="258"/>
      <c r="Q445" s="258"/>
    </row>
    <row r="446" ht="15.75" customHeight="1">
      <c r="D446" s="258"/>
      <c r="Q446" s="258"/>
    </row>
    <row r="447" ht="15.75" customHeight="1">
      <c r="D447" s="258"/>
      <c r="Q447" s="258"/>
    </row>
    <row r="448" ht="15.75" customHeight="1">
      <c r="D448" s="258"/>
      <c r="Q448" s="258"/>
    </row>
    <row r="449" ht="15.75" customHeight="1">
      <c r="D449" s="258"/>
      <c r="Q449" s="258"/>
    </row>
    <row r="450" ht="15.75" customHeight="1">
      <c r="D450" s="258"/>
      <c r="Q450" s="258"/>
    </row>
    <row r="451" ht="15.75" customHeight="1">
      <c r="D451" s="258"/>
      <c r="Q451" s="258"/>
    </row>
    <row r="452" ht="15.75" customHeight="1">
      <c r="D452" s="258"/>
      <c r="Q452" s="258"/>
    </row>
    <row r="453" ht="15.75" customHeight="1">
      <c r="D453" s="258"/>
      <c r="Q453" s="258"/>
    </row>
    <row r="454" ht="15.75" customHeight="1">
      <c r="D454" s="258"/>
      <c r="Q454" s="258"/>
    </row>
    <row r="455" ht="15.75" customHeight="1">
      <c r="D455" s="258"/>
      <c r="Q455" s="258"/>
    </row>
    <row r="456" ht="15.75" customHeight="1">
      <c r="D456" s="258"/>
      <c r="Q456" s="258"/>
    </row>
    <row r="457" ht="15.75" customHeight="1">
      <c r="D457" s="258"/>
      <c r="Q457" s="258"/>
    </row>
    <row r="458" ht="15.75" customHeight="1">
      <c r="D458" s="258"/>
      <c r="Q458" s="258"/>
    </row>
    <row r="459" ht="15.75" customHeight="1">
      <c r="D459" s="258"/>
      <c r="Q459" s="258"/>
    </row>
    <row r="460" ht="15.75" customHeight="1">
      <c r="D460" s="258"/>
      <c r="Q460" s="258"/>
    </row>
    <row r="461" ht="15.75" customHeight="1">
      <c r="D461" s="258"/>
      <c r="Q461" s="258"/>
    </row>
    <row r="462" ht="15.75" customHeight="1">
      <c r="D462" s="258"/>
      <c r="Q462" s="258"/>
    </row>
    <row r="463" ht="15.75" customHeight="1">
      <c r="D463" s="258"/>
      <c r="Q463" s="258"/>
    </row>
    <row r="464" ht="15.75" customHeight="1">
      <c r="D464" s="258"/>
      <c r="Q464" s="258"/>
    </row>
    <row r="465" ht="15.75" customHeight="1">
      <c r="D465" s="258"/>
      <c r="Q465" s="258"/>
    </row>
    <row r="466" ht="15.75" customHeight="1">
      <c r="D466" s="258"/>
      <c r="Q466" s="258"/>
    </row>
    <row r="467" ht="15.75" customHeight="1">
      <c r="D467" s="258"/>
      <c r="Q467" s="258"/>
    </row>
    <row r="468" ht="15.75" customHeight="1">
      <c r="D468" s="258"/>
      <c r="Q468" s="258"/>
    </row>
    <row r="469" ht="15.75" customHeight="1">
      <c r="D469" s="258"/>
      <c r="Q469" s="258"/>
    </row>
    <row r="470" ht="15.75" customHeight="1">
      <c r="D470" s="258"/>
      <c r="Q470" s="258"/>
    </row>
    <row r="471" ht="15.75" customHeight="1">
      <c r="D471" s="258"/>
      <c r="Q471" s="258"/>
    </row>
    <row r="472" ht="15.75" customHeight="1">
      <c r="D472" s="258"/>
      <c r="Q472" s="258"/>
    </row>
    <row r="473" ht="15.75" customHeight="1">
      <c r="D473" s="258"/>
      <c r="Q473" s="258"/>
    </row>
    <row r="474" ht="15.75" customHeight="1">
      <c r="D474" s="258"/>
      <c r="Q474" s="258"/>
    </row>
    <row r="475" ht="15.75" customHeight="1">
      <c r="D475" s="258"/>
      <c r="Q475" s="258"/>
    </row>
    <row r="476" ht="15.75" customHeight="1">
      <c r="D476" s="258"/>
      <c r="Q476" s="258"/>
    </row>
    <row r="477" ht="15.75" customHeight="1">
      <c r="D477" s="258"/>
      <c r="Q477" s="258"/>
    </row>
    <row r="478" ht="15.75" customHeight="1">
      <c r="D478" s="258"/>
      <c r="Q478" s="258"/>
    </row>
    <row r="479" ht="15.75" customHeight="1">
      <c r="D479" s="258"/>
      <c r="Q479" s="258"/>
    </row>
    <row r="480" ht="15.75" customHeight="1">
      <c r="D480" s="258"/>
      <c r="Q480" s="258"/>
    </row>
    <row r="481" ht="15.75" customHeight="1">
      <c r="D481" s="258"/>
      <c r="Q481" s="258"/>
    </row>
    <row r="482" ht="15.75" customHeight="1">
      <c r="D482" s="258"/>
      <c r="Q482" s="258"/>
    </row>
    <row r="483" ht="15.75" customHeight="1">
      <c r="D483" s="258"/>
      <c r="Q483" s="258"/>
    </row>
    <row r="484" ht="15.75" customHeight="1">
      <c r="D484" s="258"/>
      <c r="Q484" s="258"/>
    </row>
    <row r="485" ht="15.75" customHeight="1">
      <c r="D485" s="258"/>
      <c r="Q485" s="258"/>
    </row>
    <row r="486" ht="15.75" customHeight="1">
      <c r="D486" s="258"/>
      <c r="Q486" s="258"/>
    </row>
    <row r="487" ht="15.75" customHeight="1">
      <c r="D487" s="258"/>
      <c r="Q487" s="258"/>
    </row>
    <row r="488" ht="15.75" customHeight="1">
      <c r="D488" s="258"/>
      <c r="Q488" s="258"/>
    </row>
    <row r="489" ht="15.75" customHeight="1">
      <c r="D489" s="258"/>
      <c r="Q489" s="258"/>
    </row>
    <row r="490" ht="15.75" customHeight="1">
      <c r="D490" s="258"/>
      <c r="Q490" s="258"/>
    </row>
    <row r="491" ht="15.75" customHeight="1">
      <c r="D491" s="258"/>
      <c r="Q491" s="258"/>
    </row>
    <row r="492" ht="15.75" customHeight="1">
      <c r="D492" s="258"/>
      <c r="Q492" s="258"/>
    </row>
    <row r="493" ht="15.75" customHeight="1">
      <c r="D493" s="258"/>
      <c r="Q493" s="258"/>
    </row>
    <row r="494" ht="15.75" customHeight="1">
      <c r="D494" s="258"/>
      <c r="Q494" s="258"/>
    </row>
    <row r="495" ht="15.75" customHeight="1">
      <c r="D495" s="258"/>
      <c r="Q495" s="258"/>
    </row>
    <row r="496" ht="15.75" customHeight="1">
      <c r="D496" s="258"/>
      <c r="Q496" s="258"/>
    </row>
    <row r="497" ht="15.75" customHeight="1">
      <c r="D497" s="258"/>
      <c r="Q497" s="258"/>
    </row>
    <row r="498" ht="15.75" customHeight="1">
      <c r="D498" s="258"/>
      <c r="Q498" s="258"/>
    </row>
    <row r="499" ht="15.75" customHeight="1">
      <c r="D499" s="258"/>
      <c r="Q499" s="258"/>
    </row>
    <row r="500" ht="15.75" customHeight="1">
      <c r="D500" s="258"/>
      <c r="Q500" s="258"/>
    </row>
    <row r="501" ht="15.75" customHeight="1">
      <c r="D501" s="258"/>
      <c r="Q501" s="258"/>
    </row>
    <row r="502" ht="15.75" customHeight="1">
      <c r="D502" s="258"/>
      <c r="Q502" s="258"/>
    </row>
    <row r="503" ht="15.75" customHeight="1">
      <c r="D503" s="258"/>
      <c r="Q503" s="258"/>
    </row>
    <row r="504" ht="15.75" customHeight="1">
      <c r="D504" s="258"/>
      <c r="Q504" s="258"/>
    </row>
    <row r="505" ht="15.75" customHeight="1">
      <c r="D505" s="258"/>
      <c r="Q505" s="258"/>
    </row>
    <row r="506" ht="15.75" customHeight="1">
      <c r="D506" s="258"/>
      <c r="Q506" s="258"/>
    </row>
    <row r="507" ht="15.75" customHeight="1">
      <c r="D507" s="258"/>
      <c r="Q507" s="258"/>
    </row>
    <row r="508" ht="15.75" customHeight="1">
      <c r="D508" s="258"/>
      <c r="Q508" s="258"/>
    </row>
    <row r="509" ht="15.75" customHeight="1">
      <c r="D509" s="258"/>
      <c r="Q509" s="258"/>
    </row>
    <row r="510" ht="15.75" customHeight="1">
      <c r="D510" s="258"/>
      <c r="Q510" s="258"/>
    </row>
    <row r="511" ht="15.75" customHeight="1">
      <c r="D511" s="258"/>
      <c r="Q511" s="258"/>
    </row>
    <row r="512" ht="15.75" customHeight="1">
      <c r="D512" s="258"/>
      <c r="Q512" s="258"/>
    </row>
    <row r="513" ht="15.75" customHeight="1">
      <c r="D513" s="258"/>
      <c r="Q513" s="258"/>
    </row>
    <row r="514" ht="15.75" customHeight="1">
      <c r="D514" s="258"/>
      <c r="Q514" s="258"/>
    </row>
    <row r="515" ht="15.75" customHeight="1">
      <c r="D515" s="258"/>
      <c r="Q515" s="258"/>
    </row>
    <row r="516" ht="15.75" customHeight="1">
      <c r="D516" s="258"/>
      <c r="Q516" s="258"/>
    </row>
    <row r="517" ht="15.75" customHeight="1">
      <c r="D517" s="258"/>
      <c r="Q517" s="258"/>
    </row>
    <row r="518" ht="15.75" customHeight="1">
      <c r="D518" s="258"/>
      <c r="Q518" s="258"/>
    </row>
    <row r="519" ht="15.75" customHeight="1">
      <c r="D519" s="258"/>
      <c r="Q519" s="258"/>
    </row>
    <row r="520" ht="15.75" customHeight="1">
      <c r="D520" s="258"/>
      <c r="Q520" s="258"/>
    </row>
    <row r="521" ht="15.75" customHeight="1">
      <c r="D521" s="258"/>
      <c r="Q521" s="258"/>
    </row>
    <row r="522" ht="15.75" customHeight="1">
      <c r="D522" s="258"/>
      <c r="Q522" s="258"/>
    </row>
    <row r="523" ht="15.75" customHeight="1">
      <c r="D523" s="258"/>
      <c r="Q523" s="258"/>
    </row>
    <row r="524" ht="15.75" customHeight="1">
      <c r="D524" s="258"/>
      <c r="Q524" s="258"/>
    </row>
    <row r="525" ht="15.75" customHeight="1">
      <c r="D525" s="258"/>
      <c r="Q525" s="258"/>
    </row>
    <row r="526" ht="15.75" customHeight="1">
      <c r="D526" s="258"/>
      <c r="Q526" s="258"/>
    </row>
    <row r="527" ht="15.75" customHeight="1">
      <c r="D527" s="258"/>
      <c r="Q527" s="258"/>
    </row>
    <row r="528" ht="15.75" customHeight="1">
      <c r="D528" s="258"/>
      <c r="Q528" s="258"/>
    </row>
    <row r="529" ht="15.75" customHeight="1">
      <c r="D529" s="258"/>
      <c r="Q529" s="258"/>
    </row>
    <row r="530" ht="15.75" customHeight="1">
      <c r="D530" s="258"/>
      <c r="Q530" s="258"/>
    </row>
    <row r="531" ht="15.75" customHeight="1">
      <c r="D531" s="258"/>
      <c r="Q531" s="258"/>
    </row>
    <row r="532" ht="15.75" customHeight="1">
      <c r="D532" s="258"/>
      <c r="Q532" s="258"/>
    </row>
    <row r="533" ht="15.75" customHeight="1">
      <c r="D533" s="258"/>
      <c r="Q533" s="258"/>
    </row>
    <row r="534" ht="15.75" customHeight="1">
      <c r="D534" s="258"/>
      <c r="Q534" s="258"/>
    </row>
    <row r="535" ht="15.75" customHeight="1">
      <c r="D535" s="258"/>
      <c r="Q535" s="258"/>
    </row>
    <row r="536" ht="15.75" customHeight="1">
      <c r="D536" s="258"/>
      <c r="Q536" s="258"/>
    </row>
    <row r="537" ht="15.75" customHeight="1">
      <c r="D537" s="258"/>
      <c r="Q537" s="258"/>
    </row>
    <row r="538" ht="15.75" customHeight="1">
      <c r="D538" s="258"/>
      <c r="Q538" s="258"/>
    </row>
    <row r="539" ht="15.75" customHeight="1">
      <c r="D539" s="258"/>
      <c r="Q539" s="258"/>
    </row>
    <row r="540" ht="15.75" customHeight="1">
      <c r="D540" s="258"/>
      <c r="Q540" s="258"/>
    </row>
    <row r="541" ht="15.75" customHeight="1">
      <c r="D541" s="258"/>
      <c r="Q541" s="258"/>
    </row>
    <row r="542" ht="15.75" customHeight="1">
      <c r="D542" s="258"/>
      <c r="Q542" s="258"/>
    </row>
    <row r="543" ht="15.75" customHeight="1">
      <c r="D543" s="258"/>
      <c r="Q543" s="258"/>
    </row>
    <row r="544" ht="15.75" customHeight="1">
      <c r="D544" s="258"/>
      <c r="Q544" s="258"/>
    </row>
    <row r="545" ht="15.75" customHeight="1">
      <c r="D545" s="258"/>
      <c r="Q545" s="258"/>
    </row>
    <row r="546" ht="15.75" customHeight="1">
      <c r="D546" s="258"/>
      <c r="Q546" s="258"/>
    </row>
    <row r="547" ht="15.75" customHeight="1">
      <c r="D547" s="258"/>
      <c r="Q547" s="258"/>
    </row>
    <row r="548" ht="15.75" customHeight="1">
      <c r="D548" s="258"/>
      <c r="Q548" s="258"/>
    </row>
    <row r="549" ht="15.75" customHeight="1">
      <c r="D549" s="258"/>
      <c r="Q549" s="258"/>
    </row>
    <row r="550" ht="15.75" customHeight="1">
      <c r="D550" s="258"/>
      <c r="Q550" s="258"/>
    </row>
    <row r="551" ht="15.75" customHeight="1">
      <c r="D551" s="258"/>
      <c r="Q551" s="258"/>
    </row>
    <row r="552" ht="15.75" customHeight="1">
      <c r="D552" s="258"/>
      <c r="Q552" s="258"/>
    </row>
    <row r="553" ht="15.75" customHeight="1">
      <c r="D553" s="258"/>
      <c r="Q553" s="258"/>
    </row>
    <row r="554" ht="15.75" customHeight="1">
      <c r="D554" s="258"/>
      <c r="Q554" s="258"/>
    </row>
    <row r="555" ht="15.75" customHeight="1">
      <c r="D555" s="258"/>
      <c r="Q555" s="258"/>
    </row>
    <row r="556" ht="15.75" customHeight="1">
      <c r="D556" s="258"/>
      <c r="Q556" s="258"/>
    </row>
    <row r="557" ht="15.75" customHeight="1">
      <c r="D557" s="258"/>
      <c r="Q557" s="258"/>
    </row>
    <row r="558" ht="15.75" customHeight="1">
      <c r="D558" s="258"/>
      <c r="Q558" s="258"/>
    </row>
    <row r="559" ht="15.75" customHeight="1">
      <c r="D559" s="258"/>
      <c r="Q559" s="258"/>
    </row>
    <row r="560" ht="15.75" customHeight="1">
      <c r="D560" s="258"/>
      <c r="Q560" s="258"/>
    </row>
    <row r="561" ht="15.75" customHeight="1">
      <c r="D561" s="258"/>
      <c r="Q561" s="258"/>
    </row>
    <row r="562" ht="15.75" customHeight="1">
      <c r="D562" s="258"/>
      <c r="Q562" s="258"/>
    </row>
    <row r="563" ht="15.75" customHeight="1">
      <c r="D563" s="258"/>
      <c r="Q563" s="258"/>
    </row>
    <row r="564" ht="15.75" customHeight="1">
      <c r="D564" s="258"/>
      <c r="Q564" s="258"/>
    </row>
    <row r="565" ht="15.75" customHeight="1">
      <c r="D565" s="258"/>
      <c r="Q565" s="258"/>
    </row>
    <row r="566" ht="15.75" customHeight="1">
      <c r="D566" s="258"/>
      <c r="Q566" s="258"/>
    </row>
    <row r="567" ht="15.75" customHeight="1">
      <c r="D567" s="258"/>
      <c r="Q567" s="258"/>
    </row>
    <row r="568" ht="15.75" customHeight="1">
      <c r="D568" s="258"/>
      <c r="Q568" s="258"/>
    </row>
    <row r="569" ht="15.75" customHeight="1">
      <c r="D569" s="258"/>
      <c r="Q569" s="258"/>
    </row>
    <row r="570" ht="15.75" customHeight="1">
      <c r="D570" s="258"/>
      <c r="Q570" s="258"/>
    </row>
    <row r="571" ht="15.75" customHeight="1">
      <c r="D571" s="258"/>
      <c r="Q571" s="258"/>
    </row>
    <row r="572" ht="15.75" customHeight="1">
      <c r="D572" s="258"/>
      <c r="Q572" s="258"/>
    </row>
    <row r="573" ht="15.75" customHeight="1">
      <c r="D573" s="258"/>
      <c r="Q573" s="258"/>
    </row>
    <row r="574" ht="15.75" customHeight="1">
      <c r="D574" s="258"/>
      <c r="Q574" s="258"/>
    </row>
    <row r="575" ht="15.75" customHeight="1">
      <c r="D575" s="258"/>
      <c r="Q575" s="258"/>
    </row>
    <row r="576" ht="15.75" customHeight="1">
      <c r="D576" s="258"/>
      <c r="Q576" s="258"/>
    </row>
    <row r="577" ht="15.75" customHeight="1">
      <c r="D577" s="258"/>
      <c r="Q577" s="258"/>
    </row>
    <row r="578" ht="15.75" customHeight="1">
      <c r="D578" s="258"/>
      <c r="Q578" s="258"/>
    </row>
    <row r="579" ht="15.75" customHeight="1">
      <c r="D579" s="258"/>
      <c r="Q579" s="258"/>
    </row>
    <row r="580" ht="15.75" customHeight="1">
      <c r="D580" s="258"/>
      <c r="Q580" s="258"/>
    </row>
    <row r="581" ht="15.75" customHeight="1">
      <c r="D581" s="258"/>
      <c r="Q581" s="258"/>
    </row>
    <row r="582" ht="15.75" customHeight="1">
      <c r="D582" s="258"/>
      <c r="Q582" s="258"/>
    </row>
    <row r="583" ht="15.75" customHeight="1">
      <c r="D583" s="258"/>
      <c r="Q583" s="258"/>
    </row>
    <row r="584" ht="15.75" customHeight="1">
      <c r="D584" s="258"/>
      <c r="Q584" s="258"/>
    </row>
    <row r="585" ht="15.75" customHeight="1">
      <c r="D585" s="258"/>
      <c r="Q585" s="258"/>
    </row>
    <row r="586" ht="15.75" customHeight="1">
      <c r="D586" s="258"/>
      <c r="Q586" s="258"/>
    </row>
    <row r="587" ht="15.75" customHeight="1">
      <c r="D587" s="258"/>
      <c r="Q587" s="258"/>
    </row>
    <row r="588" ht="15.75" customHeight="1">
      <c r="D588" s="258"/>
      <c r="Q588" s="258"/>
    </row>
    <row r="589" ht="15.75" customHeight="1">
      <c r="D589" s="258"/>
      <c r="Q589" s="258"/>
    </row>
    <row r="590" ht="15.75" customHeight="1">
      <c r="D590" s="258"/>
      <c r="Q590" s="258"/>
    </row>
    <row r="591" ht="15.75" customHeight="1">
      <c r="D591" s="258"/>
      <c r="Q591" s="258"/>
    </row>
    <row r="592" ht="15.75" customHeight="1">
      <c r="D592" s="258"/>
      <c r="Q592" s="258"/>
    </row>
    <row r="593" ht="15.75" customHeight="1">
      <c r="D593" s="258"/>
      <c r="Q593" s="258"/>
    </row>
    <row r="594" ht="15.75" customHeight="1">
      <c r="D594" s="258"/>
      <c r="Q594" s="258"/>
    </row>
    <row r="595" ht="15.75" customHeight="1">
      <c r="D595" s="258"/>
      <c r="Q595" s="258"/>
    </row>
    <row r="596" ht="15.75" customHeight="1">
      <c r="D596" s="258"/>
      <c r="Q596" s="258"/>
    </row>
    <row r="597" ht="15.75" customHeight="1">
      <c r="D597" s="258"/>
      <c r="Q597" s="258"/>
    </row>
    <row r="598" ht="15.75" customHeight="1">
      <c r="D598" s="258"/>
      <c r="Q598" s="258"/>
    </row>
    <row r="599" ht="15.75" customHeight="1">
      <c r="D599" s="258"/>
      <c r="Q599" s="258"/>
    </row>
    <row r="600" ht="15.75" customHeight="1">
      <c r="D600" s="258"/>
      <c r="Q600" s="258"/>
    </row>
    <row r="601" ht="15.75" customHeight="1">
      <c r="D601" s="258"/>
      <c r="Q601" s="258"/>
    </row>
    <row r="602" ht="15.75" customHeight="1">
      <c r="D602" s="258"/>
      <c r="Q602" s="258"/>
    </row>
    <row r="603" ht="15.75" customHeight="1">
      <c r="D603" s="258"/>
      <c r="Q603" s="258"/>
    </row>
    <row r="604" ht="15.75" customHeight="1">
      <c r="D604" s="258"/>
      <c r="Q604" s="258"/>
    </row>
    <row r="605" ht="15.75" customHeight="1">
      <c r="D605" s="258"/>
      <c r="Q605" s="258"/>
    </row>
    <row r="606" ht="15.75" customHeight="1">
      <c r="D606" s="258"/>
      <c r="Q606" s="258"/>
    </row>
    <row r="607" ht="15.75" customHeight="1">
      <c r="D607" s="258"/>
      <c r="Q607" s="258"/>
    </row>
    <row r="608" ht="15.75" customHeight="1">
      <c r="D608" s="258"/>
      <c r="Q608" s="258"/>
    </row>
    <row r="609" ht="15.75" customHeight="1">
      <c r="D609" s="258"/>
      <c r="Q609" s="258"/>
    </row>
    <row r="610" ht="15.75" customHeight="1">
      <c r="D610" s="258"/>
      <c r="Q610" s="258"/>
    </row>
    <row r="611" ht="15.75" customHeight="1">
      <c r="D611" s="258"/>
      <c r="Q611" s="258"/>
    </row>
    <row r="612" ht="15.75" customHeight="1">
      <c r="D612" s="258"/>
      <c r="Q612" s="258"/>
    </row>
    <row r="613" ht="15.75" customHeight="1">
      <c r="D613" s="258"/>
      <c r="Q613" s="258"/>
    </row>
    <row r="614" ht="15.75" customHeight="1">
      <c r="D614" s="258"/>
      <c r="Q614" s="258"/>
    </row>
    <row r="615" ht="15.75" customHeight="1">
      <c r="D615" s="258"/>
      <c r="Q615" s="258"/>
    </row>
    <row r="616" ht="15.75" customHeight="1">
      <c r="D616" s="258"/>
      <c r="Q616" s="258"/>
    </row>
    <row r="617" ht="15.75" customHeight="1">
      <c r="D617" s="258"/>
      <c r="Q617" s="258"/>
    </row>
    <row r="618" ht="15.75" customHeight="1">
      <c r="D618" s="258"/>
      <c r="Q618" s="258"/>
    </row>
    <row r="619" ht="15.75" customHeight="1">
      <c r="D619" s="258"/>
      <c r="Q619" s="258"/>
    </row>
    <row r="620" ht="15.75" customHeight="1">
      <c r="D620" s="258"/>
      <c r="Q620" s="258"/>
    </row>
    <row r="621" ht="15.75" customHeight="1">
      <c r="D621" s="258"/>
      <c r="Q621" s="258"/>
    </row>
    <row r="622" ht="15.75" customHeight="1">
      <c r="D622" s="258"/>
      <c r="Q622" s="258"/>
    </row>
    <row r="623" ht="15.75" customHeight="1">
      <c r="D623" s="258"/>
      <c r="Q623" s="258"/>
    </row>
    <row r="624" ht="15.75" customHeight="1">
      <c r="D624" s="258"/>
      <c r="Q624" s="258"/>
    </row>
    <row r="625" ht="15.75" customHeight="1">
      <c r="D625" s="258"/>
      <c r="Q625" s="258"/>
    </row>
    <row r="626" ht="15.75" customHeight="1">
      <c r="D626" s="258"/>
      <c r="Q626" s="258"/>
    </row>
    <row r="627" ht="15.75" customHeight="1">
      <c r="D627" s="258"/>
      <c r="Q627" s="258"/>
    </row>
    <row r="628" ht="15.75" customHeight="1">
      <c r="D628" s="258"/>
      <c r="Q628" s="258"/>
    </row>
    <row r="629" ht="15.75" customHeight="1">
      <c r="D629" s="258"/>
      <c r="Q629" s="258"/>
    </row>
    <row r="630" ht="15.75" customHeight="1">
      <c r="D630" s="258"/>
      <c r="Q630" s="258"/>
    </row>
    <row r="631" ht="15.75" customHeight="1">
      <c r="D631" s="258"/>
      <c r="Q631" s="258"/>
    </row>
    <row r="632" ht="15.75" customHeight="1">
      <c r="D632" s="258"/>
      <c r="Q632" s="258"/>
    </row>
    <row r="633" ht="15.75" customHeight="1">
      <c r="D633" s="258"/>
      <c r="Q633" s="258"/>
    </row>
    <row r="634" ht="15.75" customHeight="1">
      <c r="D634" s="258"/>
      <c r="Q634" s="258"/>
    </row>
    <row r="635" ht="15.75" customHeight="1">
      <c r="D635" s="258"/>
      <c r="Q635" s="258"/>
    </row>
    <row r="636" ht="15.75" customHeight="1">
      <c r="D636" s="258"/>
      <c r="Q636" s="258"/>
    </row>
    <row r="637" ht="15.75" customHeight="1">
      <c r="D637" s="258"/>
      <c r="Q637" s="258"/>
    </row>
    <row r="638" ht="15.75" customHeight="1">
      <c r="D638" s="258"/>
      <c r="Q638" s="258"/>
    </row>
    <row r="639" ht="15.75" customHeight="1">
      <c r="D639" s="258"/>
      <c r="Q639" s="258"/>
    </row>
    <row r="640" ht="15.75" customHeight="1">
      <c r="D640" s="258"/>
      <c r="Q640" s="258"/>
    </row>
    <row r="641" ht="15.75" customHeight="1">
      <c r="D641" s="258"/>
      <c r="Q641" s="258"/>
    </row>
    <row r="642" ht="15.75" customHeight="1">
      <c r="D642" s="258"/>
      <c r="Q642" s="258"/>
    </row>
    <row r="643" ht="15.75" customHeight="1">
      <c r="D643" s="258"/>
      <c r="Q643" s="258"/>
    </row>
    <row r="644" ht="15.75" customHeight="1">
      <c r="D644" s="258"/>
      <c r="Q644" s="258"/>
    </row>
    <row r="645" ht="15.75" customHeight="1">
      <c r="D645" s="258"/>
      <c r="Q645" s="258"/>
    </row>
    <row r="646" ht="15.75" customHeight="1">
      <c r="D646" s="258"/>
      <c r="Q646" s="258"/>
    </row>
    <row r="647" ht="15.75" customHeight="1">
      <c r="D647" s="258"/>
      <c r="Q647" s="258"/>
    </row>
    <row r="648" ht="15.75" customHeight="1">
      <c r="D648" s="258"/>
      <c r="Q648" s="258"/>
    </row>
    <row r="649" ht="15.75" customHeight="1">
      <c r="D649" s="258"/>
      <c r="Q649" s="258"/>
    </row>
    <row r="650" ht="15.75" customHeight="1">
      <c r="D650" s="258"/>
      <c r="Q650" s="258"/>
    </row>
    <row r="651" ht="15.75" customHeight="1">
      <c r="D651" s="258"/>
      <c r="Q651" s="258"/>
    </row>
    <row r="652" ht="15.75" customHeight="1">
      <c r="D652" s="258"/>
      <c r="Q652" s="258"/>
    </row>
    <row r="653" ht="15.75" customHeight="1">
      <c r="D653" s="258"/>
      <c r="Q653" s="258"/>
    </row>
    <row r="654" ht="15.75" customHeight="1">
      <c r="D654" s="258"/>
      <c r="Q654" s="258"/>
    </row>
    <row r="655" ht="15.75" customHeight="1">
      <c r="D655" s="258"/>
      <c r="Q655" s="258"/>
    </row>
    <row r="656" ht="15.75" customHeight="1">
      <c r="D656" s="258"/>
      <c r="Q656" s="258"/>
    </row>
    <row r="657" ht="15.75" customHeight="1">
      <c r="D657" s="258"/>
      <c r="Q657" s="258"/>
    </row>
    <row r="658" ht="15.75" customHeight="1">
      <c r="D658" s="258"/>
      <c r="Q658" s="258"/>
    </row>
    <row r="659" ht="15.75" customHeight="1">
      <c r="D659" s="258"/>
      <c r="Q659" s="258"/>
    </row>
    <row r="660" ht="15.75" customHeight="1">
      <c r="D660" s="258"/>
      <c r="Q660" s="258"/>
    </row>
    <row r="661" ht="15.75" customHeight="1">
      <c r="D661" s="258"/>
      <c r="Q661" s="258"/>
    </row>
    <row r="662" ht="15.75" customHeight="1">
      <c r="D662" s="258"/>
      <c r="Q662" s="258"/>
    </row>
    <row r="663" ht="15.75" customHeight="1">
      <c r="D663" s="258"/>
      <c r="Q663" s="258"/>
    </row>
    <row r="664" ht="15.75" customHeight="1">
      <c r="D664" s="258"/>
      <c r="Q664" s="258"/>
    </row>
    <row r="665" ht="15.75" customHeight="1">
      <c r="D665" s="258"/>
      <c r="Q665" s="258"/>
    </row>
    <row r="666" ht="15.75" customHeight="1">
      <c r="D666" s="258"/>
      <c r="Q666" s="258"/>
    </row>
    <row r="667" ht="15.75" customHeight="1">
      <c r="D667" s="258"/>
      <c r="Q667" s="258"/>
    </row>
    <row r="668" ht="15.75" customHeight="1">
      <c r="D668" s="258"/>
      <c r="Q668" s="258"/>
    </row>
    <row r="669" ht="15.75" customHeight="1">
      <c r="D669" s="258"/>
      <c r="Q669" s="258"/>
    </row>
    <row r="670" ht="15.75" customHeight="1">
      <c r="D670" s="258"/>
      <c r="Q670" s="258"/>
    </row>
    <row r="671" ht="15.75" customHeight="1">
      <c r="D671" s="258"/>
      <c r="Q671" s="258"/>
    </row>
    <row r="672" ht="15.75" customHeight="1">
      <c r="D672" s="258"/>
      <c r="Q672" s="258"/>
    </row>
    <row r="673" ht="15.75" customHeight="1">
      <c r="D673" s="258"/>
      <c r="Q673" s="258"/>
    </row>
    <row r="674" ht="15.75" customHeight="1">
      <c r="D674" s="258"/>
      <c r="Q674" s="258"/>
    </row>
    <row r="675" ht="15.75" customHeight="1">
      <c r="D675" s="258"/>
      <c r="Q675" s="258"/>
    </row>
    <row r="676" ht="15.75" customHeight="1">
      <c r="D676" s="258"/>
      <c r="Q676" s="258"/>
    </row>
    <row r="677" ht="15.75" customHeight="1">
      <c r="D677" s="258"/>
      <c r="Q677" s="258"/>
    </row>
    <row r="678" ht="15.75" customHeight="1">
      <c r="D678" s="258"/>
      <c r="Q678" s="258"/>
    </row>
    <row r="679" ht="15.75" customHeight="1">
      <c r="D679" s="258"/>
      <c r="Q679" s="258"/>
    </row>
    <row r="680" ht="15.75" customHeight="1">
      <c r="D680" s="258"/>
      <c r="Q680" s="258"/>
    </row>
    <row r="681" ht="15.75" customHeight="1">
      <c r="D681" s="258"/>
      <c r="Q681" s="258"/>
    </row>
    <row r="682" ht="15.75" customHeight="1">
      <c r="D682" s="258"/>
      <c r="Q682" s="258"/>
    </row>
    <row r="683" ht="15.75" customHeight="1">
      <c r="D683" s="258"/>
      <c r="Q683" s="258"/>
    </row>
    <row r="684" ht="15.75" customHeight="1">
      <c r="D684" s="258"/>
      <c r="Q684" s="258"/>
    </row>
    <row r="685" ht="15.75" customHeight="1">
      <c r="D685" s="258"/>
      <c r="Q685" s="258"/>
    </row>
    <row r="686" ht="15.75" customHeight="1">
      <c r="D686" s="258"/>
      <c r="Q686" s="258"/>
    </row>
    <row r="687" ht="15.75" customHeight="1">
      <c r="D687" s="258"/>
      <c r="Q687" s="258"/>
    </row>
    <row r="688" ht="15.75" customHeight="1">
      <c r="D688" s="258"/>
      <c r="Q688" s="258"/>
    </row>
    <row r="689" ht="15.75" customHeight="1">
      <c r="D689" s="258"/>
      <c r="Q689" s="258"/>
    </row>
    <row r="690" ht="15.75" customHeight="1">
      <c r="D690" s="258"/>
      <c r="Q690" s="258"/>
    </row>
    <row r="691" ht="15.75" customHeight="1">
      <c r="D691" s="258"/>
      <c r="Q691" s="258"/>
    </row>
    <row r="692" ht="15.75" customHeight="1">
      <c r="D692" s="258"/>
      <c r="Q692" s="258"/>
    </row>
    <row r="693" ht="15.75" customHeight="1">
      <c r="D693" s="258"/>
      <c r="Q693" s="258"/>
    </row>
    <row r="694" ht="15.75" customHeight="1">
      <c r="D694" s="258"/>
      <c r="Q694" s="258"/>
    </row>
    <row r="695" ht="15.75" customHeight="1">
      <c r="D695" s="258"/>
      <c r="Q695" s="258"/>
    </row>
    <row r="696" ht="15.75" customHeight="1">
      <c r="D696" s="258"/>
      <c r="Q696" s="258"/>
    </row>
    <row r="697" ht="15.75" customHeight="1">
      <c r="D697" s="258"/>
      <c r="Q697" s="258"/>
    </row>
    <row r="698" ht="15.75" customHeight="1">
      <c r="D698" s="258"/>
      <c r="Q698" s="258"/>
    </row>
    <row r="699" ht="15.75" customHeight="1">
      <c r="D699" s="258"/>
      <c r="Q699" s="258"/>
    </row>
    <row r="700" ht="15.75" customHeight="1">
      <c r="D700" s="258"/>
      <c r="Q700" s="258"/>
    </row>
    <row r="701" ht="15.75" customHeight="1">
      <c r="D701" s="258"/>
      <c r="Q701" s="258"/>
    </row>
    <row r="702" ht="15.75" customHeight="1">
      <c r="D702" s="258"/>
      <c r="Q702" s="258"/>
    </row>
    <row r="703" ht="15.75" customHeight="1">
      <c r="D703" s="258"/>
      <c r="Q703" s="258"/>
    </row>
    <row r="704" ht="15.75" customHeight="1">
      <c r="D704" s="258"/>
      <c r="Q704" s="258"/>
    </row>
    <row r="705" ht="15.75" customHeight="1">
      <c r="D705" s="258"/>
      <c r="Q705" s="258"/>
    </row>
    <row r="706" ht="15.75" customHeight="1">
      <c r="D706" s="258"/>
      <c r="Q706" s="258"/>
    </row>
    <row r="707" ht="15.75" customHeight="1">
      <c r="D707" s="258"/>
      <c r="Q707" s="258"/>
    </row>
    <row r="708" ht="15.75" customHeight="1">
      <c r="D708" s="258"/>
      <c r="Q708" s="258"/>
    </row>
    <row r="709" ht="15.75" customHeight="1">
      <c r="D709" s="258"/>
      <c r="Q709" s="258"/>
    </row>
    <row r="710" ht="15.75" customHeight="1">
      <c r="D710" s="258"/>
      <c r="Q710" s="258"/>
    </row>
    <row r="711" ht="15.75" customHeight="1">
      <c r="D711" s="258"/>
      <c r="Q711" s="258"/>
    </row>
    <row r="712" ht="15.75" customHeight="1">
      <c r="D712" s="258"/>
      <c r="Q712" s="258"/>
    </row>
    <row r="713" ht="15.75" customHeight="1">
      <c r="D713" s="258"/>
      <c r="Q713" s="258"/>
    </row>
    <row r="714" ht="15.75" customHeight="1">
      <c r="D714" s="258"/>
      <c r="Q714" s="258"/>
    </row>
    <row r="715" ht="15.75" customHeight="1">
      <c r="D715" s="258"/>
      <c r="Q715" s="258"/>
    </row>
    <row r="716" ht="15.75" customHeight="1">
      <c r="D716" s="258"/>
      <c r="Q716" s="258"/>
    </row>
    <row r="717" ht="15.75" customHeight="1">
      <c r="D717" s="258"/>
      <c r="Q717" s="258"/>
    </row>
    <row r="718" ht="15.75" customHeight="1">
      <c r="D718" s="258"/>
      <c r="Q718" s="258"/>
    </row>
    <row r="719" ht="15.75" customHeight="1">
      <c r="D719" s="258"/>
      <c r="Q719" s="258"/>
    </row>
    <row r="720" ht="15.75" customHeight="1">
      <c r="D720" s="258"/>
      <c r="Q720" s="258"/>
    </row>
    <row r="721" ht="15.75" customHeight="1">
      <c r="D721" s="258"/>
      <c r="Q721" s="258"/>
    </row>
    <row r="722" ht="15.75" customHeight="1">
      <c r="D722" s="258"/>
      <c r="Q722" s="258"/>
    </row>
    <row r="723" ht="15.75" customHeight="1">
      <c r="D723" s="258"/>
      <c r="Q723" s="258"/>
    </row>
    <row r="724" ht="15.75" customHeight="1">
      <c r="D724" s="258"/>
      <c r="Q724" s="258"/>
    </row>
    <row r="725" ht="15.75" customHeight="1">
      <c r="D725" s="258"/>
      <c r="Q725" s="258"/>
    </row>
    <row r="726" ht="15.75" customHeight="1">
      <c r="D726" s="258"/>
      <c r="Q726" s="258"/>
    </row>
    <row r="727" ht="15.75" customHeight="1">
      <c r="D727" s="258"/>
      <c r="Q727" s="258"/>
    </row>
    <row r="728" ht="15.75" customHeight="1">
      <c r="D728" s="258"/>
      <c r="Q728" s="258"/>
    </row>
    <row r="729" ht="15.75" customHeight="1">
      <c r="D729" s="258"/>
      <c r="Q729" s="258"/>
    </row>
    <row r="730" ht="15.75" customHeight="1">
      <c r="D730" s="258"/>
      <c r="Q730" s="258"/>
    </row>
    <row r="731" ht="15.75" customHeight="1">
      <c r="D731" s="258"/>
      <c r="Q731" s="258"/>
    </row>
    <row r="732" ht="15.75" customHeight="1">
      <c r="D732" s="258"/>
      <c r="Q732" s="258"/>
    </row>
    <row r="733" ht="15.75" customHeight="1">
      <c r="D733" s="258"/>
      <c r="Q733" s="258"/>
    </row>
    <row r="734" ht="15.75" customHeight="1">
      <c r="D734" s="258"/>
      <c r="Q734" s="258"/>
    </row>
    <row r="735" ht="15.75" customHeight="1">
      <c r="D735" s="258"/>
      <c r="Q735" s="258"/>
    </row>
    <row r="736" ht="15.75" customHeight="1">
      <c r="D736" s="258"/>
      <c r="Q736" s="258"/>
    </row>
    <row r="737" ht="15.75" customHeight="1">
      <c r="D737" s="258"/>
      <c r="Q737" s="258"/>
    </row>
    <row r="738" ht="15.75" customHeight="1">
      <c r="D738" s="258"/>
      <c r="Q738" s="258"/>
    </row>
    <row r="739" ht="15.75" customHeight="1">
      <c r="D739" s="258"/>
      <c r="Q739" s="258"/>
    </row>
    <row r="740" ht="15.75" customHeight="1">
      <c r="D740" s="258"/>
      <c r="Q740" s="258"/>
    </row>
    <row r="741" ht="15.75" customHeight="1">
      <c r="D741" s="258"/>
      <c r="Q741" s="258"/>
    </row>
    <row r="742" ht="15.75" customHeight="1">
      <c r="D742" s="258"/>
      <c r="Q742" s="258"/>
    </row>
    <row r="743" ht="15.75" customHeight="1">
      <c r="D743" s="258"/>
      <c r="Q743" s="258"/>
    </row>
    <row r="744" ht="15.75" customHeight="1">
      <c r="D744" s="258"/>
      <c r="Q744" s="258"/>
    </row>
    <row r="745" ht="15.75" customHeight="1">
      <c r="D745" s="258"/>
      <c r="Q745" s="258"/>
    </row>
    <row r="746" ht="15.75" customHeight="1">
      <c r="D746" s="258"/>
      <c r="Q746" s="258"/>
    </row>
    <row r="747" ht="15.75" customHeight="1">
      <c r="D747" s="258"/>
      <c r="Q747" s="258"/>
    </row>
    <row r="748" ht="15.75" customHeight="1">
      <c r="D748" s="258"/>
      <c r="Q748" s="258"/>
    </row>
    <row r="749" ht="15.75" customHeight="1">
      <c r="D749" s="258"/>
      <c r="Q749" s="258"/>
    </row>
    <row r="750" ht="15.75" customHeight="1">
      <c r="D750" s="258"/>
      <c r="Q750" s="258"/>
    </row>
    <row r="751" ht="15.75" customHeight="1">
      <c r="D751" s="258"/>
      <c r="Q751" s="258"/>
    </row>
    <row r="752" ht="15.75" customHeight="1">
      <c r="D752" s="258"/>
      <c r="Q752" s="258"/>
    </row>
    <row r="753" ht="15.75" customHeight="1">
      <c r="D753" s="258"/>
      <c r="Q753" s="258"/>
    </row>
    <row r="754" ht="15.75" customHeight="1">
      <c r="D754" s="258"/>
      <c r="Q754" s="258"/>
    </row>
    <row r="755" ht="15.75" customHeight="1">
      <c r="D755" s="258"/>
      <c r="Q755" s="258"/>
    </row>
    <row r="756" ht="15.75" customHeight="1">
      <c r="D756" s="258"/>
      <c r="Q756" s="258"/>
    </row>
    <row r="757" ht="15.75" customHeight="1">
      <c r="D757" s="258"/>
      <c r="Q757" s="258"/>
    </row>
    <row r="758" ht="15.75" customHeight="1">
      <c r="D758" s="258"/>
      <c r="Q758" s="258"/>
    </row>
    <row r="759" ht="15.75" customHeight="1">
      <c r="D759" s="258"/>
      <c r="Q759" s="258"/>
    </row>
    <row r="760" ht="15.75" customHeight="1">
      <c r="D760" s="258"/>
      <c r="Q760" s="258"/>
    </row>
    <row r="761" ht="15.75" customHeight="1">
      <c r="D761" s="258"/>
      <c r="Q761" s="258"/>
    </row>
    <row r="762" ht="15.75" customHeight="1">
      <c r="D762" s="258"/>
      <c r="Q762" s="258"/>
    </row>
    <row r="763" ht="15.75" customHeight="1">
      <c r="D763" s="258"/>
      <c r="Q763" s="258"/>
    </row>
    <row r="764" ht="15.75" customHeight="1">
      <c r="D764" s="258"/>
      <c r="Q764" s="258"/>
    </row>
    <row r="765" ht="15.75" customHeight="1">
      <c r="D765" s="258"/>
      <c r="Q765" s="258"/>
    </row>
    <row r="766" ht="15.75" customHeight="1">
      <c r="D766" s="258"/>
      <c r="Q766" s="258"/>
    </row>
    <row r="767" ht="15.75" customHeight="1">
      <c r="D767" s="258"/>
      <c r="Q767" s="258"/>
    </row>
    <row r="768" ht="15.75" customHeight="1">
      <c r="D768" s="258"/>
      <c r="Q768" s="258"/>
    </row>
    <row r="769" ht="15.75" customHeight="1">
      <c r="D769" s="258"/>
      <c r="Q769" s="258"/>
    </row>
    <row r="770" ht="15.75" customHeight="1">
      <c r="D770" s="258"/>
      <c r="Q770" s="258"/>
    </row>
    <row r="771" ht="15.75" customHeight="1">
      <c r="D771" s="258"/>
      <c r="Q771" s="258"/>
    </row>
    <row r="772" ht="15.75" customHeight="1">
      <c r="D772" s="258"/>
      <c r="Q772" s="258"/>
    </row>
    <row r="773" ht="15.75" customHeight="1">
      <c r="D773" s="258"/>
      <c r="Q773" s="258"/>
    </row>
    <row r="774" ht="15.75" customHeight="1">
      <c r="D774" s="258"/>
      <c r="Q774" s="258"/>
    </row>
    <row r="775" ht="15.75" customHeight="1">
      <c r="D775" s="258"/>
      <c r="Q775" s="258"/>
    </row>
    <row r="776" ht="15.75" customHeight="1">
      <c r="D776" s="258"/>
      <c r="Q776" s="258"/>
    </row>
    <row r="777" ht="15.75" customHeight="1">
      <c r="D777" s="258"/>
      <c r="Q777" s="258"/>
    </row>
    <row r="778" ht="15.75" customHeight="1">
      <c r="D778" s="258"/>
      <c r="Q778" s="258"/>
    </row>
    <row r="779" ht="15.75" customHeight="1">
      <c r="D779" s="258"/>
      <c r="Q779" s="258"/>
    </row>
    <row r="780" ht="15.75" customHeight="1">
      <c r="D780" s="258"/>
      <c r="Q780" s="258"/>
    </row>
    <row r="781" ht="15.75" customHeight="1">
      <c r="D781" s="258"/>
      <c r="Q781" s="258"/>
    </row>
    <row r="782" ht="15.75" customHeight="1">
      <c r="D782" s="258"/>
      <c r="Q782" s="258"/>
    </row>
    <row r="783" ht="15.75" customHeight="1">
      <c r="D783" s="258"/>
      <c r="Q783" s="258"/>
    </row>
    <row r="784" ht="15.75" customHeight="1">
      <c r="D784" s="258"/>
      <c r="Q784" s="258"/>
    </row>
    <row r="785" ht="15.75" customHeight="1">
      <c r="D785" s="258"/>
      <c r="Q785" s="258"/>
    </row>
    <row r="786" ht="15.75" customHeight="1">
      <c r="D786" s="258"/>
      <c r="Q786" s="258"/>
    </row>
    <row r="787" ht="15.75" customHeight="1">
      <c r="D787" s="258"/>
      <c r="Q787" s="258"/>
    </row>
    <row r="788" ht="15.75" customHeight="1">
      <c r="D788" s="258"/>
      <c r="Q788" s="258"/>
    </row>
    <row r="789" ht="15.75" customHeight="1">
      <c r="D789" s="258"/>
      <c r="Q789" s="258"/>
    </row>
    <row r="790" ht="15.75" customHeight="1">
      <c r="D790" s="258"/>
      <c r="Q790" s="258"/>
    </row>
    <row r="791" ht="15.75" customHeight="1">
      <c r="D791" s="258"/>
      <c r="Q791" s="258"/>
    </row>
    <row r="792" ht="15.75" customHeight="1">
      <c r="D792" s="258"/>
      <c r="Q792" s="258"/>
    </row>
    <row r="793" ht="15.75" customHeight="1">
      <c r="D793" s="258"/>
      <c r="Q793" s="258"/>
    </row>
    <row r="794" ht="15.75" customHeight="1">
      <c r="D794" s="258"/>
      <c r="Q794" s="258"/>
    </row>
    <row r="795" ht="15.75" customHeight="1">
      <c r="D795" s="258"/>
      <c r="Q795" s="258"/>
    </row>
    <row r="796" ht="15.75" customHeight="1">
      <c r="D796" s="258"/>
      <c r="Q796" s="258"/>
    </row>
    <row r="797" ht="15.75" customHeight="1">
      <c r="D797" s="258"/>
      <c r="Q797" s="258"/>
    </row>
    <row r="798" ht="15.75" customHeight="1">
      <c r="D798" s="258"/>
      <c r="Q798" s="258"/>
    </row>
    <row r="799" ht="15.75" customHeight="1">
      <c r="D799" s="258"/>
      <c r="Q799" s="258"/>
    </row>
    <row r="800" ht="15.75" customHeight="1">
      <c r="D800" s="258"/>
      <c r="Q800" s="258"/>
    </row>
    <row r="801" ht="15.75" customHeight="1">
      <c r="D801" s="258"/>
      <c r="Q801" s="258"/>
    </row>
    <row r="802" ht="15.75" customHeight="1">
      <c r="D802" s="258"/>
      <c r="Q802" s="258"/>
    </row>
    <row r="803" ht="15.75" customHeight="1">
      <c r="D803" s="258"/>
      <c r="Q803" s="258"/>
    </row>
    <row r="804" ht="15.75" customHeight="1">
      <c r="D804" s="258"/>
      <c r="Q804" s="258"/>
    </row>
    <row r="805" ht="15.75" customHeight="1">
      <c r="D805" s="258"/>
      <c r="Q805" s="258"/>
    </row>
    <row r="806" ht="15.75" customHeight="1">
      <c r="D806" s="258"/>
      <c r="Q806" s="258"/>
    </row>
    <row r="807" ht="15.75" customHeight="1">
      <c r="D807" s="258"/>
      <c r="Q807" s="258"/>
    </row>
    <row r="808" ht="15.75" customHeight="1">
      <c r="D808" s="258"/>
      <c r="Q808" s="258"/>
    </row>
    <row r="809" ht="15.75" customHeight="1">
      <c r="D809" s="258"/>
      <c r="Q809" s="258"/>
    </row>
    <row r="810" ht="15.75" customHeight="1">
      <c r="D810" s="258"/>
      <c r="Q810" s="258"/>
    </row>
    <row r="811" ht="15.75" customHeight="1">
      <c r="D811" s="258"/>
      <c r="Q811" s="258"/>
    </row>
    <row r="812" ht="15.75" customHeight="1">
      <c r="D812" s="258"/>
      <c r="Q812" s="258"/>
    </row>
    <row r="813" ht="15.75" customHeight="1">
      <c r="D813" s="258"/>
      <c r="Q813" s="258"/>
    </row>
    <row r="814" ht="15.75" customHeight="1">
      <c r="D814" s="258"/>
      <c r="Q814" s="258"/>
    </row>
    <row r="815" ht="15.75" customHeight="1">
      <c r="D815" s="258"/>
      <c r="Q815" s="258"/>
    </row>
    <row r="816" ht="15.75" customHeight="1">
      <c r="D816" s="258"/>
      <c r="Q816" s="258"/>
    </row>
    <row r="817" ht="15.75" customHeight="1">
      <c r="D817" s="258"/>
      <c r="Q817" s="258"/>
    </row>
    <row r="818" ht="15.75" customHeight="1">
      <c r="D818" s="258"/>
      <c r="Q818" s="258"/>
    </row>
    <row r="819" ht="15.75" customHeight="1">
      <c r="D819" s="258"/>
      <c r="Q819" s="258"/>
    </row>
    <row r="820" ht="15.75" customHeight="1">
      <c r="D820" s="258"/>
      <c r="Q820" s="258"/>
    </row>
    <row r="821" ht="15.75" customHeight="1">
      <c r="D821" s="258"/>
      <c r="Q821" s="258"/>
    </row>
    <row r="822" ht="15.75" customHeight="1">
      <c r="D822" s="258"/>
      <c r="Q822" s="258"/>
    </row>
    <row r="823" ht="15.75" customHeight="1">
      <c r="D823" s="258"/>
      <c r="Q823" s="258"/>
    </row>
    <row r="824" ht="15.75" customHeight="1">
      <c r="D824" s="258"/>
      <c r="Q824" s="258"/>
    </row>
    <row r="825" ht="15.75" customHeight="1">
      <c r="D825" s="258"/>
      <c r="Q825" s="258"/>
    </row>
    <row r="826" ht="15.75" customHeight="1">
      <c r="D826" s="258"/>
      <c r="Q826" s="258"/>
    </row>
    <row r="827" ht="15.75" customHeight="1">
      <c r="D827" s="258"/>
      <c r="Q827" s="258"/>
    </row>
    <row r="828" ht="15.75" customHeight="1">
      <c r="D828" s="258"/>
      <c r="Q828" s="258"/>
    </row>
    <row r="829" ht="15.75" customHeight="1">
      <c r="D829" s="258"/>
      <c r="Q829" s="258"/>
    </row>
    <row r="830" ht="15.75" customHeight="1">
      <c r="D830" s="258"/>
      <c r="Q830" s="258"/>
    </row>
    <row r="831" ht="15.75" customHeight="1">
      <c r="D831" s="258"/>
      <c r="Q831" s="258"/>
    </row>
    <row r="832" ht="15.75" customHeight="1">
      <c r="D832" s="258"/>
      <c r="Q832" s="258"/>
    </row>
    <row r="833" ht="15.75" customHeight="1">
      <c r="D833" s="258"/>
      <c r="Q833" s="258"/>
    </row>
    <row r="834" ht="15.75" customHeight="1">
      <c r="D834" s="258"/>
      <c r="Q834" s="258"/>
    </row>
    <row r="835" ht="15.75" customHeight="1">
      <c r="D835" s="258"/>
      <c r="Q835" s="258"/>
    </row>
    <row r="836" ht="15.75" customHeight="1">
      <c r="D836" s="258"/>
      <c r="Q836" s="258"/>
    </row>
    <row r="837" ht="15.75" customHeight="1">
      <c r="D837" s="258"/>
      <c r="Q837" s="258"/>
    </row>
    <row r="838" ht="15.75" customHeight="1">
      <c r="D838" s="258"/>
      <c r="Q838" s="258"/>
    </row>
    <row r="839" ht="15.75" customHeight="1">
      <c r="D839" s="258"/>
      <c r="Q839" s="258"/>
    </row>
    <row r="840" ht="15.75" customHeight="1">
      <c r="D840" s="258"/>
      <c r="Q840" s="258"/>
    </row>
    <row r="841" ht="15.75" customHeight="1">
      <c r="D841" s="258"/>
      <c r="Q841" s="258"/>
    </row>
    <row r="842" ht="15.75" customHeight="1">
      <c r="D842" s="258"/>
      <c r="Q842" s="258"/>
    </row>
    <row r="843" ht="15.75" customHeight="1">
      <c r="D843" s="258"/>
      <c r="Q843" s="258"/>
    </row>
    <row r="844" ht="15.75" customHeight="1">
      <c r="D844" s="258"/>
      <c r="Q844" s="258"/>
    </row>
    <row r="845" ht="15.75" customHeight="1">
      <c r="D845" s="258"/>
      <c r="Q845" s="258"/>
    </row>
    <row r="846" ht="15.75" customHeight="1">
      <c r="D846" s="258"/>
      <c r="Q846" s="258"/>
    </row>
    <row r="847" ht="15.75" customHeight="1">
      <c r="D847" s="258"/>
      <c r="Q847" s="258"/>
    </row>
    <row r="848" ht="15.75" customHeight="1">
      <c r="D848" s="258"/>
      <c r="Q848" s="258"/>
    </row>
    <row r="849" ht="15.75" customHeight="1">
      <c r="D849" s="258"/>
      <c r="Q849" s="258"/>
    </row>
    <row r="850" ht="15.75" customHeight="1">
      <c r="D850" s="258"/>
      <c r="Q850" s="258"/>
    </row>
    <row r="851" ht="15.75" customHeight="1">
      <c r="D851" s="258"/>
      <c r="Q851" s="258"/>
    </row>
    <row r="852" ht="15.75" customHeight="1">
      <c r="D852" s="258"/>
      <c r="Q852" s="258"/>
    </row>
    <row r="853" ht="15.75" customHeight="1">
      <c r="D853" s="258"/>
      <c r="Q853" s="258"/>
    </row>
    <row r="854" ht="15.75" customHeight="1">
      <c r="D854" s="258"/>
      <c r="Q854" s="258"/>
    </row>
    <row r="855" ht="15.75" customHeight="1">
      <c r="D855" s="258"/>
      <c r="Q855" s="258"/>
    </row>
    <row r="856" ht="15.75" customHeight="1">
      <c r="D856" s="258"/>
      <c r="Q856" s="258"/>
    </row>
    <row r="857" ht="15.75" customHeight="1">
      <c r="D857" s="258"/>
      <c r="Q857" s="258"/>
    </row>
    <row r="858" ht="15.75" customHeight="1">
      <c r="D858" s="258"/>
      <c r="Q858" s="258"/>
    </row>
    <row r="859" ht="15.75" customHeight="1">
      <c r="D859" s="258"/>
      <c r="Q859" s="258"/>
    </row>
    <row r="860" ht="15.75" customHeight="1">
      <c r="D860" s="258"/>
      <c r="Q860" s="258"/>
    </row>
    <row r="861" ht="15.75" customHeight="1">
      <c r="D861" s="258"/>
      <c r="Q861" s="258"/>
    </row>
    <row r="862" ht="15.75" customHeight="1">
      <c r="D862" s="258"/>
      <c r="Q862" s="258"/>
    </row>
    <row r="863" ht="15.75" customHeight="1">
      <c r="D863" s="258"/>
      <c r="Q863" s="258"/>
    </row>
    <row r="864" ht="15.75" customHeight="1">
      <c r="D864" s="258"/>
      <c r="Q864" s="258"/>
    </row>
    <row r="865" ht="15.75" customHeight="1">
      <c r="D865" s="258"/>
      <c r="Q865" s="258"/>
    </row>
    <row r="866" ht="15.75" customHeight="1">
      <c r="D866" s="258"/>
      <c r="Q866" s="258"/>
    </row>
    <row r="867" ht="15.75" customHeight="1">
      <c r="D867" s="258"/>
      <c r="Q867" s="258"/>
    </row>
    <row r="868" ht="15.75" customHeight="1">
      <c r="D868" s="258"/>
      <c r="Q868" s="258"/>
    </row>
    <row r="869" ht="15.75" customHeight="1">
      <c r="D869" s="258"/>
      <c r="Q869" s="258"/>
    </row>
    <row r="870" ht="15.75" customHeight="1">
      <c r="D870" s="258"/>
      <c r="Q870" s="258"/>
    </row>
    <row r="871" ht="15.75" customHeight="1">
      <c r="D871" s="258"/>
      <c r="Q871" s="258"/>
    </row>
    <row r="872" ht="15.75" customHeight="1">
      <c r="D872" s="258"/>
      <c r="Q872" s="258"/>
    </row>
    <row r="873" ht="15.75" customHeight="1">
      <c r="D873" s="258"/>
      <c r="Q873" s="258"/>
    </row>
    <row r="874" ht="15.75" customHeight="1">
      <c r="D874" s="258"/>
      <c r="Q874" s="258"/>
    </row>
    <row r="875" ht="15.75" customHeight="1">
      <c r="D875" s="258"/>
      <c r="Q875" s="258"/>
    </row>
    <row r="876" ht="15.75" customHeight="1">
      <c r="D876" s="258"/>
      <c r="Q876" s="258"/>
    </row>
    <row r="877" ht="15.75" customHeight="1">
      <c r="D877" s="258"/>
      <c r="Q877" s="258"/>
    </row>
    <row r="878" ht="15.75" customHeight="1">
      <c r="D878" s="258"/>
      <c r="Q878" s="258"/>
    </row>
    <row r="879" ht="15.75" customHeight="1">
      <c r="D879" s="258"/>
      <c r="Q879" s="258"/>
    </row>
    <row r="880" ht="15.75" customHeight="1">
      <c r="D880" s="258"/>
      <c r="Q880" s="258"/>
    </row>
    <row r="881" ht="15.75" customHeight="1">
      <c r="D881" s="258"/>
      <c r="Q881" s="258"/>
    </row>
    <row r="882" ht="15.75" customHeight="1">
      <c r="D882" s="258"/>
      <c r="Q882" s="258"/>
    </row>
    <row r="883" ht="15.75" customHeight="1">
      <c r="D883" s="258"/>
      <c r="Q883" s="258"/>
    </row>
    <row r="884" ht="15.75" customHeight="1">
      <c r="D884" s="258"/>
      <c r="Q884" s="258"/>
    </row>
    <row r="885" ht="15.75" customHeight="1">
      <c r="D885" s="258"/>
      <c r="Q885" s="258"/>
    </row>
    <row r="886" ht="15.75" customHeight="1">
      <c r="D886" s="258"/>
      <c r="Q886" s="258"/>
    </row>
    <row r="887" ht="15.75" customHeight="1">
      <c r="D887" s="258"/>
      <c r="Q887" s="258"/>
    </row>
    <row r="888" ht="15.75" customHeight="1">
      <c r="D888" s="258"/>
      <c r="Q888" s="258"/>
    </row>
    <row r="889" ht="15.75" customHeight="1">
      <c r="D889" s="258"/>
      <c r="Q889" s="258"/>
    </row>
    <row r="890" ht="15.75" customHeight="1">
      <c r="D890" s="258"/>
      <c r="Q890" s="258"/>
    </row>
    <row r="891" ht="15.75" customHeight="1">
      <c r="D891" s="258"/>
      <c r="Q891" s="258"/>
    </row>
    <row r="892" ht="15.75" customHeight="1">
      <c r="D892" s="258"/>
      <c r="Q892" s="258"/>
    </row>
    <row r="893" ht="15.75" customHeight="1">
      <c r="D893" s="258"/>
      <c r="Q893" s="258"/>
    </row>
    <row r="894" ht="15.75" customHeight="1">
      <c r="D894" s="258"/>
      <c r="Q894" s="258"/>
    </row>
    <row r="895" ht="15.75" customHeight="1">
      <c r="D895" s="258"/>
      <c r="Q895" s="258"/>
    </row>
    <row r="896" ht="15.75" customHeight="1">
      <c r="D896" s="258"/>
      <c r="Q896" s="258"/>
    </row>
    <row r="897" ht="15.75" customHeight="1">
      <c r="D897" s="258"/>
      <c r="Q897" s="258"/>
    </row>
    <row r="898" ht="15.75" customHeight="1">
      <c r="D898" s="258"/>
      <c r="Q898" s="258"/>
    </row>
    <row r="899" ht="15.75" customHeight="1">
      <c r="D899" s="258"/>
      <c r="Q899" s="258"/>
    </row>
    <row r="900" ht="15.75" customHeight="1">
      <c r="D900" s="258"/>
      <c r="Q900" s="258"/>
    </row>
    <row r="901" ht="15.75" customHeight="1">
      <c r="D901" s="258"/>
      <c r="Q901" s="258"/>
    </row>
    <row r="902" ht="15.75" customHeight="1">
      <c r="D902" s="258"/>
      <c r="Q902" s="258"/>
    </row>
    <row r="903" ht="15.75" customHeight="1">
      <c r="D903" s="258"/>
      <c r="Q903" s="258"/>
    </row>
    <row r="904" ht="15.75" customHeight="1">
      <c r="D904" s="258"/>
      <c r="Q904" s="258"/>
    </row>
    <row r="905" ht="15.75" customHeight="1">
      <c r="D905" s="258"/>
      <c r="Q905" s="258"/>
    </row>
    <row r="906" ht="15.75" customHeight="1">
      <c r="D906" s="258"/>
      <c r="Q906" s="258"/>
    </row>
    <row r="907" ht="15.75" customHeight="1">
      <c r="D907" s="258"/>
      <c r="Q907" s="258"/>
    </row>
    <row r="908" ht="15.75" customHeight="1">
      <c r="D908" s="258"/>
      <c r="Q908" s="258"/>
    </row>
    <row r="909" ht="15.75" customHeight="1">
      <c r="D909" s="258"/>
      <c r="Q909" s="258"/>
    </row>
    <row r="910" ht="15.75" customHeight="1">
      <c r="D910" s="258"/>
      <c r="Q910" s="258"/>
    </row>
    <row r="911" ht="15.75" customHeight="1">
      <c r="D911" s="258"/>
      <c r="Q911" s="258"/>
    </row>
    <row r="912" ht="15.75" customHeight="1">
      <c r="D912" s="258"/>
      <c r="Q912" s="258"/>
    </row>
    <row r="913" ht="15.75" customHeight="1">
      <c r="D913" s="258"/>
      <c r="Q913" s="258"/>
    </row>
    <row r="914" ht="15.75" customHeight="1">
      <c r="D914" s="258"/>
      <c r="Q914" s="258"/>
    </row>
    <row r="915" ht="15.75" customHeight="1">
      <c r="D915" s="258"/>
      <c r="Q915" s="258"/>
    </row>
    <row r="916" ht="15.75" customHeight="1">
      <c r="D916" s="258"/>
      <c r="Q916" s="258"/>
    </row>
    <row r="917" ht="15.75" customHeight="1">
      <c r="D917" s="258"/>
      <c r="Q917" s="258"/>
    </row>
    <row r="918" ht="15.75" customHeight="1">
      <c r="D918" s="258"/>
      <c r="Q918" s="258"/>
    </row>
    <row r="919" ht="15.75" customHeight="1">
      <c r="D919" s="258"/>
      <c r="Q919" s="258"/>
    </row>
    <row r="920" ht="15.75" customHeight="1">
      <c r="D920" s="258"/>
      <c r="Q920" s="258"/>
    </row>
    <row r="921" ht="15.75" customHeight="1">
      <c r="D921" s="258"/>
      <c r="Q921" s="258"/>
    </row>
    <row r="922" ht="15.75" customHeight="1">
      <c r="D922" s="258"/>
      <c r="Q922" s="258"/>
    </row>
    <row r="923" ht="15.75" customHeight="1">
      <c r="D923" s="258"/>
      <c r="Q923" s="258"/>
    </row>
    <row r="924" ht="15.75" customHeight="1">
      <c r="D924" s="258"/>
      <c r="Q924" s="258"/>
    </row>
    <row r="925" ht="15.75" customHeight="1">
      <c r="D925" s="258"/>
      <c r="Q925" s="258"/>
    </row>
    <row r="926" ht="15.75" customHeight="1">
      <c r="D926" s="258"/>
      <c r="Q926" s="258"/>
    </row>
    <row r="927" ht="15.75" customHeight="1">
      <c r="D927" s="258"/>
      <c r="Q927" s="258"/>
    </row>
    <row r="928" ht="15.75" customHeight="1">
      <c r="D928" s="258"/>
      <c r="Q928" s="258"/>
    </row>
    <row r="929" ht="15.75" customHeight="1">
      <c r="D929" s="258"/>
      <c r="Q929" s="258"/>
    </row>
    <row r="930" ht="15.75" customHeight="1">
      <c r="D930" s="258"/>
      <c r="Q930" s="258"/>
    </row>
    <row r="931" ht="15.75" customHeight="1">
      <c r="D931" s="258"/>
      <c r="Q931" s="258"/>
    </row>
    <row r="932" ht="15.75" customHeight="1">
      <c r="D932" s="258"/>
      <c r="Q932" s="258"/>
    </row>
    <row r="933" ht="15.75" customHeight="1">
      <c r="D933" s="258"/>
      <c r="Q933" s="258"/>
    </row>
    <row r="934" ht="15.75" customHeight="1">
      <c r="D934" s="258"/>
      <c r="Q934" s="258"/>
    </row>
    <row r="935" ht="15.75" customHeight="1">
      <c r="D935" s="258"/>
      <c r="Q935" s="258"/>
    </row>
    <row r="936" ht="15.75" customHeight="1">
      <c r="D936" s="258"/>
      <c r="Q936" s="258"/>
    </row>
    <row r="937" ht="15.75" customHeight="1">
      <c r="D937" s="258"/>
      <c r="Q937" s="258"/>
    </row>
    <row r="938" ht="15.75" customHeight="1">
      <c r="D938" s="258"/>
      <c r="Q938" s="258"/>
    </row>
    <row r="939" ht="15.75" customHeight="1">
      <c r="D939" s="258"/>
      <c r="Q939" s="258"/>
    </row>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77:L177"/>
    <mergeCell ref="A203:K203"/>
    <mergeCell ref="A225:K225"/>
    <mergeCell ref="A2:K2"/>
    <mergeCell ref="A27:L27"/>
    <mergeCell ref="A52:L52"/>
    <mergeCell ref="A77:L77"/>
    <mergeCell ref="A102:L102"/>
    <mergeCell ref="A127:L127"/>
    <mergeCell ref="A152:L152"/>
  </mergeCells>
  <conditionalFormatting sqref="D1">
    <cfRule type="containsText" dxfId="3" priority="1" operator="containsText" text="Admitted">
      <formula>NOT(ISERROR(SEARCH(("Admitted"),(D1))))</formula>
    </cfRule>
  </conditionalFormatting>
  <conditionalFormatting sqref="E26:F26 E50:F51 E73:F75 E99:F101 E126:F126 E148:F151 E175:F176 E201:F201 E204:F224 E226:F226">
    <cfRule type="containsText" dxfId="1" priority="2" operator="containsText" text="Yes">
      <formula>NOT(ISERROR(SEARCH(("Yes"),(E26))))</formula>
    </cfRule>
  </conditionalFormatting>
  <conditionalFormatting sqref="E26:F26 E50:F51 E73:F75 E99:F101 E126:F126 E148:F151 E175:F176 E201:F201 E204:F224 E226:F226">
    <cfRule type="containsText" dxfId="1" priority="3" operator="containsText" text="yes">
      <formula>NOT(ISERROR(SEARCH(("yes"),(E26))))</formula>
    </cfRule>
  </conditionalFormatting>
  <conditionalFormatting sqref="B129 C1:D1 C3:D26 C28:D51 C53:D76 C78:D101 C103:D126 C128:D151 C153:D176 C178:D202 C204:D224 C226:D1000 E129:F129">
    <cfRule type="containsText" dxfId="2" priority="4" operator="containsText" text="offered">
      <formula>NOT(ISERROR(SEARCH(("offered"),(B129))))</formula>
    </cfRule>
  </conditionalFormatting>
  <conditionalFormatting sqref="B129:D129 E1:F1 E3:F26 E28:F51 E53:F76 E78:F101 E103:F126 E128:F151 E153:F176 E178:F202 E204:F224 E226:F1000 G129 H65 H93:H95 H193:H194">
    <cfRule type="containsText" dxfId="7" priority="5" operator="containsText" text="Yes">
      <formula>NOT(ISERROR(SEARCH(("Yes"),(B129))))</formula>
    </cfRule>
  </conditionalFormatting>
  <conditionalFormatting sqref="U53">
    <cfRule type="notContainsBlanks" dxfId="4" priority="6">
      <formula>LEN(TRIM(U53))&gt;0</formula>
    </cfRule>
  </conditionalFormatting>
  <conditionalFormatting sqref="I2:I1000">
    <cfRule type="notContainsBlanks" dxfId="4" priority="7">
      <formula>LEN(TRIM(I2))&gt;0</formula>
    </cfRule>
  </conditionalFormatting>
  <dataValidations>
    <dataValidation type="list" allowBlank="1" sqref="Q26 Q50:Q51 Q73:Q75 Q99:Q101 Q126 Q148:Q151 Q175:Q176 Q201 Q203 Q209:Q225">
      <formula1>"F3B,F3I,F3S,F3V,F3N,F3H,F3C,F3M,Ftots,New,Returning"</formula1>
    </dataValidation>
    <dataValidation type="list" allowBlank="1" showErrorMessage="1" sqref="G26 G50:G51 G73:G75 G99:G101 G126 G148:G151 G175:G176 G201 G204:G223">
      <formula1>"0.5,1"</formula1>
    </dataValidation>
    <dataValidation type="list" allowBlank="1" sqref="Q2:Q25 Q27:Q49 Q52:Q72 Q76:Q98 Q102:Q125 Q127:Q147 Q152:Q174 Q177:Q200 Q202 Q226:Q939">
      <formula1>"5B,5I,5S,5V,5N,5H,5C,5M,New,Returning"</formula1>
    </dataValidation>
    <dataValidation type="list" allowBlank="1" showErrorMessage="1" sqref="D3:D26 D28:D51 D53:D76 D78:D101 D103:D126 D128:D151 D153:D176 D178:D202 D204:D224 D226:D939">
      <formula1>"Yes,No"</formula1>
    </dataValidation>
    <dataValidation type="list" allowBlank="1" sqref="T2:T201 T210:T211 T213 T226:T251">
      <formula1>'Drop down list'!$H$2:$H$31</formula1>
    </dataValidation>
    <dataValidation type="list" allowBlank="1" sqref="U2:U22 U24:U201 U226:U251">
      <formula1>'Drop down list'!$E$2:$E$30</formula1>
    </dataValidation>
    <dataValidation type="list" allowBlank="1" showErrorMessage="1" sqref="M2:M201 M209:M223 M226:M251">
      <formula1>"M,F"</formula1>
    </dataValidation>
    <dataValidation type="list" allowBlank="1" sqref="G3:G25 G28:G49 G53:G72 G76 G78:G98 G103:G125 G128:G147 G153:G174 G178:G200 G226:G246 G248">
      <formula1>"1"</formula1>
    </dataValidation>
    <dataValidation type="list" allowBlank="1" showErrorMessage="1" sqref="V2:V22 V24:V25 E3:F26 V27:V43 V47:V49 E28:F51 V52:V66 V70:V71 E53:F76 V77:V96 V98 E78:F101 V102:V122 V125 E103:F126 V127:V147 E128:F151 V152:V174 E153:F176 V177:V200 E178:F201 E204:F223 E226:F251 V227:V251">
      <formula1>"Yes"</formula1>
    </dataValidation>
    <dataValidation type="list" allowBlank="1" sqref="P2:P22 P24:P25 P27:P43 P49 P52:P66 P70:P72 P76:P96 P98 P102:P122 P125 P127:P147 P152:P174 P177:P197 P227:P232 P234:P251">
      <formula1>'Drop down list'!$C$2:$C$107</formula1>
    </dataValidation>
    <dataValidation type="list" allowBlank="1" showErrorMessage="1" sqref="N2:N201 N209:N223 N226:N251">
      <formula1>"Dalat,Hanoi,Hue,Saigon"</formula1>
    </dataValidation>
    <dataValidation type="list" allowBlank="1" sqref="P23 P26 P44:P48 P50:P51 P67:P69 P73:P75 P97 P99:P101 P123:P124 P126 P148:P151 P175:P176 P198:P201 P209:P223 P226 P233">
      <formula1>'Drop down list'!$C$2:$C$100</formula1>
    </dataValidation>
    <dataValidation type="list" allowBlank="1" sqref="C204:C223">
      <formula1>'Drop down list'!$N$2:$N$3</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2" width="10.0"/>
    <col customWidth="1" min="3" max="3" width="12.14"/>
    <col customWidth="1" min="4" max="7" width="8.86"/>
    <col customWidth="1" min="8" max="21" width="8.0"/>
    <col customWidth="1" min="22" max="29" width="8.86"/>
    <col customWidth="1" min="30" max="30" width="12.86"/>
    <col customWidth="1" min="31" max="31" width="10.57"/>
    <col customWidth="1" min="32" max="33" width="8.86"/>
    <col customWidth="1" min="34" max="34" width="15.0"/>
    <col customWidth="1" min="35" max="39" width="10.14"/>
    <col customWidth="1" min="40" max="49" width="8.86"/>
  </cols>
  <sheetData>
    <row r="1" ht="14.25" customHeight="1">
      <c r="A1" s="13" t="s">
        <v>8681</v>
      </c>
      <c r="B1" s="13" t="s">
        <v>141</v>
      </c>
      <c r="C1" s="13" t="s">
        <v>142</v>
      </c>
      <c r="D1" s="14" t="s">
        <v>143</v>
      </c>
      <c r="E1" s="15" t="s">
        <v>144</v>
      </c>
      <c r="F1" s="16" t="s">
        <v>145</v>
      </c>
      <c r="G1" s="17" t="s">
        <v>146</v>
      </c>
      <c r="H1" s="18" t="s">
        <v>133</v>
      </c>
      <c r="I1" s="18" t="s">
        <v>147</v>
      </c>
      <c r="J1" s="19" t="s">
        <v>115</v>
      </c>
      <c r="K1" s="19" t="s">
        <v>147</v>
      </c>
      <c r="L1" s="20" t="s">
        <v>37</v>
      </c>
      <c r="M1" s="20" t="s">
        <v>147</v>
      </c>
      <c r="N1" s="21" t="s">
        <v>9</v>
      </c>
      <c r="O1" s="21" t="s">
        <v>147</v>
      </c>
      <c r="P1" s="22" t="s">
        <v>66</v>
      </c>
      <c r="Q1" s="22" t="s">
        <v>147</v>
      </c>
      <c r="R1" s="16" t="s">
        <v>76</v>
      </c>
      <c r="S1" s="16" t="s">
        <v>147</v>
      </c>
      <c r="T1" s="23" t="s">
        <v>148</v>
      </c>
      <c r="U1" s="23" t="s">
        <v>147</v>
      </c>
      <c r="V1" s="24" t="s">
        <v>149</v>
      </c>
      <c r="W1" s="25"/>
      <c r="X1" s="25"/>
      <c r="Y1" s="26"/>
      <c r="Z1" s="27" t="s">
        <v>150</v>
      </c>
      <c r="AA1" s="25"/>
      <c r="AB1" s="25"/>
      <c r="AC1" s="26"/>
      <c r="AD1" s="28"/>
      <c r="AE1" s="28"/>
      <c r="AF1" s="28"/>
      <c r="AG1" s="28"/>
      <c r="AH1" s="28"/>
      <c r="AI1" s="28"/>
      <c r="AJ1" s="28"/>
      <c r="AK1" s="28"/>
      <c r="AL1" s="28"/>
      <c r="AM1" s="28"/>
      <c r="AN1" s="28"/>
      <c r="AO1" s="28"/>
      <c r="AP1" s="28"/>
      <c r="AQ1" s="28"/>
      <c r="AR1" s="28"/>
      <c r="AS1" s="28"/>
      <c r="AT1" s="28"/>
      <c r="AU1" s="28"/>
      <c r="AV1" s="28"/>
      <c r="AW1" s="28"/>
    </row>
    <row r="2" ht="14.25" customHeight="1">
      <c r="A2" s="29"/>
      <c r="B2" s="29"/>
      <c r="C2" s="29"/>
      <c r="D2" s="29"/>
      <c r="E2" s="29"/>
      <c r="F2" s="29"/>
      <c r="G2" s="29"/>
      <c r="H2" s="29"/>
      <c r="I2" s="29"/>
      <c r="J2" s="29"/>
      <c r="K2" s="29"/>
      <c r="L2" s="29"/>
      <c r="M2" s="29"/>
      <c r="N2" s="29"/>
      <c r="O2" s="29"/>
      <c r="P2" s="29"/>
      <c r="Q2" s="29"/>
      <c r="R2" s="29"/>
      <c r="S2" s="29"/>
      <c r="T2" s="29"/>
      <c r="U2" s="29"/>
      <c r="V2" s="30" t="s">
        <v>151</v>
      </c>
      <c r="W2" s="30" t="s">
        <v>152</v>
      </c>
      <c r="X2" s="30" t="s">
        <v>153</v>
      </c>
      <c r="Y2" s="30" t="s">
        <v>154</v>
      </c>
      <c r="Z2" s="30" t="s">
        <v>16</v>
      </c>
      <c r="AA2" s="30" t="s">
        <v>22</v>
      </c>
      <c r="AB2" s="30" t="s">
        <v>26</v>
      </c>
      <c r="AC2" s="30" t="s">
        <v>155</v>
      </c>
      <c r="AD2" s="28"/>
      <c r="AE2" s="28"/>
      <c r="AF2" s="28"/>
      <c r="AG2" s="28"/>
      <c r="AH2" s="28"/>
      <c r="AI2" s="28"/>
      <c r="AJ2" s="28"/>
      <c r="AK2" s="28"/>
      <c r="AL2" s="28"/>
      <c r="AM2" s="28"/>
      <c r="AN2" s="28"/>
      <c r="AO2" s="28"/>
      <c r="AP2" s="28"/>
      <c r="AQ2" s="28"/>
      <c r="AR2" s="28"/>
      <c r="AS2" s="28"/>
      <c r="AT2" s="28"/>
      <c r="AU2" s="28"/>
      <c r="AV2" s="28"/>
      <c r="AW2" s="28"/>
    </row>
    <row r="3" ht="14.25" customHeight="1">
      <c r="A3" s="31"/>
      <c r="B3" s="31"/>
      <c r="C3" s="32"/>
      <c r="D3" s="32"/>
      <c r="E3" s="31" t="s">
        <v>174</v>
      </c>
      <c r="F3" s="32"/>
      <c r="G3" s="32"/>
      <c r="H3" s="32"/>
      <c r="I3" s="32"/>
      <c r="J3" s="32"/>
      <c r="K3" s="32"/>
      <c r="L3" s="32"/>
      <c r="M3" s="32"/>
      <c r="N3" s="33"/>
      <c r="O3" s="33"/>
      <c r="P3" s="34"/>
      <c r="Q3" s="34"/>
      <c r="R3" s="35"/>
      <c r="S3" s="35"/>
      <c r="T3" s="32"/>
      <c r="U3" s="32"/>
      <c r="V3" s="32"/>
      <c r="W3" s="32"/>
      <c r="X3" s="32"/>
      <c r="Y3" s="32"/>
      <c r="Z3" s="32"/>
      <c r="AA3" s="32"/>
      <c r="AB3" s="32"/>
      <c r="AC3" s="100"/>
      <c r="AD3" s="38"/>
      <c r="AE3" s="39" t="s">
        <v>157</v>
      </c>
      <c r="AF3" s="39" t="s">
        <v>158</v>
      </c>
      <c r="AG3" s="102"/>
      <c r="AH3" s="1006" t="s">
        <v>159</v>
      </c>
      <c r="AI3" s="1006" t="s">
        <v>13</v>
      </c>
      <c r="AJ3" s="1006" t="s">
        <v>19</v>
      </c>
      <c r="AK3" s="1006" t="s">
        <v>160</v>
      </c>
      <c r="AL3" s="1006" t="s">
        <v>161</v>
      </c>
      <c r="AM3" s="1006" t="s">
        <v>155</v>
      </c>
      <c r="AN3" s="102"/>
      <c r="AO3" s="102"/>
      <c r="AP3" s="102"/>
      <c r="AQ3" s="102"/>
      <c r="AR3" s="102"/>
      <c r="AS3" s="102"/>
      <c r="AT3" s="102"/>
      <c r="AU3" s="102"/>
      <c r="AV3" s="102"/>
      <c r="AW3" s="102"/>
    </row>
    <row r="4" ht="14.25" customHeight="1">
      <c r="A4" s="43" t="s">
        <v>18</v>
      </c>
      <c r="B4" s="43" t="s">
        <v>18</v>
      </c>
      <c r="C4" s="44"/>
      <c r="D4" s="45"/>
      <c r="E4" s="46">
        <f>COUNTIFS('FS2'!$C:$C,'New Class Count'!$B4,'FS2'!$G:$G,"&gt;0",'FS2'!$N:$N,"F",'FS2'!C:C,"offered")</f>
        <v>0</v>
      </c>
      <c r="F4" s="47">
        <f>COUNTIFS('FS2'!$C:$C,'New Class Count'!$B4,'FS2'!$G:$G,"&gt;0",'FS2'!$N:$N,"M",'FS2'!C:C,"offered")</f>
        <v>0</v>
      </c>
      <c r="G4" s="48">
        <f t="shared" ref="G4:G12" si="1">E4+F4</f>
        <v>0</v>
      </c>
      <c r="H4" s="49">
        <f>COUNTIFS('FS2'!$C:$C,'New Class Count'!$B4,'FS2'!$G:$G,"&gt;0",'FS2'!$Q:$Q,H$1,'FS2'!C:C,"offered")</f>
        <v>0</v>
      </c>
      <c r="I4" s="50">
        <f t="shared" ref="I4:I13" si="2">IFERROR(H4/G4,0)</f>
        <v>0</v>
      </c>
      <c r="J4" s="51">
        <f>COUNTIFS('FS2'!$C:$C,'New Class Count'!$B4,'FS2'!$G:$G,"&gt;0",'FS2'!$Q:$Q,J$1,'FS2'!C:C,"offered")</f>
        <v>0</v>
      </c>
      <c r="K4" s="52">
        <f t="shared" ref="K4:K13" si="3">IFERROR(J4/G4,0)</f>
        <v>0</v>
      </c>
      <c r="L4" s="53">
        <f>COUNTIFS('FS2'!$C:$C,'New Class Count'!$B4,'FS2'!$G:$G,"&gt;0",'FS2'!$Q:$Q,L$1,'FS2'!C:C,"offered")</f>
        <v>0</v>
      </c>
      <c r="M4" s="54">
        <f t="shared" ref="M4:M13" si="4">IFERROR(L4/G4,0)</f>
        <v>0</v>
      </c>
      <c r="N4" s="55">
        <f>COUNTIFS('FS2'!$C:$C,'New Class Count'!$B4,'FS2'!$G:$G,"&gt;0",'FS2'!$Q:$Q,N$1,'FS2'!G:G,"offered")</f>
        <v>0</v>
      </c>
      <c r="O4" s="56">
        <f t="shared" ref="O4:O13" si="5">IFERROR(N4/G4,0)</f>
        <v>0</v>
      </c>
      <c r="P4" s="57">
        <f>COUNTIFS('FS2'!$C:$C,'New Class Count'!$B4,'FS2'!$G:$G,"&gt;0",'FS2'!$Q:$Q,P$1,'FS2'!I:I,"offered")</f>
        <v>0</v>
      </c>
      <c r="Q4" s="58">
        <f t="shared" ref="Q4:Q13" si="6">IFERROR(P4/G4,0)</f>
        <v>0</v>
      </c>
      <c r="R4" s="47">
        <f>COUNTIFS('FS2'!$C:$C,'New Class Count'!$B4,'FS2'!$G:$G,"&gt;0",'FS2'!$Q:$Q,R$1,'FS2'!K:K,"offered")</f>
        <v>0</v>
      </c>
      <c r="S4" s="59">
        <f t="shared" ref="S4:S13" si="7">IFERROR(R4/G4,0)</f>
        <v>0</v>
      </c>
      <c r="T4" s="60">
        <f t="shared" ref="T4:T12" si="8">G4-SUM(H4,J4,L4)</f>
        <v>0</v>
      </c>
      <c r="U4" s="61">
        <f t="shared" ref="U4:U13" si="9">IFERROR(T4/G4,0)</f>
        <v>0</v>
      </c>
      <c r="V4" s="62">
        <f>COUNTIFS('FS2'!$C:$C,'New Class Count'!$B4,'FS2'!$G:$G,"&gt;0",'FS2'!$O:$O,'New Class Count'!V$2,'FS2'!C:C,"offered")</f>
        <v>0</v>
      </c>
      <c r="W4" s="62">
        <f>COUNTIFS('FS2'!$C:$C,'New Class Count'!$B4,'FS2'!$G:$G,"&gt;0",'FS2'!$O:$O,'New Class Count'!W$2,'FS2'!C:C,"offered")</f>
        <v>0</v>
      </c>
      <c r="X4" s="62">
        <f>COUNTIFS('FS2'!$C:$C,'New Class Count'!$B4,'FS2'!$G:$G,"&gt;0",'FS2'!$O:$O,'New Class Count'!X$2,'FS2'!C:C,"offered")</f>
        <v>0</v>
      </c>
      <c r="Y4" s="62">
        <f>COUNTIFS('FS2'!$C:$C,'New Class Count'!$B4,'FS2'!$G:$G,"&gt;0",'FS2'!$O:$O,'New Class Count'!Y$2,'FS2'!C:C,"offered")</f>
        <v>0</v>
      </c>
      <c r="Z4" s="63" t="s">
        <v>162</v>
      </c>
      <c r="AA4" s="64"/>
      <c r="AB4" s="64"/>
      <c r="AC4" s="65"/>
      <c r="AD4" s="43" t="s">
        <v>18</v>
      </c>
      <c r="AE4" s="38">
        <f>countifs('FS2'!$C:$C,$B4,'FS2'!$G:$G,0.5)</f>
        <v>0</v>
      </c>
      <c r="AF4" s="38">
        <f>countifs('FS2'!$C:$C,$B4,'FS2'!$G:$G,1)</f>
        <v>0</v>
      </c>
      <c r="AG4" s="102"/>
      <c r="AH4" s="1007" t="str">
        <f>IFERROR(__xludf.DUMMYFUNCTION("IMPORTRANGE(""https://docs.google.com/spreadsheets/d/1pnBmShF1HC8JY2eBTUNmdMkNt1zmvK6W91XcHkDG9uY/edit#gid=0"", ""Summary!A4:F12"")"),"#REF!")</f>
        <v>#REF!</v>
      </c>
      <c r="AI4" s="38"/>
      <c r="AJ4" s="38"/>
      <c r="AK4" s="38"/>
      <c r="AL4" s="38"/>
      <c r="AM4" s="38"/>
      <c r="AN4" s="102"/>
      <c r="AO4" s="102"/>
      <c r="AP4" s="102"/>
      <c r="AQ4" s="102"/>
      <c r="AR4" s="102"/>
      <c r="AS4" s="102"/>
      <c r="AT4" s="102"/>
      <c r="AU4" s="102"/>
      <c r="AV4" s="102"/>
      <c r="AW4" s="102"/>
    </row>
    <row r="5" ht="14.25" customHeight="1">
      <c r="A5" s="43" t="s">
        <v>12</v>
      </c>
      <c r="B5" s="43" t="s">
        <v>12</v>
      </c>
      <c r="C5" s="44"/>
      <c r="D5" s="45"/>
      <c r="E5" s="46">
        <f>COUNTIFS('FS2'!$C:$C,'New Class Count'!$B5,'FS2'!$G:$G,"&gt;0",'FS2'!$N:$N,"F",'FS2'!C:C,"admitted")</f>
        <v>0</v>
      </c>
      <c r="F5" s="47">
        <f>COUNTIFS('FS2'!$C:$C,'New Class Count'!$B5,'FS2'!$G:$G,"&gt;0",'FS2'!$N:$N,"M",'FS2'!C:C,"admitted")</f>
        <v>0</v>
      </c>
      <c r="G5" s="48">
        <f t="shared" si="1"/>
        <v>0</v>
      </c>
      <c r="H5" s="49">
        <f>COUNTIFS('FS2'!$C:$C,'New Class Count'!$B5,'FS2'!$G:$G,"&gt;0",'FS2'!$Q:$Q,H$1,'FS2'!C:C,"admitted")</f>
        <v>0</v>
      </c>
      <c r="I5" s="50">
        <f t="shared" si="2"/>
        <v>0</v>
      </c>
      <c r="J5" s="51">
        <f>COUNTIFS('FS2'!$C:$C,'New Class Count'!$B5,'FS2'!$G:$G,"&gt;0",'FS2'!$Q:$Q,J$1,'FS2'!C:C,"admitted")</f>
        <v>0</v>
      </c>
      <c r="K5" s="52">
        <f t="shared" si="3"/>
        <v>0</v>
      </c>
      <c r="L5" s="53">
        <f>COUNTIFS('FS2'!$C:$C,'New Class Count'!$B5,'FS2'!$G:$G,"&gt;0",'FS2'!$Q:$Q,L$1,'FS2'!C:C,"admitted")</f>
        <v>0</v>
      </c>
      <c r="M5" s="54">
        <f t="shared" si="4"/>
        <v>0</v>
      </c>
      <c r="N5" s="55">
        <f>COUNTIFS('FS2'!$C:$C,'New Class Count'!$B5,'FS2'!$G:$G,"&gt;0",'FS2'!$Q:$Q,N$1,'FS2'!G:G,"admitted")</f>
        <v>0</v>
      </c>
      <c r="O5" s="56">
        <f t="shared" si="5"/>
        <v>0</v>
      </c>
      <c r="P5" s="57">
        <f>COUNTIFS('FS2'!$C:$C,'New Class Count'!$B5,'FS2'!$G:$G,"&gt;0",'FS2'!$Q:$Q,P$1,'FS2'!I:I,"admitted")</f>
        <v>0</v>
      </c>
      <c r="Q5" s="58">
        <f t="shared" si="6"/>
        <v>0</v>
      </c>
      <c r="R5" s="47">
        <f>COUNTIFS('FS2'!$C:$C,'New Class Count'!$B5,'FS2'!$G:$G,"&gt;0",'FS2'!$Q:$Q,R$1,'FS2'!K:K,"admitted")</f>
        <v>0</v>
      </c>
      <c r="S5" s="59">
        <f t="shared" si="7"/>
        <v>0</v>
      </c>
      <c r="T5" s="60">
        <f t="shared" si="8"/>
        <v>0</v>
      </c>
      <c r="U5" s="61">
        <f t="shared" si="9"/>
        <v>0</v>
      </c>
      <c r="V5" s="62">
        <f>COUNTIFS('FS2'!$C:$C,'New Class Count'!$B5,'FS2'!$G:$G,"&gt;0",'FS2'!$O:$O,'New Class Count'!V$2,'FS2'!C:C,"admitted")</f>
        <v>0</v>
      </c>
      <c r="W5" s="62">
        <f>COUNTIFS('FS2'!$C:$C,'New Class Count'!$B5,'FS2'!$G:$G,"&gt;0",'FS2'!$O:$O,'New Class Count'!W$2,'FS2'!C:C,"admitted")</f>
        <v>0</v>
      </c>
      <c r="X5" s="62">
        <f>COUNTIFS('FS2'!$C:$C,'New Class Count'!$B5,'FS2'!$G:$G,"&gt;0",'FS2'!$O:$O,'New Class Count'!X$2,'FS2'!C:C,"admitted")</f>
        <v>0</v>
      </c>
      <c r="Y5" s="62">
        <f>COUNTIFS('FS2'!$C:$C,'New Class Count'!$B5,'FS2'!$G:$G,"&gt;0",'FS2'!$O:$O,'New Class Count'!Y$2,'FS2'!C:C,"admitted")</f>
        <v>0</v>
      </c>
      <c r="Z5" s="68"/>
      <c r="AC5" s="69"/>
      <c r="AD5" s="43" t="s">
        <v>12</v>
      </c>
      <c r="AE5" s="38">
        <f>countifs('FS2'!$C:$C,$B5,'FS2'!$G:$G,0.5)</f>
        <v>0</v>
      </c>
      <c r="AF5" s="38">
        <f>countifs('FS2'!$C:$C,$B5,'FS2'!$G:$G,1)</f>
        <v>0</v>
      </c>
      <c r="AG5" s="102"/>
      <c r="AH5" s="38"/>
      <c r="AI5" s="38"/>
      <c r="AJ5" s="38"/>
      <c r="AK5" s="38"/>
      <c r="AL5" s="38"/>
      <c r="AM5" s="38"/>
      <c r="AN5" s="102"/>
      <c r="AO5" s="102"/>
      <c r="AP5" s="102"/>
      <c r="AQ5" s="102"/>
      <c r="AR5" s="102"/>
      <c r="AS5" s="102"/>
      <c r="AT5" s="102"/>
      <c r="AU5" s="102"/>
      <c r="AV5" s="102"/>
      <c r="AW5" s="102"/>
    </row>
    <row r="6" ht="14.25" customHeight="1">
      <c r="A6" s="43">
        <v>0.0</v>
      </c>
      <c r="B6" s="43" t="s">
        <v>8682</v>
      </c>
      <c r="C6" s="44"/>
      <c r="D6" s="71" t="str">
        <f>sumifs('FS2'!$L:$L,'FS2'!$B:$B,'New Class Count'!$A6,'FS2'!$G:$G,"&gt;0") / G6</f>
        <v>#DIV/0!</v>
      </c>
      <c r="E6" s="46">
        <f>COUNTIFS('FS2'!$B:$B,'New Class Count'!$A6,'FS2'!$G:$G,"&gt;0",'FS2'!$N:$N,"F")</f>
        <v>0</v>
      </c>
      <c r="F6" s="47">
        <f>COUNTIFS('FS2'!$B:$B,'New Class Count'!$A6,'FS2'!$G:$G,"&gt;0",'FS2'!$N:$N,"M")</f>
        <v>0</v>
      </c>
      <c r="G6" s="48">
        <f t="shared" si="1"/>
        <v>0</v>
      </c>
      <c r="H6" s="49">
        <f>COUNTIFS('FS2'!$B:$B,'New Class Count'!$A6,'FS2'!$G:$G,"&gt;0",'FS2'!$Q:$Q,H$1)</f>
        <v>0</v>
      </c>
      <c r="I6" s="50">
        <f t="shared" si="2"/>
        <v>0</v>
      </c>
      <c r="J6" s="51">
        <f>COUNTIFS('FS2'!$B:$B,'New Class Count'!$A6,'FS2'!$G:$G,"&gt;0",'FS2'!$Q:$Q,J$1)</f>
        <v>0</v>
      </c>
      <c r="K6" s="52">
        <f t="shared" si="3"/>
        <v>0</v>
      </c>
      <c r="L6" s="53">
        <f>COUNTIFS('FS2'!$B:$B,'New Class Count'!$A6,'FS2'!$G:$G,"&gt;0",'FS2'!$Q:$Q,L$1)</f>
        <v>0</v>
      </c>
      <c r="M6" s="54">
        <f t="shared" si="4"/>
        <v>0</v>
      </c>
      <c r="N6" s="55">
        <f>COUNTIFS('FS2'!$B:$B,'New Class Count'!$A6,'FS2'!$G:$G,"&gt;0",'FS2'!$Q:$Q,N$1)</f>
        <v>0</v>
      </c>
      <c r="O6" s="56">
        <f t="shared" si="5"/>
        <v>0</v>
      </c>
      <c r="P6" s="57">
        <f>COUNTIFS('FS2'!$B:$B,'New Class Count'!$A6,'FS2'!$G:$G,"&gt;0",'FS2'!$Q:$Q,P$1)</f>
        <v>0</v>
      </c>
      <c r="Q6" s="58">
        <f t="shared" si="6"/>
        <v>0</v>
      </c>
      <c r="R6" s="47">
        <f>COUNTIFS('FS2'!$B:$B,'New Class Count'!$A6,'FS2'!$G:$G,"&gt;0",'FS2'!$Q:$Q,R$1)</f>
        <v>0</v>
      </c>
      <c r="S6" s="59">
        <f t="shared" si="7"/>
        <v>0</v>
      </c>
      <c r="T6" s="60">
        <f t="shared" si="8"/>
        <v>0</v>
      </c>
      <c r="U6" s="61">
        <f t="shared" si="9"/>
        <v>0</v>
      </c>
      <c r="V6" s="62">
        <f>COUNTIFS('FS2'!$B:$B,'New Class Count'!$A6,'FS2'!$G:$G,"&gt;0",'FS2'!$O:$O,'New Class Count'!V$2)</f>
        <v>0</v>
      </c>
      <c r="W6" s="62">
        <f>COUNTIFS('FS2'!$B:$B,'New Class Count'!$A6,'FS2'!$G:$G,"&gt;0",'FS2'!$O:$O,'New Class Count'!W$2)</f>
        <v>0</v>
      </c>
      <c r="X6" s="62">
        <f>COUNTIFS('FS2'!$B:$B,'New Class Count'!$A6,'FS2'!$G:$G,"&gt;0",'FS2'!$O:$O,'New Class Count'!X$2)</f>
        <v>0</v>
      </c>
      <c r="Y6" s="62">
        <f>COUNTIFS('FS2'!$B:$B,'New Class Count'!$A6,'FS2'!$G:$G,"&gt;0",'FS2'!$O:$O,'New Class Count'!Y$2)</f>
        <v>0</v>
      </c>
      <c r="Z6" s="68"/>
      <c r="AC6" s="69"/>
      <c r="AD6" s="43"/>
      <c r="AE6" s="38"/>
      <c r="AF6" s="38"/>
      <c r="AG6" s="102"/>
      <c r="AH6" s="38"/>
      <c r="AI6" s="38"/>
      <c r="AJ6" s="38"/>
      <c r="AK6" s="38"/>
      <c r="AL6" s="38"/>
      <c r="AM6" s="38"/>
      <c r="AN6" s="102"/>
      <c r="AO6" s="102"/>
      <c r="AP6" s="102"/>
      <c r="AQ6" s="102"/>
      <c r="AR6" s="102"/>
      <c r="AS6" s="102"/>
      <c r="AT6" s="102"/>
      <c r="AU6" s="102"/>
      <c r="AV6" s="102"/>
      <c r="AW6" s="102"/>
    </row>
    <row r="7" ht="14.25" customHeight="1">
      <c r="A7" s="43">
        <v>1.0</v>
      </c>
      <c r="B7" s="43" t="s">
        <v>181</v>
      </c>
      <c r="C7" s="44" t="s">
        <v>180</v>
      </c>
      <c r="D7" s="71">
        <f>sumifs('FS2'!$L:$L,'FS2'!$B:$B,'New Class Count'!$A7,'FS2'!$G:$G,"&gt;0") / G7</f>
        <v>3.241666667</v>
      </c>
      <c r="E7" s="46">
        <f>COUNTIFS('FS2'!$B:$B,'New Class Count'!$A7,'FS2'!$G:$G,"&gt;0",'FS2'!$N:$N,"F")</f>
        <v>4</v>
      </c>
      <c r="F7" s="47">
        <f>COUNTIFS('FS2'!$B:$B,'New Class Count'!$A7,'FS2'!$G:$G,"&gt;0",'FS2'!$N:$N,"M")</f>
        <v>8</v>
      </c>
      <c r="G7" s="48">
        <f t="shared" si="1"/>
        <v>12</v>
      </c>
      <c r="H7" s="49">
        <f>COUNTIFS('FS2'!$B:$B,'New Class Count'!$A7,'FS2'!$G:$G,"&gt;0",'FS2'!$Q:$Q,H$1)</f>
        <v>6</v>
      </c>
      <c r="I7" s="50">
        <f t="shared" si="2"/>
        <v>0.5</v>
      </c>
      <c r="J7" s="51">
        <f>COUNTIFS('FS2'!$B:$B,'New Class Count'!$A7,'FS2'!$G:$G,"&gt;0",'FS2'!$Q:$Q,J$1)</f>
        <v>1</v>
      </c>
      <c r="K7" s="52">
        <f t="shared" si="3"/>
        <v>0.08333333333</v>
      </c>
      <c r="L7" s="53">
        <f>COUNTIFS('FS2'!$B:$B,'New Class Count'!$A7,'FS2'!$G:$G,"&gt;0",'FS2'!$Q:$Q,L$1)</f>
        <v>1</v>
      </c>
      <c r="M7" s="54">
        <f t="shared" si="4"/>
        <v>0.08333333333</v>
      </c>
      <c r="N7" s="55">
        <f>COUNTIFS('FS2'!$B:$B,'New Class Count'!$A7,'FS2'!$G:$G,"&gt;0",'FS2'!$Q:$Q,N$1)</f>
        <v>1</v>
      </c>
      <c r="O7" s="56">
        <f t="shared" si="5"/>
        <v>0.08333333333</v>
      </c>
      <c r="P7" s="57">
        <f>COUNTIFS('FS2'!$B:$B,'New Class Count'!$A7,'FS2'!$G:$G,"&gt;0",'FS2'!$Q:$Q,P$1)</f>
        <v>0</v>
      </c>
      <c r="Q7" s="58">
        <f t="shared" si="6"/>
        <v>0</v>
      </c>
      <c r="R7" s="47">
        <f>COUNTIFS('FS2'!$B:$B,'New Class Count'!$A7,'FS2'!$G:$G,"&gt;0",'FS2'!$Q:$Q,R$1)</f>
        <v>0</v>
      </c>
      <c r="S7" s="59">
        <f t="shared" si="7"/>
        <v>0</v>
      </c>
      <c r="T7" s="60">
        <f t="shared" si="8"/>
        <v>4</v>
      </c>
      <c r="U7" s="61">
        <f t="shared" si="9"/>
        <v>0.3333333333</v>
      </c>
      <c r="V7" s="62">
        <f>COUNTIFS('FS2'!$B:$B,'New Class Count'!$A7,'FS2'!$G:$G,"&gt;0",'FS2'!$O:$O,'New Class Count'!V$2)</f>
        <v>2</v>
      </c>
      <c r="W7" s="62">
        <f>COUNTIFS('FS2'!$B:$B,'New Class Count'!$A7,'FS2'!$G:$G,"&gt;0",'FS2'!$O:$O,'New Class Count'!W$2)</f>
        <v>1</v>
      </c>
      <c r="X7" s="62">
        <f>COUNTIFS('FS2'!$B:$B,'New Class Count'!$A7,'FS2'!$G:$G,"&gt;0",'FS2'!$O:$O,'New Class Count'!X$2)</f>
        <v>3</v>
      </c>
      <c r="Y7" s="62">
        <f>COUNTIFS('FS2'!$B:$B,'New Class Count'!$A7,'FS2'!$G:$G,"&gt;0",'FS2'!$O:$O,'New Class Count'!Y$2)</f>
        <v>3</v>
      </c>
      <c r="Z7" s="68"/>
      <c r="AC7" s="69"/>
      <c r="AD7" s="43" t="s">
        <v>181</v>
      </c>
      <c r="AE7" s="38">
        <f>countifs('FS2'!$B:$B,$A7,'FS2'!$G:$G,0.5)</f>
        <v>1</v>
      </c>
      <c r="AF7" s="38">
        <f>countifs('FS2'!$B:$B,$A7,'FS2'!$G:$G,1)</f>
        <v>11</v>
      </c>
      <c r="AG7" s="102"/>
      <c r="AH7" s="38"/>
      <c r="AI7" s="38"/>
      <c r="AJ7" s="38"/>
      <c r="AK7" s="38"/>
      <c r="AL7" s="38"/>
      <c r="AM7" s="38"/>
      <c r="AN7" s="102"/>
      <c r="AO7" s="102"/>
      <c r="AP7" s="102"/>
      <c r="AQ7" s="102"/>
      <c r="AR7" s="102"/>
      <c r="AS7" s="102"/>
      <c r="AT7" s="102"/>
      <c r="AU7" s="102"/>
      <c r="AV7" s="102"/>
      <c r="AW7" s="102"/>
    </row>
    <row r="8" ht="14.25" customHeight="1">
      <c r="A8" s="43">
        <v>2.0</v>
      </c>
      <c r="B8" s="43" t="s">
        <v>175</v>
      </c>
      <c r="C8" s="44" t="s">
        <v>176</v>
      </c>
      <c r="D8" s="71">
        <f>sumifs('FS2'!$L:$L,'FS2'!$B:$B,'New Class Count'!$A8,'FS2'!$G:$G,"&gt;0") / G8</f>
        <v>3.35</v>
      </c>
      <c r="E8" s="46">
        <f>COUNTIFS('FS2'!$B:$B,'New Class Count'!$A8,'FS2'!$G:$G,"&gt;0",'FS2'!$N:$N,"F")</f>
        <v>5</v>
      </c>
      <c r="F8" s="47">
        <f>COUNTIFS('FS2'!$B:$B,'New Class Count'!$A8,'FS2'!$G:$G,"&gt;0",'FS2'!$N:$N,"M")</f>
        <v>7</v>
      </c>
      <c r="G8" s="48">
        <f t="shared" si="1"/>
        <v>12</v>
      </c>
      <c r="H8" s="49">
        <f>COUNTIFS('FS2'!$B:$B,'New Class Count'!$A8,'FS2'!$G:$G,"&gt;0",'FS2'!$Q:$Q,H$1)</f>
        <v>5</v>
      </c>
      <c r="I8" s="50">
        <f t="shared" si="2"/>
        <v>0.4166666667</v>
      </c>
      <c r="J8" s="51">
        <f>COUNTIFS('FS2'!$B:$B,'New Class Count'!$A8,'FS2'!$G:$G,"&gt;0",'FS2'!$Q:$Q,J$1)</f>
        <v>0</v>
      </c>
      <c r="K8" s="52">
        <f t="shared" si="3"/>
        <v>0</v>
      </c>
      <c r="L8" s="53">
        <f>COUNTIFS('FS2'!$B:$B,'New Class Count'!$A8,'FS2'!$G:$G,"&gt;0",'FS2'!$Q:$Q,L$1)</f>
        <v>2</v>
      </c>
      <c r="M8" s="54">
        <f t="shared" si="4"/>
        <v>0.1666666667</v>
      </c>
      <c r="N8" s="55">
        <f>COUNTIFS('FS2'!$B:$B,'New Class Count'!$A8,'FS2'!$G:$G,"&gt;0",'FS2'!$Q:$Q,N$1)</f>
        <v>1</v>
      </c>
      <c r="O8" s="56">
        <f t="shared" si="5"/>
        <v>0.08333333333</v>
      </c>
      <c r="P8" s="57">
        <f>COUNTIFS('FS2'!$B:$B,'New Class Count'!$A8,'FS2'!$G:$G,"&gt;0",'FS2'!$Q:$Q,P$1)</f>
        <v>0</v>
      </c>
      <c r="Q8" s="58">
        <f t="shared" si="6"/>
        <v>0</v>
      </c>
      <c r="R8" s="47">
        <f>COUNTIFS('FS2'!$B:$B,'New Class Count'!$A8,'FS2'!$G:$G,"&gt;0",'FS2'!$Q:$Q,R$1)</f>
        <v>0</v>
      </c>
      <c r="S8" s="59">
        <f t="shared" si="7"/>
        <v>0</v>
      </c>
      <c r="T8" s="60">
        <f t="shared" si="8"/>
        <v>5</v>
      </c>
      <c r="U8" s="61">
        <f t="shared" si="9"/>
        <v>0.4166666667</v>
      </c>
      <c r="V8" s="62">
        <f>COUNTIFS('FS2'!$B:$B,'New Class Count'!$A8,'FS2'!$G:$G,"&gt;0",'FS2'!$O:$O,'New Class Count'!V$2)</f>
        <v>1</v>
      </c>
      <c r="W8" s="62">
        <f>COUNTIFS('FS2'!$B:$B,'New Class Count'!$A8,'FS2'!$G:$G,"&gt;0",'FS2'!$O:$O,'New Class Count'!W$2)</f>
        <v>3</v>
      </c>
      <c r="X8" s="62">
        <f>COUNTIFS('FS2'!$B:$B,'New Class Count'!$A8,'FS2'!$G:$G,"&gt;0",'FS2'!$O:$O,'New Class Count'!X$2)</f>
        <v>1</v>
      </c>
      <c r="Y8" s="62">
        <f>COUNTIFS('FS2'!$B:$B,'New Class Count'!$A8,'FS2'!$G:$G,"&gt;0",'FS2'!$O:$O,'New Class Count'!Y$2)</f>
        <v>4</v>
      </c>
      <c r="Z8" s="68"/>
      <c r="AC8" s="69"/>
      <c r="AD8" s="43" t="s">
        <v>175</v>
      </c>
      <c r="AE8" s="38">
        <f>countifs('FS2'!$B:$B,$A8,'FS2'!$G:$G,0.5)</f>
        <v>2</v>
      </c>
      <c r="AF8" s="38">
        <f>countifs('FS2'!$B:$B,$A8,'FS2'!$G:$G,1)</f>
        <v>10</v>
      </c>
      <c r="AG8" s="102"/>
      <c r="AH8" s="38"/>
      <c r="AI8" s="38"/>
      <c r="AJ8" s="38"/>
      <c r="AK8" s="38"/>
      <c r="AL8" s="38"/>
      <c r="AM8" s="38"/>
      <c r="AN8" s="102"/>
      <c r="AO8" s="102"/>
      <c r="AP8" s="102"/>
      <c r="AQ8" s="102"/>
      <c r="AR8" s="102"/>
      <c r="AS8" s="102"/>
      <c r="AT8" s="102"/>
      <c r="AU8" s="102"/>
      <c r="AV8" s="102"/>
      <c r="AW8" s="102"/>
    </row>
    <row r="9" ht="14.25" customHeight="1">
      <c r="A9" s="43">
        <v>3.0</v>
      </c>
      <c r="B9" s="43" t="s">
        <v>179</v>
      </c>
      <c r="C9" s="44" t="s">
        <v>221</v>
      </c>
      <c r="D9" s="71">
        <f>sumifs('FS2'!$L:$L,'FS2'!$B:$B,'New Class Count'!$A9,'FS2'!$G:$G,"&gt;0") / G9</f>
        <v>2.991666667</v>
      </c>
      <c r="E9" s="46">
        <f>COUNTIFS('FS2'!$B:$B,'New Class Count'!$A9,'FS2'!$G:$G,"&gt;0",'FS2'!$N:$N,"F")</f>
        <v>4</v>
      </c>
      <c r="F9" s="47">
        <f>COUNTIFS('FS2'!$B:$B,'New Class Count'!$A9,'FS2'!$G:$G,"&gt;0",'FS2'!$N:$N,"M")</f>
        <v>8</v>
      </c>
      <c r="G9" s="48">
        <f t="shared" si="1"/>
        <v>12</v>
      </c>
      <c r="H9" s="49">
        <f>COUNTIFS('FS2'!$B:$B,'New Class Count'!$A9,'FS2'!$G:$G,"&gt;0",'FS2'!$Q:$Q,H$1)</f>
        <v>6</v>
      </c>
      <c r="I9" s="50">
        <f t="shared" si="2"/>
        <v>0.5</v>
      </c>
      <c r="J9" s="51">
        <f>COUNTIFS('FS2'!$B:$B,'New Class Count'!$A9,'FS2'!$G:$G,"&gt;0",'FS2'!$Q:$Q,J$1)</f>
        <v>1</v>
      </c>
      <c r="K9" s="52">
        <f t="shared" si="3"/>
        <v>0.08333333333</v>
      </c>
      <c r="L9" s="53">
        <f>COUNTIFS('FS2'!$B:$B,'New Class Count'!$A9,'FS2'!$G:$G,"&gt;0",'FS2'!$Q:$Q,L$1)</f>
        <v>1</v>
      </c>
      <c r="M9" s="54">
        <f t="shared" si="4"/>
        <v>0.08333333333</v>
      </c>
      <c r="N9" s="55">
        <f>COUNTIFS('FS2'!$B:$B,'New Class Count'!$A9,'FS2'!$G:$G,"&gt;0",'FS2'!$Q:$Q,N$1)</f>
        <v>1</v>
      </c>
      <c r="O9" s="56">
        <f t="shared" si="5"/>
        <v>0.08333333333</v>
      </c>
      <c r="P9" s="57">
        <f>COUNTIFS('FS2'!$B:$B,'New Class Count'!$A9,'FS2'!$G:$G,"&gt;0",'FS2'!$Q:$Q,P$1)</f>
        <v>0</v>
      </c>
      <c r="Q9" s="58">
        <f t="shared" si="6"/>
        <v>0</v>
      </c>
      <c r="R9" s="47">
        <f>COUNTIFS('FS2'!$B:$B,'New Class Count'!$A9,'FS2'!$G:$G,"&gt;0",'FS2'!$Q:$Q,R$1)</f>
        <v>0</v>
      </c>
      <c r="S9" s="59">
        <f t="shared" si="7"/>
        <v>0</v>
      </c>
      <c r="T9" s="60">
        <f t="shared" si="8"/>
        <v>4</v>
      </c>
      <c r="U9" s="61">
        <f t="shared" si="9"/>
        <v>0.3333333333</v>
      </c>
      <c r="V9" s="62">
        <f>COUNTIFS('FS2'!$B:$B,'New Class Count'!$A9,'FS2'!$G:$G,"&gt;0",'FS2'!$O:$O,'New Class Count'!V$2)</f>
        <v>5</v>
      </c>
      <c r="W9" s="62">
        <f>COUNTIFS('FS2'!$B:$B,'New Class Count'!$A9,'FS2'!$G:$G,"&gt;0",'FS2'!$O:$O,'New Class Count'!W$2)</f>
        <v>1</v>
      </c>
      <c r="X9" s="62">
        <f>COUNTIFS('FS2'!$B:$B,'New Class Count'!$A9,'FS2'!$G:$G,"&gt;0",'FS2'!$O:$O,'New Class Count'!X$2)</f>
        <v>1</v>
      </c>
      <c r="Y9" s="62">
        <f>COUNTIFS('FS2'!$B:$B,'New Class Count'!$A9,'FS2'!$G:$G,"&gt;0",'FS2'!$O:$O,'New Class Count'!Y$2)</f>
        <v>0</v>
      </c>
      <c r="Z9" s="68"/>
      <c r="AC9" s="69"/>
      <c r="AD9" s="43" t="s">
        <v>179</v>
      </c>
      <c r="AE9" s="38">
        <f>countifs('FS2'!$B:$B,$A9,'FS2'!$G:$G,0.5)</f>
        <v>0</v>
      </c>
      <c r="AF9" s="38">
        <f>countifs('FS2'!$B:$B,$A9,'FS2'!$G:$G,1)</f>
        <v>12</v>
      </c>
      <c r="AG9" s="102"/>
      <c r="AH9" s="38"/>
      <c r="AI9" s="38"/>
      <c r="AJ9" s="38"/>
      <c r="AK9" s="38"/>
      <c r="AL9" s="38"/>
      <c r="AM9" s="38"/>
      <c r="AN9" s="102"/>
      <c r="AO9" s="102"/>
      <c r="AP9" s="102"/>
      <c r="AQ9" s="102"/>
      <c r="AR9" s="102"/>
      <c r="AS9" s="102"/>
      <c r="AT9" s="102"/>
      <c r="AU9" s="102"/>
      <c r="AV9" s="102"/>
      <c r="AW9" s="102"/>
    </row>
    <row r="10" ht="14.25" customHeight="1">
      <c r="A10" s="43">
        <v>4.0</v>
      </c>
      <c r="B10" s="43" t="s">
        <v>177</v>
      </c>
      <c r="C10" s="44" t="s">
        <v>186</v>
      </c>
      <c r="D10" s="71">
        <f>sumifs('FS2'!$L:$L,'FS2'!$B:$B,'New Class Count'!$A10,'FS2'!$G:$G,"&gt;0") / G10</f>
        <v>3.358333333</v>
      </c>
      <c r="E10" s="46">
        <f>COUNTIFS('FS2'!$B:$B,'New Class Count'!$A10,'FS2'!$G:$G,"&gt;0",'FS2'!$N:$N,"F")</f>
        <v>6</v>
      </c>
      <c r="F10" s="47">
        <f>COUNTIFS('FS2'!$B:$B,'New Class Count'!$A10,'FS2'!$G:$G,"&gt;0",'FS2'!$N:$N,"M")</f>
        <v>6</v>
      </c>
      <c r="G10" s="48">
        <f t="shared" si="1"/>
        <v>12</v>
      </c>
      <c r="H10" s="49">
        <f>COUNTIFS('FS2'!$B:$B,'New Class Count'!$A10,'FS2'!$G:$G,"&gt;0",'FS2'!$Q:$Q,H$1)</f>
        <v>4</v>
      </c>
      <c r="I10" s="50">
        <f t="shared" si="2"/>
        <v>0.3333333333</v>
      </c>
      <c r="J10" s="51">
        <f>COUNTIFS('FS2'!$B:$B,'New Class Count'!$A10,'FS2'!$G:$G,"&gt;0",'FS2'!$Q:$Q,J$1)</f>
        <v>1</v>
      </c>
      <c r="K10" s="52">
        <f t="shared" si="3"/>
        <v>0.08333333333</v>
      </c>
      <c r="L10" s="53">
        <f>COUNTIFS('FS2'!$B:$B,'New Class Count'!$A10,'FS2'!$G:$G,"&gt;0",'FS2'!$Q:$Q,L$1)</f>
        <v>1</v>
      </c>
      <c r="M10" s="54">
        <f t="shared" si="4"/>
        <v>0.08333333333</v>
      </c>
      <c r="N10" s="55">
        <f>COUNTIFS('FS2'!$B:$B,'New Class Count'!$A10,'FS2'!$G:$G,"&gt;0",'FS2'!$Q:$Q,N$1)</f>
        <v>0</v>
      </c>
      <c r="O10" s="56">
        <f t="shared" si="5"/>
        <v>0</v>
      </c>
      <c r="P10" s="57">
        <f>COUNTIFS('FS2'!$B:$B,'New Class Count'!$A10,'FS2'!$G:$G,"&gt;0",'FS2'!$Q:$Q,P$1)</f>
        <v>0</v>
      </c>
      <c r="Q10" s="58">
        <f t="shared" si="6"/>
        <v>0</v>
      </c>
      <c r="R10" s="47">
        <f>COUNTIFS('FS2'!$B:$B,'New Class Count'!$A10,'FS2'!$G:$G,"&gt;0",'FS2'!$Q:$Q,R$1)</f>
        <v>0</v>
      </c>
      <c r="S10" s="59">
        <f t="shared" si="7"/>
        <v>0</v>
      </c>
      <c r="T10" s="60">
        <f t="shared" si="8"/>
        <v>6</v>
      </c>
      <c r="U10" s="61">
        <f t="shared" si="9"/>
        <v>0.5</v>
      </c>
      <c r="V10" s="62">
        <f>COUNTIFS('FS2'!$B:$B,'New Class Count'!$A10,'FS2'!$G:$G,"&gt;0",'FS2'!$O:$O,'New Class Count'!V$2)</f>
        <v>5</v>
      </c>
      <c r="W10" s="62">
        <f>COUNTIFS('FS2'!$B:$B,'New Class Count'!$A10,'FS2'!$G:$G,"&gt;0",'FS2'!$O:$O,'New Class Count'!W$2)</f>
        <v>1</v>
      </c>
      <c r="X10" s="62">
        <f>COUNTIFS('FS2'!$B:$B,'New Class Count'!$A10,'FS2'!$G:$G,"&gt;0",'FS2'!$O:$O,'New Class Count'!X$2)</f>
        <v>1</v>
      </c>
      <c r="Y10" s="62">
        <f>COUNTIFS('FS2'!$B:$B,'New Class Count'!$A10,'FS2'!$G:$G,"&gt;0",'FS2'!$O:$O,'New Class Count'!Y$2)</f>
        <v>2</v>
      </c>
      <c r="Z10" s="68"/>
      <c r="AC10" s="69"/>
      <c r="AD10" s="43" t="s">
        <v>177</v>
      </c>
      <c r="AE10" s="38">
        <f>countifs('FS2'!$B:$B,$A10,'FS2'!$G:$G,0.5)</f>
        <v>3</v>
      </c>
      <c r="AF10" s="38">
        <f>countifs('FS2'!$B:$B,$A10,'FS2'!$G:$G,1)</f>
        <v>9</v>
      </c>
      <c r="AG10" s="102"/>
      <c r="AH10" s="38"/>
      <c r="AI10" s="38"/>
      <c r="AJ10" s="38"/>
      <c r="AK10" s="38"/>
      <c r="AL10" s="38"/>
      <c r="AM10" s="38"/>
      <c r="AN10" s="102"/>
      <c r="AO10" s="102"/>
      <c r="AP10" s="102"/>
      <c r="AQ10" s="102"/>
      <c r="AR10" s="102"/>
      <c r="AS10" s="102"/>
      <c r="AT10" s="102"/>
      <c r="AU10" s="102"/>
      <c r="AV10" s="102"/>
      <c r="AW10" s="102"/>
    </row>
    <row r="11" ht="14.25" customHeight="1">
      <c r="A11" s="43">
        <v>5.0</v>
      </c>
      <c r="B11" s="43" t="s">
        <v>185</v>
      </c>
      <c r="C11" s="44" t="s">
        <v>182</v>
      </c>
      <c r="D11" s="71">
        <f>sumifs('FS2'!$L:$L,'FS2'!$B:$B,'New Class Count'!$A11,'FS2'!$G:$G,"&gt;0") / G11</f>
        <v>3.461538462</v>
      </c>
      <c r="E11" s="46">
        <f>COUNTIFS('FS2'!$B:$B,'New Class Count'!$A11,'FS2'!$G:$G,"&gt;0",'FS2'!$N:$N,"F")</f>
        <v>5</v>
      </c>
      <c r="F11" s="47">
        <f>COUNTIFS('FS2'!$B:$B,'New Class Count'!$A11,'FS2'!$G:$G,"&gt;0",'FS2'!$N:$N,"M")</f>
        <v>8</v>
      </c>
      <c r="G11" s="48">
        <f t="shared" si="1"/>
        <v>13</v>
      </c>
      <c r="H11" s="49">
        <f>COUNTIFS('FS2'!$B:$B,'New Class Count'!$A11,'FS2'!$G:$G,"&gt;0",'FS2'!$Q:$Q,H$1)</f>
        <v>5</v>
      </c>
      <c r="I11" s="50">
        <f t="shared" si="2"/>
        <v>0.3846153846</v>
      </c>
      <c r="J11" s="51">
        <f>COUNTIFS('FS2'!$B:$B,'New Class Count'!$A11,'FS2'!$G:$G,"&gt;0",'FS2'!$Q:$Q,J$1)</f>
        <v>1</v>
      </c>
      <c r="K11" s="52">
        <f t="shared" si="3"/>
        <v>0.07692307692</v>
      </c>
      <c r="L11" s="53">
        <f>COUNTIFS('FS2'!$B:$B,'New Class Count'!$A11,'FS2'!$G:$G,"&gt;0",'FS2'!$Q:$Q,L$1)</f>
        <v>1</v>
      </c>
      <c r="M11" s="54">
        <f t="shared" si="4"/>
        <v>0.07692307692</v>
      </c>
      <c r="N11" s="55">
        <f>COUNTIFS('FS2'!$B:$B,'New Class Count'!$A11,'FS2'!$G:$G,"&gt;0",'FS2'!$Q:$Q,N$1)</f>
        <v>1</v>
      </c>
      <c r="O11" s="56">
        <f t="shared" si="5"/>
        <v>0.07692307692</v>
      </c>
      <c r="P11" s="57">
        <f>COUNTIFS('FS2'!$B:$B,'New Class Count'!$A11,'FS2'!$G:$G,"&gt;0",'FS2'!$Q:$Q,P$1)</f>
        <v>0</v>
      </c>
      <c r="Q11" s="58">
        <f t="shared" si="6"/>
        <v>0</v>
      </c>
      <c r="R11" s="47">
        <f>COUNTIFS('FS2'!$B:$B,'New Class Count'!$A11,'FS2'!$G:$G,"&gt;0",'FS2'!$Q:$Q,R$1)</f>
        <v>0</v>
      </c>
      <c r="S11" s="59">
        <f t="shared" si="7"/>
        <v>0</v>
      </c>
      <c r="T11" s="60">
        <f t="shared" si="8"/>
        <v>6</v>
      </c>
      <c r="U11" s="61">
        <f t="shared" si="9"/>
        <v>0.4615384615</v>
      </c>
      <c r="V11" s="62">
        <f>COUNTIFS('FS2'!$B:$B,'New Class Count'!$A11,'FS2'!$G:$G,"&gt;0",'FS2'!$O:$O,'New Class Count'!V$2)</f>
        <v>2</v>
      </c>
      <c r="W11" s="62">
        <f>COUNTIFS('FS2'!$B:$B,'New Class Count'!$A11,'FS2'!$G:$G,"&gt;0",'FS2'!$O:$O,'New Class Count'!W$2)</f>
        <v>3</v>
      </c>
      <c r="X11" s="62">
        <f>COUNTIFS('FS2'!$B:$B,'New Class Count'!$A11,'FS2'!$G:$G,"&gt;0",'FS2'!$O:$O,'New Class Count'!X$2)</f>
        <v>4</v>
      </c>
      <c r="Y11" s="62">
        <f>COUNTIFS('FS2'!$B:$B,'New Class Count'!$A11,'FS2'!$G:$G,"&gt;0",'FS2'!$O:$O,'New Class Count'!Y$2)</f>
        <v>0</v>
      </c>
      <c r="Z11" s="68"/>
      <c r="AC11" s="69"/>
      <c r="AD11" s="43" t="s">
        <v>185</v>
      </c>
      <c r="AE11" s="38">
        <f>countifs('FS2'!$B:$B,$A11,'FS2'!$G:$G,0.5)</f>
        <v>1</v>
      </c>
      <c r="AF11" s="38">
        <f>countifs('FS2'!$B:$B,$A11,'FS2'!$G:$G,1)</f>
        <v>12</v>
      </c>
      <c r="AG11" s="102"/>
      <c r="AH11" s="38"/>
      <c r="AI11" s="38"/>
      <c r="AJ11" s="38"/>
      <c r="AK11" s="38"/>
      <c r="AL11" s="38"/>
      <c r="AM11" s="38"/>
      <c r="AN11" s="102"/>
      <c r="AO11" s="102"/>
      <c r="AP11" s="102"/>
      <c r="AQ11" s="102"/>
      <c r="AR11" s="102"/>
      <c r="AS11" s="102"/>
      <c r="AT11" s="102"/>
      <c r="AU11" s="102"/>
      <c r="AV11" s="102"/>
      <c r="AW11" s="102"/>
    </row>
    <row r="12" ht="14.25" customHeight="1">
      <c r="A12" s="43">
        <v>6.0</v>
      </c>
      <c r="B12" s="43" t="s">
        <v>183</v>
      </c>
      <c r="C12" s="44" t="s">
        <v>8683</v>
      </c>
      <c r="D12" s="71">
        <f>sumifs('FS2'!$L:$L,'FS2'!$B:$B,'New Class Count'!$A12,'FS2'!$G:$G,"&gt;0") / G12</f>
        <v>3.383333333</v>
      </c>
      <c r="E12" s="46">
        <f>COUNTIFS('FS2'!$B:$B,'New Class Count'!$A12,'FS2'!$G:$G,"&gt;0",'FS2'!$N:$N,"F")</f>
        <v>4</v>
      </c>
      <c r="F12" s="47">
        <f>COUNTIFS('FS2'!$B:$B,'New Class Count'!$A12,'FS2'!$G:$G,"&gt;0",'FS2'!$N:$N,"M")</f>
        <v>8</v>
      </c>
      <c r="G12" s="48">
        <f t="shared" si="1"/>
        <v>12</v>
      </c>
      <c r="H12" s="49">
        <f>COUNTIFS('FS2'!$B:$B,'New Class Count'!$A12,'FS2'!$G:$G,"&gt;0",'FS2'!$Q:$Q,H$1)</f>
        <v>6</v>
      </c>
      <c r="I12" s="50">
        <f t="shared" si="2"/>
        <v>0.5</v>
      </c>
      <c r="J12" s="51">
        <f>COUNTIFS('FS2'!$B:$B,'New Class Count'!$A12,'FS2'!$G:$G,"&gt;0",'FS2'!$Q:$Q,J$1)</f>
        <v>1</v>
      </c>
      <c r="K12" s="52">
        <f t="shared" si="3"/>
        <v>0.08333333333</v>
      </c>
      <c r="L12" s="53">
        <f>COUNTIFS('FS2'!$B:$B,'New Class Count'!$A12,'FS2'!$G:$G,"&gt;0",'FS2'!$Q:$Q,L$1)</f>
        <v>1</v>
      </c>
      <c r="M12" s="54">
        <f t="shared" si="4"/>
        <v>0.08333333333</v>
      </c>
      <c r="N12" s="55">
        <f>COUNTIFS('FS2'!$B:$B,'New Class Count'!$A12,'FS2'!$G:$G,"&gt;0",'FS2'!$Q:$Q,N$1)</f>
        <v>1</v>
      </c>
      <c r="O12" s="56">
        <f t="shared" si="5"/>
        <v>0.08333333333</v>
      </c>
      <c r="P12" s="57">
        <f>COUNTIFS('FS2'!$B:$B,'New Class Count'!$A12,'FS2'!$G:$G,"&gt;0",'FS2'!$Q:$Q,P$1)</f>
        <v>0</v>
      </c>
      <c r="Q12" s="58">
        <f t="shared" si="6"/>
        <v>0</v>
      </c>
      <c r="R12" s="47">
        <f>COUNTIFS('FS2'!$B:$B,'New Class Count'!$A12,'FS2'!$G:$G,"&gt;0",'FS2'!$Q:$Q,R$1)</f>
        <v>0</v>
      </c>
      <c r="S12" s="59">
        <f t="shared" si="7"/>
        <v>0</v>
      </c>
      <c r="T12" s="60">
        <f t="shared" si="8"/>
        <v>4</v>
      </c>
      <c r="U12" s="61">
        <f t="shared" si="9"/>
        <v>0.3333333333</v>
      </c>
      <c r="V12" s="62">
        <f>COUNTIFS('FS2'!$B:$B,'New Class Count'!$A12,'FS2'!$G:$G,"&gt;0",'FS2'!$O:$O,'New Class Count'!V$2)</f>
        <v>1</v>
      </c>
      <c r="W12" s="62">
        <f>COUNTIFS('FS2'!$B:$B,'New Class Count'!$A12,'FS2'!$G:$G,"&gt;0",'FS2'!$O:$O,'New Class Count'!W$2)</f>
        <v>3</v>
      </c>
      <c r="X12" s="62">
        <f>COUNTIFS('FS2'!$B:$B,'New Class Count'!$A12,'FS2'!$G:$G,"&gt;0",'FS2'!$O:$O,'New Class Count'!X$2)</f>
        <v>3</v>
      </c>
      <c r="Y12" s="62">
        <f>COUNTIFS('FS2'!$B:$B,'New Class Count'!$A12,'FS2'!$G:$G,"&gt;0",'FS2'!$O:$O,'New Class Count'!Y$2)</f>
        <v>2</v>
      </c>
      <c r="Z12" s="68"/>
      <c r="AC12" s="69"/>
      <c r="AD12" s="43" t="s">
        <v>183</v>
      </c>
      <c r="AE12" s="38">
        <f>countifs('FS2'!$B:$B,$A12,'FS2'!$G:$G,0.5)</f>
        <v>3</v>
      </c>
      <c r="AF12" s="38">
        <f>countifs('FS2'!$B:$B,$A12,'FS2'!$G:$G,1)</f>
        <v>9</v>
      </c>
      <c r="AG12" s="102"/>
      <c r="AH12" s="38"/>
      <c r="AI12" s="38"/>
      <c r="AJ12" s="38"/>
      <c r="AK12" s="38"/>
      <c r="AL12" s="38"/>
      <c r="AM12" s="38"/>
      <c r="AN12" s="102"/>
      <c r="AO12" s="102"/>
      <c r="AP12" s="102"/>
      <c r="AQ12" s="102"/>
      <c r="AR12" s="102"/>
      <c r="AS12" s="102"/>
      <c r="AT12" s="102"/>
      <c r="AU12" s="102"/>
      <c r="AV12" s="102"/>
      <c r="AW12" s="102"/>
    </row>
    <row r="13" ht="14.25" customHeight="1">
      <c r="A13" s="1008" t="s">
        <v>155</v>
      </c>
      <c r="B13" s="72" t="s">
        <v>155</v>
      </c>
      <c r="C13" s="26"/>
      <c r="D13" s="73"/>
      <c r="E13" s="74">
        <f t="shared" ref="E13:H13" si="10">SUM(E4:E12)</f>
        <v>28</v>
      </c>
      <c r="F13" s="75">
        <f t="shared" si="10"/>
        <v>45</v>
      </c>
      <c r="G13" s="76">
        <f t="shared" si="10"/>
        <v>73</v>
      </c>
      <c r="H13" s="77">
        <f t="shared" si="10"/>
        <v>32</v>
      </c>
      <c r="I13" s="78">
        <f t="shared" si="2"/>
        <v>0.4383561644</v>
      </c>
      <c r="J13" s="79">
        <f>SUM(J4:J12)</f>
        <v>5</v>
      </c>
      <c r="K13" s="80">
        <f t="shared" si="3"/>
        <v>0.06849315068</v>
      </c>
      <c r="L13" s="81">
        <f>SUM(L4:L12)</f>
        <v>7</v>
      </c>
      <c r="M13" s="82">
        <f t="shared" si="4"/>
        <v>0.09589041096</v>
      </c>
      <c r="N13" s="83">
        <f>SUM(N4:N12)</f>
        <v>5</v>
      </c>
      <c r="O13" s="84">
        <f t="shared" si="5"/>
        <v>0.06849315068</v>
      </c>
      <c r="P13" s="85">
        <f>SUM(P4:P12)</f>
        <v>0</v>
      </c>
      <c r="Q13" s="58">
        <f t="shared" si="6"/>
        <v>0</v>
      </c>
      <c r="R13" s="75">
        <f>SUM(R4:R12)</f>
        <v>0</v>
      </c>
      <c r="S13" s="86">
        <f t="shared" si="7"/>
        <v>0</v>
      </c>
      <c r="T13" s="87">
        <f>SUM(T4:T12)</f>
        <v>29</v>
      </c>
      <c r="U13" s="88">
        <f t="shared" si="9"/>
        <v>0.397260274</v>
      </c>
      <c r="V13" s="89">
        <f t="shared" ref="V13:Y13" si="11">SUM(V4:V12)</f>
        <v>16</v>
      </c>
      <c r="W13" s="89">
        <f t="shared" si="11"/>
        <v>12</v>
      </c>
      <c r="X13" s="89">
        <f t="shared" si="11"/>
        <v>13</v>
      </c>
      <c r="Y13" s="89">
        <f t="shared" si="11"/>
        <v>11</v>
      </c>
      <c r="Z13" s="90"/>
      <c r="AA13" s="91"/>
      <c r="AB13" s="91"/>
      <c r="AC13" s="12"/>
      <c r="AD13" s="92" t="s">
        <v>173</v>
      </c>
      <c r="AE13" s="92">
        <f t="shared" ref="AE13:AF13" si="12">sum(AE4:AE12)</f>
        <v>10</v>
      </c>
      <c r="AF13" s="92">
        <f t="shared" si="12"/>
        <v>63</v>
      </c>
      <c r="AG13" s="114"/>
      <c r="AH13" s="92"/>
      <c r="AI13" s="92"/>
      <c r="AJ13" s="92"/>
      <c r="AK13" s="92"/>
      <c r="AL13" s="92"/>
      <c r="AM13" s="92"/>
      <c r="AN13" s="114"/>
      <c r="AO13" s="114"/>
      <c r="AP13" s="114"/>
      <c r="AQ13" s="114"/>
      <c r="AR13" s="114"/>
      <c r="AS13" s="114"/>
      <c r="AT13" s="114"/>
      <c r="AU13" s="114"/>
      <c r="AV13" s="114"/>
      <c r="AW13" s="114"/>
    </row>
    <row r="14" ht="14.25" customHeight="1">
      <c r="A14" s="103"/>
      <c r="B14" s="103"/>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5"/>
      <c r="AD14" s="106"/>
      <c r="AE14" s="106"/>
      <c r="AF14" s="106"/>
      <c r="AG14" s="106"/>
      <c r="AH14" s="106"/>
      <c r="AI14" s="106"/>
      <c r="AJ14" s="106"/>
      <c r="AK14" s="106"/>
      <c r="AL14" s="106"/>
      <c r="AM14" s="106"/>
      <c r="AN14" s="106"/>
      <c r="AO14" s="106"/>
      <c r="AP14" s="106"/>
      <c r="AQ14" s="106"/>
      <c r="AR14" s="106"/>
      <c r="AS14" s="106"/>
      <c r="AT14" s="106"/>
      <c r="AU14" s="106"/>
      <c r="AV14" s="106"/>
      <c r="AW14" s="106"/>
    </row>
    <row r="15" ht="14.25" customHeight="1">
      <c r="A15" s="107"/>
      <c r="B15" s="107"/>
      <c r="C15" s="108"/>
      <c r="D15" s="108"/>
      <c r="E15" s="107" t="s">
        <v>187</v>
      </c>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9"/>
      <c r="AD15" s="101"/>
      <c r="AE15" s="101"/>
      <c r="AF15" s="101"/>
      <c r="AG15" s="101"/>
      <c r="AH15" s="101"/>
      <c r="AI15" s="101"/>
      <c r="AJ15" s="101"/>
      <c r="AK15" s="101"/>
      <c r="AL15" s="101"/>
      <c r="AM15" s="101"/>
      <c r="AN15" s="101"/>
      <c r="AO15" s="101"/>
      <c r="AP15" s="101"/>
      <c r="AQ15" s="101"/>
      <c r="AR15" s="101"/>
      <c r="AS15" s="101"/>
      <c r="AT15" s="101"/>
      <c r="AU15" s="101"/>
      <c r="AV15" s="101"/>
      <c r="AW15" s="101"/>
    </row>
    <row r="16" ht="14.25" customHeight="1">
      <c r="A16" s="43" t="s">
        <v>18</v>
      </c>
      <c r="B16" s="43" t="s">
        <v>18</v>
      </c>
      <c r="C16" s="44"/>
      <c r="D16" s="45"/>
      <c r="E16" s="46">
        <f>COUNTIFS('FS3'!$G:$G,"&gt;0",'FS3'!$C:$C,'New Class Count'!$B16,'FS3'!$N:$N,"F",'FS3'!C:C,"offered")</f>
        <v>0</v>
      </c>
      <c r="F16" s="47">
        <f>COUNTIFS('FS3'!$G:$G,"&gt;0",'FS3'!$C:$C,'New Class Count'!$B16,'FS3'!$N:$N,"M",'FS3'!C:C,"offered")</f>
        <v>0</v>
      </c>
      <c r="G16" s="48">
        <f t="shared" ref="G16:G25" si="13">E16+F16</f>
        <v>0</v>
      </c>
      <c r="H16" s="49">
        <f>COUNTIFS('FS3'!$G:$G,"&gt;0",'FS3'!$C:$C,'New Class Count'!$B16,'FS3'!$Q:$Q,H$1,'FS3'!C:C,"offered")</f>
        <v>0</v>
      </c>
      <c r="I16" s="50">
        <f t="shared" ref="I16:I26" si="14">IFERROR(H16/G16,0)</f>
        <v>0</v>
      </c>
      <c r="J16" s="51">
        <f>COUNTIFS('FS3'!$G:$G,"&gt;0",'FS3'!$C:$C,'New Class Count'!$B16,'FS3'!$Q:$Q,J$1,'FS3'!C:C,"offered")</f>
        <v>0</v>
      </c>
      <c r="K16" s="52">
        <f t="shared" ref="K16:K26" si="15">IFERROR(J16/G16,0)</f>
        <v>0</v>
      </c>
      <c r="L16" s="53">
        <f>COUNTIFS('FS3'!$G:$G,"&gt;0",'FS3'!$C:$C,'New Class Count'!$B16,'FS3'!$Q:$Q,L$1,'FS3'!C:C,"offered")</f>
        <v>0</v>
      </c>
      <c r="M16" s="54">
        <f t="shared" ref="M16:M26" si="16">IFERROR(L16/G16,0)</f>
        <v>0</v>
      </c>
      <c r="N16" s="55">
        <f>COUNTIFS('FS3'!$G:$G,"&gt;0",'FS3'!$C:$C,'New Class Count'!$B16,'FS3'!$Q:$Q,N$1,'FS3'!G:G,"offered")</f>
        <v>0</v>
      </c>
      <c r="O16" s="56">
        <f t="shared" ref="O16:O26" si="17">IFERROR(N16/G16,0)</f>
        <v>0</v>
      </c>
      <c r="P16" s="57">
        <f>COUNTIFS('FS3'!$G:$G,"&gt;0",'FS3'!$C:$C,'New Class Count'!$B16,'FS3'!$Q:$Q,P$1,'FS3'!I:I,"offered")</f>
        <v>0</v>
      </c>
      <c r="Q16" s="58">
        <f t="shared" ref="Q16:Q26" si="18">IFERROR(P16/G16,0)</f>
        <v>0</v>
      </c>
      <c r="R16" s="47">
        <f>COUNTIFS('FS3'!$G:$G,"&gt;0",'FS3'!$C:$C,'New Class Count'!$B16,'FS3'!$Q:$Q,R$1,'FS3'!K:K,"offered")</f>
        <v>0</v>
      </c>
      <c r="S16" s="59">
        <f t="shared" ref="S16:S26" si="19">IFERROR(R16/G16,0)</f>
        <v>0</v>
      </c>
      <c r="T16" s="60">
        <f t="shared" ref="T16:T25" si="20">G16-SUM(H16,J16,L16)</f>
        <v>0</v>
      </c>
      <c r="U16" s="61">
        <f t="shared" ref="U16:U26" si="21">IFERROR(T16/G16,0)</f>
        <v>0</v>
      </c>
      <c r="V16" s="62">
        <f>COUNTIFS('FS3'!$G:$G,"&gt;0",'FS3'!$C:$C,'New Class Count'!$B16,'FS3'!$O:$O,'New Class Count'!V$2,'FS3'!C:C,"offered")</f>
        <v>0</v>
      </c>
      <c r="W16" s="62">
        <f>COUNTIFS('FS3'!$G:$G,"&gt;0",'FS3'!$C:$C,'New Class Count'!$B16,'FS3'!$O:$O,'New Class Count'!W$2,'FS3'!C:C,"offered")</f>
        <v>0</v>
      </c>
      <c r="X16" s="62">
        <f>COUNTIFS('FS3'!$G:$G,"&gt;0",'FS3'!$C:$C,'New Class Count'!$B16,'FS3'!$O:$O,'New Class Count'!X$2,'FS3'!C:C,"offered")</f>
        <v>0</v>
      </c>
      <c r="Y16" s="62">
        <f>COUNTIFS('FS3'!$G:$G,"&gt;0",'FS3'!$C:$C,'New Class Count'!$B16,'FS3'!$O:$O,'New Class Count'!Y$2,'FS3'!C:C,"offered")</f>
        <v>0</v>
      </c>
      <c r="Z16" s="63" t="s">
        <v>162</v>
      </c>
      <c r="AA16" s="64"/>
      <c r="AB16" s="64"/>
      <c r="AC16" s="65"/>
      <c r="AD16" s="102"/>
      <c r="AE16" s="102"/>
      <c r="AF16" s="102"/>
      <c r="AG16" s="102"/>
      <c r="AH16" s="102"/>
      <c r="AI16" s="102"/>
      <c r="AJ16" s="102"/>
      <c r="AK16" s="102"/>
      <c r="AL16" s="102"/>
      <c r="AM16" s="102"/>
      <c r="AN16" s="102"/>
      <c r="AO16" s="102"/>
      <c r="AP16" s="102"/>
      <c r="AQ16" s="102"/>
      <c r="AR16" s="102"/>
      <c r="AS16" s="102"/>
      <c r="AT16" s="102"/>
      <c r="AU16" s="102"/>
      <c r="AV16" s="102"/>
      <c r="AW16" s="102"/>
    </row>
    <row r="17" ht="14.25" customHeight="1">
      <c r="A17" s="43" t="s">
        <v>12</v>
      </c>
      <c r="B17" s="43" t="s">
        <v>12</v>
      </c>
      <c r="C17" s="44"/>
      <c r="D17" s="45"/>
      <c r="E17" s="46">
        <f>COUNTIFS('FS3'!$G:$G,"&gt;0",'FS3'!$C:$C,'New Class Count'!$B17,'FS3'!$N:$N,"F",'FS3'!C:C,"admitted")</f>
        <v>0</v>
      </c>
      <c r="F17" s="47">
        <f>COUNTIFS('FS3'!$G:$G,"&gt;0",'FS3'!$C:$C,'New Class Count'!$B17,'FS3'!$N:$N,"M",'FS3'!C:C,"admitted")</f>
        <v>0</v>
      </c>
      <c r="G17" s="48">
        <f t="shared" si="13"/>
        <v>0</v>
      </c>
      <c r="H17" s="49">
        <f>COUNTIFS('FS3'!$G:$G,"&gt;0",'FS3'!$C:$C,'New Class Count'!$B17,'FS3'!$Q:$Q,H$1,'FS3'!C:C,"admitted")</f>
        <v>0</v>
      </c>
      <c r="I17" s="50">
        <f t="shared" si="14"/>
        <v>0</v>
      </c>
      <c r="J17" s="51">
        <f>COUNTIFS('FS3'!$G:$G,"&gt;0",'FS3'!$C:$C,'New Class Count'!$B17,'FS3'!$Q:$Q,J$1,'FS3'!C:C,"admitted")</f>
        <v>0</v>
      </c>
      <c r="K17" s="52">
        <f t="shared" si="15"/>
        <v>0</v>
      </c>
      <c r="L17" s="53">
        <f>COUNTIFS('FS3'!$G:$G,"&gt;0",'FS3'!$C:$C,'New Class Count'!$B17,'FS3'!$Q:$Q,L$1,'FS3'!C:C,"admitted")</f>
        <v>0</v>
      </c>
      <c r="M17" s="54">
        <f t="shared" si="16"/>
        <v>0</v>
      </c>
      <c r="N17" s="55">
        <f>COUNTIFS('FS3'!$G:$G,"&gt;0",'FS3'!$C:$C,'New Class Count'!$B17,'FS3'!$Q:$Q,N$1,'FS3'!G:G,"admitted")</f>
        <v>0</v>
      </c>
      <c r="O17" s="56">
        <f t="shared" si="17"/>
        <v>0</v>
      </c>
      <c r="P17" s="57">
        <f>COUNTIFS('FS3'!$G:$G,"&gt;0",'FS3'!$C:$C,'New Class Count'!$B17,'FS3'!$Q:$Q,P$1,'FS3'!I:I,"admitted")</f>
        <v>0</v>
      </c>
      <c r="Q17" s="58">
        <f t="shared" si="18"/>
        <v>0</v>
      </c>
      <c r="R17" s="47">
        <f>COUNTIFS('FS3'!$G:$G,"&gt;0",'FS3'!$C:$C,'New Class Count'!$B17,'FS3'!$Q:$Q,R$1,'FS3'!K:K,"admitted")</f>
        <v>0</v>
      </c>
      <c r="S17" s="59">
        <f t="shared" si="19"/>
        <v>0</v>
      </c>
      <c r="T17" s="60">
        <f t="shared" si="20"/>
        <v>0</v>
      </c>
      <c r="U17" s="61">
        <f t="shared" si="21"/>
        <v>0</v>
      </c>
      <c r="V17" s="62">
        <f>COUNTIFS('FS3'!$G:$G,"&gt;0",'FS3'!$C:$C,'New Class Count'!$B17,'FS3'!$O:$O,'New Class Count'!V$2,'FS3'!C:C,"admitted")</f>
        <v>0</v>
      </c>
      <c r="W17" s="62">
        <f>COUNTIFS('FS3'!$G:$G,"&gt;0",'FS3'!$C:$C,'New Class Count'!$B17,'FS3'!$O:$O,'New Class Count'!W$2,'FS3'!C:C,"admitted")</f>
        <v>0</v>
      </c>
      <c r="X17" s="62">
        <f>COUNTIFS('FS3'!$G:$G,"&gt;0",'FS3'!$C:$C,'New Class Count'!$B17,'FS3'!$O:$O,'New Class Count'!X$2,'FS3'!C:C,"admitted")</f>
        <v>0</v>
      </c>
      <c r="Y17" s="62">
        <f>COUNTIFS('FS3'!$G:$G,"&gt;0",'FS3'!$C:$C,'New Class Count'!$B17,'FS3'!$O:$O,'New Class Count'!Y$2,'FS3'!C:C,"admitted")</f>
        <v>0</v>
      </c>
      <c r="Z17" s="68"/>
      <c r="AC17" s="69"/>
      <c r="AD17" s="102"/>
      <c r="AE17" s="102"/>
      <c r="AF17" s="102"/>
      <c r="AG17" s="102"/>
      <c r="AH17" s="102"/>
      <c r="AI17" s="102"/>
      <c r="AJ17" s="102"/>
      <c r="AK17" s="102"/>
      <c r="AL17" s="102"/>
      <c r="AM17" s="102"/>
      <c r="AN17" s="102"/>
      <c r="AO17" s="102"/>
      <c r="AP17" s="102"/>
      <c r="AQ17" s="102"/>
      <c r="AR17" s="102"/>
      <c r="AS17" s="102"/>
      <c r="AT17" s="102"/>
      <c r="AU17" s="102"/>
      <c r="AV17" s="102"/>
      <c r="AW17" s="102"/>
    </row>
    <row r="18" ht="14.25" customHeight="1">
      <c r="A18" s="43">
        <v>1.0</v>
      </c>
      <c r="B18" s="43" t="s">
        <v>190</v>
      </c>
      <c r="C18" s="44" t="s">
        <v>3237</v>
      </c>
      <c r="D18" s="71">
        <f>sumifs('FS3'!$L:$L,'FS3'!$B:$B,'New Class Count'!$A18,'FS3'!$G:$G,"&gt;0") / G18</f>
        <v>4.36</v>
      </c>
      <c r="E18" s="46">
        <f>COUNTIFS('FS3'!$G:$G,"&gt;0",'FS3'!$B:$B,'New Class Count'!$A18,'FS3'!$N:$N,"F")</f>
        <v>10</v>
      </c>
      <c r="F18" s="47">
        <f>COUNTIFS('FS3'!$G:$G,"&gt;0",'FS3'!$B:$B,'New Class Count'!$A18,'FS3'!$N:$N,"M")</f>
        <v>10</v>
      </c>
      <c r="G18" s="48">
        <f t="shared" si="13"/>
        <v>20</v>
      </c>
      <c r="H18" s="49">
        <f>COUNTIFS('FS3'!$G:$G,"&gt;0",'FS3'!$B:$B,'New Class Count'!$A18,'FS3'!$Q:$Q,H$1)</f>
        <v>11</v>
      </c>
      <c r="I18" s="50">
        <f t="shared" si="14"/>
        <v>0.55</v>
      </c>
      <c r="J18" s="51">
        <f>COUNTIFS('FS3'!$G:$G,"&gt;0",'FS3'!$B:$B,'New Class Count'!$A18,'FS3'!$Q:$Q,J$1)</f>
        <v>2</v>
      </c>
      <c r="K18" s="52">
        <f t="shared" si="15"/>
        <v>0.1</v>
      </c>
      <c r="L18" s="53">
        <f>COUNTIFS('FS3'!$G:$G,"&gt;0",'FS3'!$B:$B,'New Class Count'!$A18,'FS3'!$Q:$Q,L$1)</f>
        <v>0</v>
      </c>
      <c r="M18" s="54">
        <f t="shared" si="16"/>
        <v>0</v>
      </c>
      <c r="N18" s="55">
        <f>COUNTIFS('FS3'!$G:$G,"&gt;0",'FS3'!$B:$B,'New Class Count'!$A18,'FS3'!$Q:$Q,N$1)</f>
        <v>3</v>
      </c>
      <c r="O18" s="56">
        <f t="shared" si="17"/>
        <v>0.15</v>
      </c>
      <c r="P18" s="57">
        <f>COUNTIFS('FS3'!$G:$G,"&gt;0",'FS3'!$B:$B,'New Class Count'!$A18,'FS3'!$Q:$Q,P$1)</f>
        <v>0</v>
      </c>
      <c r="Q18" s="58">
        <f t="shared" si="18"/>
        <v>0</v>
      </c>
      <c r="R18" s="47">
        <f>COUNTIFS('FS3'!$G:$G,"&gt;0",'FS3'!$B:$B,'New Class Count'!$A18,'FS3'!$Q:$Q,R$1)</f>
        <v>0</v>
      </c>
      <c r="S18" s="59">
        <f t="shared" si="19"/>
        <v>0</v>
      </c>
      <c r="T18" s="60">
        <f t="shared" si="20"/>
        <v>7</v>
      </c>
      <c r="U18" s="61">
        <f t="shared" si="21"/>
        <v>0.35</v>
      </c>
      <c r="V18" s="62">
        <f>COUNTIFS('FS3'!$G:$G,"&gt;0",'FS3'!$B:$B,'New Class Count'!$A18,'FS3'!$O:$O,'New Class Count'!V$2)</f>
        <v>5</v>
      </c>
      <c r="W18" s="62">
        <f>COUNTIFS('FS3'!$G:$G,"&gt;0",'FS3'!$B:$B,'New Class Count'!$A18,'FS3'!$O:$O,'New Class Count'!W$2)</f>
        <v>4</v>
      </c>
      <c r="X18" s="62">
        <f>COUNTIFS('FS3'!$G:$G,"&gt;0",'FS3'!$B:$B,'New Class Count'!$A18,'FS3'!$O:$O,'New Class Count'!X$2)</f>
        <v>5</v>
      </c>
      <c r="Y18" s="62">
        <f>COUNTIFS('FS3'!$G:$G,"&gt;0",'FS3'!$B:$B,'New Class Count'!$A18,'FS3'!$O:$O,'New Class Count'!Y$2)</f>
        <v>2</v>
      </c>
      <c r="Z18" s="68"/>
      <c r="AC18" s="69"/>
      <c r="AD18" s="102"/>
      <c r="AE18" s="102"/>
      <c r="AF18" s="102"/>
      <c r="AG18" s="102"/>
      <c r="AH18" s="102"/>
      <c r="AI18" s="102"/>
      <c r="AJ18" s="102"/>
      <c r="AK18" s="102"/>
      <c r="AL18" s="102"/>
      <c r="AM18" s="102"/>
      <c r="AN18" s="102"/>
      <c r="AO18" s="102"/>
      <c r="AP18" s="102"/>
      <c r="AQ18" s="102"/>
      <c r="AR18" s="102"/>
      <c r="AS18" s="102"/>
      <c r="AT18" s="102"/>
      <c r="AU18" s="102"/>
      <c r="AV18" s="102"/>
      <c r="AW18" s="102"/>
    </row>
    <row r="19" ht="14.25" customHeight="1">
      <c r="A19" s="43">
        <v>2.0</v>
      </c>
      <c r="B19" s="43" t="s">
        <v>196</v>
      </c>
      <c r="C19" s="44" t="s">
        <v>8684</v>
      </c>
      <c r="D19" s="71">
        <f>sumifs('FS3'!$L:$L,'FS3'!$B:$B,'New Class Count'!$A19,'FS3'!$G:$G,"&gt;0") / G19</f>
        <v>4.247619048</v>
      </c>
      <c r="E19" s="46">
        <f>COUNTIFS('FS3'!$G:$G,"&gt;0",'FS3'!$B:$B,'New Class Count'!$A19,'FS3'!$N:$N,"F")</f>
        <v>10</v>
      </c>
      <c r="F19" s="47">
        <f>COUNTIFS('FS3'!$G:$G,"&gt;0",'FS3'!$B:$B,'New Class Count'!$A19,'FS3'!$N:$N,"M")</f>
        <v>11</v>
      </c>
      <c r="G19" s="48">
        <f t="shared" si="13"/>
        <v>21</v>
      </c>
      <c r="H19" s="49">
        <f>COUNTIFS('FS3'!$G:$G,"&gt;0",'FS3'!$B:$B,'New Class Count'!$A19,'FS3'!$Q:$Q,H$1)</f>
        <v>9</v>
      </c>
      <c r="I19" s="50">
        <f t="shared" si="14"/>
        <v>0.4285714286</v>
      </c>
      <c r="J19" s="51">
        <f>COUNTIFS('FS3'!$G:$G,"&gt;0",'FS3'!$B:$B,'New Class Count'!$A19,'FS3'!$Q:$Q,J$1)</f>
        <v>3</v>
      </c>
      <c r="K19" s="52">
        <f t="shared" si="15"/>
        <v>0.1428571429</v>
      </c>
      <c r="L19" s="53">
        <f>COUNTIFS('FS3'!$G:$G,"&gt;0",'FS3'!$B:$B,'New Class Count'!$A19,'FS3'!$Q:$Q,L$1)</f>
        <v>0</v>
      </c>
      <c r="M19" s="54">
        <f t="shared" si="16"/>
        <v>0</v>
      </c>
      <c r="N19" s="55">
        <f>COUNTIFS('FS3'!$G:$G,"&gt;0",'FS3'!$B:$B,'New Class Count'!$A19,'FS3'!$Q:$Q,N$1)</f>
        <v>0</v>
      </c>
      <c r="O19" s="56">
        <f t="shared" si="17"/>
        <v>0</v>
      </c>
      <c r="P19" s="57">
        <f>COUNTIFS('FS3'!$G:$G,"&gt;0",'FS3'!$B:$B,'New Class Count'!$A19,'FS3'!$Q:$Q,P$1)</f>
        <v>0</v>
      </c>
      <c r="Q19" s="58">
        <f t="shared" si="18"/>
        <v>0</v>
      </c>
      <c r="R19" s="47">
        <f>COUNTIFS('FS3'!$G:$G,"&gt;0",'FS3'!$B:$B,'New Class Count'!$A19,'FS3'!$Q:$Q,R$1)</f>
        <v>1</v>
      </c>
      <c r="S19" s="59">
        <f t="shared" si="19"/>
        <v>0.04761904762</v>
      </c>
      <c r="T19" s="60">
        <f t="shared" si="20"/>
        <v>9</v>
      </c>
      <c r="U19" s="61">
        <f t="shared" si="21"/>
        <v>0.4285714286</v>
      </c>
      <c r="V19" s="62">
        <f>COUNTIFS('FS3'!$G:$G,"&gt;0",'FS3'!$B:$B,'New Class Count'!$A19,'FS3'!$O:$O,'New Class Count'!V$2)</f>
        <v>5</v>
      </c>
      <c r="W19" s="62">
        <f>COUNTIFS('FS3'!$G:$G,"&gt;0",'FS3'!$B:$B,'New Class Count'!$A19,'FS3'!$O:$O,'New Class Count'!W$2)</f>
        <v>3</v>
      </c>
      <c r="X19" s="62">
        <f>COUNTIFS('FS3'!$G:$G,"&gt;0",'FS3'!$B:$B,'New Class Count'!$A19,'FS3'!$O:$O,'New Class Count'!X$2)</f>
        <v>3</v>
      </c>
      <c r="Y19" s="62">
        <f>COUNTIFS('FS3'!$G:$G,"&gt;0",'FS3'!$B:$B,'New Class Count'!$A19,'FS3'!$O:$O,'New Class Count'!Y$2)</f>
        <v>6</v>
      </c>
      <c r="Z19" s="68"/>
      <c r="AC19" s="69"/>
      <c r="AD19" s="102"/>
      <c r="AE19" s="102"/>
      <c r="AF19" s="102"/>
      <c r="AG19" s="102"/>
      <c r="AH19" s="102"/>
      <c r="AI19" s="102"/>
      <c r="AJ19" s="102"/>
      <c r="AK19" s="102"/>
      <c r="AL19" s="102"/>
      <c r="AM19" s="102"/>
      <c r="AN19" s="102"/>
      <c r="AO19" s="102"/>
      <c r="AP19" s="102"/>
      <c r="AQ19" s="102"/>
      <c r="AR19" s="102"/>
      <c r="AS19" s="102"/>
      <c r="AT19" s="102"/>
      <c r="AU19" s="102"/>
      <c r="AV19" s="102"/>
      <c r="AW19" s="102"/>
    </row>
    <row r="20" ht="14.25" customHeight="1">
      <c r="A20" s="43">
        <v>3.0</v>
      </c>
      <c r="B20" s="43" t="s">
        <v>192</v>
      </c>
      <c r="C20" s="44" t="s">
        <v>191</v>
      </c>
      <c r="D20" s="71">
        <f>sumifs('FS3'!$L:$L,'FS3'!$B:$B,'New Class Count'!$A20,'FS3'!$G:$G,"&gt;0") / G20</f>
        <v>4.295</v>
      </c>
      <c r="E20" s="46">
        <f>COUNTIFS('FS3'!$G:$G,"&gt;0",'FS3'!$B:$B,'New Class Count'!$A20,'FS3'!$N:$N,"F")</f>
        <v>10</v>
      </c>
      <c r="F20" s="47">
        <f>COUNTIFS('FS3'!$G:$G,"&gt;0",'FS3'!$B:$B,'New Class Count'!$A20,'FS3'!$N:$N,"M")</f>
        <v>10</v>
      </c>
      <c r="G20" s="48">
        <f t="shared" si="13"/>
        <v>20</v>
      </c>
      <c r="H20" s="49">
        <f>COUNTIFS('FS3'!$G:$G,"&gt;0",'FS3'!$B:$B,'New Class Count'!$A20,'FS3'!$Q:$Q,H$1)</f>
        <v>6</v>
      </c>
      <c r="I20" s="50">
        <f t="shared" si="14"/>
        <v>0.3</v>
      </c>
      <c r="J20" s="51">
        <f>COUNTIFS('FS3'!$G:$G,"&gt;0",'FS3'!$B:$B,'New Class Count'!$A20,'FS3'!$Q:$Q,J$1)</f>
        <v>2</v>
      </c>
      <c r="K20" s="52">
        <f t="shared" si="15"/>
        <v>0.1</v>
      </c>
      <c r="L20" s="53">
        <f>COUNTIFS('FS3'!$G:$G,"&gt;0",'FS3'!$B:$B,'New Class Count'!$A20,'FS3'!$Q:$Q,L$1)</f>
        <v>2</v>
      </c>
      <c r="M20" s="54">
        <f t="shared" si="16"/>
        <v>0.1</v>
      </c>
      <c r="N20" s="55">
        <f>COUNTIFS('FS3'!$G:$G,"&gt;0",'FS3'!$B:$B,'New Class Count'!$A20,'FS3'!$Q:$Q,N$1)</f>
        <v>1</v>
      </c>
      <c r="O20" s="56">
        <f t="shared" si="17"/>
        <v>0.05</v>
      </c>
      <c r="P20" s="57">
        <f>COUNTIFS('FS3'!$G:$G,"&gt;0",'FS3'!$B:$B,'New Class Count'!$A20,'FS3'!$Q:$Q,P$1)</f>
        <v>1</v>
      </c>
      <c r="Q20" s="58">
        <f t="shared" si="18"/>
        <v>0.05</v>
      </c>
      <c r="R20" s="47">
        <f>COUNTIFS('FS3'!$G:$G,"&gt;0",'FS3'!$B:$B,'New Class Count'!$A20,'FS3'!$Q:$Q,R$1)</f>
        <v>1</v>
      </c>
      <c r="S20" s="59">
        <f t="shared" si="19"/>
        <v>0.05</v>
      </c>
      <c r="T20" s="60">
        <f t="shared" si="20"/>
        <v>10</v>
      </c>
      <c r="U20" s="61">
        <f t="shared" si="21"/>
        <v>0.5</v>
      </c>
      <c r="V20" s="62">
        <f>COUNTIFS('FS3'!$G:$G,"&gt;0",'FS3'!$B:$B,'New Class Count'!$A20,'FS3'!$O:$O,'New Class Count'!V$2)</f>
        <v>3</v>
      </c>
      <c r="W20" s="62">
        <f>COUNTIFS('FS3'!$G:$G,"&gt;0",'FS3'!$B:$B,'New Class Count'!$A20,'FS3'!$O:$O,'New Class Count'!W$2)</f>
        <v>4</v>
      </c>
      <c r="X20" s="62">
        <f>COUNTIFS('FS3'!$G:$G,"&gt;0",'FS3'!$B:$B,'New Class Count'!$A20,'FS3'!$O:$O,'New Class Count'!X$2)</f>
        <v>6</v>
      </c>
      <c r="Y20" s="62">
        <f>COUNTIFS('FS3'!$G:$G,"&gt;0",'FS3'!$B:$B,'New Class Count'!$A20,'FS3'!$O:$O,'New Class Count'!Y$2)</f>
        <v>5</v>
      </c>
      <c r="Z20" s="68"/>
      <c r="AC20" s="69"/>
      <c r="AD20" s="102"/>
      <c r="AE20" s="102"/>
      <c r="AF20" s="102"/>
      <c r="AG20" s="102"/>
      <c r="AH20" s="102"/>
      <c r="AI20" s="102"/>
      <c r="AJ20" s="102"/>
      <c r="AK20" s="102"/>
      <c r="AL20" s="102"/>
      <c r="AM20" s="102"/>
      <c r="AN20" s="102"/>
      <c r="AO20" s="102"/>
      <c r="AP20" s="102"/>
      <c r="AQ20" s="102"/>
      <c r="AR20" s="102"/>
      <c r="AS20" s="102"/>
      <c r="AT20" s="102"/>
      <c r="AU20" s="102"/>
      <c r="AV20" s="102"/>
      <c r="AW20" s="102"/>
    </row>
    <row r="21" ht="14.25" customHeight="1">
      <c r="A21" s="43">
        <v>4.0</v>
      </c>
      <c r="B21" s="43" t="s">
        <v>198</v>
      </c>
      <c r="C21" s="44" t="s">
        <v>197</v>
      </c>
      <c r="D21" s="71">
        <f>sumifs('FS3'!$L:$L,'FS3'!$B:$B,'New Class Count'!$A21,'FS3'!$G:$G,"&gt;0") / G21</f>
        <v>4.39</v>
      </c>
      <c r="E21" s="46">
        <f>COUNTIFS('FS3'!$G:$G,"&gt;0",'FS3'!$B:$B,'New Class Count'!$A21,'FS3'!$N:$N,"F")</f>
        <v>10</v>
      </c>
      <c r="F21" s="47">
        <f>COUNTIFS('FS3'!$G:$G,"&gt;0",'FS3'!$B:$B,'New Class Count'!$A21,'FS3'!$N:$N,"M")</f>
        <v>10</v>
      </c>
      <c r="G21" s="48">
        <f t="shared" si="13"/>
        <v>20</v>
      </c>
      <c r="H21" s="49">
        <f>COUNTIFS('FS3'!$G:$G,"&gt;0",'FS3'!$B:$B,'New Class Count'!$A21,'FS3'!$Q:$Q,H$1)</f>
        <v>8</v>
      </c>
      <c r="I21" s="50">
        <f t="shared" si="14"/>
        <v>0.4</v>
      </c>
      <c r="J21" s="51">
        <f>COUNTIFS('FS3'!$G:$G,"&gt;0",'FS3'!$B:$B,'New Class Count'!$A21,'FS3'!$Q:$Q,J$1)</f>
        <v>2</v>
      </c>
      <c r="K21" s="52">
        <f t="shared" si="15"/>
        <v>0.1</v>
      </c>
      <c r="L21" s="53">
        <f>COUNTIFS('FS3'!$G:$G,"&gt;0",'FS3'!$B:$B,'New Class Count'!$A21,'FS3'!$Q:$Q,L$1)</f>
        <v>3</v>
      </c>
      <c r="M21" s="54">
        <f t="shared" si="16"/>
        <v>0.15</v>
      </c>
      <c r="N21" s="55">
        <f>COUNTIFS('FS3'!$G:$G,"&gt;0",'FS3'!$B:$B,'New Class Count'!$A21,'FS3'!$Q:$Q,N$1)</f>
        <v>0</v>
      </c>
      <c r="O21" s="56">
        <f t="shared" si="17"/>
        <v>0</v>
      </c>
      <c r="P21" s="57">
        <f>COUNTIFS('FS3'!$G:$G,"&gt;0",'FS3'!$B:$B,'New Class Count'!$A21,'FS3'!$Q:$Q,P$1)</f>
        <v>0</v>
      </c>
      <c r="Q21" s="58">
        <f t="shared" si="18"/>
        <v>0</v>
      </c>
      <c r="R21" s="47">
        <f>COUNTIFS('FS3'!$G:$G,"&gt;0",'FS3'!$B:$B,'New Class Count'!$A21,'FS3'!$Q:$Q,R$1)</f>
        <v>0</v>
      </c>
      <c r="S21" s="59">
        <f t="shared" si="19"/>
        <v>0</v>
      </c>
      <c r="T21" s="60">
        <f t="shared" si="20"/>
        <v>7</v>
      </c>
      <c r="U21" s="61">
        <f t="shared" si="21"/>
        <v>0.35</v>
      </c>
      <c r="V21" s="62">
        <f>COUNTIFS('FS3'!$G:$G,"&gt;0",'FS3'!$B:$B,'New Class Count'!$A21,'FS3'!$O:$O,'New Class Count'!V$2)</f>
        <v>3</v>
      </c>
      <c r="W21" s="62">
        <f>COUNTIFS('FS3'!$G:$G,"&gt;0",'FS3'!$B:$B,'New Class Count'!$A21,'FS3'!$O:$O,'New Class Count'!W$2)</f>
        <v>6</v>
      </c>
      <c r="X21" s="62">
        <f>COUNTIFS('FS3'!$G:$G,"&gt;0",'FS3'!$B:$B,'New Class Count'!$A21,'FS3'!$O:$O,'New Class Count'!X$2)</f>
        <v>2</v>
      </c>
      <c r="Y21" s="62">
        <f>COUNTIFS('FS3'!$G:$G,"&gt;0",'FS3'!$B:$B,'New Class Count'!$A21,'FS3'!$O:$O,'New Class Count'!Y$2)</f>
        <v>7</v>
      </c>
      <c r="Z21" s="68"/>
      <c r="AC21" s="69"/>
      <c r="AD21" s="102"/>
      <c r="AE21" s="102"/>
      <c r="AF21" s="102"/>
      <c r="AG21" s="102"/>
      <c r="AH21" s="102"/>
      <c r="AI21" s="102"/>
      <c r="AJ21" s="102"/>
      <c r="AK21" s="102"/>
      <c r="AL21" s="102"/>
      <c r="AM21" s="102"/>
      <c r="AN21" s="102"/>
      <c r="AO21" s="102"/>
      <c r="AP21" s="102"/>
      <c r="AQ21" s="102"/>
      <c r="AR21" s="102"/>
      <c r="AS21" s="102"/>
      <c r="AT21" s="102"/>
      <c r="AU21" s="102"/>
      <c r="AV21" s="102"/>
      <c r="AW21" s="102"/>
    </row>
    <row r="22" ht="14.25" customHeight="1">
      <c r="A22" s="43">
        <v>5.0</v>
      </c>
      <c r="B22" s="43" t="s">
        <v>194</v>
      </c>
      <c r="C22" s="44" t="s">
        <v>189</v>
      </c>
      <c r="D22" s="71">
        <f>sumifs('FS3'!$L:$L,'FS3'!$B:$B,'New Class Count'!$A22,'FS3'!$G:$G,"&gt;0") / G22</f>
        <v>4.373684211</v>
      </c>
      <c r="E22" s="46">
        <f>COUNTIFS('FS3'!$G:$G,"&gt;0",'FS3'!$B:$B,'New Class Count'!$A22,'FS3'!$N:$N,"F")</f>
        <v>10</v>
      </c>
      <c r="F22" s="47">
        <f>COUNTIFS('FS3'!$G:$G,"&gt;0",'FS3'!$B:$B,'New Class Count'!$A22,'FS3'!$N:$N,"M")</f>
        <v>9</v>
      </c>
      <c r="G22" s="48">
        <f t="shared" si="13"/>
        <v>19</v>
      </c>
      <c r="H22" s="49">
        <f>COUNTIFS('FS3'!$G:$G,"&gt;0",'FS3'!$B:$B,'New Class Count'!$A22,'FS3'!$Q:$Q,H$1)</f>
        <v>7</v>
      </c>
      <c r="I22" s="50">
        <f t="shared" si="14"/>
        <v>0.3684210526</v>
      </c>
      <c r="J22" s="51">
        <f>COUNTIFS('FS3'!$G:$G,"&gt;0",'FS3'!$B:$B,'New Class Count'!$A22,'FS3'!$Q:$Q,J$1)</f>
        <v>3</v>
      </c>
      <c r="K22" s="52">
        <f t="shared" si="15"/>
        <v>0.1578947368</v>
      </c>
      <c r="L22" s="53">
        <f>COUNTIFS('FS3'!$G:$G,"&gt;0",'FS3'!$B:$B,'New Class Count'!$A22,'FS3'!$Q:$Q,L$1)</f>
        <v>3</v>
      </c>
      <c r="M22" s="54">
        <f t="shared" si="16"/>
        <v>0.1578947368</v>
      </c>
      <c r="N22" s="55">
        <f>COUNTIFS('FS3'!$G:$G,"&gt;0",'FS3'!$B:$B,'New Class Count'!$A22,'FS3'!$Q:$Q,N$1)</f>
        <v>1</v>
      </c>
      <c r="O22" s="56">
        <f t="shared" si="17"/>
        <v>0.05263157895</v>
      </c>
      <c r="P22" s="57">
        <f>COUNTIFS('FS3'!$G:$G,"&gt;0",'FS3'!$B:$B,'New Class Count'!$A22,'FS3'!$Q:$Q,P$1)</f>
        <v>1</v>
      </c>
      <c r="Q22" s="58">
        <f t="shared" si="18"/>
        <v>0.05263157895</v>
      </c>
      <c r="R22" s="47">
        <f>COUNTIFS('FS3'!$G:$G,"&gt;0",'FS3'!$B:$B,'New Class Count'!$A22,'FS3'!$Q:$Q,R$1)</f>
        <v>0</v>
      </c>
      <c r="S22" s="59">
        <f t="shared" si="19"/>
        <v>0</v>
      </c>
      <c r="T22" s="60">
        <f t="shared" si="20"/>
        <v>6</v>
      </c>
      <c r="U22" s="61">
        <f t="shared" si="21"/>
        <v>0.3157894737</v>
      </c>
      <c r="V22" s="62">
        <f>COUNTIFS('FS3'!$G:$G,"&gt;0",'FS3'!$B:$B,'New Class Count'!$A22,'FS3'!$O:$O,'New Class Count'!V$2)</f>
        <v>4</v>
      </c>
      <c r="W22" s="62">
        <f>COUNTIFS('FS3'!$G:$G,"&gt;0",'FS3'!$B:$B,'New Class Count'!$A22,'FS3'!$O:$O,'New Class Count'!W$2)</f>
        <v>3</v>
      </c>
      <c r="X22" s="62">
        <f>COUNTIFS('FS3'!$G:$G,"&gt;0",'FS3'!$B:$B,'New Class Count'!$A22,'FS3'!$O:$O,'New Class Count'!X$2)</f>
        <v>7</v>
      </c>
      <c r="Y22" s="62">
        <f>COUNTIFS('FS3'!$G:$G,"&gt;0",'FS3'!$B:$B,'New Class Count'!$A22,'FS3'!$O:$O,'New Class Count'!Y$2)</f>
        <v>4</v>
      </c>
      <c r="Z22" s="68"/>
      <c r="AC22" s="69"/>
      <c r="AD22" s="102"/>
      <c r="AE22" s="102"/>
      <c r="AF22" s="102"/>
      <c r="AG22" s="102"/>
      <c r="AH22" s="102"/>
      <c r="AI22" s="102"/>
      <c r="AJ22" s="102"/>
      <c r="AK22" s="102"/>
      <c r="AL22" s="102"/>
      <c r="AM22" s="102"/>
      <c r="AN22" s="102"/>
      <c r="AO22" s="102"/>
      <c r="AP22" s="102"/>
      <c r="AQ22" s="102"/>
      <c r="AR22" s="102"/>
      <c r="AS22" s="102"/>
      <c r="AT22" s="102"/>
      <c r="AU22" s="102"/>
      <c r="AV22" s="102"/>
      <c r="AW22" s="102"/>
    </row>
    <row r="23" ht="14.25" customHeight="1">
      <c r="A23" s="43">
        <v>6.0</v>
      </c>
      <c r="B23" s="43" t="s">
        <v>188</v>
      </c>
      <c r="C23" s="44" t="s">
        <v>754</v>
      </c>
      <c r="D23" s="71">
        <f>sumifs('FS3'!$L:$L,'FS3'!$B:$B,'New Class Count'!$A23,'FS3'!$G:$G,"&gt;0") / G23</f>
        <v>4.221052632</v>
      </c>
      <c r="E23" s="46">
        <f>COUNTIFS('FS3'!$G:$G,"&gt;0",'FS3'!$B:$B,'New Class Count'!$A23,'FS3'!$N:$N,"F")</f>
        <v>10</v>
      </c>
      <c r="F23" s="47">
        <f>COUNTIFS('FS3'!$G:$G,"&gt;0",'FS3'!$B:$B,'New Class Count'!$A23,'FS3'!$N:$N,"M")</f>
        <v>9</v>
      </c>
      <c r="G23" s="48">
        <f t="shared" si="13"/>
        <v>19</v>
      </c>
      <c r="H23" s="49">
        <f>COUNTIFS('FS3'!$G:$G,"&gt;0",'FS3'!$B:$B,'New Class Count'!$A23,'FS3'!$Q:$Q,H$1)</f>
        <v>7</v>
      </c>
      <c r="I23" s="50">
        <f t="shared" si="14"/>
        <v>0.3684210526</v>
      </c>
      <c r="J23" s="51">
        <f>COUNTIFS('FS3'!$G:$G,"&gt;0",'FS3'!$B:$B,'New Class Count'!$A23,'FS3'!$Q:$Q,J$1)</f>
        <v>3</v>
      </c>
      <c r="K23" s="52">
        <f t="shared" si="15"/>
        <v>0.1578947368</v>
      </c>
      <c r="L23" s="53">
        <f>COUNTIFS('FS3'!$G:$G,"&gt;0",'FS3'!$B:$B,'New Class Count'!$A23,'FS3'!$Q:$Q,L$1)</f>
        <v>2</v>
      </c>
      <c r="M23" s="54">
        <f t="shared" si="16"/>
        <v>0.1052631579</v>
      </c>
      <c r="N23" s="55">
        <f>COUNTIFS('FS3'!$G:$G,"&gt;0",'FS3'!$B:$B,'New Class Count'!$A23,'FS3'!$Q:$Q,N$1)</f>
        <v>0</v>
      </c>
      <c r="O23" s="56">
        <f t="shared" si="17"/>
        <v>0</v>
      </c>
      <c r="P23" s="57">
        <f>COUNTIFS('FS3'!$G:$G,"&gt;0",'FS3'!$B:$B,'New Class Count'!$A23,'FS3'!$Q:$Q,P$1)</f>
        <v>2</v>
      </c>
      <c r="Q23" s="58">
        <f t="shared" si="18"/>
        <v>0.1052631579</v>
      </c>
      <c r="R23" s="47">
        <f>COUNTIFS('FS3'!$G:$G,"&gt;0",'FS3'!$B:$B,'New Class Count'!$A23,'FS3'!$Q:$Q,R$1)</f>
        <v>0</v>
      </c>
      <c r="S23" s="59">
        <f t="shared" si="19"/>
        <v>0</v>
      </c>
      <c r="T23" s="60">
        <f t="shared" si="20"/>
        <v>7</v>
      </c>
      <c r="U23" s="61">
        <f t="shared" si="21"/>
        <v>0.3684210526</v>
      </c>
      <c r="V23" s="62">
        <f>COUNTIFS('FS3'!$G:$G,"&gt;0",'FS3'!$B:$B,'New Class Count'!$A23,'FS3'!$O:$O,'New Class Count'!V$2)</f>
        <v>4</v>
      </c>
      <c r="W23" s="62">
        <f>COUNTIFS('FS3'!$G:$G,"&gt;0",'FS3'!$B:$B,'New Class Count'!$A23,'FS3'!$O:$O,'New Class Count'!W$2)</f>
        <v>4</v>
      </c>
      <c r="X23" s="62">
        <f>COUNTIFS('FS3'!$G:$G,"&gt;0",'FS3'!$B:$B,'New Class Count'!$A23,'FS3'!$O:$O,'New Class Count'!X$2)</f>
        <v>6</v>
      </c>
      <c r="Y23" s="62">
        <f>COUNTIFS('FS3'!$G:$G,"&gt;0",'FS3'!$B:$B,'New Class Count'!$A23,'FS3'!$O:$O,'New Class Count'!Y$2)</f>
        <v>3</v>
      </c>
      <c r="Z23" s="68"/>
      <c r="AC23" s="69"/>
      <c r="AD23" s="102"/>
      <c r="AE23" s="102"/>
      <c r="AF23" s="102"/>
      <c r="AG23" s="102"/>
      <c r="AH23" s="102"/>
      <c r="AI23" s="102"/>
      <c r="AJ23" s="102"/>
      <c r="AK23" s="102"/>
      <c r="AL23" s="102"/>
      <c r="AM23" s="102"/>
      <c r="AN23" s="102"/>
      <c r="AO23" s="102"/>
      <c r="AP23" s="102"/>
      <c r="AQ23" s="102"/>
      <c r="AR23" s="102"/>
      <c r="AS23" s="102"/>
      <c r="AT23" s="102"/>
      <c r="AU23" s="102"/>
      <c r="AV23" s="102"/>
      <c r="AW23" s="102"/>
    </row>
    <row r="24" ht="14.25" hidden="1" customHeight="1">
      <c r="A24" s="43" t="s">
        <v>8685</v>
      </c>
      <c r="B24" s="43" t="s">
        <v>8685</v>
      </c>
      <c r="C24" s="44"/>
      <c r="D24" s="46"/>
      <c r="E24" s="46">
        <f>COUNTIFS('Year 1'!$G:$G,"&gt;0",'Year 1'!$C:$C,'New Class Count'!$B24,'Year 1'!$M:$M,"F")</f>
        <v>0</v>
      </c>
      <c r="F24" s="47">
        <f>COUNTIFS('Year 1'!$G:$G,"&gt;0",'Year 1'!$C:$C,'New Class Count'!$B24,'Year 1'!$M:$M,"M")</f>
        <v>0</v>
      </c>
      <c r="G24" s="48">
        <f t="shared" si="13"/>
        <v>0</v>
      </c>
      <c r="H24" s="49">
        <f>COUNTIFS('Year 1'!$G:$G,"&gt;0",'Year 1'!$C:$C,'New Class Count'!$B24,'Year 1'!$P:$P,$H$1)</f>
        <v>0</v>
      </c>
      <c r="I24" s="50">
        <f t="shared" si="14"/>
        <v>0</v>
      </c>
      <c r="J24" s="51">
        <f>COUNTIFS('Year 1'!$G:$G,"&gt;0",'Year 1'!$C:$C,'New Class Count'!$B24,'Year 1'!$P:$P,$J$1)</f>
        <v>0</v>
      </c>
      <c r="K24" s="52">
        <f t="shared" si="15"/>
        <v>0</v>
      </c>
      <c r="L24" s="53">
        <f>COUNTIFS('Year 1'!$G:$G,"&gt;0",'Year 1'!$C:$C,'New Class Count'!$B24,'Year 1'!$P:$P,$L$1)</f>
        <v>0</v>
      </c>
      <c r="M24" s="54">
        <f t="shared" si="16"/>
        <v>0</v>
      </c>
      <c r="N24" s="55">
        <f>COUNTIFS('Year 1'!$G:$G,"&gt;0",'Year 1'!$C:$C,'New Class Count'!$B24,'Year 1'!$P:$P,$L$1)</f>
        <v>0</v>
      </c>
      <c r="O24" s="56">
        <f t="shared" si="17"/>
        <v>0</v>
      </c>
      <c r="P24" s="57">
        <f>COUNTIFS('Year 1'!$G:$G,"&gt;0",'Year 1'!$C:$C,'New Class Count'!$B24,'Year 1'!$P:$P,$L$1)</f>
        <v>0</v>
      </c>
      <c r="Q24" s="58">
        <f t="shared" si="18"/>
        <v>0</v>
      </c>
      <c r="R24" s="47">
        <f>COUNTIFS('Year 1'!$G:$G,"&gt;0",'Year 1'!$C:$C,'New Class Count'!$B24,'Year 1'!$P:$P,$L$1)</f>
        <v>0</v>
      </c>
      <c r="S24" s="59">
        <f t="shared" si="19"/>
        <v>0</v>
      </c>
      <c r="T24" s="60">
        <f t="shared" si="20"/>
        <v>0</v>
      </c>
      <c r="U24" s="61">
        <f t="shared" si="21"/>
        <v>0</v>
      </c>
      <c r="V24" s="62">
        <f>COUNTIFS('Year 1'!$G:$G,"&gt;0",'Year 1'!$C:$C,'New Class Count'!$B24,'Year 1'!$N:$N,'New Class Count'!V$2)</f>
        <v>0</v>
      </c>
      <c r="W24" s="62">
        <f>COUNTIFS('Year 1'!$G:$G,"&gt;0",'Year 1'!$C:$C,'New Class Count'!$B24,'Year 1'!$N:$N,'New Class Count'!W$2)</f>
        <v>0</v>
      </c>
      <c r="X24" s="62">
        <f>COUNTIFS('Year 1'!$G:$G,"&gt;0",'Year 1'!$C:$C,'New Class Count'!$B24,'Year 1'!$N:$N,'New Class Count'!X$2)</f>
        <v>0</v>
      </c>
      <c r="Y24" s="62">
        <f>COUNTIFS('Year 1'!$G:$G,"&gt;0",'Year 1'!$C:$C,'New Class Count'!$B24,'Year 1'!$N:$N,'New Class Count'!Y$2)</f>
        <v>0</v>
      </c>
      <c r="Z24" s="68"/>
      <c r="AC24" s="69"/>
      <c r="AD24" s="102"/>
      <c r="AE24" s="102"/>
      <c r="AF24" s="102"/>
      <c r="AG24" s="102"/>
      <c r="AH24" s="102"/>
      <c r="AI24" s="102"/>
      <c r="AJ24" s="102"/>
      <c r="AK24" s="102"/>
      <c r="AL24" s="102"/>
      <c r="AM24" s="102"/>
      <c r="AN24" s="102"/>
      <c r="AO24" s="102"/>
      <c r="AP24" s="102"/>
      <c r="AQ24" s="102"/>
      <c r="AR24" s="102"/>
      <c r="AS24" s="102"/>
      <c r="AT24" s="102"/>
      <c r="AU24" s="102"/>
      <c r="AV24" s="102"/>
      <c r="AW24" s="102"/>
    </row>
    <row r="25" ht="14.25" hidden="1" customHeight="1">
      <c r="A25" s="43" t="s">
        <v>8686</v>
      </c>
      <c r="B25" s="43" t="s">
        <v>8686</v>
      </c>
      <c r="C25" s="44"/>
      <c r="D25" s="46"/>
      <c r="E25" s="46">
        <f>COUNTIFS('Year 1'!$G:$G,"&gt;0",'Year 1'!$C:$C,'New Class Count'!$B25,'Year 1'!$M:$M,"F")</f>
        <v>0</v>
      </c>
      <c r="F25" s="47">
        <f>COUNTIFS('Year 1'!$G:$G,"&gt;0",'Year 1'!$C:$C,'New Class Count'!$B25,'Year 1'!$M:$M,"M")</f>
        <v>0</v>
      </c>
      <c r="G25" s="48">
        <f t="shared" si="13"/>
        <v>0</v>
      </c>
      <c r="H25" s="49">
        <f>COUNTIFS('Year 1'!$G:$G,"&gt;0",'Year 1'!$C:$C,'New Class Count'!$B25,'Year 1'!$P:$P,$H$1)</f>
        <v>0</v>
      </c>
      <c r="I25" s="50">
        <f t="shared" si="14"/>
        <v>0</v>
      </c>
      <c r="J25" s="51">
        <f>COUNTIFS('Year 1'!$G:$G,"&gt;0",'Year 1'!$C:$C,'New Class Count'!$B25,'Year 1'!$P:$P,$J$1)</f>
        <v>0</v>
      </c>
      <c r="K25" s="52">
        <f t="shared" si="15"/>
        <v>0</v>
      </c>
      <c r="L25" s="53">
        <f>COUNTIFS('Year 1'!$G:$G,"&gt;0",'Year 1'!$C:$C,'New Class Count'!$B25,'Year 1'!$P:$P,$L$1)</f>
        <v>0</v>
      </c>
      <c r="M25" s="54">
        <f t="shared" si="16"/>
        <v>0</v>
      </c>
      <c r="N25" s="55">
        <f>COUNTIFS('Year 1'!$G:$G,"&gt;0",'Year 1'!$C:$C,'New Class Count'!$B25,'Year 1'!$P:$P,$L$1)</f>
        <v>0</v>
      </c>
      <c r="O25" s="56">
        <f t="shared" si="17"/>
        <v>0</v>
      </c>
      <c r="P25" s="57">
        <f>COUNTIFS('Year 1'!$G:$G,"&gt;0",'Year 1'!$C:$C,'New Class Count'!$B25,'Year 1'!$P:$P,$L$1)</f>
        <v>0</v>
      </c>
      <c r="Q25" s="58">
        <f t="shared" si="18"/>
        <v>0</v>
      </c>
      <c r="R25" s="47">
        <f>COUNTIFS('Year 1'!$G:$G,"&gt;0",'Year 1'!$C:$C,'New Class Count'!$B25,'Year 1'!$P:$P,$L$1)</f>
        <v>0</v>
      </c>
      <c r="S25" s="59">
        <f t="shared" si="19"/>
        <v>0</v>
      </c>
      <c r="T25" s="60">
        <f t="shared" si="20"/>
        <v>0</v>
      </c>
      <c r="U25" s="61">
        <f t="shared" si="21"/>
        <v>0</v>
      </c>
      <c r="V25" s="62">
        <f>COUNTIFS('Year 1'!$G:$G,"&gt;0",'Year 1'!$C:$C,'New Class Count'!$B25,'Year 1'!$N:$N,'New Class Count'!V$2)</f>
        <v>0</v>
      </c>
      <c r="W25" s="62">
        <f>COUNTIFS('Year 1'!$G:$G,"&gt;0",'Year 1'!$C:$C,'New Class Count'!$B25,'Year 1'!$N:$N,'New Class Count'!W$2)</f>
        <v>0</v>
      </c>
      <c r="X25" s="62">
        <f>COUNTIFS('Year 1'!$G:$G,"&gt;0",'Year 1'!$C:$C,'New Class Count'!$B25,'Year 1'!$N:$N,'New Class Count'!X$2)</f>
        <v>0</v>
      </c>
      <c r="Y25" s="62">
        <f>COUNTIFS('Year 1'!$G:$G,"&gt;0",'Year 1'!$C:$C,'New Class Count'!$B25,'Year 1'!$N:$N,'New Class Count'!Y$2)</f>
        <v>0</v>
      </c>
      <c r="Z25" s="68"/>
      <c r="AC25" s="69"/>
      <c r="AD25" s="102"/>
      <c r="AE25" s="102"/>
      <c r="AF25" s="102"/>
      <c r="AG25" s="102"/>
      <c r="AH25" s="102"/>
      <c r="AI25" s="102"/>
      <c r="AJ25" s="102"/>
      <c r="AK25" s="102"/>
      <c r="AL25" s="102"/>
      <c r="AM25" s="102"/>
      <c r="AN25" s="102"/>
      <c r="AO25" s="102"/>
      <c r="AP25" s="102"/>
      <c r="AQ25" s="102"/>
      <c r="AR25" s="102"/>
      <c r="AS25" s="102"/>
      <c r="AT25" s="102"/>
      <c r="AU25" s="102"/>
      <c r="AV25" s="102"/>
      <c r="AW25" s="102"/>
    </row>
    <row r="26" ht="14.25" customHeight="1">
      <c r="A26" s="1008" t="s">
        <v>155</v>
      </c>
      <c r="B26" s="72" t="s">
        <v>155</v>
      </c>
      <c r="C26" s="26"/>
      <c r="D26" s="73"/>
      <c r="E26" s="74">
        <f t="shared" ref="E26:H26" si="22">SUM(E16:E23)</f>
        <v>60</v>
      </c>
      <c r="F26" s="75">
        <f t="shared" si="22"/>
        <v>59</v>
      </c>
      <c r="G26" s="76">
        <f t="shared" si="22"/>
        <v>119</v>
      </c>
      <c r="H26" s="77">
        <f t="shared" si="22"/>
        <v>48</v>
      </c>
      <c r="I26" s="78">
        <f t="shared" si="14"/>
        <v>0.4033613445</v>
      </c>
      <c r="J26" s="79">
        <f>SUM(J16:J23)</f>
        <v>15</v>
      </c>
      <c r="K26" s="80">
        <f t="shared" si="15"/>
        <v>0.1260504202</v>
      </c>
      <c r="L26" s="81">
        <f>SUM(L16:L23)</f>
        <v>10</v>
      </c>
      <c r="M26" s="82">
        <f t="shared" si="16"/>
        <v>0.08403361345</v>
      </c>
      <c r="N26" s="83">
        <f>SUM(N16:N23)</f>
        <v>5</v>
      </c>
      <c r="O26" s="84">
        <f t="shared" si="17"/>
        <v>0.04201680672</v>
      </c>
      <c r="P26" s="85">
        <f>SUM(P16:P23)</f>
        <v>4</v>
      </c>
      <c r="Q26" s="112">
        <f t="shared" si="18"/>
        <v>0.03361344538</v>
      </c>
      <c r="R26" s="75">
        <f>SUM(R16:R23)</f>
        <v>2</v>
      </c>
      <c r="S26" s="86">
        <f t="shared" si="19"/>
        <v>0.01680672269</v>
      </c>
      <c r="T26" s="87">
        <f>SUM(T16:T23)</f>
        <v>46</v>
      </c>
      <c r="U26" s="88">
        <f t="shared" si="21"/>
        <v>0.3865546218</v>
      </c>
      <c r="V26" s="89">
        <f t="shared" ref="V26:Y26" si="23">SUM(V16:V23)</f>
        <v>24</v>
      </c>
      <c r="W26" s="89">
        <f t="shared" si="23"/>
        <v>24</v>
      </c>
      <c r="X26" s="89">
        <f t="shared" si="23"/>
        <v>29</v>
      </c>
      <c r="Y26" s="89">
        <f t="shared" si="23"/>
        <v>27</v>
      </c>
      <c r="Z26" s="90"/>
      <c r="AA26" s="91"/>
      <c r="AB26" s="91"/>
      <c r="AC26" s="12"/>
      <c r="AD26" s="114"/>
      <c r="AE26" s="114"/>
      <c r="AF26" s="114"/>
      <c r="AG26" s="114"/>
      <c r="AH26" s="114"/>
      <c r="AI26" s="114"/>
      <c r="AJ26" s="114"/>
      <c r="AK26" s="114"/>
      <c r="AL26" s="114"/>
      <c r="AM26" s="114"/>
      <c r="AN26" s="114"/>
      <c r="AO26" s="114"/>
      <c r="AP26" s="114"/>
      <c r="AQ26" s="114"/>
      <c r="AR26" s="114"/>
      <c r="AS26" s="114"/>
      <c r="AT26" s="114"/>
      <c r="AU26" s="114"/>
      <c r="AV26" s="114"/>
      <c r="AW26" s="114"/>
    </row>
    <row r="27" ht="14.25" customHeight="1">
      <c r="A27" s="103"/>
      <c r="B27" s="103"/>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5"/>
      <c r="AD27" s="106"/>
      <c r="AE27" s="106"/>
      <c r="AF27" s="106"/>
      <c r="AG27" s="106"/>
      <c r="AH27" s="106"/>
      <c r="AI27" s="106"/>
      <c r="AJ27" s="106"/>
      <c r="AK27" s="106"/>
      <c r="AL27" s="106"/>
      <c r="AM27" s="106"/>
      <c r="AN27" s="106"/>
      <c r="AO27" s="106"/>
      <c r="AP27" s="106"/>
      <c r="AQ27" s="106"/>
      <c r="AR27" s="106"/>
      <c r="AS27" s="106"/>
      <c r="AT27" s="106"/>
      <c r="AU27" s="106"/>
      <c r="AV27" s="106"/>
      <c r="AW27" s="106"/>
    </row>
    <row r="28" ht="14.25" customHeight="1">
      <c r="A28" s="107"/>
      <c r="B28" s="107"/>
      <c r="C28" s="108"/>
      <c r="D28" s="108"/>
      <c r="E28" s="107" t="s">
        <v>202</v>
      </c>
      <c r="F28" s="108"/>
      <c r="G28" s="108"/>
      <c r="H28" s="108"/>
      <c r="I28" s="108"/>
      <c r="J28" s="108"/>
      <c r="K28" s="108"/>
      <c r="L28" s="108"/>
      <c r="M28" s="108"/>
      <c r="N28" s="108"/>
      <c r="O28" s="108"/>
      <c r="P28" s="108"/>
      <c r="Q28" s="108"/>
      <c r="R28" s="108"/>
      <c r="S28" s="108"/>
      <c r="T28" s="108"/>
      <c r="U28" s="108"/>
      <c r="V28" s="108"/>
      <c r="W28" s="108"/>
      <c r="X28" s="108"/>
      <c r="Y28" s="108"/>
      <c r="Z28" s="108"/>
      <c r="AA28" s="108"/>
      <c r="AB28" s="108"/>
      <c r="AC28" s="109"/>
      <c r="AD28" s="101"/>
      <c r="AE28" s="101"/>
      <c r="AF28" s="101"/>
      <c r="AG28" s="101"/>
      <c r="AH28" s="101"/>
      <c r="AI28" s="101"/>
      <c r="AJ28" s="101"/>
      <c r="AK28" s="101"/>
      <c r="AL28" s="101"/>
      <c r="AM28" s="101"/>
      <c r="AN28" s="101"/>
      <c r="AO28" s="101"/>
      <c r="AP28" s="101"/>
      <c r="AQ28" s="101"/>
      <c r="AR28" s="101"/>
      <c r="AS28" s="101"/>
      <c r="AT28" s="101"/>
      <c r="AU28" s="101"/>
      <c r="AV28" s="101"/>
      <c r="AW28" s="101"/>
    </row>
    <row r="29" ht="14.25" customHeight="1">
      <c r="A29" s="43" t="s">
        <v>18</v>
      </c>
      <c r="B29" s="43" t="s">
        <v>18</v>
      </c>
      <c r="C29" s="44"/>
      <c r="D29" s="45"/>
      <c r="E29" s="46">
        <f>COUNTIFS('Year 1'!$G:$G,"&gt;0",'Year 1'!$C:$C,$B29,'Year 1'!$M:$M,"F")</f>
        <v>0</v>
      </c>
      <c r="F29" s="47">
        <f>COUNTIFS('Year 1'!$G:$G,"&gt;0",'Year 1'!$C:$C,$B29,'Year 1'!$M:$M,"m")</f>
        <v>0</v>
      </c>
      <c r="G29" s="48">
        <f t="shared" ref="G29:G37" si="24">E29+F29</f>
        <v>0</v>
      </c>
      <c r="H29" s="49">
        <f>COUNTIFS('Year 1'!$G:$G,"&gt;0",'Year 1'!$C:$C,$B29,'Year 1'!$P:$P,H$1)</f>
        <v>0</v>
      </c>
      <c r="I29" s="50">
        <f t="shared" ref="I29:I38" si="25">IFERROR(H29/G29,0)</f>
        <v>0</v>
      </c>
      <c r="J29" s="51">
        <f>COUNTIFS('Year 1'!$G:$G,"&gt;0",'Year 1'!$C:$C,$B29,'Year 1'!$P:$P,J$1)</f>
        <v>0</v>
      </c>
      <c r="K29" s="52">
        <f t="shared" ref="K29:K38" si="26">IFERROR(J29/G29,0)</f>
        <v>0</v>
      </c>
      <c r="L29" s="53">
        <f>COUNTIFS('Year 1'!$G:$G,"&gt;0",'Year 1'!$C:$C,$B29,'Year 1'!$P:$P,L$1)</f>
        <v>0</v>
      </c>
      <c r="M29" s="54">
        <f t="shared" ref="M29:M38" si="27">IFERROR(L29/G29,0)</f>
        <v>0</v>
      </c>
      <c r="N29" s="55">
        <f>COUNTIFS('Year 1'!$G:$G,"&gt;0",'Year 1'!$C:$C,$B29,'Year 1'!$P:$P,N$1)</f>
        <v>0</v>
      </c>
      <c r="O29" s="56">
        <f t="shared" ref="O29:O38" si="28">IFERROR(N29/G29,0)</f>
        <v>0</v>
      </c>
      <c r="P29" s="57">
        <f>COUNTIFS('Year 1'!$G:$G,"&gt;0",'Year 1'!$C:$C,$B29,'Year 1'!$P:$P,P$1)</f>
        <v>0</v>
      </c>
      <c r="Q29" s="58">
        <f t="shared" ref="Q29:Q38" si="29">IFERROR(P29/G29,0)</f>
        <v>0</v>
      </c>
      <c r="R29" s="47">
        <f>COUNTIFS('Year 1'!$G:$G,"&gt;0",'Year 1'!$C:$C,$B29,'Year 1'!$P:$P,R$1)</f>
        <v>0</v>
      </c>
      <c r="S29" s="59">
        <f t="shared" ref="S29:S38" si="30">IFERROR(R29/G29,0)</f>
        <v>0</v>
      </c>
      <c r="T29" s="60">
        <f t="shared" ref="T29:T37" si="31">G29-SUM(H29,J29,L29)</f>
        <v>0</v>
      </c>
      <c r="U29" s="61">
        <f t="shared" ref="U29:U38" si="32">IFERROR(T29/G29,0)</f>
        <v>0</v>
      </c>
      <c r="V29" s="62">
        <f>COUNTIFS('Year 1'!$G:$G,"&gt;0",'Year 1'!$C:$C,$B29,'Year 1'!$N:$N,V$2)</f>
        <v>0</v>
      </c>
      <c r="W29" s="62">
        <f>COUNTIFS('Year 1'!$G:$G,"&gt;0",'Year 1'!$C:$C,$B29,'Year 1'!$N:$N,W$2)</f>
        <v>0</v>
      </c>
      <c r="X29" s="62">
        <f>COUNTIFS('Year 1'!$G:$G,"&gt;0",'Year 1'!$C:$C,$B29,'Year 1'!$N:$N,X$2)</f>
        <v>0</v>
      </c>
      <c r="Y29" s="62">
        <f>COUNTIFS('Year 1'!$G:$G,"&gt;0",'Year 1'!$C:$C,$B29,'Year 1'!$N:$N,Y$2)</f>
        <v>0</v>
      </c>
      <c r="Z29" s="110" t="s">
        <v>162</v>
      </c>
      <c r="AB29" s="69"/>
      <c r="AC29" s="111"/>
      <c r="AD29" s="102"/>
      <c r="AE29" s="102"/>
      <c r="AF29" s="102"/>
      <c r="AG29" s="102"/>
      <c r="AH29" s="102"/>
      <c r="AI29" s="102"/>
      <c r="AJ29" s="102"/>
      <c r="AK29" s="102"/>
      <c r="AL29" s="102"/>
      <c r="AM29" s="102"/>
      <c r="AN29" s="102"/>
      <c r="AO29" s="102"/>
      <c r="AP29" s="102"/>
      <c r="AQ29" s="102"/>
      <c r="AR29" s="102"/>
      <c r="AS29" s="102"/>
      <c r="AT29" s="102"/>
      <c r="AU29" s="102"/>
      <c r="AV29" s="102"/>
      <c r="AW29" s="102"/>
    </row>
    <row r="30" ht="14.25" customHeight="1">
      <c r="A30" s="43" t="s">
        <v>12</v>
      </c>
      <c r="B30" s="43" t="s">
        <v>12</v>
      </c>
      <c r="C30" s="44"/>
      <c r="D30" s="45"/>
      <c r="E30" s="46">
        <f>COUNTIFS('Year 1'!$G:$G,"&gt;0",'Year 1'!$C:$C,$B30,'Year 1'!$M:$M,"F")</f>
        <v>0</v>
      </c>
      <c r="F30" s="47">
        <f>COUNTIFS('Year 1'!$G:$G,"&gt;0",'Year 1'!$C:$C,$B30,'Year 1'!$M:$M,"m")</f>
        <v>0</v>
      </c>
      <c r="G30" s="48">
        <f t="shared" si="24"/>
        <v>0</v>
      </c>
      <c r="H30" s="49">
        <f>COUNTIFS('Year 1'!$G:$G,"&gt;0",'Year 1'!$C:$C,$B30,'Year 1'!$P:$P,H$1)</f>
        <v>0</v>
      </c>
      <c r="I30" s="50">
        <f t="shared" si="25"/>
        <v>0</v>
      </c>
      <c r="J30" s="51">
        <f>COUNTIFS('Year 1'!$G:$G,"&gt;0",'Year 1'!$C:$C,$B30,'Year 1'!$P:$P,J$1)</f>
        <v>0</v>
      </c>
      <c r="K30" s="52">
        <f t="shared" si="26"/>
        <v>0</v>
      </c>
      <c r="L30" s="53">
        <f>COUNTIFS('Year 1'!$G:$G,"&gt;0",'Year 1'!$C:$C,$B30,'Year 1'!$P:$P,L$1)</f>
        <v>0</v>
      </c>
      <c r="M30" s="54">
        <f t="shared" si="27"/>
        <v>0</v>
      </c>
      <c r="N30" s="55">
        <f>COUNTIFS('Year 1'!$G:$G,"&gt;0",'Year 1'!$C:$C,$B30,'Year 1'!$P:$P,N$1)</f>
        <v>0</v>
      </c>
      <c r="O30" s="56">
        <f t="shared" si="28"/>
        <v>0</v>
      </c>
      <c r="P30" s="57">
        <f>COUNTIFS('Year 1'!$G:$G,"&gt;0",'Year 1'!$C:$C,$B30,'Year 1'!$P:$P,P$1)</f>
        <v>0</v>
      </c>
      <c r="Q30" s="58">
        <f t="shared" si="29"/>
        <v>0</v>
      </c>
      <c r="R30" s="47">
        <f>COUNTIFS('Year 1'!$G:$G,"&gt;0",'Year 1'!$C:$C,$B30,'Year 1'!$P:$P,R$1)</f>
        <v>0</v>
      </c>
      <c r="S30" s="59">
        <f t="shared" si="30"/>
        <v>0</v>
      </c>
      <c r="T30" s="60">
        <f t="shared" si="31"/>
        <v>0</v>
      </c>
      <c r="U30" s="61">
        <f t="shared" si="32"/>
        <v>0</v>
      </c>
      <c r="V30" s="62">
        <f>COUNTIFS('Year 1'!$G:$G,"&gt;0",'Year 1'!$C:$C,$B30,'Year 1'!$N:$N,V$2)</f>
        <v>0</v>
      </c>
      <c r="W30" s="62">
        <f>COUNTIFS('Year 1'!$G:$G,"&gt;0",'Year 1'!$C:$C,$B30,'Year 1'!$N:$N,W$2)</f>
        <v>0</v>
      </c>
      <c r="X30" s="62">
        <f>COUNTIFS('Year 1'!$G:$G,"&gt;0",'Year 1'!$C:$C,$B30,'Year 1'!$N:$N,X$2)</f>
        <v>0</v>
      </c>
      <c r="Y30" s="62">
        <f>COUNTIFS('Year 1'!$G:$G,"&gt;0",'Year 1'!$C:$C,$B30,'Year 1'!$N:$N,Y$2)</f>
        <v>0</v>
      </c>
      <c r="Z30" s="68"/>
      <c r="AB30" s="69"/>
      <c r="AC30" s="111">
        <f>COUNTIFS('Year 1'!$G:$G,"&gt;0",'Year 1'!$C:$C,$B30,'Year 1'!$T:$T,"F3 Tier 3")</f>
        <v>0</v>
      </c>
      <c r="AD30" s="102"/>
      <c r="AE30" s="102"/>
      <c r="AF30" s="102"/>
      <c r="AG30" s="102"/>
      <c r="AH30" s="102"/>
      <c r="AI30" s="102"/>
      <c r="AJ30" s="102"/>
      <c r="AK30" s="102"/>
      <c r="AL30" s="102"/>
      <c r="AM30" s="102"/>
      <c r="AN30" s="102"/>
      <c r="AO30" s="102"/>
      <c r="AP30" s="102"/>
      <c r="AQ30" s="102"/>
      <c r="AR30" s="102"/>
      <c r="AS30" s="102"/>
      <c r="AT30" s="102"/>
      <c r="AU30" s="102"/>
      <c r="AV30" s="102"/>
      <c r="AW30" s="102"/>
    </row>
    <row r="31" ht="14.25" customHeight="1">
      <c r="A31" s="43">
        <v>1.0</v>
      </c>
      <c r="B31" s="43" t="s">
        <v>215</v>
      </c>
      <c r="C31" s="44" t="s">
        <v>206</v>
      </c>
      <c r="D31" s="45"/>
      <c r="E31" s="46">
        <f>COUNTIFS('Year 1'!$G:$G,"&gt;0",'Year 1'!$B:$B,$A31,'Year 1'!$M:$M,"F")</f>
        <v>11</v>
      </c>
      <c r="F31" s="47">
        <f>COUNTIFS('Year 1'!$G:$G,"&gt;0",'Year 1'!$B:$B,$A31,'Year 1'!$M:$M,"M")</f>
        <v>11</v>
      </c>
      <c r="G31" s="48">
        <f t="shared" si="24"/>
        <v>22</v>
      </c>
      <c r="H31" s="49">
        <f>COUNTIFS('Year 1'!$G:$G,"&gt;0",'Year 1'!$B:$B,$A31,'Year 1'!$P:$P,H$1)</f>
        <v>9</v>
      </c>
      <c r="I31" s="50">
        <f t="shared" si="25"/>
        <v>0.4090909091</v>
      </c>
      <c r="J31" s="51">
        <f>COUNTIFS('Year 1'!$G:$G,"&gt;0",'Year 1'!$B:$B,$A31,'Year 1'!$P:$P,J$1)</f>
        <v>3</v>
      </c>
      <c r="K31" s="52">
        <f t="shared" si="26"/>
        <v>0.1363636364</v>
      </c>
      <c r="L31" s="53">
        <f>COUNTIFS('Year 1'!$G:$G,"&gt;0",'Year 1'!$B:$B,$A31,'Year 1'!$P:$P,L$1)</f>
        <v>0</v>
      </c>
      <c r="M31" s="54">
        <f t="shared" si="27"/>
        <v>0</v>
      </c>
      <c r="N31" s="55">
        <f>COUNTIFS('Year 1'!$G:$G,"&gt;0",'Year 1'!$B:$B,$A31,'Year 1'!$P:$P,N$1)</f>
        <v>3</v>
      </c>
      <c r="O31" s="56">
        <f t="shared" si="28"/>
        <v>0.1363636364</v>
      </c>
      <c r="P31" s="57">
        <f>COUNTIFS('Year 1'!$G:$G,"&gt;0",'Year 1'!$B:$B,$A31,'Year 1'!$P:$P,P$1)</f>
        <v>1</v>
      </c>
      <c r="Q31" s="58">
        <f t="shared" si="29"/>
        <v>0.04545454545</v>
      </c>
      <c r="R31" s="47">
        <f>COUNTIFS('Year 1'!$G:$G,"&gt;0",'Year 1'!$B:$B,$A31,'Year 1'!$P:$P,R$1)</f>
        <v>0</v>
      </c>
      <c r="S31" s="59">
        <f t="shared" si="30"/>
        <v>0</v>
      </c>
      <c r="T31" s="60">
        <f t="shared" si="31"/>
        <v>10</v>
      </c>
      <c r="U31" s="61">
        <f t="shared" si="32"/>
        <v>0.4545454545</v>
      </c>
      <c r="V31" s="62">
        <f>COUNTIFS('Year 1'!$G:$G,"&gt;0",'Year 1'!$B:$B,$A31,'Year 1'!$N:$N,V$2)</f>
        <v>3</v>
      </c>
      <c r="W31" s="62">
        <f>COUNTIFS('Year 1'!$G:$G,"&gt;0",'Year 1'!$B:$B,$A31,'Year 1'!$N:$N,W$2)</f>
        <v>3</v>
      </c>
      <c r="X31" s="62">
        <f>COUNTIFS('Year 1'!$G:$G,"&gt;0",'Year 1'!$B:$B,$A31,'Year 1'!$N:$N,X$2)</f>
        <v>6</v>
      </c>
      <c r="Y31" s="62">
        <f>COUNTIFS('Year 1'!$G:$G,"&gt;0",'Year 1'!$B:$B,$A31,'Year 1'!$N:$N,Y$2)</f>
        <v>5</v>
      </c>
      <c r="Z31" s="68"/>
      <c r="AB31" s="69"/>
      <c r="AC31" s="111">
        <f>COUNTIFS('Year 1'!$G:$G,"&gt;0",'Year 1'!$C:$C,$B31,'Year 1'!$T:$T,"F3 Tier 3")</f>
        <v>0</v>
      </c>
      <c r="AD31" s="102"/>
      <c r="AE31" s="102"/>
      <c r="AF31" s="102"/>
      <c r="AG31" s="102"/>
      <c r="AH31" s="102"/>
      <c r="AI31" s="102"/>
      <c r="AJ31" s="102"/>
      <c r="AK31" s="102"/>
      <c r="AL31" s="102"/>
      <c r="AM31" s="102"/>
      <c r="AN31" s="102"/>
      <c r="AO31" s="102"/>
      <c r="AP31" s="102"/>
      <c r="AQ31" s="102"/>
      <c r="AR31" s="102"/>
      <c r="AS31" s="102"/>
      <c r="AT31" s="102"/>
      <c r="AU31" s="102"/>
      <c r="AV31" s="102"/>
      <c r="AW31" s="102"/>
    </row>
    <row r="32" ht="14.25" customHeight="1">
      <c r="A32" s="43">
        <v>2.0</v>
      </c>
      <c r="B32" s="43" t="s">
        <v>209</v>
      </c>
      <c r="C32" s="44" t="s">
        <v>204</v>
      </c>
      <c r="D32" s="45"/>
      <c r="E32" s="46">
        <f>COUNTIFS('Year 1'!$G:$G,"&gt;0",'Year 1'!$B:$B,$A32,'Year 1'!$M:$M,"F")</f>
        <v>9</v>
      </c>
      <c r="F32" s="47">
        <f>COUNTIFS('Year 1'!$G:$G,"&gt;0",'Year 1'!$B:$B,$A32,'Year 1'!$M:$M,"M")</f>
        <v>12</v>
      </c>
      <c r="G32" s="48">
        <f t="shared" si="24"/>
        <v>21</v>
      </c>
      <c r="H32" s="49">
        <f>COUNTIFS('Year 1'!$G:$G,"&gt;0",'Year 1'!$B:$B,$A32,'Year 1'!$P:$P,H$1)</f>
        <v>6</v>
      </c>
      <c r="I32" s="50">
        <f t="shared" si="25"/>
        <v>0.2857142857</v>
      </c>
      <c r="J32" s="51">
        <f>COUNTIFS('Year 1'!$G:$G,"&gt;0",'Year 1'!$B:$B,$A32,'Year 1'!$P:$P,J$1)</f>
        <v>3</v>
      </c>
      <c r="K32" s="52">
        <f t="shared" si="26"/>
        <v>0.1428571429</v>
      </c>
      <c r="L32" s="53">
        <f>COUNTIFS('Year 1'!$G:$G,"&gt;0",'Year 1'!$B:$B,$A32,'Year 1'!$P:$P,L$1)</f>
        <v>2</v>
      </c>
      <c r="M32" s="54">
        <f t="shared" si="27"/>
        <v>0.09523809524</v>
      </c>
      <c r="N32" s="55">
        <f>COUNTIFS('Year 1'!$G:$G,"&gt;0",'Year 1'!$B:$B,$A32,'Year 1'!$P:$P,N$1)</f>
        <v>3</v>
      </c>
      <c r="O32" s="56">
        <f t="shared" si="28"/>
        <v>0.1428571429</v>
      </c>
      <c r="P32" s="57">
        <f>COUNTIFS('Year 1'!$G:$G,"&gt;0",'Year 1'!$B:$B,$A32,'Year 1'!$P:$P,P$1)</f>
        <v>2</v>
      </c>
      <c r="Q32" s="58">
        <f t="shared" si="29"/>
        <v>0.09523809524</v>
      </c>
      <c r="R32" s="47">
        <f>COUNTIFS('Year 1'!$G:$G,"&gt;0",'Year 1'!$B:$B,$A32,'Year 1'!$P:$P,R$1)</f>
        <v>0</v>
      </c>
      <c r="S32" s="59">
        <f t="shared" si="30"/>
        <v>0</v>
      </c>
      <c r="T32" s="60">
        <f t="shared" si="31"/>
        <v>10</v>
      </c>
      <c r="U32" s="61">
        <f t="shared" si="32"/>
        <v>0.4761904762</v>
      </c>
      <c r="V32" s="62">
        <f>COUNTIFS('Year 1'!$G:$G,"&gt;0",'Year 1'!$B:$B,$A32,'Year 1'!$N:$N,V$2)</f>
        <v>6</v>
      </c>
      <c r="W32" s="62">
        <f>COUNTIFS('Year 1'!$G:$G,"&gt;0",'Year 1'!$B:$B,$A32,'Year 1'!$N:$N,W$2)</f>
        <v>5</v>
      </c>
      <c r="X32" s="62">
        <f>COUNTIFS('Year 1'!$G:$G,"&gt;0",'Year 1'!$B:$B,$A32,'Year 1'!$N:$N,X$2)</f>
        <v>2</v>
      </c>
      <c r="Y32" s="62">
        <f>COUNTIFS('Year 1'!$G:$G,"&gt;0",'Year 1'!$B:$B,$A32,'Year 1'!$N:$N,Y$2)</f>
        <v>4</v>
      </c>
      <c r="Z32" s="68"/>
      <c r="AB32" s="69"/>
      <c r="AC32" s="111">
        <f>COUNTIFS('Year 1'!$G:$G,"&gt;0",'Year 1'!$C:$C,$B32,'Year 1'!$T:$T,"F3 Tier 3")</f>
        <v>0</v>
      </c>
      <c r="AD32" s="102"/>
      <c r="AE32" s="102"/>
      <c r="AF32" s="102"/>
      <c r="AG32" s="102"/>
      <c r="AH32" s="102"/>
      <c r="AI32" s="102"/>
      <c r="AJ32" s="102"/>
      <c r="AK32" s="102"/>
      <c r="AL32" s="102"/>
      <c r="AM32" s="102"/>
      <c r="AN32" s="102"/>
      <c r="AO32" s="102"/>
      <c r="AP32" s="102"/>
      <c r="AQ32" s="102"/>
      <c r="AR32" s="102"/>
      <c r="AS32" s="102"/>
      <c r="AT32" s="102"/>
      <c r="AU32" s="102"/>
      <c r="AV32" s="102"/>
      <c r="AW32" s="102"/>
    </row>
    <row r="33" ht="14.25" customHeight="1">
      <c r="A33" s="43">
        <v>3.0</v>
      </c>
      <c r="B33" s="43" t="s">
        <v>203</v>
      </c>
      <c r="C33" s="44" t="s">
        <v>8687</v>
      </c>
      <c r="D33" s="45"/>
      <c r="E33" s="46">
        <f>COUNTIFS('Year 1'!$G:$G,"&gt;0",'Year 1'!$B:$B,$A33,'Year 1'!$M:$M,"F")</f>
        <v>10</v>
      </c>
      <c r="F33" s="47">
        <f>COUNTIFS('Year 1'!$G:$G,"&gt;0",'Year 1'!$B:$B,$A33,'Year 1'!$M:$M,"M")</f>
        <v>10</v>
      </c>
      <c r="G33" s="48">
        <f t="shared" si="24"/>
        <v>20</v>
      </c>
      <c r="H33" s="49">
        <f>COUNTIFS('Year 1'!$G:$G,"&gt;0",'Year 1'!$B:$B,$A33,'Year 1'!$P:$P,H$1)</f>
        <v>6</v>
      </c>
      <c r="I33" s="50">
        <f t="shared" si="25"/>
        <v>0.3</v>
      </c>
      <c r="J33" s="51">
        <f>COUNTIFS('Year 1'!$G:$G,"&gt;0",'Year 1'!$B:$B,$A33,'Year 1'!$P:$P,J$1)</f>
        <v>4</v>
      </c>
      <c r="K33" s="52">
        <f t="shared" si="26"/>
        <v>0.2</v>
      </c>
      <c r="L33" s="53">
        <f>COUNTIFS('Year 1'!$G:$G,"&gt;0",'Year 1'!$B:$B,$A33,'Year 1'!$P:$P,L$1)</f>
        <v>3</v>
      </c>
      <c r="M33" s="54">
        <f t="shared" si="27"/>
        <v>0.15</v>
      </c>
      <c r="N33" s="55">
        <f>COUNTIFS('Year 1'!$G:$G,"&gt;0",'Year 1'!$B:$B,$A33,'Year 1'!$P:$P,N$1)</f>
        <v>1</v>
      </c>
      <c r="O33" s="56">
        <f t="shared" si="28"/>
        <v>0.05</v>
      </c>
      <c r="P33" s="57">
        <f>COUNTIFS('Year 1'!$G:$G,"&gt;0",'Year 1'!$B:$B,$A33,'Year 1'!$P:$P,P$1)</f>
        <v>2</v>
      </c>
      <c r="Q33" s="58">
        <f t="shared" si="29"/>
        <v>0.1</v>
      </c>
      <c r="R33" s="47">
        <f>COUNTIFS('Year 1'!$G:$G,"&gt;0",'Year 1'!$B:$B,$A33,'Year 1'!$P:$P,R$1)</f>
        <v>1</v>
      </c>
      <c r="S33" s="59">
        <f t="shared" si="30"/>
        <v>0.05</v>
      </c>
      <c r="T33" s="60">
        <f t="shared" si="31"/>
        <v>7</v>
      </c>
      <c r="U33" s="61">
        <f t="shared" si="32"/>
        <v>0.35</v>
      </c>
      <c r="V33" s="62">
        <f>COUNTIFS('Year 1'!$G:$G,"&gt;0",'Year 1'!$B:$B,$A33,'Year 1'!$N:$N,V$2)</f>
        <v>4</v>
      </c>
      <c r="W33" s="62">
        <f>COUNTIFS('Year 1'!$G:$G,"&gt;0",'Year 1'!$B:$B,$A33,'Year 1'!$N:$N,W$2)</f>
        <v>2</v>
      </c>
      <c r="X33" s="62">
        <f>COUNTIFS('Year 1'!$G:$G,"&gt;0",'Year 1'!$B:$B,$A33,'Year 1'!$N:$N,X$2)</f>
        <v>9</v>
      </c>
      <c r="Y33" s="62">
        <f>COUNTIFS('Year 1'!$G:$G,"&gt;0",'Year 1'!$B:$B,$A33,'Year 1'!$N:$N,Y$2)</f>
        <v>1</v>
      </c>
      <c r="Z33" s="68"/>
      <c r="AB33" s="69"/>
      <c r="AC33" s="111">
        <f>COUNTIFS('Year 1'!$G:$G,"&gt;0",'Year 1'!$C:$C,$B33,'Year 1'!$T:$T,"F3 Tier 3")</f>
        <v>0</v>
      </c>
      <c r="AD33" s="102"/>
      <c r="AE33" s="102"/>
      <c r="AF33" s="102"/>
      <c r="AG33" s="102"/>
      <c r="AH33" s="102"/>
      <c r="AI33" s="102"/>
      <c r="AJ33" s="102"/>
      <c r="AK33" s="102"/>
      <c r="AL33" s="102"/>
      <c r="AM33" s="102"/>
      <c r="AN33" s="102"/>
      <c r="AO33" s="102"/>
      <c r="AP33" s="102"/>
      <c r="AQ33" s="102"/>
      <c r="AR33" s="102"/>
      <c r="AS33" s="102"/>
      <c r="AT33" s="102"/>
      <c r="AU33" s="102"/>
      <c r="AV33" s="102"/>
      <c r="AW33" s="102"/>
    </row>
    <row r="34" ht="14.25" customHeight="1">
      <c r="A34" s="43">
        <v>4.0</v>
      </c>
      <c r="B34" s="43" t="s">
        <v>213</v>
      </c>
      <c r="C34" s="44" t="s">
        <v>8688</v>
      </c>
      <c r="D34" s="45"/>
      <c r="E34" s="46">
        <f>COUNTIFS('Year 1'!$G:$G,"&gt;0",'Year 1'!$B:$B,$A34,'Year 1'!$M:$M,"F")</f>
        <v>10</v>
      </c>
      <c r="F34" s="47">
        <f>COUNTIFS('Year 1'!$G:$G,"&gt;0",'Year 1'!$B:$B,$A34,'Year 1'!$M:$M,"M")</f>
        <v>13</v>
      </c>
      <c r="G34" s="48">
        <f t="shared" si="24"/>
        <v>23</v>
      </c>
      <c r="H34" s="49">
        <f>COUNTIFS('Year 1'!$G:$G,"&gt;0",'Year 1'!$B:$B,$A34,'Year 1'!$P:$P,H$1)</f>
        <v>9</v>
      </c>
      <c r="I34" s="50">
        <f t="shared" si="25"/>
        <v>0.3913043478</v>
      </c>
      <c r="J34" s="51">
        <f>COUNTIFS('Year 1'!$G:$G,"&gt;0",'Year 1'!$B:$B,$A34,'Year 1'!$P:$P,J$1)</f>
        <v>3</v>
      </c>
      <c r="K34" s="52">
        <f t="shared" si="26"/>
        <v>0.1304347826</v>
      </c>
      <c r="L34" s="53">
        <f>COUNTIFS('Year 1'!$G:$G,"&gt;0",'Year 1'!$B:$B,$A34,'Year 1'!$P:$P,L$1)</f>
        <v>1</v>
      </c>
      <c r="M34" s="54">
        <f t="shared" si="27"/>
        <v>0.04347826087</v>
      </c>
      <c r="N34" s="55">
        <f>COUNTIFS('Year 1'!$G:$G,"&gt;0",'Year 1'!$B:$B,$A34,'Year 1'!$P:$P,N$1)</f>
        <v>3</v>
      </c>
      <c r="O34" s="56">
        <f t="shared" si="28"/>
        <v>0.1304347826</v>
      </c>
      <c r="P34" s="57">
        <f>COUNTIFS('Year 1'!$G:$G,"&gt;0",'Year 1'!$B:$B,$A34,'Year 1'!$P:$P,P$1)</f>
        <v>1</v>
      </c>
      <c r="Q34" s="58">
        <f t="shared" si="29"/>
        <v>0.04347826087</v>
      </c>
      <c r="R34" s="47">
        <f>COUNTIFS('Year 1'!$G:$G,"&gt;0",'Year 1'!$B:$B,$A34,'Year 1'!$P:$P,R$1)</f>
        <v>0</v>
      </c>
      <c r="S34" s="59">
        <f t="shared" si="30"/>
        <v>0</v>
      </c>
      <c r="T34" s="60">
        <f t="shared" si="31"/>
        <v>10</v>
      </c>
      <c r="U34" s="61">
        <f t="shared" si="32"/>
        <v>0.4347826087</v>
      </c>
      <c r="V34" s="62">
        <f>COUNTIFS('Year 1'!$G:$G,"&gt;0",'Year 1'!$B:$B,$A34,'Year 1'!$N:$N,V$2)</f>
        <v>4</v>
      </c>
      <c r="W34" s="62">
        <f>COUNTIFS('Year 1'!$G:$G,"&gt;0",'Year 1'!$B:$B,$A34,'Year 1'!$N:$N,W$2)</f>
        <v>5</v>
      </c>
      <c r="X34" s="62">
        <f>COUNTIFS('Year 1'!$G:$G,"&gt;0",'Year 1'!$B:$B,$A34,'Year 1'!$N:$N,X$2)</f>
        <v>1</v>
      </c>
      <c r="Y34" s="62">
        <f>COUNTIFS('Year 1'!$G:$G,"&gt;0",'Year 1'!$B:$B,$A34,'Year 1'!$N:$N,Y$2)</f>
        <v>6</v>
      </c>
      <c r="Z34" s="68"/>
      <c r="AB34" s="69"/>
      <c r="AC34" s="111">
        <f>COUNTIFS('Year 1'!$G:$G,"&gt;0",'Year 1'!$C:$C,$B34,'Year 1'!$T:$T,"F3 Tier 3")</f>
        <v>0</v>
      </c>
      <c r="AD34" s="102"/>
      <c r="AE34" s="102"/>
      <c r="AF34" s="102"/>
      <c r="AG34" s="102"/>
      <c r="AH34" s="102"/>
      <c r="AI34" s="102"/>
      <c r="AJ34" s="102"/>
      <c r="AK34" s="102"/>
      <c r="AL34" s="102"/>
      <c r="AM34" s="102"/>
      <c r="AN34" s="102"/>
      <c r="AO34" s="102"/>
      <c r="AP34" s="102"/>
      <c r="AQ34" s="102"/>
      <c r="AR34" s="102"/>
      <c r="AS34" s="102"/>
      <c r="AT34" s="102"/>
      <c r="AU34" s="102"/>
      <c r="AV34" s="102"/>
      <c r="AW34" s="102"/>
    </row>
    <row r="35" ht="14.25" customHeight="1">
      <c r="A35" s="43">
        <v>5.0</v>
      </c>
      <c r="B35" s="43" t="s">
        <v>207</v>
      </c>
      <c r="C35" s="44" t="s">
        <v>8689</v>
      </c>
      <c r="D35" s="45"/>
      <c r="E35" s="46">
        <f>COUNTIFS('Year 1'!$G:$G,"&gt;0",'Year 1'!$B:$B,$A35,'Year 1'!$M:$M,"F")</f>
        <v>10</v>
      </c>
      <c r="F35" s="47">
        <f>COUNTIFS('Year 1'!$G:$G,"&gt;0",'Year 1'!$B:$B,$A35,'Year 1'!$M:$M,"M")</f>
        <v>10</v>
      </c>
      <c r="G35" s="48">
        <f t="shared" si="24"/>
        <v>20</v>
      </c>
      <c r="H35" s="49">
        <f>COUNTIFS('Year 1'!$G:$G,"&gt;0",'Year 1'!$B:$B,$A35,'Year 1'!$P:$P,H$1)</f>
        <v>6</v>
      </c>
      <c r="I35" s="50">
        <f t="shared" si="25"/>
        <v>0.3</v>
      </c>
      <c r="J35" s="51">
        <f>COUNTIFS('Year 1'!$G:$G,"&gt;0",'Year 1'!$B:$B,$A35,'Year 1'!$P:$P,J$1)</f>
        <v>4</v>
      </c>
      <c r="K35" s="52">
        <f t="shared" si="26"/>
        <v>0.2</v>
      </c>
      <c r="L35" s="53">
        <f>COUNTIFS('Year 1'!$G:$G,"&gt;0",'Year 1'!$B:$B,$A35,'Year 1'!$P:$P,L$1)</f>
        <v>3</v>
      </c>
      <c r="M35" s="54">
        <f t="shared" si="27"/>
        <v>0.15</v>
      </c>
      <c r="N35" s="55">
        <f>COUNTIFS('Year 1'!$G:$G,"&gt;0",'Year 1'!$B:$B,$A35,'Year 1'!$P:$P,N$1)</f>
        <v>3</v>
      </c>
      <c r="O35" s="56">
        <f t="shared" si="28"/>
        <v>0.15</v>
      </c>
      <c r="P35" s="57">
        <f>COUNTIFS('Year 1'!$G:$G,"&gt;0",'Year 1'!$B:$B,$A35,'Year 1'!$P:$P,P$1)</f>
        <v>0</v>
      </c>
      <c r="Q35" s="58">
        <f t="shared" si="29"/>
        <v>0</v>
      </c>
      <c r="R35" s="47">
        <f>COUNTIFS('Year 1'!$G:$G,"&gt;0",'Year 1'!$B:$B,$A35,'Year 1'!$P:$P,R$1)</f>
        <v>0</v>
      </c>
      <c r="S35" s="59">
        <f t="shared" si="30"/>
        <v>0</v>
      </c>
      <c r="T35" s="60">
        <f t="shared" si="31"/>
        <v>7</v>
      </c>
      <c r="U35" s="61">
        <f t="shared" si="32"/>
        <v>0.35</v>
      </c>
      <c r="V35" s="62">
        <f>COUNTIFS('Year 1'!$G:$G,"&gt;0",'Year 1'!$B:$B,$A35,'Year 1'!$N:$N,V$2)</f>
        <v>6</v>
      </c>
      <c r="W35" s="62">
        <f>COUNTIFS('Year 1'!$G:$G,"&gt;0",'Year 1'!$B:$B,$A35,'Year 1'!$N:$N,W$2)</f>
        <v>2</v>
      </c>
      <c r="X35" s="62">
        <f>COUNTIFS('Year 1'!$G:$G,"&gt;0",'Year 1'!$B:$B,$A35,'Year 1'!$N:$N,X$2)</f>
        <v>2</v>
      </c>
      <c r="Y35" s="62">
        <f>COUNTIFS('Year 1'!$G:$G,"&gt;0",'Year 1'!$B:$B,$A35,'Year 1'!$N:$N,Y$2)</f>
        <v>5</v>
      </c>
      <c r="Z35" s="68"/>
      <c r="AB35" s="69"/>
      <c r="AC35" s="111">
        <f>COUNTIFS('Year 1'!$G:$G,"&gt;0",'Year 1'!$C:$C,$B35,'Year 1'!$T:$T,"F3 Tier 3")</f>
        <v>0</v>
      </c>
      <c r="AD35" s="102"/>
      <c r="AE35" s="102"/>
      <c r="AF35" s="102"/>
      <c r="AG35" s="102"/>
      <c r="AH35" s="102"/>
      <c r="AI35" s="102"/>
      <c r="AJ35" s="102"/>
      <c r="AK35" s="102"/>
      <c r="AL35" s="102"/>
      <c r="AM35" s="102"/>
      <c r="AN35" s="102"/>
      <c r="AO35" s="102"/>
      <c r="AP35" s="102"/>
      <c r="AQ35" s="102"/>
      <c r="AR35" s="102"/>
      <c r="AS35" s="102"/>
      <c r="AT35" s="102"/>
      <c r="AU35" s="102"/>
      <c r="AV35" s="102"/>
      <c r="AW35" s="102"/>
    </row>
    <row r="36" ht="14.25" customHeight="1">
      <c r="A36" s="43">
        <v>6.0</v>
      </c>
      <c r="B36" s="43" t="s">
        <v>205</v>
      </c>
      <c r="C36" s="44" t="s">
        <v>193</v>
      </c>
      <c r="D36" s="45"/>
      <c r="E36" s="46">
        <f>COUNTIFS('Year 1'!$G:$G,"&gt;0",'Year 1'!$B:$B,$A36,'Year 1'!$M:$M,"F")</f>
        <v>9</v>
      </c>
      <c r="F36" s="47">
        <f>COUNTIFS('Year 1'!$G:$G,"&gt;0",'Year 1'!$B:$B,$A36,'Year 1'!$M:$M,"M")</f>
        <v>12</v>
      </c>
      <c r="G36" s="48">
        <f t="shared" si="24"/>
        <v>21</v>
      </c>
      <c r="H36" s="49">
        <f>COUNTIFS('Year 1'!$G:$G,"&gt;0",'Year 1'!$B:$B,$A36,'Year 1'!$P:$P,H$1)</f>
        <v>8</v>
      </c>
      <c r="I36" s="50">
        <f t="shared" si="25"/>
        <v>0.380952381</v>
      </c>
      <c r="J36" s="51">
        <f>COUNTIFS('Year 1'!$G:$G,"&gt;0",'Year 1'!$B:$B,$A36,'Year 1'!$P:$P,J$1)</f>
        <v>4</v>
      </c>
      <c r="K36" s="52">
        <f t="shared" si="26"/>
        <v>0.1904761905</v>
      </c>
      <c r="L36" s="53">
        <f>COUNTIFS('Year 1'!$G:$G,"&gt;0",'Year 1'!$B:$B,$A36,'Year 1'!$P:$P,L$1)</f>
        <v>1</v>
      </c>
      <c r="M36" s="54">
        <f t="shared" si="27"/>
        <v>0.04761904762</v>
      </c>
      <c r="N36" s="55">
        <f>COUNTIFS('Year 1'!$G:$G,"&gt;0",'Year 1'!$B:$B,$A36,'Year 1'!$P:$P,N$1)</f>
        <v>1</v>
      </c>
      <c r="O36" s="56">
        <f t="shared" si="28"/>
        <v>0.04761904762</v>
      </c>
      <c r="P36" s="57">
        <f>COUNTIFS('Year 1'!$G:$G,"&gt;0",'Year 1'!$B:$B,$A36,'Year 1'!$P:$P,P$1)</f>
        <v>2</v>
      </c>
      <c r="Q36" s="58">
        <f t="shared" si="29"/>
        <v>0.09523809524</v>
      </c>
      <c r="R36" s="47">
        <f>COUNTIFS('Year 1'!$G:$G,"&gt;0",'Year 1'!$B:$B,$A36,'Year 1'!$P:$P,R$1)</f>
        <v>1</v>
      </c>
      <c r="S36" s="59">
        <f t="shared" si="30"/>
        <v>0.04761904762</v>
      </c>
      <c r="T36" s="60">
        <f t="shared" si="31"/>
        <v>8</v>
      </c>
      <c r="U36" s="61">
        <f t="shared" si="32"/>
        <v>0.380952381</v>
      </c>
      <c r="V36" s="62">
        <f>COUNTIFS('Year 1'!$G:$G,"&gt;0",'Year 1'!$B:$B,$A36,'Year 1'!$N:$N,V$2)</f>
        <v>1</v>
      </c>
      <c r="W36" s="62">
        <f>COUNTIFS('Year 1'!$G:$G,"&gt;0",'Year 1'!$B:$B,$A36,'Year 1'!$N:$N,W$2)</f>
        <v>6</v>
      </c>
      <c r="X36" s="62">
        <f>COUNTIFS('Year 1'!$G:$G,"&gt;0",'Year 1'!$B:$B,$A36,'Year 1'!$N:$N,X$2)</f>
        <v>5</v>
      </c>
      <c r="Y36" s="62">
        <f>COUNTIFS('Year 1'!$G:$G,"&gt;0",'Year 1'!$B:$B,$A36,'Year 1'!$N:$N,Y$2)</f>
        <v>2</v>
      </c>
      <c r="Z36" s="68"/>
      <c r="AB36" s="69"/>
      <c r="AC36" s="111">
        <f>COUNTIFS('Year 1'!$G:$G,"&gt;0",'Year 1'!$C:$C,$B36,'Year 1'!$T:$T,"F3 Tier 3")</f>
        <v>0</v>
      </c>
      <c r="AD36" s="102"/>
      <c r="AE36" s="102"/>
      <c r="AF36" s="102"/>
      <c r="AG36" s="102"/>
      <c r="AH36" s="102"/>
      <c r="AI36" s="102"/>
      <c r="AJ36" s="102"/>
      <c r="AK36" s="102"/>
      <c r="AL36" s="102"/>
      <c r="AM36" s="102"/>
      <c r="AN36" s="102"/>
      <c r="AO36" s="102"/>
      <c r="AP36" s="102"/>
      <c r="AQ36" s="102"/>
      <c r="AR36" s="102"/>
      <c r="AS36" s="102"/>
      <c r="AT36" s="102"/>
      <c r="AU36" s="102"/>
      <c r="AV36" s="102"/>
      <c r="AW36" s="102"/>
    </row>
    <row r="37" ht="14.25" customHeight="1">
      <c r="A37" s="43">
        <v>7.0</v>
      </c>
      <c r="B37" s="43" t="s">
        <v>211</v>
      </c>
      <c r="C37" s="44" t="s">
        <v>229</v>
      </c>
      <c r="D37" s="45"/>
      <c r="E37" s="46">
        <f>COUNTIFS('Year 1'!$G:$G,"&gt;0",'Year 1'!$B:$B,$A37,'Year 1'!$M:$M,"F")</f>
        <v>9</v>
      </c>
      <c r="F37" s="47">
        <f>COUNTIFS('Year 1'!$G:$G,"&gt;0",'Year 1'!$B:$B,$A37,'Year 1'!$M:$M,"M")</f>
        <v>11</v>
      </c>
      <c r="G37" s="48">
        <f t="shared" si="24"/>
        <v>20</v>
      </c>
      <c r="H37" s="49">
        <f>COUNTIFS('Year 1'!$G:$G,"&gt;0",'Year 1'!$B:$B,$A37,'Year 1'!$P:$P,H$1)</f>
        <v>6</v>
      </c>
      <c r="I37" s="50">
        <f t="shared" si="25"/>
        <v>0.3</v>
      </c>
      <c r="J37" s="51">
        <f>COUNTIFS('Year 1'!$G:$G,"&gt;0",'Year 1'!$B:$B,$A37,'Year 1'!$P:$P,J$1)</f>
        <v>4</v>
      </c>
      <c r="K37" s="52">
        <f t="shared" si="26"/>
        <v>0.2</v>
      </c>
      <c r="L37" s="53">
        <f>COUNTIFS('Year 1'!$G:$G,"&gt;0",'Year 1'!$B:$B,$A37,'Year 1'!$P:$P,L$1)</f>
        <v>2</v>
      </c>
      <c r="M37" s="54">
        <f t="shared" si="27"/>
        <v>0.1</v>
      </c>
      <c r="N37" s="55">
        <f>COUNTIFS('Year 1'!$G:$G,"&gt;0",'Year 1'!$B:$B,$A37,'Year 1'!$P:$P,N$1)</f>
        <v>1</v>
      </c>
      <c r="O37" s="56">
        <f t="shared" si="28"/>
        <v>0.05</v>
      </c>
      <c r="P37" s="57">
        <f>COUNTIFS('Year 1'!$G:$G,"&gt;0",'Year 1'!$B:$B,$A37,'Year 1'!$P:$P,P$1)</f>
        <v>0</v>
      </c>
      <c r="Q37" s="58">
        <f t="shared" si="29"/>
        <v>0</v>
      </c>
      <c r="R37" s="47">
        <f>COUNTIFS('Year 1'!$G:$G,"&gt;0",'Year 1'!$B:$B,$A37,'Year 1'!$P:$P,R$1)</f>
        <v>1</v>
      </c>
      <c r="S37" s="59">
        <f t="shared" si="30"/>
        <v>0.05</v>
      </c>
      <c r="T37" s="60">
        <f t="shared" si="31"/>
        <v>8</v>
      </c>
      <c r="U37" s="61">
        <f t="shared" si="32"/>
        <v>0.4</v>
      </c>
      <c r="V37" s="62">
        <f>COUNTIFS('Year 1'!$G:$G,"&gt;0",'Year 1'!$B:$B,$A37,'Year 1'!$N:$N,V$2)</f>
        <v>2</v>
      </c>
      <c r="W37" s="62">
        <f>COUNTIFS('Year 1'!$G:$G,"&gt;0",'Year 1'!$B:$B,$A37,'Year 1'!$N:$N,W$2)</f>
        <v>5</v>
      </c>
      <c r="X37" s="62">
        <f>COUNTIFS('Year 1'!$G:$G,"&gt;0",'Year 1'!$B:$B,$A37,'Year 1'!$N:$N,X$2)</f>
        <v>2</v>
      </c>
      <c r="Y37" s="62">
        <f>COUNTIFS('Year 1'!$G:$G,"&gt;0",'Year 1'!$B:$B,$A37,'Year 1'!$N:$N,Y$2)</f>
        <v>6</v>
      </c>
      <c r="Z37" s="68"/>
      <c r="AB37" s="69"/>
      <c r="AC37" s="111">
        <f>COUNTIFS('Year 2'!$C:$C,'New Class Count'!$B37,'Year 2'!$T:$T,'New Class Count'!AC$2)</f>
        <v>0</v>
      </c>
      <c r="AD37" s="102"/>
      <c r="AE37" s="102"/>
      <c r="AF37" s="102"/>
      <c r="AG37" s="102"/>
      <c r="AH37" s="102"/>
      <c r="AI37" s="102"/>
      <c r="AJ37" s="102"/>
      <c r="AK37" s="102"/>
      <c r="AL37" s="102"/>
      <c r="AM37" s="102"/>
      <c r="AN37" s="102"/>
      <c r="AO37" s="102"/>
      <c r="AP37" s="102"/>
      <c r="AQ37" s="102"/>
      <c r="AR37" s="102"/>
      <c r="AS37" s="102"/>
      <c r="AT37" s="102"/>
      <c r="AU37" s="102"/>
      <c r="AV37" s="102"/>
      <c r="AW37" s="102"/>
    </row>
    <row r="38" ht="14.25" customHeight="1">
      <c r="A38" s="1008" t="s">
        <v>155</v>
      </c>
      <c r="B38" s="72" t="s">
        <v>155</v>
      </c>
      <c r="C38" s="26"/>
      <c r="D38" s="73"/>
      <c r="E38" s="74">
        <f t="shared" ref="E38:H38" si="33">SUM(E29:E36)</f>
        <v>59</v>
      </c>
      <c r="F38" s="75">
        <f t="shared" si="33"/>
        <v>68</v>
      </c>
      <c r="G38" s="76">
        <f t="shared" si="33"/>
        <v>127</v>
      </c>
      <c r="H38" s="77">
        <f t="shared" si="33"/>
        <v>44</v>
      </c>
      <c r="I38" s="78">
        <f t="shared" si="25"/>
        <v>0.3464566929</v>
      </c>
      <c r="J38" s="79">
        <f>SUM(J29:J36)</f>
        <v>21</v>
      </c>
      <c r="K38" s="80">
        <f t="shared" si="26"/>
        <v>0.1653543307</v>
      </c>
      <c r="L38" s="81">
        <f>SUM(L29:L36)</f>
        <v>10</v>
      </c>
      <c r="M38" s="82">
        <f t="shared" si="27"/>
        <v>0.07874015748</v>
      </c>
      <c r="N38" s="83">
        <f>SUM(N29:N36)</f>
        <v>14</v>
      </c>
      <c r="O38" s="84">
        <f t="shared" si="28"/>
        <v>0.1102362205</v>
      </c>
      <c r="P38" s="85">
        <f>SUM(P29:P36)</f>
        <v>8</v>
      </c>
      <c r="Q38" s="112">
        <f t="shared" si="29"/>
        <v>0.06299212598</v>
      </c>
      <c r="R38" s="75">
        <f>SUM(R29:R36)</f>
        <v>2</v>
      </c>
      <c r="S38" s="86">
        <f t="shared" si="30"/>
        <v>0.0157480315</v>
      </c>
      <c r="T38" s="87">
        <f>SUM(T29:T36)</f>
        <v>52</v>
      </c>
      <c r="U38" s="88">
        <f t="shared" si="32"/>
        <v>0.4094488189</v>
      </c>
      <c r="V38" s="89">
        <f t="shared" ref="V38:Y38" si="34">SUM(V29:V36)</f>
        <v>24</v>
      </c>
      <c r="W38" s="89">
        <f t="shared" si="34"/>
        <v>23</v>
      </c>
      <c r="X38" s="89">
        <f t="shared" si="34"/>
        <v>25</v>
      </c>
      <c r="Y38" s="89">
        <f t="shared" si="34"/>
        <v>23</v>
      </c>
      <c r="Z38" s="90"/>
      <c r="AA38" s="91"/>
      <c r="AB38" s="12"/>
      <c r="AC38" s="113">
        <f>SUM(AC30:AC36)</f>
        <v>0</v>
      </c>
      <c r="AD38" s="114"/>
      <c r="AE38" s="114"/>
      <c r="AF38" s="114"/>
      <c r="AG38" s="114"/>
      <c r="AH38" s="114"/>
      <c r="AI38" s="114"/>
      <c r="AJ38" s="114"/>
      <c r="AK38" s="114"/>
      <c r="AL38" s="114"/>
      <c r="AM38" s="114"/>
      <c r="AN38" s="114"/>
      <c r="AO38" s="114"/>
      <c r="AP38" s="114"/>
      <c r="AQ38" s="114"/>
      <c r="AR38" s="114"/>
      <c r="AS38" s="114"/>
      <c r="AT38" s="114"/>
      <c r="AU38" s="114"/>
      <c r="AV38" s="114"/>
      <c r="AW38" s="114"/>
    </row>
    <row r="39" ht="14.25" customHeight="1">
      <c r="A39" s="103"/>
      <c r="B39" s="103"/>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5"/>
      <c r="AD39" s="106"/>
      <c r="AE39" s="106"/>
      <c r="AF39" s="106"/>
      <c r="AG39" s="106"/>
      <c r="AH39" s="106"/>
      <c r="AI39" s="116"/>
      <c r="AJ39" s="116"/>
      <c r="AK39" s="116"/>
      <c r="AL39" s="116"/>
      <c r="AM39" s="116"/>
      <c r="AN39" s="106"/>
      <c r="AO39" s="106"/>
      <c r="AP39" s="106"/>
      <c r="AQ39" s="106"/>
      <c r="AR39" s="106"/>
      <c r="AS39" s="106"/>
      <c r="AT39" s="106"/>
      <c r="AU39" s="106"/>
      <c r="AV39" s="106"/>
      <c r="AW39" s="106"/>
    </row>
    <row r="40" ht="14.25" customHeight="1">
      <c r="A40" s="107"/>
      <c r="B40" s="107"/>
      <c r="C40" s="108"/>
      <c r="D40" s="108"/>
      <c r="E40" s="107" t="s">
        <v>219</v>
      </c>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9"/>
      <c r="AD40" s="101"/>
      <c r="AE40" s="101"/>
      <c r="AF40" s="101"/>
      <c r="AG40" s="101"/>
      <c r="AH40" s="101"/>
      <c r="AI40" s="101"/>
      <c r="AJ40" s="101"/>
      <c r="AK40" s="101"/>
      <c r="AL40" s="101"/>
      <c r="AM40" s="101"/>
      <c r="AN40" s="101"/>
      <c r="AO40" s="101"/>
      <c r="AP40" s="101"/>
      <c r="AQ40" s="101"/>
      <c r="AR40" s="101"/>
      <c r="AS40" s="101"/>
      <c r="AT40" s="101"/>
      <c r="AU40" s="101"/>
      <c r="AV40" s="101"/>
      <c r="AW40" s="101"/>
    </row>
    <row r="41" ht="14.25" customHeight="1">
      <c r="A41" s="43" t="s">
        <v>18</v>
      </c>
      <c r="B41" s="43" t="s">
        <v>18</v>
      </c>
      <c r="C41" s="44"/>
      <c r="D41" s="45"/>
      <c r="E41" s="46">
        <f>COUNTIFS('Year 2'!$G:$G,"&gt;0",'Year 2'!$C:$C,$B41,'Year 2'!$M:$M,"F")</f>
        <v>0</v>
      </c>
      <c r="F41" s="47">
        <f>COUNTIFS('Year 2'!$G:$G,"&gt;0",'Year 2'!$C:$C,$B41,'Year 2'!$M:$M,"M")</f>
        <v>0</v>
      </c>
      <c r="G41" s="48">
        <f t="shared" ref="G41:G50" si="35">E41+F41</f>
        <v>0</v>
      </c>
      <c r="H41" s="49">
        <f>COUNTIFS('Year 2'!$G:$G,"&gt;0",'Year 2'!$C:$C,$B41,'Year 2'!$P:$P,H$1)</f>
        <v>0</v>
      </c>
      <c r="I41" s="50">
        <f t="shared" ref="I41:I52" si="36">IFERROR(H41/G41,0)</f>
        <v>0</v>
      </c>
      <c r="J41" s="51">
        <f>COUNTIFS('Year 2'!$G:$G,"&gt;0",'Year 2'!$C:$C,$B41,'Year 2'!$P:$P,J$1)</f>
        <v>0</v>
      </c>
      <c r="K41" s="52">
        <f t="shared" ref="K41:K52" si="37">IFERROR(J41/G41,0)</f>
        <v>0</v>
      </c>
      <c r="L41" s="53">
        <f>COUNTIFS('Year 2'!$G:$G,"&gt;0",'Year 2'!$C:$C,$B41,'Year 2'!$P:$P,L$1)</f>
        <v>0</v>
      </c>
      <c r="M41" s="54">
        <f t="shared" ref="M41:M52" si="38">IFERROR(L41/G41,0)</f>
        <v>0</v>
      </c>
      <c r="N41" s="55">
        <f>COUNTIFS('Year 2'!$G:$G,"&gt;0",'Year 2'!$C:$C,$B41,'Year 2'!$P:$P,N$1)</f>
        <v>0</v>
      </c>
      <c r="O41" s="56">
        <f t="shared" ref="O41:O52" si="39">IFERROR(N41/G41,0)</f>
        <v>0</v>
      </c>
      <c r="P41" s="57">
        <f>COUNTIFS('Year 2'!$G:$G,"&gt;0",'Year 2'!$C:$C,$B41,'Year 2'!$P:$P,P$1)</f>
        <v>0</v>
      </c>
      <c r="Q41" s="58">
        <f t="shared" ref="Q41:Q52" si="40">IFERROR(P41/G41,0)</f>
        <v>0</v>
      </c>
      <c r="R41" s="47">
        <f>COUNTIFS('Year 2'!$G:$G,"&gt;0",'Year 2'!$C:$C,$B41,'Year 2'!$P:$P,R$1)</f>
        <v>0</v>
      </c>
      <c r="S41" s="59">
        <f t="shared" ref="S41:S52" si="41">IFERROR(R41/G41,0)</f>
        <v>0</v>
      </c>
      <c r="T41" s="60">
        <f t="shared" ref="T41:T50" si="42">G41-SUM(H41,J41,L41)</f>
        <v>0</v>
      </c>
      <c r="U41" s="61">
        <f t="shared" ref="U41:U52" si="43">IFERROR(T41/G41,0)</f>
        <v>0</v>
      </c>
      <c r="V41" s="62">
        <f>COUNTIFS('Year 2'!$G:$G,"&gt;0",'Year 2'!$C:$C,$B41,'Year 2'!$N:$N,V$2)</f>
        <v>0</v>
      </c>
      <c r="W41" s="62">
        <f>COUNTIFS('Year 2'!$G:$G,"&gt;0",'Year 2'!$C:$C,$B41,'Year 2'!$N:$N,W$2)</f>
        <v>0</v>
      </c>
      <c r="X41" s="62">
        <f>COUNTIFS('Year 2'!$G:$G,"&gt;0",'Year 2'!$C:$C,$B41,'Year 2'!$N:$N,X$2)</f>
        <v>0</v>
      </c>
      <c r="Y41" s="62">
        <f>COUNTIFS('Year 2'!$G:$G,"&gt;0",'Year 2'!$C:$C,$B41,'Year 2'!$N:$N,Y$2)</f>
        <v>0</v>
      </c>
      <c r="Z41" s="111">
        <f>COUNTIFS('Year 2'!$G:$G,"&gt;0",'Year 2'!$C:$C,$B41,'Year 2'!$T:$T,Z$2)</f>
        <v>0</v>
      </c>
      <c r="AA41" s="111">
        <f>COUNTIFS('Year 2'!$G:$G,"&gt;0",'Year 2'!$C:$C,$B41,'Year 2'!$T:$T,AA$2)</f>
        <v>0</v>
      </c>
      <c r="AB41" s="111">
        <f>COUNTIFS('Year 2'!$G:$G,"&gt;0",'Year 2'!$C:$C,$B41,'Year 2'!$T:$T,AB$2)</f>
        <v>0</v>
      </c>
      <c r="AC41" s="111">
        <f t="shared" ref="AC41:AC50" si="44">SUM(Z41:AB41)</f>
        <v>0</v>
      </c>
      <c r="AD41" s="102"/>
      <c r="AE41" s="102"/>
      <c r="AF41" s="102"/>
      <c r="AG41" s="102"/>
      <c r="AH41" s="102"/>
      <c r="AI41" s="102"/>
      <c r="AJ41" s="102"/>
      <c r="AK41" s="102"/>
      <c r="AL41" s="102"/>
      <c r="AM41" s="102"/>
      <c r="AN41" s="102"/>
      <c r="AO41" s="102"/>
      <c r="AP41" s="102"/>
      <c r="AQ41" s="102"/>
      <c r="AR41" s="102"/>
      <c r="AS41" s="102"/>
      <c r="AT41" s="102"/>
      <c r="AU41" s="102"/>
      <c r="AV41" s="102"/>
      <c r="AW41" s="102"/>
    </row>
    <row r="42" ht="14.25" customHeight="1">
      <c r="A42" s="43" t="s">
        <v>12</v>
      </c>
      <c r="B42" s="43" t="s">
        <v>12</v>
      </c>
      <c r="C42" s="44"/>
      <c r="D42" s="45"/>
      <c r="E42" s="46">
        <f>COUNTIFS('Year 2'!$G:$G,"&gt;0",'Year 2'!$C:$C,$B42,'Year 2'!$M:$M,"F")</f>
        <v>0</v>
      </c>
      <c r="F42" s="47">
        <f>COUNTIFS('Year 2'!$G:$G,"&gt;0",'Year 2'!$C:$C,$B42,'Year 2'!$M:$M,"M")</f>
        <v>0</v>
      </c>
      <c r="G42" s="48">
        <f t="shared" si="35"/>
        <v>0</v>
      </c>
      <c r="H42" s="49">
        <f>COUNTIFS('Year 2'!$G:$G,"&gt;0",'Year 2'!$C:$C,$B42,'Year 2'!$P:$P,H$1)</f>
        <v>0</v>
      </c>
      <c r="I42" s="50">
        <f t="shared" si="36"/>
        <v>0</v>
      </c>
      <c r="J42" s="51">
        <f>COUNTIFS('Year 2'!$G:$G,"&gt;0",'Year 2'!$C:$C,$B42,'Year 2'!$P:$P,J$1)</f>
        <v>0</v>
      </c>
      <c r="K42" s="52">
        <f t="shared" si="37"/>
        <v>0</v>
      </c>
      <c r="L42" s="53">
        <f>COUNTIFS('Year 2'!$G:$G,"&gt;0",'Year 2'!$C:$C,$B42,'Year 2'!$P:$P,L$1)</f>
        <v>0</v>
      </c>
      <c r="M42" s="54">
        <f t="shared" si="38"/>
        <v>0</v>
      </c>
      <c r="N42" s="55">
        <f>COUNTIFS('Year 2'!$G:$G,"&gt;0",'Year 2'!$C:$C,$B42,'Year 2'!$P:$P,N$1)</f>
        <v>0</v>
      </c>
      <c r="O42" s="56">
        <f t="shared" si="39"/>
        <v>0</v>
      </c>
      <c r="P42" s="57">
        <f>COUNTIFS('Year 2'!$G:$G,"&gt;0",'Year 2'!$C:$C,$B42,'Year 2'!$P:$P,P$1)</f>
        <v>0</v>
      </c>
      <c r="Q42" s="58">
        <f t="shared" si="40"/>
        <v>0</v>
      </c>
      <c r="R42" s="47">
        <f>COUNTIFS('Year 2'!$G:$G,"&gt;0",'Year 2'!$C:$C,$B42,'Year 2'!$P:$P,R$1)</f>
        <v>0</v>
      </c>
      <c r="S42" s="59">
        <f t="shared" si="41"/>
        <v>0</v>
      </c>
      <c r="T42" s="60">
        <f t="shared" si="42"/>
        <v>0</v>
      </c>
      <c r="U42" s="61">
        <f t="shared" si="43"/>
        <v>0</v>
      </c>
      <c r="V42" s="62">
        <f>COUNTIFS('Year 2'!$G:$G,"&gt;0",'Year 2'!$C:$C,$B42,'Year 2'!$N:$N,V$2)</f>
        <v>0</v>
      </c>
      <c r="W42" s="62">
        <f>COUNTIFS('Year 2'!$G:$G,"&gt;0",'Year 2'!$C:$C,$B42,'Year 2'!$N:$N,W$2)</f>
        <v>0</v>
      </c>
      <c r="X42" s="62">
        <f>COUNTIFS('Year 2'!$G:$G,"&gt;0",'Year 2'!$C:$C,$B42,'Year 2'!$N:$N,X$2)</f>
        <v>0</v>
      </c>
      <c r="Y42" s="62">
        <f>COUNTIFS('Year 2'!$G:$G,"&gt;0",'Year 2'!$C:$C,$B42,'Year 2'!$N:$N,Y$2)</f>
        <v>0</v>
      </c>
      <c r="Z42" s="111">
        <f>COUNTIFS('Year 2'!$G:$G,"&gt;0",'Year 2'!$C:$C,$B42,'Year 2'!$T:$T,Z$2)</f>
        <v>0</v>
      </c>
      <c r="AA42" s="111">
        <f>COUNTIFS('Year 2'!$G:$G,"&gt;0",'Year 2'!$C:$C,$B42,'Year 2'!$T:$T,AA$2)</f>
        <v>0</v>
      </c>
      <c r="AB42" s="111">
        <f>COUNTIFS('Year 2'!$G:$G,"&gt;0",'Year 2'!$C:$C,$B42,'Year 2'!$T:$T,AB$2)</f>
        <v>0</v>
      </c>
      <c r="AC42" s="111">
        <f t="shared" si="44"/>
        <v>0</v>
      </c>
      <c r="AD42" s="102"/>
      <c r="AE42" s="102"/>
      <c r="AF42" s="102"/>
      <c r="AG42" s="102"/>
      <c r="AH42" s="102"/>
      <c r="AI42" s="102"/>
      <c r="AJ42" s="102"/>
      <c r="AK42" s="102"/>
      <c r="AL42" s="102"/>
      <c r="AM42" s="102"/>
      <c r="AN42" s="102"/>
      <c r="AO42" s="102"/>
      <c r="AP42" s="102"/>
      <c r="AQ42" s="102"/>
      <c r="AR42" s="102"/>
      <c r="AS42" s="102"/>
      <c r="AT42" s="102"/>
      <c r="AU42" s="102"/>
      <c r="AV42" s="102"/>
      <c r="AW42" s="102"/>
    </row>
    <row r="43" ht="14.25" customHeight="1">
      <c r="A43" s="43">
        <v>1.0</v>
      </c>
      <c r="B43" s="43" t="s">
        <v>232</v>
      </c>
      <c r="C43" s="44" t="s">
        <v>265</v>
      </c>
      <c r="D43" s="45"/>
      <c r="E43" s="46">
        <f>COUNTIFS('Year 2'!$G:$G,"&gt;0",'Year 2'!$B:$B,$A43,'Year 2'!$M:$M,"F")</f>
        <v>11</v>
      </c>
      <c r="F43" s="47">
        <f>COUNTIFS('Year 2'!$G:$G,"&gt;0",'Year 2'!$B:$B,$A43,'Year 2'!$M:$M,"M")</f>
        <v>11</v>
      </c>
      <c r="G43" s="48">
        <f t="shared" si="35"/>
        <v>22</v>
      </c>
      <c r="H43" s="49">
        <f>COUNTIFS('Year 2'!$G:$G,"&gt;0",'Year 2'!$B:$B,$A43,'Year 2'!$P:$P,H$1)</f>
        <v>6</v>
      </c>
      <c r="I43" s="50">
        <f t="shared" si="36"/>
        <v>0.2727272727</v>
      </c>
      <c r="J43" s="51">
        <f>COUNTIFS('Year 2'!$G:$G,"&gt;0",'Year 2'!$B:$B,$A43,'Year 2'!$P:$P,J$1)</f>
        <v>5</v>
      </c>
      <c r="K43" s="52">
        <f t="shared" si="37"/>
        <v>0.2272727273</v>
      </c>
      <c r="L43" s="53">
        <f>COUNTIFS('Year 2'!$G:$G,"&gt;0",'Year 2'!$B:$B,$A43,'Year 2'!$P:$P,L$1)</f>
        <v>4</v>
      </c>
      <c r="M43" s="54">
        <f t="shared" si="38"/>
        <v>0.1818181818</v>
      </c>
      <c r="N43" s="55">
        <f>COUNTIFS('Year 2'!$G:$G,"&gt;0",'Year 2'!$B:$B,$A43,'Year 2'!$P:$P,N$1)</f>
        <v>0</v>
      </c>
      <c r="O43" s="56">
        <f t="shared" si="39"/>
        <v>0</v>
      </c>
      <c r="P43" s="57">
        <f>COUNTIFS('Year 2'!$G:$G,"&gt;0",'Year 2'!$B:$B,$A43,'Year 2'!$P:$P,P$1)</f>
        <v>0</v>
      </c>
      <c r="Q43" s="58">
        <f t="shared" si="40"/>
        <v>0</v>
      </c>
      <c r="R43" s="47">
        <f>COUNTIFS('Year 2'!$G:$G,"&gt;0",'Year 2'!$B:$B,$A43,'Year 2'!$P:$P,R$1)</f>
        <v>0</v>
      </c>
      <c r="S43" s="59">
        <f t="shared" si="41"/>
        <v>0</v>
      </c>
      <c r="T43" s="60">
        <f t="shared" si="42"/>
        <v>7</v>
      </c>
      <c r="U43" s="61">
        <f t="shared" si="43"/>
        <v>0.3181818182</v>
      </c>
      <c r="V43" s="62">
        <f>COUNTIFS('Year 2'!$G:$G,"&gt;0",'Year 2'!$B:$B,$A43,'Year 2'!$N:$N,V$2)</f>
        <v>6</v>
      </c>
      <c r="W43" s="62">
        <f>COUNTIFS('Year 2'!$G:$G,"&gt;0",'Year 2'!$B:$B,$A43,'Year 2'!$N:$N,W$2)</f>
        <v>4</v>
      </c>
      <c r="X43" s="62">
        <f>COUNTIFS('Year 2'!$G:$G,"&gt;0",'Year 2'!$B:$B,$A43,'Year 2'!$N:$N,X$2)</f>
        <v>4</v>
      </c>
      <c r="Y43" s="62">
        <f>COUNTIFS('Year 2'!$G:$G,"&gt;0",'Year 2'!$B:$B,$A43,'Year 2'!$N:$N,Y$2)</f>
        <v>6</v>
      </c>
      <c r="Z43" s="111">
        <f>COUNTIFS('Year 2'!$G:$G,"&gt;0",'Year 2'!$B:$B,$A43,'Year 2'!$T:$T,Z$2)</f>
        <v>0</v>
      </c>
      <c r="AA43" s="111">
        <f>COUNTIFS('Year 2'!$G:$G,"&gt;0",'Year 2'!$B:$B,$A43,'Year 2'!$T:$T,AA$2)</f>
        <v>3</v>
      </c>
      <c r="AB43" s="111">
        <f>COUNTIFS('Year 2'!$G:$G,"&gt;0",'Year 2'!$B:$B,$A43,'Year 2'!$T:$T,AB$2)</f>
        <v>3</v>
      </c>
      <c r="AC43" s="111">
        <f t="shared" si="44"/>
        <v>6</v>
      </c>
      <c r="AD43" s="102"/>
      <c r="AE43" s="102"/>
      <c r="AF43" s="102"/>
      <c r="AG43" s="102"/>
      <c r="AH43" s="102"/>
      <c r="AI43" s="102"/>
      <c r="AJ43" s="102"/>
      <c r="AK43" s="102"/>
      <c r="AL43" s="102"/>
      <c r="AM43" s="102"/>
      <c r="AN43" s="102"/>
      <c r="AO43" s="102"/>
      <c r="AP43" s="102"/>
      <c r="AQ43" s="102"/>
      <c r="AR43" s="102"/>
      <c r="AS43" s="102"/>
      <c r="AT43" s="102"/>
      <c r="AU43" s="102"/>
      <c r="AV43" s="102"/>
      <c r="AW43" s="102"/>
    </row>
    <row r="44" ht="14.25" customHeight="1">
      <c r="A44" s="43">
        <v>2.0</v>
      </c>
      <c r="B44" s="43" t="s">
        <v>220</v>
      </c>
      <c r="C44" s="44" t="s">
        <v>243</v>
      </c>
      <c r="D44" s="45"/>
      <c r="E44" s="46">
        <f>COUNTIFS('Year 2'!$G:$G,"&gt;0",'Year 2'!$B:$B,$A44,'Year 2'!$M:$M,"F")</f>
        <v>11</v>
      </c>
      <c r="F44" s="47">
        <f>COUNTIFS('Year 2'!$G:$G,"&gt;0",'Year 2'!$B:$B,$A44,'Year 2'!$M:$M,"M")</f>
        <v>13</v>
      </c>
      <c r="G44" s="48">
        <f t="shared" si="35"/>
        <v>24</v>
      </c>
      <c r="H44" s="49">
        <f>COUNTIFS('Year 2'!$G:$G,"&gt;0",'Year 2'!$B:$B,$A44,'Year 2'!$P:$P,H$1)</f>
        <v>4</v>
      </c>
      <c r="I44" s="50">
        <f t="shared" si="36"/>
        <v>0.1666666667</v>
      </c>
      <c r="J44" s="51">
        <f>COUNTIFS('Year 2'!$G:$G,"&gt;0",'Year 2'!$B:$B,$A44,'Year 2'!$P:$P,J$1)</f>
        <v>4</v>
      </c>
      <c r="K44" s="52">
        <f t="shared" si="37"/>
        <v>0.1666666667</v>
      </c>
      <c r="L44" s="53">
        <f>COUNTIFS('Year 2'!$G:$G,"&gt;0",'Year 2'!$B:$B,$A44,'Year 2'!$P:$P,L$1)</f>
        <v>5</v>
      </c>
      <c r="M44" s="54">
        <f t="shared" si="38"/>
        <v>0.2083333333</v>
      </c>
      <c r="N44" s="55">
        <f>COUNTIFS('Year 2'!$G:$G,"&gt;0",'Year 2'!$B:$B,$A44,'Year 2'!$P:$P,N$1)</f>
        <v>5</v>
      </c>
      <c r="O44" s="56">
        <f t="shared" si="39"/>
        <v>0.2083333333</v>
      </c>
      <c r="P44" s="57">
        <f>COUNTIFS('Year 2'!$G:$G,"&gt;0",'Year 2'!$B:$B,$A44,'Year 2'!$P:$P,P$1)</f>
        <v>0</v>
      </c>
      <c r="Q44" s="58">
        <f t="shared" si="40"/>
        <v>0</v>
      </c>
      <c r="R44" s="47">
        <f>COUNTIFS('Year 2'!$G:$G,"&gt;0",'Year 2'!$B:$B,$A44,'Year 2'!$P:$P,R$1)</f>
        <v>0</v>
      </c>
      <c r="S44" s="59">
        <f t="shared" si="41"/>
        <v>0</v>
      </c>
      <c r="T44" s="60">
        <f t="shared" si="42"/>
        <v>11</v>
      </c>
      <c r="U44" s="61">
        <f t="shared" si="43"/>
        <v>0.4583333333</v>
      </c>
      <c r="V44" s="62">
        <f>COUNTIFS('Year 2'!$G:$G,"&gt;0",'Year 2'!$B:$B,$A44,'Year 2'!$N:$N,V$2)</f>
        <v>7</v>
      </c>
      <c r="W44" s="62">
        <f>COUNTIFS('Year 2'!$G:$G,"&gt;0",'Year 2'!$B:$B,$A44,'Year 2'!$N:$N,W$2)</f>
        <v>7</v>
      </c>
      <c r="X44" s="62">
        <f>COUNTIFS('Year 2'!$G:$G,"&gt;0",'Year 2'!$B:$B,$A44,'Year 2'!$N:$N,X$2)</f>
        <v>2</v>
      </c>
      <c r="Y44" s="62">
        <f>COUNTIFS('Year 2'!$G:$G,"&gt;0",'Year 2'!$B:$B,$A44,'Year 2'!$N:$N,Y$2)</f>
        <v>4</v>
      </c>
      <c r="Z44" s="111">
        <f>COUNTIFS('Year 2'!$G:$G,"&gt;0",'Year 2'!$B:$B,$A44,'Year 2'!$T:$T,Z$2)</f>
        <v>1</v>
      </c>
      <c r="AA44" s="111">
        <f>COUNTIFS('Year 2'!$G:$G,"&gt;0",'Year 2'!$B:$B,$A44,'Year 2'!$T:$T,AA$2)</f>
        <v>2</v>
      </c>
      <c r="AB44" s="111">
        <f>COUNTIFS('Year 2'!$G:$G,"&gt;0",'Year 2'!$B:$B,$A44,'Year 2'!$T:$T,AB$2)</f>
        <v>2</v>
      </c>
      <c r="AC44" s="111">
        <f t="shared" si="44"/>
        <v>5</v>
      </c>
      <c r="AD44" s="102"/>
      <c r="AE44" s="102"/>
      <c r="AF44" s="102"/>
      <c r="AG44" s="102"/>
      <c r="AH44" s="102"/>
      <c r="AI44" s="102"/>
      <c r="AJ44" s="102"/>
      <c r="AK44" s="102"/>
      <c r="AL44" s="102"/>
      <c r="AM44" s="102"/>
      <c r="AN44" s="102"/>
      <c r="AO44" s="102"/>
      <c r="AP44" s="102"/>
      <c r="AQ44" s="102"/>
      <c r="AR44" s="102"/>
      <c r="AS44" s="102"/>
      <c r="AT44" s="102"/>
      <c r="AU44" s="102"/>
      <c r="AV44" s="102"/>
      <c r="AW44" s="102"/>
    </row>
    <row r="45" ht="14.25" customHeight="1">
      <c r="A45" s="43">
        <v>3.0</v>
      </c>
      <c r="B45" s="43" t="s">
        <v>222</v>
      </c>
      <c r="C45" s="44" t="s">
        <v>8690</v>
      </c>
      <c r="D45" s="45"/>
      <c r="E45" s="46">
        <f>COUNTIFS('Year 2'!$G:$G,"&gt;0",'Year 2'!$B:$B,$A45,'Year 2'!$M:$M,"F")</f>
        <v>10</v>
      </c>
      <c r="F45" s="47">
        <f>COUNTIFS('Year 2'!$G:$G,"&gt;0",'Year 2'!$B:$B,$A45,'Year 2'!$M:$M,"M")</f>
        <v>13</v>
      </c>
      <c r="G45" s="48">
        <f t="shared" si="35"/>
        <v>23</v>
      </c>
      <c r="H45" s="49">
        <f>COUNTIFS('Year 2'!$G:$G,"&gt;0",'Year 2'!$B:$B,$A45,'Year 2'!$P:$P,H$1)</f>
        <v>6</v>
      </c>
      <c r="I45" s="50">
        <f t="shared" si="36"/>
        <v>0.2608695652</v>
      </c>
      <c r="J45" s="51">
        <f>COUNTIFS('Year 2'!$G:$G,"&gt;0",'Year 2'!$B:$B,$A45,'Year 2'!$P:$P,J$1)</f>
        <v>4</v>
      </c>
      <c r="K45" s="52">
        <f t="shared" si="37"/>
        <v>0.1739130435</v>
      </c>
      <c r="L45" s="53">
        <f>COUNTIFS('Year 2'!$G:$G,"&gt;0",'Year 2'!$B:$B,$A45,'Year 2'!$P:$P,L$1)</f>
        <v>2</v>
      </c>
      <c r="M45" s="54">
        <f t="shared" si="38"/>
        <v>0.08695652174</v>
      </c>
      <c r="N45" s="55">
        <f>COUNTIFS('Year 2'!$G:$G,"&gt;0",'Year 2'!$B:$B,$A45,'Year 2'!$P:$P,N$1)</f>
        <v>3</v>
      </c>
      <c r="O45" s="56">
        <f t="shared" si="39"/>
        <v>0.1304347826</v>
      </c>
      <c r="P45" s="57">
        <f>COUNTIFS('Year 2'!$G:$G,"&gt;0",'Year 2'!$B:$B,$A45,'Year 2'!$P:$P,P$1)</f>
        <v>3</v>
      </c>
      <c r="Q45" s="58">
        <f t="shared" si="40"/>
        <v>0.1304347826</v>
      </c>
      <c r="R45" s="47">
        <f>COUNTIFS('Year 2'!$G:$G,"&gt;0",'Year 2'!$B:$B,$A45,'Year 2'!$P:$P,R$1)</f>
        <v>0</v>
      </c>
      <c r="S45" s="59">
        <f t="shared" si="41"/>
        <v>0</v>
      </c>
      <c r="T45" s="60">
        <f t="shared" si="42"/>
        <v>11</v>
      </c>
      <c r="U45" s="61">
        <f t="shared" si="43"/>
        <v>0.4782608696</v>
      </c>
      <c r="V45" s="62">
        <f>COUNTIFS('Year 2'!$G:$G,"&gt;0",'Year 2'!$B:$B,$A45,'Year 2'!$N:$N,V$2)</f>
        <v>7</v>
      </c>
      <c r="W45" s="62">
        <f>COUNTIFS('Year 2'!$G:$G,"&gt;0",'Year 2'!$B:$B,$A45,'Year 2'!$N:$N,W$2)</f>
        <v>4</v>
      </c>
      <c r="X45" s="62">
        <f>COUNTIFS('Year 2'!$G:$G,"&gt;0",'Year 2'!$B:$B,$A45,'Year 2'!$N:$N,X$2)</f>
        <v>5</v>
      </c>
      <c r="Y45" s="62">
        <f>COUNTIFS('Year 2'!$G:$G,"&gt;0",'Year 2'!$B:$B,$A45,'Year 2'!$N:$N,Y$2)</f>
        <v>4</v>
      </c>
      <c r="Z45" s="111">
        <f>COUNTIFS('Year 2'!$G:$G,"&gt;0",'Year 2'!$B:$B,$A45,'Year 2'!$T:$T,Z$2)</f>
        <v>0</v>
      </c>
      <c r="AA45" s="111">
        <f>COUNTIFS('Year 2'!$G:$G,"&gt;0",'Year 2'!$B:$B,$A45,'Year 2'!$T:$T,AA$2)</f>
        <v>1</v>
      </c>
      <c r="AB45" s="111">
        <f>COUNTIFS('Year 2'!$G:$G,"&gt;0",'Year 2'!$B:$B,$A45,'Year 2'!$T:$T,AB$2)</f>
        <v>4</v>
      </c>
      <c r="AC45" s="111">
        <f t="shared" si="44"/>
        <v>5</v>
      </c>
      <c r="AD45" s="102"/>
      <c r="AE45" s="102"/>
      <c r="AF45" s="102"/>
      <c r="AG45" s="102"/>
      <c r="AH45" s="102"/>
      <c r="AI45" s="102"/>
      <c r="AJ45" s="102"/>
      <c r="AK45" s="102"/>
      <c r="AL45" s="102"/>
      <c r="AM45" s="102"/>
      <c r="AN45" s="102"/>
      <c r="AO45" s="102"/>
      <c r="AP45" s="102"/>
      <c r="AQ45" s="102"/>
      <c r="AR45" s="102"/>
      <c r="AS45" s="102"/>
      <c r="AT45" s="102"/>
      <c r="AU45" s="102"/>
      <c r="AV45" s="102"/>
      <c r="AW45" s="102"/>
    </row>
    <row r="46" ht="14.25" customHeight="1">
      <c r="A46" s="43">
        <v>4.0</v>
      </c>
      <c r="B46" s="43" t="s">
        <v>234</v>
      </c>
      <c r="C46" s="44" t="s">
        <v>233</v>
      </c>
      <c r="D46" s="45"/>
      <c r="E46" s="46">
        <f>COUNTIFS('Year 2'!$G:$G,"&gt;0",'Year 2'!$B:$B,$A46,'Year 2'!$M:$M,"F")</f>
        <v>9</v>
      </c>
      <c r="F46" s="47">
        <f>COUNTIFS('Year 2'!$G:$G,"&gt;0",'Year 2'!$B:$B,$A46,'Year 2'!$M:$M,"M")</f>
        <v>12</v>
      </c>
      <c r="G46" s="48">
        <f t="shared" si="35"/>
        <v>21</v>
      </c>
      <c r="H46" s="49">
        <f>COUNTIFS('Year 2'!$G:$G,"&gt;0",'Year 2'!$B:$B,$A46,'Year 2'!$P:$P,H$1)</f>
        <v>7</v>
      </c>
      <c r="I46" s="50">
        <f t="shared" si="36"/>
        <v>0.3333333333</v>
      </c>
      <c r="J46" s="51">
        <f>COUNTIFS('Year 2'!$G:$G,"&gt;0",'Year 2'!$B:$B,$A46,'Year 2'!$P:$P,J$1)</f>
        <v>4</v>
      </c>
      <c r="K46" s="52">
        <f t="shared" si="37"/>
        <v>0.1904761905</v>
      </c>
      <c r="L46" s="53">
        <f>COUNTIFS('Year 2'!$G:$G,"&gt;0",'Year 2'!$B:$B,$A46,'Year 2'!$P:$P,L$1)</f>
        <v>1</v>
      </c>
      <c r="M46" s="54">
        <f t="shared" si="38"/>
        <v>0.04761904762</v>
      </c>
      <c r="N46" s="55">
        <f>COUNTIFS('Year 2'!$G:$G,"&gt;0",'Year 2'!$B:$B,$A46,'Year 2'!$P:$P,N$1)</f>
        <v>0</v>
      </c>
      <c r="O46" s="56">
        <f t="shared" si="39"/>
        <v>0</v>
      </c>
      <c r="P46" s="57">
        <f>COUNTIFS('Year 2'!$G:$G,"&gt;0",'Year 2'!$B:$B,$A46,'Year 2'!$P:$P,P$1)</f>
        <v>0</v>
      </c>
      <c r="Q46" s="58">
        <f t="shared" si="40"/>
        <v>0</v>
      </c>
      <c r="R46" s="47">
        <f>COUNTIFS('Year 2'!$G:$G,"&gt;0",'Year 2'!$B:$B,$A46,'Year 2'!$P:$P,R$1)</f>
        <v>1</v>
      </c>
      <c r="S46" s="59">
        <f t="shared" si="41"/>
        <v>0.04761904762</v>
      </c>
      <c r="T46" s="60">
        <f t="shared" si="42"/>
        <v>9</v>
      </c>
      <c r="U46" s="61">
        <f t="shared" si="43"/>
        <v>0.4285714286</v>
      </c>
      <c r="V46" s="62">
        <f>COUNTIFS('Year 2'!$G:$G,"&gt;0",'Year 2'!$B:$B,$A46,'Year 2'!$N:$N,V$2)</f>
        <v>4</v>
      </c>
      <c r="W46" s="62">
        <f>COUNTIFS('Year 2'!$G:$G,"&gt;0",'Year 2'!$B:$B,$A46,'Year 2'!$N:$N,W$2)</f>
        <v>4</v>
      </c>
      <c r="X46" s="62">
        <f>COUNTIFS('Year 2'!$G:$G,"&gt;0",'Year 2'!$B:$B,$A46,'Year 2'!$N:$N,X$2)</f>
        <v>6</v>
      </c>
      <c r="Y46" s="62">
        <f>COUNTIFS('Year 2'!$G:$G,"&gt;0",'Year 2'!$B:$B,$A46,'Year 2'!$N:$N,Y$2)</f>
        <v>2</v>
      </c>
      <c r="Z46" s="111">
        <f>COUNTIFS('Year 2'!$G:$G,"&gt;0",'Year 2'!$B:$B,$A46,'Year 2'!$T:$T,Z$2)</f>
        <v>0</v>
      </c>
      <c r="AA46" s="111">
        <f>COUNTIFS('Year 2'!$G:$G,"&gt;0",'Year 2'!$B:$B,$A46,'Year 2'!$T:$T,AA$2)</f>
        <v>2</v>
      </c>
      <c r="AB46" s="111">
        <f>COUNTIFS('Year 2'!$G:$G,"&gt;0",'Year 2'!$B:$B,$A46,'Year 2'!$T:$T,AB$2)</f>
        <v>9</v>
      </c>
      <c r="AC46" s="111">
        <f t="shared" si="44"/>
        <v>11</v>
      </c>
      <c r="AD46" s="102"/>
      <c r="AE46" s="102"/>
      <c r="AF46" s="102"/>
      <c r="AG46" s="102"/>
      <c r="AH46" s="102"/>
      <c r="AI46" s="102"/>
      <c r="AJ46" s="102"/>
      <c r="AK46" s="102"/>
      <c r="AL46" s="102"/>
      <c r="AM46" s="102"/>
      <c r="AN46" s="102"/>
      <c r="AO46" s="102"/>
      <c r="AP46" s="102"/>
      <c r="AQ46" s="102"/>
      <c r="AR46" s="102"/>
      <c r="AS46" s="102"/>
      <c r="AT46" s="102"/>
      <c r="AU46" s="102"/>
      <c r="AV46" s="102"/>
      <c r="AW46" s="102"/>
    </row>
    <row r="47" ht="14.25" customHeight="1">
      <c r="A47" s="43">
        <v>5.0</v>
      </c>
      <c r="B47" s="43" t="s">
        <v>230</v>
      </c>
      <c r="C47" s="44" t="s">
        <v>6079</v>
      </c>
      <c r="D47" s="45"/>
      <c r="E47" s="46">
        <f>COUNTIFS('Year 2'!$G:$G,"&gt;0",'Year 2'!$B:$B,$A47,'Year 2'!$M:$M,"F")</f>
        <v>12</v>
      </c>
      <c r="F47" s="47">
        <f>COUNTIFS('Year 2'!$G:$G,"&gt;0",'Year 2'!$B:$B,$A47,'Year 2'!$M:$M,"M")</f>
        <v>12</v>
      </c>
      <c r="G47" s="48">
        <f t="shared" si="35"/>
        <v>24</v>
      </c>
      <c r="H47" s="49">
        <f>COUNTIFS('Year 2'!$G:$G,"&gt;0",'Year 2'!$B:$B,$A47,'Year 2'!$P:$P,H$1)</f>
        <v>5</v>
      </c>
      <c r="I47" s="50">
        <f t="shared" si="36"/>
        <v>0.2083333333</v>
      </c>
      <c r="J47" s="51">
        <f>COUNTIFS('Year 2'!$G:$G,"&gt;0",'Year 2'!$B:$B,$A47,'Year 2'!$P:$P,J$1)</f>
        <v>4</v>
      </c>
      <c r="K47" s="52">
        <f t="shared" si="37"/>
        <v>0.1666666667</v>
      </c>
      <c r="L47" s="53">
        <f>COUNTIFS('Year 2'!$G:$G,"&gt;0",'Year 2'!$B:$B,$A47,'Year 2'!$P:$P,L$1)</f>
        <v>4</v>
      </c>
      <c r="M47" s="54">
        <f t="shared" si="38"/>
        <v>0.1666666667</v>
      </c>
      <c r="N47" s="55">
        <f>COUNTIFS('Year 2'!$G:$G,"&gt;0",'Year 2'!$B:$B,$A47,'Year 2'!$P:$P,N$1)</f>
        <v>1</v>
      </c>
      <c r="O47" s="56">
        <f t="shared" si="39"/>
        <v>0.04166666667</v>
      </c>
      <c r="P47" s="57">
        <f>COUNTIFS('Year 2'!$G:$G,"&gt;0",'Year 2'!$B:$B,$A47,'Year 2'!$P:$P,P$1)</f>
        <v>1</v>
      </c>
      <c r="Q47" s="58">
        <f t="shared" si="40"/>
        <v>0.04166666667</v>
      </c>
      <c r="R47" s="47">
        <f>COUNTIFS('Year 2'!$G:$G,"&gt;0",'Year 2'!$B:$B,$A47,'Year 2'!$P:$P,R$1)</f>
        <v>3</v>
      </c>
      <c r="S47" s="59">
        <f t="shared" si="41"/>
        <v>0.125</v>
      </c>
      <c r="T47" s="60">
        <f t="shared" si="42"/>
        <v>11</v>
      </c>
      <c r="U47" s="61">
        <f t="shared" si="43"/>
        <v>0.4583333333</v>
      </c>
      <c r="V47" s="62">
        <f>COUNTIFS('Year 2'!$G:$G,"&gt;0",'Year 2'!$B:$B,$A47,'Year 2'!$N:$N,V$2)</f>
        <v>3</v>
      </c>
      <c r="W47" s="62">
        <f>COUNTIFS('Year 2'!$G:$G,"&gt;0",'Year 2'!$B:$B,$A47,'Year 2'!$N:$N,W$2)</f>
        <v>2</v>
      </c>
      <c r="X47" s="62">
        <f>COUNTIFS('Year 2'!$G:$G,"&gt;0",'Year 2'!$B:$B,$A47,'Year 2'!$N:$N,X$2)</f>
        <v>9</v>
      </c>
      <c r="Y47" s="62">
        <f>COUNTIFS('Year 2'!$G:$G,"&gt;0",'Year 2'!$B:$B,$A47,'Year 2'!$N:$N,Y$2)</f>
        <v>7</v>
      </c>
      <c r="Z47" s="111">
        <f>COUNTIFS('Year 2'!$G:$G,"&gt;0",'Year 2'!$B:$B,$A47,'Year 2'!$T:$T,Z$2)</f>
        <v>2</v>
      </c>
      <c r="AA47" s="111">
        <f>COUNTIFS('Year 2'!$G:$G,"&gt;0",'Year 2'!$B:$B,$A47,'Year 2'!$T:$T,AA$2)</f>
        <v>4</v>
      </c>
      <c r="AB47" s="111">
        <f>COUNTIFS('Year 2'!$G:$G,"&gt;0",'Year 2'!$B:$B,$A47,'Year 2'!$T:$T,AB$2)</f>
        <v>3</v>
      </c>
      <c r="AC47" s="111">
        <f t="shared" si="44"/>
        <v>9</v>
      </c>
      <c r="AD47" s="102"/>
      <c r="AE47" s="102"/>
      <c r="AF47" s="102"/>
      <c r="AG47" s="102"/>
      <c r="AH47" s="102"/>
      <c r="AI47" s="102"/>
      <c r="AJ47" s="102"/>
      <c r="AK47" s="102"/>
      <c r="AL47" s="102"/>
      <c r="AM47" s="102"/>
      <c r="AN47" s="102"/>
      <c r="AO47" s="102"/>
      <c r="AP47" s="102"/>
      <c r="AQ47" s="102"/>
      <c r="AR47" s="102"/>
      <c r="AS47" s="102"/>
      <c r="AT47" s="102"/>
      <c r="AU47" s="102"/>
      <c r="AV47" s="102"/>
      <c r="AW47" s="102"/>
    </row>
    <row r="48" ht="14.25" customHeight="1">
      <c r="A48" s="43">
        <v>6.0</v>
      </c>
      <c r="B48" s="43" t="s">
        <v>224</v>
      </c>
      <c r="C48" s="44" t="s">
        <v>225</v>
      </c>
      <c r="D48" s="45"/>
      <c r="E48" s="46">
        <f>COUNTIFS('Year 2'!$G:$G,"&gt;0",'Year 2'!$B:$B,$A48,'Year 2'!$M:$M,"F")</f>
        <v>10</v>
      </c>
      <c r="F48" s="47">
        <f>COUNTIFS('Year 2'!$G:$G,"&gt;0",'Year 2'!$B:$B,$A48,'Year 2'!$M:$M,"M")</f>
        <v>11</v>
      </c>
      <c r="G48" s="48">
        <f t="shared" si="35"/>
        <v>21</v>
      </c>
      <c r="H48" s="49">
        <f>COUNTIFS('Year 2'!$G:$G,"&gt;0",'Year 2'!$B:$B,$A48,'Year 2'!$P:$P,H$1)</f>
        <v>8</v>
      </c>
      <c r="I48" s="50">
        <f t="shared" si="36"/>
        <v>0.380952381</v>
      </c>
      <c r="J48" s="51">
        <f>COUNTIFS('Year 2'!$G:$G,"&gt;0",'Year 2'!$B:$B,$A48,'Year 2'!$P:$P,J$1)</f>
        <v>4</v>
      </c>
      <c r="K48" s="52">
        <f t="shared" si="37"/>
        <v>0.1904761905</v>
      </c>
      <c r="L48" s="53">
        <f>COUNTIFS('Year 2'!$G:$G,"&gt;0",'Year 2'!$B:$B,$A48,'Year 2'!$P:$P,L$1)</f>
        <v>1</v>
      </c>
      <c r="M48" s="54">
        <f t="shared" si="38"/>
        <v>0.04761904762</v>
      </c>
      <c r="N48" s="55">
        <f>COUNTIFS('Year 2'!$G:$G,"&gt;0",'Year 2'!$B:$B,$A48,'Year 2'!$P:$P,N$1)</f>
        <v>1</v>
      </c>
      <c r="O48" s="56">
        <f t="shared" si="39"/>
        <v>0.04761904762</v>
      </c>
      <c r="P48" s="57">
        <f>COUNTIFS('Year 2'!$G:$G,"&gt;0",'Year 2'!$B:$B,$A48,'Year 2'!$P:$P,P$1)</f>
        <v>0</v>
      </c>
      <c r="Q48" s="58">
        <f t="shared" si="40"/>
        <v>0</v>
      </c>
      <c r="R48" s="47">
        <f>COUNTIFS('Year 2'!$G:$G,"&gt;0",'Year 2'!$B:$B,$A48,'Year 2'!$P:$P,R$1)</f>
        <v>1</v>
      </c>
      <c r="S48" s="59">
        <f t="shared" si="41"/>
        <v>0.04761904762</v>
      </c>
      <c r="T48" s="60">
        <f t="shared" si="42"/>
        <v>8</v>
      </c>
      <c r="U48" s="61">
        <f t="shared" si="43"/>
        <v>0.380952381</v>
      </c>
      <c r="V48" s="62">
        <f>COUNTIFS('Year 2'!$G:$G,"&gt;0",'Year 2'!$B:$B,$A48,'Year 2'!$N:$N,V$2)</f>
        <v>5</v>
      </c>
      <c r="W48" s="62">
        <f>COUNTIFS('Year 2'!$G:$G,"&gt;0",'Year 2'!$B:$B,$A48,'Year 2'!$N:$N,W$2)</f>
        <v>5</v>
      </c>
      <c r="X48" s="62">
        <f>COUNTIFS('Year 2'!$G:$G,"&gt;0",'Year 2'!$B:$B,$A48,'Year 2'!$N:$N,X$2)</f>
        <v>2</v>
      </c>
      <c r="Y48" s="62">
        <f>COUNTIFS('Year 2'!$G:$G,"&gt;0",'Year 2'!$B:$B,$A48,'Year 2'!$N:$N,Y$2)</f>
        <v>6</v>
      </c>
      <c r="Z48" s="111">
        <f>COUNTIFS('Year 2'!$G:$G,"&gt;0",'Year 2'!$B:$B,$A48,'Year 2'!$T:$T,Z$2)</f>
        <v>0</v>
      </c>
      <c r="AA48" s="111">
        <f>COUNTIFS('Year 2'!$G:$G,"&gt;0",'Year 2'!$B:$B,$A48,'Year 2'!$T:$T,AA$2)</f>
        <v>2</v>
      </c>
      <c r="AB48" s="111">
        <f>COUNTIFS('Year 2'!$G:$G,"&gt;0",'Year 2'!$B:$B,$A48,'Year 2'!$T:$T,AB$2)</f>
        <v>3</v>
      </c>
      <c r="AC48" s="111">
        <f t="shared" si="44"/>
        <v>5</v>
      </c>
      <c r="AD48" s="102"/>
      <c r="AE48" s="102"/>
      <c r="AF48" s="102"/>
      <c r="AG48" s="102"/>
      <c r="AH48" s="102"/>
      <c r="AI48" s="102"/>
      <c r="AJ48" s="102"/>
      <c r="AK48" s="102"/>
      <c r="AL48" s="102"/>
      <c r="AM48" s="102"/>
      <c r="AN48" s="102"/>
      <c r="AO48" s="102"/>
      <c r="AP48" s="102"/>
      <c r="AQ48" s="102"/>
      <c r="AR48" s="102"/>
      <c r="AS48" s="102"/>
      <c r="AT48" s="102"/>
      <c r="AU48" s="102"/>
      <c r="AV48" s="102"/>
      <c r="AW48" s="102"/>
    </row>
    <row r="49" ht="14.25" customHeight="1">
      <c r="A49" s="43">
        <v>7.0</v>
      </c>
      <c r="B49" s="43" t="s">
        <v>228</v>
      </c>
      <c r="C49" s="44" t="s">
        <v>212</v>
      </c>
      <c r="D49" s="45"/>
      <c r="E49" s="46">
        <f>COUNTIFS('Year 2'!$G:$G,"&gt;0",'Year 2'!$B:$B,$A49,'Year 2'!$M:$M,"F")</f>
        <v>10</v>
      </c>
      <c r="F49" s="47">
        <f>COUNTIFS('Year 2'!$G:$G,"&gt;0",'Year 2'!$B:$B,$A49,'Year 2'!$M:$M,"M")</f>
        <v>13</v>
      </c>
      <c r="G49" s="48">
        <f t="shared" si="35"/>
        <v>23</v>
      </c>
      <c r="H49" s="49">
        <f>COUNTIFS('Year 2'!$G:$G,"&gt;0",'Year 2'!$B:$B,$A49,'Year 2'!$P:$P,H$1)</f>
        <v>8</v>
      </c>
      <c r="I49" s="50">
        <f t="shared" si="36"/>
        <v>0.347826087</v>
      </c>
      <c r="J49" s="51">
        <f>COUNTIFS('Year 2'!$G:$G,"&gt;0",'Year 2'!$B:$B,$A49,'Year 2'!$P:$P,J$1)</f>
        <v>4</v>
      </c>
      <c r="K49" s="52">
        <f t="shared" si="37"/>
        <v>0.1739130435</v>
      </c>
      <c r="L49" s="53">
        <f>COUNTIFS('Year 2'!$G:$G,"&gt;0",'Year 2'!$B:$B,$A49,'Year 2'!$P:$P,L$1)</f>
        <v>3</v>
      </c>
      <c r="M49" s="54">
        <f t="shared" si="38"/>
        <v>0.1304347826</v>
      </c>
      <c r="N49" s="55">
        <f>COUNTIFS('Year 2'!$G:$G,"&gt;0",'Year 2'!$B:$B,$A49,'Year 2'!$P:$P,N$1)</f>
        <v>0</v>
      </c>
      <c r="O49" s="56">
        <f t="shared" si="39"/>
        <v>0</v>
      </c>
      <c r="P49" s="57">
        <f>COUNTIFS('Year 2'!$G:$G,"&gt;0",'Year 2'!$B:$B,$A49,'Year 2'!$P:$P,P$1)</f>
        <v>0</v>
      </c>
      <c r="Q49" s="58">
        <f t="shared" si="40"/>
        <v>0</v>
      </c>
      <c r="R49" s="47">
        <f>COUNTIFS('Year 2'!$G:$G,"&gt;0",'Year 2'!$B:$B,$A49,'Year 2'!$P:$P,R$1)</f>
        <v>0</v>
      </c>
      <c r="S49" s="59">
        <f t="shared" si="41"/>
        <v>0</v>
      </c>
      <c r="T49" s="60">
        <f t="shared" si="42"/>
        <v>8</v>
      </c>
      <c r="U49" s="61">
        <f t="shared" si="43"/>
        <v>0.347826087</v>
      </c>
      <c r="V49" s="62">
        <f>COUNTIFS('Year 2'!$G:$G,"&gt;0",'Year 2'!$B:$B,$A49,'Year 2'!$N:$N,V$2)</f>
        <v>6</v>
      </c>
      <c r="W49" s="62">
        <f>COUNTIFS('Year 2'!$G:$G,"&gt;0",'Year 2'!$B:$B,$A49,'Year 2'!$N:$N,W$2)</f>
        <v>4</v>
      </c>
      <c r="X49" s="62">
        <f>COUNTIFS('Year 2'!$G:$G,"&gt;0",'Year 2'!$B:$B,$A49,'Year 2'!$N:$N,X$2)</f>
        <v>4</v>
      </c>
      <c r="Y49" s="62">
        <f>COUNTIFS('Year 2'!$G:$G,"&gt;0",'Year 2'!$B:$B,$A49,'Year 2'!$N:$N,Y$2)</f>
        <v>5</v>
      </c>
      <c r="Z49" s="111">
        <f>COUNTIFS('Year 2'!$G:$G,"&gt;0",'Year 2'!$B:$B,$A49,'Year 2'!$T:$T,Z$2)</f>
        <v>0</v>
      </c>
      <c r="AA49" s="111">
        <f>COUNTIFS('Year 2'!$G:$G,"&gt;0",'Year 2'!$B:$B,$A49,'Year 2'!$T:$T,AA$2)</f>
        <v>3</v>
      </c>
      <c r="AB49" s="111">
        <f>COUNTIFS('Year 2'!$G:$G,"&gt;0",'Year 2'!$B:$B,$A49,'Year 2'!$T:$T,AB$2)</f>
        <v>3</v>
      </c>
      <c r="AC49" s="111">
        <f t="shared" si="44"/>
        <v>6</v>
      </c>
      <c r="AD49" s="102"/>
      <c r="AE49" s="102"/>
      <c r="AF49" s="102"/>
      <c r="AG49" s="102"/>
      <c r="AH49" s="102"/>
      <c r="AI49" s="102"/>
      <c r="AJ49" s="102"/>
      <c r="AK49" s="102"/>
      <c r="AL49" s="102"/>
      <c r="AM49" s="102"/>
      <c r="AN49" s="102"/>
      <c r="AO49" s="102"/>
      <c r="AP49" s="102"/>
      <c r="AQ49" s="102"/>
      <c r="AR49" s="102"/>
      <c r="AS49" s="102"/>
      <c r="AT49" s="102"/>
      <c r="AU49" s="102"/>
      <c r="AV49" s="102"/>
      <c r="AW49" s="102"/>
    </row>
    <row r="50" ht="14.25" customHeight="1">
      <c r="A50" s="43">
        <v>8.0</v>
      </c>
      <c r="B50" s="43" t="s">
        <v>226</v>
      </c>
      <c r="C50" s="44" t="s">
        <v>227</v>
      </c>
      <c r="D50" s="45"/>
      <c r="E50" s="46">
        <f>COUNTIFS('Year 2'!$G:$G,"&gt;0",'Year 2'!$B:$B,$A50,'Year 2'!$M:$M,"F")</f>
        <v>10</v>
      </c>
      <c r="F50" s="47">
        <f>COUNTIFS('Year 2'!$G:$G,"&gt;0",'Year 2'!$B:$B,$A50,'Year 2'!$M:$M,"M")</f>
        <v>12</v>
      </c>
      <c r="G50" s="48">
        <f t="shared" si="35"/>
        <v>22</v>
      </c>
      <c r="H50" s="49">
        <f>COUNTIFS('Year 2'!$G:$G,"&gt;0",'Year 2'!$B:$B,$A50,'Year 2'!$P:$P,H$1)</f>
        <v>6</v>
      </c>
      <c r="I50" s="50">
        <f t="shared" si="36"/>
        <v>0.2727272727</v>
      </c>
      <c r="J50" s="51">
        <f>COUNTIFS('Year 2'!$G:$G,"&gt;0",'Year 2'!$B:$B,$A50,'Year 2'!$P:$P,J$1)</f>
        <v>4</v>
      </c>
      <c r="K50" s="52">
        <f t="shared" si="37"/>
        <v>0.1818181818</v>
      </c>
      <c r="L50" s="53">
        <f>COUNTIFS('Year 2'!$G:$G,"&gt;0",'Year 2'!$B:$B,$A50,'Year 2'!$P:$P,L$1)</f>
        <v>3</v>
      </c>
      <c r="M50" s="54">
        <f t="shared" si="38"/>
        <v>0.1363636364</v>
      </c>
      <c r="N50" s="55">
        <f>COUNTIFS('Year 2'!$G:$G,"&gt;0",'Year 2'!$B:$B,$A50,'Year 2'!$P:$P,N$1)</f>
        <v>3</v>
      </c>
      <c r="O50" s="56">
        <f t="shared" si="39"/>
        <v>0.1363636364</v>
      </c>
      <c r="P50" s="57">
        <f>COUNTIFS('Year 2'!$G:$G,"&gt;0",'Year 2'!$B:$B,$A50,'Year 2'!$P:$P,P$1)</f>
        <v>2</v>
      </c>
      <c r="Q50" s="58">
        <f t="shared" si="40"/>
        <v>0.09090909091</v>
      </c>
      <c r="R50" s="47">
        <f>COUNTIFS('Year 2'!$G:$G,"&gt;0",'Year 2'!$B:$B,$A50,'Year 2'!$P:$P,R$1)</f>
        <v>2</v>
      </c>
      <c r="S50" s="59">
        <f t="shared" si="41"/>
        <v>0.09090909091</v>
      </c>
      <c r="T50" s="60">
        <f t="shared" si="42"/>
        <v>9</v>
      </c>
      <c r="U50" s="61">
        <f t="shared" si="43"/>
        <v>0.4090909091</v>
      </c>
      <c r="V50" s="62">
        <f>COUNTIFS('Year 2'!$G:$G,"&gt;0",'Year 2'!$B:$B,$A50,'Year 2'!$N:$N,V$2)</f>
        <v>3</v>
      </c>
      <c r="W50" s="62">
        <f>COUNTIFS('Year 2'!$G:$G,"&gt;0",'Year 2'!$B:$B,$A50,'Year 2'!$N:$N,W$2)</f>
        <v>6</v>
      </c>
      <c r="X50" s="62">
        <f>COUNTIFS('Year 2'!$G:$G,"&gt;0",'Year 2'!$B:$B,$A50,'Year 2'!$N:$N,X$2)</f>
        <v>4</v>
      </c>
      <c r="Y50" s="62">
        <f>COUNTIFS('Year 2'!$G:$G,"&gt;0",'Year 2'!$B:$B,$A50,'Year 2'!$N:$N,Y$2)</f>
        <v>6</v>
      </c>
      <c r="Z50" s="111">
        <f>COUNTIFS('Year 2'!$G:$G,"&gt;0",'Year 2'!$B:$B,$A50,'Year 2'!$T:$T,Z$2)</f>
        <v>1</v>
      </c>
      <c r="AA50" s="111">
        <f>COUNTIFS('Year 2'!$G:$G,"&gt;0",'Year 2'!$B:$B,$A50,'Year 2'!$T:$T,AA$2)</f>
        <v>1</v>
      </c>
      <c r="AB50" s="111">
        <f>COUNTIFS('Year 2'!$G:$G,"&gt;0",'Year 2'!$B:$B,$A50,'Year 2'!$T:$T,AB$2)</f>
        <v>3</v>
      </c>
      <c r="AC50" s="111">
        <f t="shared" si="44"/>
        <v>5</v>
      </c>
      <c r="AD50" s="102"/>
      <c r="AE50" s="102"/>
      <c r="AF50" s="102"/>
      <c r="AG50" s="102"/>
      <c r="AH50" s="102"/>
      <c r="AI50" s="102"/>
      <c r="AJ50" s="102"/>
      <c r="AK50" s="102"/>
      <c r="AL50" s="102"/>
      <c r="AM50" s="102"/>
      <c r="AN50" s="102"/>
      <c r="AO50" s="102"/>
      <c r="AP50" s="102"/>
      <c r="AQ50" s="102"/>
      <c r="AR50" s="102"/>
      <c r="AS50" s="102"/>
      <c r="AT50" s="102"/>
      <c r="AU50" s="102"/>
      <c r="AV50" s="102"/>
      <c r="AW50" s="102"/>
    </row>
    <row r="51" ht="14.25" customHeight="1">
      <c r="A51" s="1008" t="s">
        <v>155</v>
      </c>
      <c r="B51" s="72" t="s">
        <v>155</v>
      </c>
      <c r="C51" s="26"/>
      <c r="D51" s="73"/>
      <c r="E51" s="74">
        <f t="shared" ref="E51:H51" si="45">SUM(E41:E49)</f>
        <v>73</v>
      </c>
      <c r="F51" s="75">
        <f t="shared" si="45"/>
        <v>85</v>
      </c>
      <c r="G51" s="76">
        <f t="shared" si="45"/>
        <v>158</v>
      </c>
      <c r="H51" s="77">
        <f t="shared" si="45"/>
        <v>44</v>
      </c>
      <c r="I51" s="78">
        <f t="shared" si="36"/>
        <v>0.2784810127</v>
      </c>
      <c r="J51" s="79">
        <f>SUM(J41:J49)</f>
        <v>29</v>
      </c>
      <c r="K51" s="80">
        <f t="shared" si="37"/>
        <v>0.1835443038</v>
      </c>
      <c r="L51" s="81">
        <f>SUM(L41:L49)</f>
        <v>20</v>
      </c>
      <c r="M51" s="82">
        <f t="shared" si="38"/>
        <v>0.1265822785</v>
      </c>
      <c r="N51" s="83">
        <f>SUM(N41:N49)</f>
        <v>10</v>
      </c>
      <c r="O51" s="84">
        <f t="shared" si="39"/>
        <v>0.06329113924</v>
      </c>
      <c r="P51" s="85">
        <f>SUM(P41:P49)</f>
        <v>4</v>
      </c>
      <c r="Q51" s="112">
        <f t="shared" si="40"/>
        <v>0.0253164557</v>
      </c>
      <c r="R51" s="75">
        <f>SUM(R41:R49)</f>
        <v>5</v>
      </c>
      <c r="S51" s="86">
        <f t="shared" si="41"/>
        <v>0.03164556962</v>
      </c>
      <c r="T51" s="87">
        <f>SUM(T41:T49)</f>
        <v>65</v>
      </c>
      <c r="U51" s="88">
        <f t="shared" si="43"/>
        <v>0.4113924051</v>
      </c>
      <c r="V51" s="89">
        <f t="shared" ref="V51:AC51" si="46">SUM(V41:V49)</f>
        <v>38</v>
      </c>
      <c r="W51" s="89">
        <f t="shared" si="46"/>
        <v>30</v>
      </c>
      <c r="X51" s="89">
        <f t="shared" si="46"/>
        <v>32</v>
      </c>
      <c r="Y51" s="89">
        <f t="shared" si="46"/>
        <v>34</v>
      </c>
      <c r="Z51" s="115">
        <f t="shared" si="46"/>
        <v>3</v>
      </c>
      <c r="AA51" s="115">
        <f t="shared" si="46"/>
        <v>17</v>
      </c>
      <c r="AB51" s="115">
        <f t="shared" si="46"/>
        <v>27</v>
      </c>
      <c r="AC51" s="115">
        <f t="shared" si="46"/>
        <v>47</v>
      </c>
      <c r="AD51" s="114"/>
      <c r="AE51" s="114"/>
      <c r="AF51" s="114"/>
      <c r="AG51" s="114"/>
      <c r="AH51" s="114"/>
      <c r="AI51" s="114"/>
      <c r="AJ51" s="114"/>
      <c r="AK51" s="114"/>
      <c r="AL51" s="114"/>
      <c r="AM51" s="114"/>
      <c r="AN51" s="114"/>
      <c r="AO51" s="114"/>
      <c r="AP51" s="114"/>
      <c r="AQ51" s="114"/>
      <c r="AR51" s="114"/>
      <c r="AS51" s="114"/>
      <c r="AT51" s="114"/>
      <c r="AU51" s="114"/>
      <c r="AV51" s="114"/>
      <c r="AW51" s="114"/>
    </row>
    <row r="52" ht="14.25" customHeight="1">
      <c r="A52" s="1009" t="s">
        <v>236</v>
      </c>
      <c r="B52" s="117" t="s">
        <v>236</v>
      </c>
      <c r="C52" s="26"/>
      <c r="D52" s="118"/>
      <c r="E52" s="118">
        <f t="shared" ref="E52:H52" si="47">SUM(E13,E25,E38,E51)</f>
        <v>160</v>
      </c>
      <c r="F52" s="118">
        <f t="shared" si="47"/>
        <v>198</v>
      </c>
      <c r="G52" s="118">
        <f t="shared" si="47"/>
        <v>358</v>
      </c>
      <c r="H52" s="118">
        <f t="shared" si="47"/>
        <v>120</v>
      </c>
      <c r="I52" s="119">
        <f t="shared" si="36"/>
        <v>0.3351955307</v>
      </c>
      <c r="J52" s="118">
        <f>SUM(J13,J25,J38,J51)</f>
        <v>55</v>
      </c>
      <c r="K52" s="119">
        <f t="shared" si="37"/>
        <v>0.1536312849</v>
      </c>
      <c r="L52" s="118">
        <f>SUM(L13,L25,L38,L51)</f>
        <v>37</v>
      </c>
      <c r="M52" s="120">
        <f t="shared" si="38"/>
        <v>0.1033519553</v>
      </c>
      <c r="N52" s="118">
        <f>SUM(N13,N25,N38,N51)</f>
        <v>29</v>
      </c>
      <c r="O52" s="120">
        <f t="shared" si="39"/>
        <v>0.08100558659</v>
      </c>
      <c r="P52" s="118">
        <f>SUM(P13,P25,P38,P51)</f>
        <v>12</v>
      </c>
      <c r="Q52" s="120">
        <f t="shared" si="40"/>
        <v>0.03351955307</v>
      </c>
      <c r="R52" s="118">
        <f>SUM(R13,R25,R38,R51)</f>
        <v>7</v>
      </c>
      <c r="S52" s="120">
        <f t="shared" si="41"/>
        <v>0.01955307263</v>
      </c>
      <c r="T52" s="118">
        <f>SUM(T13,T25,T38,T51)</f>
        <v>146</v>
      </c>
      <c r="U52" s="119">
        <f t="shared" si="43"/>
        <v>0.4078212291</v>
      </c>
      <c r="V52" s="118">
        <f t="shared" ref="V52:AC52" si="48">SUM(V13,V25,V38,V51)</f>
        <v>78</v>
      </c>
      <c r="W52" s="118">
        <f t="shared" si="48"/>
        <v>65</v>
      </c>
      <c r="X52" s="118">
        <f t="shared" si="48"/>
        <v>70</v>
      </c>
      <c r="Y52" s="118">
        <f t="shared" si="48"/>
        <v>68</v>
      </c>
      <c r="Z52" s="118">
        <f t="shared" si="48"/>
        <v>3</v>
      </c>
      <c r="AA52" s="118">
        <f t="shared" si="48"/>
        <v>17</v>
      </c>
      <c r="AB52" s="118">
        <f t="shared" si="48"/>
        <v>27</v>
      </c>
      <c r="AC52" s="118">
        <f t="shared" si="48"/>
        <v>47</v>
      </c>
      <c r="AD52" s="102"/>
      <c r="AE52" s="102"/>
      <c r="AF52" s="102"/>
      <c r="AG52" s="102"/>
      <c r="AH52" s="102"/>
      <c r="AI52" s="102"/>
      <c r="AJ52" s="102"/>
      <c r="AK52" s="102"/>
      <c r="AL52" s="102"/>
      <c r="AM52" s="102"/>
      <c r="AN52" s="102"/>
      <c r="AO52" s="102"/>
      <c r="AP52" s="102"/>
      <c r="AQ52" s="102"/>
      <c r="AR52" s="102"/>
      <c r="AS52" s="102"/>
      <c r="AT52" s="102"/>
      <c r="AU52" s="102"/>
      <c r="AV52" s="102"/>
      <c r="AW52" s="102"/>
    </row>
    <row r="53" ht="14.25" hidden="1" customHeight="1">
      <c r="A53" s="107"/>
      <c r="B53" s="107"/>
      <c r="C53" s="108"/>
      <c r="D53" s="108"/>
      <c r="E53" s="107" t="s">
        <v>237</v>
      </c>
      <c r="F53" s="108"/>
      <c r="G53" s="108"/>
      <c r="H53" s="108"/>
      <c r="I53" s="108"/>
      <c r="J53" s="108"/>
      <c r="K53" s="108"/>
      <c r="L53" s="108"/>
      <c r="M53" s="108"/>
      <c r="N53" s="108"/>
      <c r="O53" s="108"/>
      <c r="P53" s="108"/>
      <c r="Q53" s="108"/>
      <c r="R53" s="108"/>
      <c r="S53" s="108"/>
      <c r="T53" s="108"/>
      <c r="U53" s="108"/>
      <c r="V53" s="108"/>
      <c r="W53" s="108"/>
      <c r="X53" s="108"/>
      <c r="Y53" s="108"/>
      <c r="Z53" s="108"/>
      <c r="AA53" s="108"/>
      <c r="AB53" s="108"/>
      <c r="AC53" s="109"/>
      <c r="AD53" s="101"/>
      <c r="AE53" s="101"/>
      <c r="AF53" s="101"/>
      <c r="AG53" s="101"/>
      <c r="AH53" s="101"/>
      <c r="AI53" s="101"/>
      <c r="AJ53" s="101"/>
      <c r="AK53" s="101"/>
      <c r="AL53" s="101"/>
      <c r="AM53" s="101"/>
      <c r="AN53" s="101"/>
      <c r="AO53" s="101"/>
      <c r="AP53" s="101"/>
      <c r="AQ53" s="101"/>
      <c r="AR53" s="101"/>
      <c r="AS53" s="101"/>
      <c r="AT53" s="101"/>
      <c r="AU53" s="101"/>
      <c r="AV53" s="101"/>
      <c r="AW53" s="101"/>
    </row>
    <row r="54" ht="14.25" hidden="1" customHeight="1">
      <c r="A54" s="43" t="s">
        <v>18</v>
      </c>
      <c r="B54" s="43" t="s">
        <v>18</v>
      </c>
      <c r="C54" s="44"/>
      <c r="D54" s="45"/>
      <c r="E54" s="46">
        <f>COUNTIFS('Year 3'!$G:$G,"&gt;0",'Year 3'!$C:$C,$B54,'Year 3'!$M:$M,"F")</f>
        <v>0</v>
      </c>
      <c r="F54" s="47">
        <f>COUNTIFS('Year 3'!$G:$G,"&gt;0",'Year 3'!$C:$C,$B54,'Year 3'!$M:$M,"M")</f>
        <v>0</v>
      </c>
      <c r="G54" s="48">
        <f t="shared" ref="G54:G63" si="49">E54+F54</f>
        <v>0</v>
      </c>
      <c r="H54" s="49">
        <f>COUNTIFS('Year 3'!$G:$G,"&gt;0",'Year 3'!$C:$C,$B54,'Year 3'!$P:$P,H$1)</f>
        <v>0</v>
      </c>
      <c r="I54" s="50">
        <f t="shared" ref="I54:I64" si="50">IFERROR(H54/G54,0)</f>
        <v>0</v>
      </c>
      <c r="J54" s="51">
        <f>COUNTIFS('Year 3'!$G:$G,"&gt;0",'Year 3'!$C:$C,$B54,'Year 3'!$P:$P,J$1)</f>
        <v>0</v>
      </c>
      <c r="K54" s="52">
        <f t="shared" ref="K54:K64" si="51">IFERROR(J54/G54,0)</f>
        <v>0</v>
      </c>
      <c r="L54" s="53">
        <f>COUNTIFS('Year 3'!$G:$G,"&gt;0",'Year 3'!$C:$C,$B54,'Year 3'!$P:$P,L$1)</f>
        <v>0</v>
      </c>
      <c r="M54" s="54">
        <f t="shared" ref="M54:M64" si="52">IFERROR(L54/G54,0)</f>
        <v>0</v>
      </c>
      <c r="N54" s="55">
        <f>COUNTIFS('Year 3'!$G:$G,"&gt;0",'Year 3'!$C:$C,$B54,'Year 3'!$P:$P,N$1)</f>
        <v>0</v>
      </c>
      <c r="O54" s="56">
        <f t="shared" ref="O54:O64" si="53">IFERROR(N54/G54,0)</f>
        <v>0</v>
      </c>
      <c r="P54" s="57">
        <f>COUNTIFS('Year 3'!$G:$G,"&gt;0",'Year 3'!$C:$C,$B54,'Year 3'!$P:$P,P$1)</f>
        <v>0</v>
      </c>
      <c r="Q54" s="58">
        <f t="shared" ref="Q54:Q64" si="54">IFERROR(P54/G54,0)</f>
        <v>0</v>
      </c>
      <c r="R54" s="47">
        <f>COUNTIFS('Year 3'!$G:$G,"&gt;0",'Year 3'!$C:$C,$B54,'Year 3'!$P:$P,R$1)</f>
        <v>0</v>
      </c>
      <c r="S54" s="59">
        <f t="shared" ref="S54:S64" si="55">IFERROR(R54/G54,0)</f>
        <v>0</v>
      </c>
      <c r="T54" s="60">
        <f t="shared" ref="T54:T63" si="56">G54-SUM(H54,J54,L54)</f>
        <v>0</v>
      </c>
      <c r="U54" s="61">
        <f t="shared" ref="U54:U64" si="57">IFERROR(T54/G54,0)</f>
        <v>0</v>
      </c>
      <c r="V54" s="62">
        <f>COUNTIFS('Year 3'!$G:$G,"&gt;0",'Year 3'!$C:$C,$B54,'Year 3'!$N:$N,V$2)</f>
        <v>0</v>
      </c>
      <c r="W54" s="62">
        <f>COUNTIFS('Year 3'!$G:$G,"&gt;0",'Year 3'!$C:$C,$B54,'Year 3'!$N:$N,W$2)</f>
        <v>0</v>
      </c>
      <c r="X54" s="62">
        <f>COUNTIFS('Year 3'!$G:$G,"&gt;0",'Year 3'!$C:$C,$B54,'Year 3'!$N:$N,X$2)</f>
        <v>0</v>
      </c>
      <c r="Y54" s="62">
        <f>COUNTIFS('Year 3'!$G:$G,"&gt;0",'Year 3'!$C:$C,$B54,'Year 3'!$N:$N,Y$2)</f>
        <v>0</v>
      </c>
      <c r="Z54" s="111">
        <f>COUNTIFS('Year 3'!$G:$G,"&gt;0",'Year 3'!$C:$C,$B54,'Year 3'!$T:$T,Z$2)</f>
        <v>0</v>
      </c>
      <c r="AA54" s="111">
        <f>COUNTIFS('Year 3'!$G:$G,"&gt;0",'Year 3'!$C:$C,$B54,'Year 3'!$T:$T,AA$2)</f>
        <v>0</v>
      </c>
      <c r="AB54" s="111">
        <f>COUNTIFS('Year 3'!$G:$G,"&gt;0",'Year 3'!$C:$C,$B54,'Year 3'!$T:$T,AB$2)</f>
        <v>0</v>
      </c>
      <c r="AC54" s="111">
        <f t="shared" ref="AC54:AC63" si="58">SUM(Z54:AB54)</f>
        <v>0</v>
      </c>
      <c r="AD54" s="102"/>
      <c r="AE54" s="102"/>
      <c r="AF54" s="102"/>
      <c r="AG54" s="102"/>
      <c r="AH54" s="102"/>
      <c r="AI54" s="102"/>
      <c r="AJ54" s="102"/>
      <c r="AK54" s="102"/>
      <c r="AL54" s="102"/>
      <c r="AM54" s="102"/>
      <c r="AN54" s="102"/>
      <c r="AO54" s="102"/>
      <c r="AP54" s="102"/>
      <c r="AQ54" s="102"/>
      <c r="AR54" s="102"/>
      <c r="AS54" s="102"/>
      <c r="AT54" s="102"/>
      <c r="AU54" s="102"/>
      <c r="AV54" s="102"/>
      <c r="AW54" s="102"/>
    </row>
    <row r="55" ht="14.25" hidden="1" customHeight="1">
      <c r="A55" s="43" t="s">
        <v>12</v>
      </c>
      <c r="B55" s="43" t="s">
        <v>12</v>
      </c>
      <c r="C55" s="44"/>
      <c r="D55" s="45"/>
      <c r="E55" s="46">
        <f>COUNTIFS('Year 3'!$G:$G,"&gt;0",'Year 3'!$C:$C,$B55,'Year 3'!$M:$M,"F")</f>
        <v>0</v>
      </c>
      <c r="F55" s="47">
        <f>COUNTIFS('Year 3'!$G:$G,"&gt;0",'Year 3'!$C:$C,$B55,'Year 3'!$M:$M,"M")</f>
        <v>0</v>
      </c>
      <c r="G55" s="48">
        <f t="shared" si="49"/>
        <v>0</v>
      </c>
      <c r="H55" s="49">
        <f>COUNTIFS('Year 3'!$G:$G,"&gt;0",'Year 3'!$C:$C,$B55,'Year 3'!$P:$P,H$1)</f>
        <v>0</v>
      </c>
      <c r="I55" s="50">
        <f t="shared" si="50"/>
        <v>0</v>
      </c>
      <c r="J55" s="51">
        <f>COUNTIFS('Year 3'!$G:$G,"&gt;0",'Year 3'!$C:$C,$B55,'Year 3'!$P:$P,J$1)</f>
        <v>0</v>
      </c>
      <c r="K55" s="52">
        <f t="shared" si="51"/>
        <v>0</v>
      </c>
      <c r="L55" s="53">
        <f>COUNTIFS('Year 3'!$G:$G,"&gt;0",'Year 3'!$C:$C,$B55,'Year 3'!$P:$P,L$1)</f>
        <v>0</v>
      </c>
      <c r="M55" s="54">
        <f t="shared" si="52"/>
        <v>0</v>
      </c>
      <c r="N55" s="55">
        <f>COUNTIFS('Year 3'!$G:$G,"&gt;0",'Year 3'!$C:$C,$B55,'Year 3'!$P:$P,N$1)</f>
        <v>0</v>
      </c>
      <c r="O55" s="56">
        <f t="shared" si="53"/>
        <v>0</v>
      </c>
      <c r="P55" s="57">
        <f>COUNTIFS('Year 3'!$G:$G,"&gt;0",'Year 3'!$C:$C,$B55,'Year 3'!$P:$P,P$1)</f>
        <v>0</v>
      </c>
      <c r="Q55" s="58">
        <f t="shared" si="54"/>
        <v>0</v>
      </c>
      <c r="R55" s="47">
        <f>COUNTIFS('Year 3'!$G:$G,"&gt;0",'Year 3'!$C:$C,$B55,'Year 3'!$P:$P,R$1)</f>
        <v>0</v>
      </c>
      <c r="S55" s="59">
        <f t="shared" si="55"/>
        <v>0</v>
      </c>
      <c r="T55" s="60">
        <f t="shared" si="56"/>
        <v>0</v>
      </c>
      <c r="U55" s="61">
        <f t="shared" si="57"/>
        <v>0</v>
      </c>
      <c r="V55" s="62">
        <f>COUNTIFS('Year 3'!$G:$G,"&gt;0",'Year 3'!$C:$C,$B55,'Year 3'!$N:$N,V$2)</f>
        <v>0</v>
      </c>
      <c r="W55" s="62">
        <f>COUNTIFS('Year 3'!$G:$G,"&gt;0",'Year 3'!$C:$C,$B55,'Year 3'!$N:$N,W$2)</f>
        <v>0</v>
      </c>
      <c r="X55" s="62">
        <f>COUNTIFS('Year 3'!$G:$G,"&gt;0",'Year 3'!$C:$C,$B55,'Year 3'!$N:$N,X$2)</f>
        <v>0</v>
      </c>
      <c r="Y55" s="62">
        <f>COUNTIFS('Year 3'!$G:$G,"&gt;0",'Year 3'!$C:$C,$B55,'Year 3'!$N:$N,Y$2)</f>
        <v>0</v>
      </c>
      <c r="Z55" s="111">
        <f>COUNTIFS('Year 3'!$G:$G,"&gt;0",'Year 3'!$C:$C,$B55,'Year 3'!$T:$T,Z$2)</f>
        <v>0</v>
      </c>
      <c r="AA55" s="111">
        <f>COUNTIFS('Year 3'!$G:$G,"&gt;0",'Year 3'!$C:$C,$B55,'Year 3'!$T:$T,AA$2)</f>
        <v>0</v>
      </c>
      <c r="AB55" s="111">
        <f>COUNTIFS('Year 3'!$G:$G,"&gt;0",'Year 3'!$C:$C,$B55,'Year 3'!$T:$T,AB$2)</f>
        <v>0</v>
      </c>
      <c r="AC55" s="111">
        <f t="shared" si="58"/>
        <v>0</v>
      </c>
      <c r="AD55" s="102"/>
      <c r="AE55" s="102"/>
      <c r="AF55" s="102"/>
      <c r="AG55" s="102"/>
      <c r="AH55" s="102"/>
      <c r="AI55" s="102"/>
      <c r="AJ55" s="102"/>
      <c r="AK55" s="102"/>
      <c r="AL55" s="102"/>
      <c r="AM55" s="102"/>
      <c r="AN55" s="102"/>
      <c r="AO55" s="102"/>
      <c r="AP55" s="102"/>
      <c r="AQ55" s="102"/>
      <c r="AR55" s="102"/>
      <c r="AS55" s="102"/>
      <c r="AT55" s="102"/>
      <c r="AU55" s="102"/>
      <c r="AV55" s="102"/>
      <c r="AW55" s="102"/>
    </row>
    <row r="56" ht="14.25" hidden="1" customHeight="1">
      <c r="A56" s="43" t="s">
        <v>220</v>
      </c>
      <c r="B56" s="43" t="s">
        <v>220</v>
      </c>
      <c r="C56" s="44" t="s">
        <v>243</v>
      </c>
      <c r="D56" s="45"/>
      <c r="E56" s="46">
        <f>COUNTIFS('Year 3'!$G:$G,"&gt;0",'Year 3'!$C:$C,$B56,'Year 3'!$M:$M,"F")</f>
        <v>0</v>
      </c>
      <c r="F56" s="47">
        <f>COUNTIFS('Year 3'!$G:$G,"&gt;0",'Year 3'!$C:$C,$B56,'Year 3'!$M:$M,"M")</f>
        <v>0</v>
      </c>
      <c r="G56" s="48">
        <f t="shared" si="49"/>
        <v>0</v>
      </c>
      <c r="H56" s="49">
        <f>COUNTIFS('Year 3'!$G:$G,"&gt;0",'Year 3'!$C:$C,$B56,'Year 3'!$P:$P,H$1)</f>
        <v>0</v>
      </c>
      <c r="I56" s="50">
        <f t="shared" si="50"/>
        <v>0</v>
      </c>
      <c r="J56" s="51">
        <f>COUNTIFS('Year 3'!$G:$G,"&gt;0",'Year 3'!$C:$C,$B56,'Year 3'!$P:$P,J$1)</f>
        <v>0</v>
      </c>
      <c r="K56" s="52">
        <f t="shared" si="51"/>
        <v>0</v>
      </c>
      <c r="L56" s="53">
        <f>COUNTIFS('Year 3'!$G:$G,"&gt;0",'Year 3'!$C:$C,$B56,'Year 3'!$P:$P,L$1)</f>
        <v>0</v>
      </c>
      <c r="M56" s="54">
        <f t="shared" si="52"/>
        <v>0</v>
      </c>
      <c r="N56" s="55">
        <f>COUNTIFS('Year 3'!$G:$G,"&gt;0",'Year 3'!$C:$C,$B56,'Year 3'!$P:$P,N$1)</f>
        <v>0</v>
      </c>
      <c r="O56" s="56">
        <f t="shared" si="53"/>
        <v>0</v>
      </c>
      <c r="P56" s="57">
        <f>COUNTIFS('Year 3'!$G:$G,"&gt;0",'Year 3'!$C:$C,$B56,'Year 3'!$P:$P,P$1)</f>
        <v>0</v>
      </c>
      <c r="Q56" s="58">
        <f t="shared" si="54"/>
        <v>0</v>
      </c>
      <c r="R56" s="47">
        <f>COUNTIFS('Year 3'!$G:$G,"&gt;0",'Year 3'!$C:$C,$B56,'Year 3'!$P:$P,R$1)</f>
        <v>0</v>
      </c>
      <c r="S56" s="59">
        <f t="shared" si="55"/>
        <v>0</v>
      </c>
      <c r="T56" s="60">
        <f t="shared" si="56"/>
        <v>0</v>
      </c>
      <c r="U56" s="61">
        <f t="shared" si="57"/>
        <v>0</v>
      </c>
      <c r="V56" s="62">
        <f>COUNTIFS('Year 3'!$G:$G,"&gt;0",'Year 3'!$C:$C,$B56,'Year 3'!$N:$N,V$2)</f>
        <v>0</v>
      </c>
      <c r="W56" s="62">
        <f>COUNTIFS('Year 3'!$G:$G,"&gt;0",'Year 3'!$C:$C,$B56,'Year 3'!$N:$N,W$2)</f>
        <v>0</v>
      </c>
      <c r="X56" s="62">
        <f>COUNTIFS('Year 3'!$G:$G,"&gt;0",'Year 3'!$C:$C,$B56,'Year 3'!$N:$N,X$2)</f>
        <v>0</v>
      </c>
      <c r="Y56" s="62">
        <f>COUNTIFS('Year 3'!$G:$G,"&gt;0",'Year 3'!$C:$C,$B56,'Year 3'!$N:$N,Y$2)</f>
        <v>0</v>
      </c>
      <c r="Z56" s="111">
        <f>COUNTIFS('Year 3'!$G:$G,"&gt;0",'Year 3'!$C:$C,$B56,'Year 3'!$T:$T,Z$2)</f>
        <v>0</v>
      </c>
      <c r="AA56" s="111">
        <f>COUNTIFS('Year 3'!$G:$G,"&gt;0",'Year 3'!$C:$C,$B56,'Year 3'!$T:$T,AA$2)</f>
        <v>0</v>
      </c>
      <c r="AB56" s="111">
        <f>COUNTIFS('Year 3'!$G:$G,"&gt;0",'Year 3'!$C:$C,$B56,'Year 3'!$T:$T,AB$2)</f>
        <v>0</v>
      </c>
      <c r="AC56" s="111">
        <f t="shared" si="58"/>
        <v>0</v>
      </c>
      <c r="AD56" s="102"/>
      <c r="AE56" s="102"/>
      <c r="AF56" s="102"/>
      <c r="AG56" s="102"/>
      <c r="AH56" s="102"/>
      <c r="AI56" s="102"/>
      <c r="AJ56" s="102"/>
      <c r="AK56" s="102"/>
      <c r="AL56" s="102"/>
      <c r="AM56" s="102"/>
      <c r="AN56" s="102"/>
      <c r="AO56" s="102"/>
      <c r="AP56" s="102"/>
      <c r="AQ56" s="102"/>
      <c r="AR56" s="102"/>
      <c r="AS56" s="102"/>
      <c r="AT56" s="102"/>
      <c r="AU56" s="102"/>
      <c r="AV56" s="102"/>
      <c r="AW56" s="102"/>
    </row>
    <row r="57" ht="14.25" hidden="1" customHeight="1">
      <c r="A57" s="43" t="s">
        <v>222</v>
      </c>
      <c r="B57" s="43" t="s">
        <v>222</v>
      </c>
      <c r="C57" s="44" t="s">
        <v>8690</v>
      </c>
      <c r="D57" s="45"/>
      <c r="E57" s="46">
        <f>COUNTIFS('Year 3'!$G:$G,"&gt;0",'Year 3'!$C:$C,$B57,'Year 3'!$M:$M,"F")</f>
        <v>0</v>
      </c>
      <c r="F57" s="47">
        <f>COUNTIFS('Year 3'!$G:$G,"&gt;0",'Year 3'!$C:$C,$B57,'Year 3'!$M:$M,"M")</f>
        <v>0</v>
      </c>
      <c r="G57" s="48">
        <f t="shared" si="49"/>
        <v>0</v>
      </c>
      <c r="H57" s="49">
        <f>COUNTIFS('Year 3'!$G:$G,"&gt;0",'Year 3'!$C:$C,$B57,'Year 3'!$P:$P,H$1)</f>
        <v>0</v>
      </c>
      <c r="I57" s="50">
        <f t="shared" si="50"/>
        <v>0</v>
      </c>
      <c r="J57" s="51">
        <f>COUNTIFS('Year 3'!$G:$G,"&gt;0",'Year 3'!$C:$C,$B57,'Year 3'!$P:$P,J$1)</f>
        <v>0</v>
      </c>
      <c r="K57" s="52">
        <f t="shared" si="51"/>
        <v>0</v>
      </c>
      <c r="L57" s="53">
        <f>COUNTIFS('Year 3'!$G:$G,"&gt;0",'Year 3'!$C:$C,$B57,'Year 3'!$P:$P,L$1)</f>
        <v>0</v>
      </c>
      <c r="M57" s="54">
        <f t="shared" si="52"/>
        <v>0</v>
      </c>
      <c r="N57" s="55">
        <f>COUNTIFS('Year 3'!$G:$G,"&gt;0",'Year 3'!$C:$C,$B57,'Year 3'!$P:$P,N$1)</f>
        <v>0</v>
      </c>
      <c r="O57" s="56">
        <f t="shared" si="53"/>
        <v>0</v>
      </c>
      <c r="P57" s="57">
        <f>COUNTIFS('Year 3'!$G:$G,"&gt;0",'Year 3'!$C:$C,$B57,'Year 3'!$P:$P,P$1)</f>
        <v>0</v>
      </c>
      <c r="Q57" s="58">
        <f t="shared" si="54"/>
        <v>0</v>
      </c>
      <c r="R57" s="47">
        <f>COUNTIFS('Year 3'!$G:$G,"&gt;0",'Year 3'!$C:$C,$B57,'Year 3'!$P:$P,R$1)</f>
        <v>0</v>
      </c>
      <c r="S57" s="59">
        <f t="shared" si="55"/>
        <v>0</v>
      </c>
      <c r="T57" s="60">
        <f t="shared" si="56"/>
        <v>0</v>
      </c>
      <c r="U57" s="61">
        <f t="shared" si="57"/>
        <v>0</v>
      </c>
      <c r="V57" s="62">
        <f>COUNTIFS('Year 3'!$G:$G,"&gt;0",'Year 3'!$C:$C,$B57,'Year 3'!$N:$N,V$2)</f>
        <v>0</v>
      </c>
      <c r="W57" s="62">
        <f>COUNTIFS('Year 3'!$G:$G,"&gt;0",'Year 3'!$C:$C,$B57,'Year 3'!$N:$N,W$2)</f>
        <v>0</v>
      </c>
      <c r="X57" s="62">
        <f>COUNTIFS('Year 3'!$G:$G,"&gt;0",'Year 3'!$C:$C,$B57,'Year 3'!$N:$N,X$2)</f>
        <v>0</v>
      </c>
      <c r="Y57" s="62">
        <f>COUNTIFS('Year 3'!$G:$G,"&gt;0",'Year 3'!$C:$C,$B57,'Year 3'!$N:$N,Y$2)</f>
        <v>0</v>
      </c>
      <c r="Z57" s="111">
        <f>COUNTIFS('Year 3'!$G:$G,"&gt;0",'Year 3'!$C:$C,$B57,'Year 3'!$T:$T,Z$2)</f>
        <v>0</v>
      </c>
      <c r="AA57" s="111">
        <f>COUNTIFS('Year 3'!$G:$G,"&gt;0",'Year 3'!$C:$C,$B57,'Year 3'!$T:$T,AA$2)</f>
        <v>0</v>
      </c>
      <c r="AB57" s="111">
        <f>COUNTIFS('Year 3'!$G:$G,"&gt;0",'Year 3'!$C:$C,$B57,'Year 3'!$T:$T,AB$2)</f>
        <v>0</v>
      </c>
      <c r="AC57" s="111">
        <f t="shared" si="58"/>
        <v>0</v>
      </c>
      <c r="AD57" s="102"/>
      <c r="AE57" s="102"/>
      <c r="AF57" s="102"/>
      <c r="AG57" s="102"/>
      <c r="AH57" s="102"/>
      <c r="AI57" s="102"/>
      <c r="AJ57" s="102"/>
      <c r="AK57" s="102"/>
      <c r="AL57" s="102"/>
      <c r="AM57" s="102"/>
      <c r="AN57" s="102"/>
      <c r="AO57" s="102"/>
      <c r="AP57" s="102"/>
      <c r="AQ57" s="102"/>
      <c r="AR57" s="102"/>
      <c r="AS57" s="102"/>
      <c r="AT57" s="102"/>
      <c r="AU57" s="102"/>
      <c r="AV57" s="102"/>
      <c r="AW57" s="102"/>
    </row>
    <row r="58" ht="14.25" hidden="1" customHeight="1">
      <c r="A58" s="43" t="s">
        <v>224</v>
      </c>
      <c r="B58" s="43" t="s">
        <v>224</v>
      </c>
      <c r="C58" s="44" t="s">
        <v>225</v>
      </c>
      <c r="D58" s="45"/>
      <c r="E58" s="46">
        <f>COUNTIFS('Year 3'!$G:$G,"&gt;0",'Year 3'!$C:$C,$B58,'Year 3'!$M:$M,"F")</f>
        <v>0</v>
      </c>
      <c r="F58" s="47">
        <f>COUNTIFS('Year 3'!$G:$G,"&gt;0",'Year 3'!$C:$C,$B58,'Year 3'!$M:$M,"M")</f>
        <v>0</v>
      </c>
      <c r="G58" s="48">
        <f t="shared" si="49"/>
        <v>0</v>
      </c>
      <c r="H58" s="49">
        <f>COUNTIFS('Year 3'!$G:$G,"&gt;0",'Year 3'!$C:$C,$B58,'Year 3'!$P:$P,H$1)</f>
        <v>0</v>
      </c>
      <c r="I58" s="50">
        <f t="shared" si="50"/>
        <v>0</v>
      </c>
      <c r="J58" s="51">
        <f>COUNTIFS('Year 3'!$G:$G,"&gt;0",'Year 3'!$C:$C,$B58,'Year 3'!$P:$P,J$1)</f>
        <v>0</v>
      </c>
      <c r="K58" s="52">
        <f t="shared" si="51"/>
        <v>0</v>
      </c>
      <c r="L58" s="53">
        <f>COUNTIFS('Year 3'!$G:$G,"&gt;0",'Year 3'!$C:$C,$B58,'Year 3'!$P:$P,L$1)</f>
        <v>0</v>
      </c>
      <c r="M58" s="54">
        <f t="shared" si="52"/>
        <v>0</v>
      </c>
      <c r="N58" s="55">
        <f>COUNTIFS('Year 3'!$G:$G,"&gt;0",'Year 3'!$C:$C,$B58,'Year 3'!$P:$P,N$1)</f>
        <v>0</v>
      </c>
      <c r="O58" s="56">
        <f t="shared" si="53"/>
        <v>0</v>
      </c>
      <c r="P58" s="57">
        <f>COUNTIFS('Year 3'!$G:$G,"&gt;0",'Year 3'!$C:$C,$B58,'Year 3'!$P:$P,P$1)</f>
        <v>0</v>
      </c>
      <c r="Q58" s="58">
        <f t="shared" si="54"/>
        <v>0</v>
      </c>
      <c r="R58" s="47">
        <f>COUNTIFS('Year 3'!$G:$G,"&gt;0",'Year 3'!$C:$C,$B58,'Year 3'!$P:$P,R$1)</f>
        <v>0</v>
      </c>
      <c r="S58" s="59">
        <f t="shared" si="55"/>
        <v>0</v>
      </c>
      <c r="T58" s="60">
        <f t="shared" si="56"/>
        <v>0</v>
      </c>
      <c r="U58" s="61">
        <f t="shared" si="57"/>
        <v>0</v>
      </c>
      <c r="V58" s="62">
        <f>COUNTIFS('Year 3'!$G:$G,"&gt;0",'Year 3'!$C:$C,$B58,'Year 3'!$N:$N,V$2)</f>
        <v>0</v>
      </c>
      <c r="W58" s="62">
        <f>COUNTIFS('Year 3'!$G:$G,"&gt;0",'Year 3'!$C:$C,$B58,'Year 3'!$N:$N,W$2)</f>
        <v>0</v>
      </c>
      <c r="X58" s="62">
        <f>COUNTIFS('Year 3'!$G:$G,"&gt;0",'Year 3'!$C:$C,$B58,'Year 3'!$N:$N,X$2)</f>
        <v>0</v>
      </c>
      <c r="Y58" s="62">
        <f>COUNTIFS('Year 3'!$G:$G,"&gt;0",'Year 3'!$C:$C,$B58,'Year 3'!$N:$N,Y$2)</f>
        <v>0</v>
      </c>
      <c r="Z58" s="111">
        <f>COUNTIFS('Year 3'!$G:$G,"&gt;0",'Year 3'!$C:$C,$B58,'Year 3'!$T:$T,Z$2)</f>
        <v>0</v>
      </c>
      <c r="AA58" s="111">
        <f>COUNTIFS('Year 3'!$G:$G,"&gt;0",'Year 3'!$C:$C,$B58,'Year 3'!$T:$T,AA$2)</f>
        <v>0</v>
      </c>
      <c r="AB58" s="111">
        <f>COUNTIFS('Year 3'!$G:$G,"&gt;0",'Year 3'!$C:$C,$B58,'Year 3'!$T:$T,AB$2)</f>
        <v>0</v>
      </c>
      <c r="AC58" s="111">
        <f t="shared" si="58"/>
        <v>0</v>
      </c>
      <c r="AD58" s="102"/>
      <c r="AE58" s="102"/>
      <c r="AF58" s="102"/>
      <c r="AG58" s="102"/>
      <c r="AH58" s="102"/>
      <c r="AI58" s="102"/>
      <c r="AJ58" s="102"/>
      <c r="AK58" s="102"/>
      <c r="AL58" s="102"/>
      <c r="AM58" s="102"/>
      <c r="AN58" s="102"/>
      <c r="AO58" s="102"/>
      <c r="AP58" s="102"/>
      <c r="AQ58" s="102"/>
      <c r="AR58" s="102"/>
      <c r="AS58" s="102"/>
      <c r="AT58" s="102"/>
      <c r="AU58" s="102"/>
      <c r="AV58" s="102"/>
      <c r="AW58" s="102"/>
    </row>
    <row r="59" ht="14.25" hidden="1" customHeight="1">
      <c r="A59" s="43" t="s">
        <v>226</v>
      </c>
      <c r="B59" s="43" t="s">
        <v>226</v>
      </c>
      <c r="C59" s="44" t="s">
        <v>227</v>
      </c>
      <c r="D59" s="45"/>
      <c r="E59" s="46">
        <f>COUNTIFS('Year 3'!$G:$G,"&gt;0",'Year 3'!$C:$C,$B59,'Year 3'!$M:$M,"F")</f>
        <v>0</v>
      </c>
      <c r="F59" s="47">
        <f>COUNTIFS('Year 3'!$G:$G,"&gt;0",'Year 3'!$C:$C,$B59,'Year 3'!$M:$M,"M")</f>
        <v>0</v>
      </c>
      <c r="G59" s="48">
        <f t="shared" si="49"/>
        <v>0</v>
      </c>
      <c r="H59" s="49">
        <f>COUNTIFS('Year 3'!$G:$G,"&gt;0",'Year 3'!$C:$C,$B59,'Year 3'!$P:$P,H$1)</f>
        <v>0</v>
      </c>
      <c r="I59" s="50">
        <f t="shared" si="50"/>
        <v>0</v>
      </c>
      <c r="J59" s="51">
        <f>COUNTIFS('Year 3'!$G:$G,"&gt;0",'Year 3'!$C:$C,$B59,'Year 3'!$P:$P,J$1)</f>
        <v>0</v>
      </c>
      <c r="K59" s="52">
        <f t="shared" si="51"/>
        <v>0</v>
      </c>
      <c r="L59" s="53">
        <f>COUNTIFS('Year 3'!$G:$G,"&gt;0",'Year 3'!$C:$C,$B59,'Year 3'!$P:$P,L$1)</f>
        <v>0</v>
      </c>
      <c r="M59" s="54">
        <f t="shared" si="52"/>
        <v>0</v>
      </c>
      <c r="N59" s="55">
        <f>COUNTIFS('Year 3'!$G:$G,"&gt;0",'Year 3'!$C:$C,$B59,'Year 3'!$P:$P,N$1)</f>
        <v>0</v>
      </c>
      <c r="O59" s="56">
        <f t="shared" si="53"/>
        <v>0</v>
      </c>
      <c r="P59" s="57">
        <f>COUNTIFS('Year 3'!$G:$G,"&gt;0",'Year 3'!$C:$C,$B59,'Year 3'!$P:$P,P$1)</f>
        <v>0</v>
      </c>
      <c r="Q59" s="58">
        <f t="shared" si="54"/>
        <v>0</v>
      </c>
      <c r="R59" s="47">
        <f>COUNTIFS('Year 3'!$G:$G,"&gt;0",'Year 3'!$C:$C,$B59,'Year 3'!$P:$P,R$1)</f>
        <v>0</v>
      </c>
      <c r="S59" s="59">
        <f t="shared" si="55"/>
        <v>0</v>
      </c>
      <c r="T59" s="60">
        <f t="shared" si="56"/>
        <v>0</v>
      </c>
      <c r="U59" s="61">
        <f t="shared" si="57"/>
        <v>0</v>
      </c>
      <c r="V59" s="62">
        <f>COUNTIFS('Year 3'!$G:$G,"&gt;0",'Year 3'!$C:$C,$B59,'Year 3'!$N:$N,V$2)</f>
        <v>0</v>
      </c>
      <c r="W59" s="62">
        <f>COUNTIFS('Year 3'!$G:$G,"&gt;0",'Year 3'!$C:$C,$B59,'Year 3'!$N:$N,W$2)</f>
        <v>0</v>
      </c>
      <c r="X59" s="62">
        <f>COUNTIFS('Year 3'!$G:$G,"&gt;0",'Year 3'!$C:$C,$B59,'Year 3'!$N:$N,X$2)</f>
        <v>0</v>
      </c>
      <c r="Y59" s="62">
        <f>COUNTIFS('Year 3'!$G:$G,"&gt;0",'Year 3'!$C:$C,$B59,'Year 3'!$N:$N,Y$2)</f>
        <v>0</v>
      </c>
      <c r="Z59" s="111">
        <f>COUNTIFS('Year 3'!$G:$G,"&gt;0",'Year 3'!$C:$C,$B59,'Year 3'!$T:$T,Z$2)</f>
        <v>0</v>
      </c>
      <c r="AA59" s="111">
        <f>COUNTIFS('Year 3'!$G:$G,"&gt;0",'Year 3'!$C:$C,$B59,'Year 3'!$T:$T,AA$2)</f>
        <v>0</v>
      </c>
      <c r="AB59" s="111">
        <f>COUNTIFS('Year 3'!$G:$G,"&gt;0",'Year 3'!$C:$C,$B59,'Year 3'!$T:$T,AB$2)</f>
        <v>0</v>
      </c>
      <c r="AC59" s="111">
        <f t="shared" si="58"/>
        <v>0</v>
      </c>
      <c r="AD59" s="102"/>
      <c r="AE59" s="102"/>
      <c r="AF59" s="102"/>
      <c r="AG59" s="102"/>
      <c r="AH59" s="102"/>
      <c r="AI59" s="102"/>
      <c r="AJ59" s="102"/>
      <c r="AK59" s="102"/>
      <c r="AL59" s="102"/>
      <c r="AM59" s="102"/>
      <c r="AN59" s="102"/>
      <c r="AO59" s="102"/>
      <c r="AP59" s="102"/>
      <c r="AQ59" s="102"/>
      <c r="AR59" s="102"/>
      <c r="AS59" s="102"/>
      <c r="AT59" s="102"/>
      <c r="AU59" s="102"/>
      <c r="AV59" s="102"/>
      <c r="AW59" s="102"/>
    </row>
    <row r="60" ht="14.25" hidden="1" customHeight="1">
      <c r="A60" s="43" t="s">
        <v>228</v>
      </c>
      <c r="B60" s="43" t="s">
        <v>228</v>
      </c>
      <c r="C60" s="44" t="s">
        <v>212</v>
      </c>
      <c r="D60" s="45"/>
      <c r="E60" s="46">
        <f>COUNTIFS('Year 3'!$G:$G,"&gt;0",'Year 3'!$C:$C,$B60,'Year 3'!$M:$M,"F")</f>
        <v>0</v>
      </c>
      <c r="F60" s="47">
        <f>COUNTIFS('Year 3'!$G:$G,"&gt;0",'Year 3'!$C:$C,$B60,'Year 3'!$M:$M,"M")</f>
        <v>0</v>
      </c>
      <c r="G60" s="48">
        <f t="shared" si="49"/>
        <v>0</v>
      </c>
      <c r="H60" s="49">
        <f>COUNTIFS('Year 3'!$G:$G,"&gt;0",'Year 3'!$C:$C,$B60,'Year 3'!$P:$P,H$1)</f>
        <v>0</v>
      </c>
      <c r="I60" s="50">
        <f t="shared" si="50"/>
        <v>0</v>
      </c>
      <c r="J60" s="51">
        <f>COUNTIFS('Year 3'!$G:$G,"&gt;0",'Year 3'!$C:$C,$B60,'Year 3'!$P:$P,J$1)</f>
        <v>0</v>
      </c>
      <c r="K60" s="52">
        <f t="shared" si="51"/>
        <v>0</v>
      </c>
      <c r="L60" s="53">
        <f>COUNTIFS('Year 3'!$G:$G,"&gt;0",'Year 3'!$C:$C,$B60,'Year 3'!$P:$P,L$1)</f>
        <v>0</v>
      </c>
      <c r="M60" s="54">
        <f t="shared" si="52"/>
        <v>0</v>
      </c>
      <c r="N60" s="55">
        <f>COUNTIFS('Year 3'!$G:$G,"&gt;0",'Year 3'!$C:$C,$B60,'Year 3'!$P:$P,N$1)</f>
        <v>0</v>
      </c>
      <c r="O60" s="56">
        <f t="shared" si="53"/>
        <v>0</v>
      </c>
      <c r="P60" s="57">
        <f>COUNTIFS('Year 3'!$G:$G,"&gt;0",'Year 3'!$C:$C,$B60,'Year 3'!$P:$P,P$1)</f>
        <v>0</v>
      </c>
      <c r="Q60" s="58">
        <f t="shared" si="54"/>
        <v>0</v>
      </c>
      <c r="R60" s="47">
        <f>COUNTIFS('Year 3'!$G:$G,"&gt;0",'Year 3'!$C:$C,$B60,'Year 3'!$P:$P,R$1)</f>
        <v>0</v>
      </c>
      <c r="S60" s="59">
        <f t="shared" si="55"/>
        <v>0</v>
      </c>
      <c r="T60" s="60">
        <f t="shared" si="56"/>
        <v>0</v>
      </c>
      <c r="U60" s="61">
        <f t="shared" si="57"/>
        <v>0</v>
      </c>
      <c r="V60" s="62">
        <f>COUNTIFS('Year 3'!$G:$G,"&gt;0",'Year 3'!$C:$C,$B60,'Year 3'!$N:$N,V$2)</f>
        <v>0</v>
      </c>
      <c r="W60" s="62">
        <f>COUNTIFS('Year 3'!$G:$G,"&gt;0",'Year 3'!$C:$C,$B60,'Year 3'!$N:$N,W$2)</f>
        <v>0</v>
      </c>
      <c r="X60" s="62">
        <f>COUNTIFS('Year 3'!$G:$G,"&gt;0",'Year 3'!$C:$C,$B60,'Year 3'!$N:$N,X$2)</f>
        <v>0</v>
      </c>
      <c r="Y60" s="62">
        <f>COUNTIFS('Year 3'!$G:$G,"&gt;0",'Year 3'!$C:$C,$B60,'Year 3'!$N:$N,Y$2)</f>
        <v>0</v>
      </c>
      <c r="Z60" s="111">
        <f>COUNTIFS('Year 3'!$G:$G,"&gt;0",'Year 3'!$C:$C,$B60,'Year 3'!$T:$T,Z$2)</f>
        <v>0</v>
      </c>
      <c r="AA60" s="111">
        <f>COUNTIFS('Year 3'!$G:$G,"&gt;0",'Year 3'!$C:$C,$B60,'Year 3'!$T:$T,AA$2)</f>
        <v>0</v>
      </c>
      <c r="AB60" s="111">
        <f>COUNTIFS('Year 3'!$G:$G,"&gt;0",'Year 3'!$C:$C,$B60,'Year 3'!$T:$T,AB$2)</f>
        <v>0</v>
      </c>
      <c r="AC60" s="111">
        <f t="shared" si="58"/>
        <v>0</v>
      </c>
      <c r="AD60" s="102"/>
      <c r="AE60" s="102"/>
      <c r="AF60" s="102"/>
      <c r="AG60" s="102"/>
      <c r="AH60" s="102"/>
      <c r="AI60" s="102"/>
      <c r="AJ60" s="102"/>
      <c r="AK60" s="102"/>
      <c r="AL60" s="102"/>
      <c r="AM60" s="102"/>
      <c r="AN60" s="102"/>
      <c r="AO60" s="102"/>
      <c r="AP60" s="102"/>
      <c r="AQ60" s="102"/>
      <c r="AR60" s="102"/>
      <c r="AS60" s="102"/>
      <c r="AT60" s="102"/>
      <c r="AU60" s="102"/>
      <c r="AV60" s="102"/>
      <c r="AW60" s="102"/>
    </row>
    <row r="61" ht="14.25" hidden="1" customHeight="1">
      <c r="A61" s="43" t="s">
        <v>230</v>
      </c>
      <c r="B61" s="43" t="s">
        <v>230</v>
      </c>
      <c r="C61" s="44" t="s">
        <v>8691</v>
      </c>
      <c r="D61" s="45"/>
      <c r="E61" s="46">
        <f>COUNTIFS('Year 3'!$G:$G,"&gt;0",'Year 3'!$C:$C,$B61,'Year 3'!$M:$M,"F")</f>
        <v>0</v>
      </c>
      <c r="F61" s="47">
        <f>COUNTIFS('Year 3'!$G:$G,"&gt;0",'Year 3'!$C:$C,$B61,'Year 3'!$M:$M,"M")</f>
        <v>0</v>
      </c>
      <c r="G61" s="48">
        <f t="shared" si="49"/>
        <v>0</v>
      </c>
      <c r="H61" s="49">
        <f>COUNTIFS('Year 3'!$G:$G,"&gt;0",'Year 3'!$C:$C,$B61,'Year 3'!$P:$P,H$1)</f>
        <v>0</v>
      </c>
      <c r="I61" s="50">
        <f t="shared" si="50"/>
        <v>0</v>
      </c>
      <c r="J61" s="51">
        <f>COUNTIFS('Year 3'!$G:$G,"&gt;0",'Year 3'!$C:$C,$B61,'Year 3'!$P:$P,J$1)</f>
        <v>0</v>
      </c>
      <c r="K61" s="52">
        <f t="shared" si="51"/>
        <v>0</v>
      </c>
      <c r="L61" s="53">
        <f>COUNTIFS('Year 3'!$G:$G,"&gt;0",'Year 3'!$C:$C,$B61,'Year 3'!$P:$P,L$1)</f>
        <v>0</v>
      </c>
      <c r="M61" s="54">
        <f t="shared" si="52"/>
        <v>0</v>
      </c>
      <c r="N61" s="55">
        <f>COUNTIFS('Year 3'!$G:$G,"&gt;0",'Year 3'!$C:$C,$B61,'Year 3'!$P:$P,N$1)</f>
        <v>0</v>
      </c>
      <c r="O61" s="56">
        <f t="shared" si="53"/>
        <v>0</v>
      </c>
      <c r="P61" s="57">
        <f>COUNTIFS('Year 3'!$G:$G,"&gt;0",'Year 3'!$C:$C,$B61,'Year 3'!$P:$P,P$1)</f>
        <v>0</v>
      </c>
      <c r="Q61" s="58">
        <f t="shared" si="54"/>
        <v>0</v>
      </c>
      <c r="R61" s="47">
        <f>COUNTIFS('Year 3'!$G:$G,"&gt;0",'Year 3'!$C:$C,$B61,'Year 3'!$P:$P,R$1)</f>
        <v>0</v>
      </c>
      <c r="S61" s="59">
        <f t="shared" si="55"/>
        <v>0</v>
      </c>
      <c r="T61" s="60">
        <f t="shared" si="56"/>
        <v>0</v>
      </c>
      <c r="U61" s="61">
        <f t="shared" si="57"/>
        <v>0</v>
      </c>
      <c r="V61" s="62">
        <f>COUNTIFS('Year 3'!$G:$G,"&gt;0",'Year 3'!$C:$C,$B61,'Year 3'!$N:$N,V$2)</f>
        <v>0</v>
      </c>
      <c r="W61" s="62">
        <f>COUNTIFS('Year 3'!$G:$G,"&gt;0",'Year 3'!$C:$C,$B61,'Year 3'!$N:$N,W$2)</f>
        <v>0</v>
      </c>
      <c r="X61" s="62">
        <f>COUNTIFS('Year 3'!$G:$G,"&gt;0",'Year 3'!$C:$C,$B61,'Year 3'!$N:$N,X$2)</f>
        <v>0</v>
      </c>
      <c r="Y61" s="62">
        <f>COUNTIFS('Year 3'!$G:$G,"&gt;0",'Year 3'!$C:$C,$B61,'Year 3'!$N:$N,Y$2)</f>
        <v>0</v>
      </c>
      <c r="Z61" s="111">
        <f>COUNTIFS('Year 3'!$G:$G,"&gt;0",'Year 3'!$C:$C,$B61,'Year 3'!$T:$T,Z$2)</f>
        <v>0</v>
      </c>
      <c r="AA61" s="111">
        <f>COUNTIFS('Year 3'!$G:$G,"&gt;0",'Year 3'!$C:$C,$B61,'Year 3'!$T:$T,AA$2)</f>
        <v>0</v>
      </c>
      <c r="AB61" s="111">
        <f>COUNTIFS('Year 3'!$G:$G,"&gt;0",'Year 3'!$C:$C,$B61,'Year 3'!$T:$T,AB$2)</f>
        <v>0</v>
      </c>
      <c r="AC61" s="111">
        <f t="shared" si="58"/>
        <v>0</v>
      </c>
      <c r="AD61" s="102"/>
      <c r="AE61" s="102"/>
      <c r="AF61" s="102"/>
      <c r="AG61" s="102"/>
      <c r="AH61" s="102"/>
      <c r="AI61" s="102"/>
      <c r="AJ61" s="102"/>
      <c r="AK61" s="102"/>
      <c r="AL61" s="102"/>
      <c r="AM61" s="102"/>
      <c r="AN61" s="102"/>
      <c r="AO61" s="102"/>
      <c r="AP61" s="102"/>
      <c r="AQ61" s="102"/>
      <c r="AR61" s="102"/>
      <c r="AS61" s="102"/>
      <c r="AT61" s="102"/>
      <c r="AU61" s="102"/>
      <c r="AV61" s="102"/>
      <c r="AW61" s="102"/>
    </row>
    <row r="62" ht="14.25" hidden="1" customHeight="1">
      <c r="A62" s="43" t="s">
        <v>232</v>
      </c>
      <c r="B62" s="43" t="s">
        <v>232</v>
      </c>
      <c r="C62" s="44" t="s">
        <v>265</v>
      </c>
      <c r="D62" s="45"/>
      <c r="E62" s="46">
        <f>COUNTIFS('Year 3'!$G:$G,"&gt;0",'Year 3'!$C:$C,$B62,'Year 3'!$M:$M,"F")</f>
        <v>0</v>
      </c>
      <c r="F62" s="47">
        <f>COUNTIFS('Year 3'!$G:$G,"&gt;0",'Year 3'!$C:$C,$B62,'Year 3'!$M:$M,"M")</f>
        <v>0</v>
      </c>
      <c r="G62" s="48">
        <f t="shared" si="49"/>
        <v>0</v>
      </c>
      <c r="H62" s="49">
        <f>COUNTIFS('Year 3'!$G:$G,"&gt;0",'Year 3'!$C:$C,$B62,'Year 3'!$P:$P,H$1)</f>
        <v>0</v>
      </c>
      <c r="I62" s="50">
        <f t="shared" si="50"/>
        <v>0</v>
      </c>
      <c r="J62" s="51">
        <f>COUNTIFS('Year 3'!$G:$G,"&gt;0",'Year 3'!$C:$C,$B62,'Year 3'!$P:$P,J$1)</f>
        <v>0</v>
      </c>
      <c r="K62" s="52">
        <f t="shared" si="51"/>
        <v>0</v>
      </c>
      <c r="L62" s="53">
        <f>COUNTIFS('Year 3'!$G:$G,"&gt;0",'Year 3'!$C:$C,$B62,'Year 3'!$P:$P,L$1)</f>
        <v>0</v>
      </c>
      <c r="M62" s="54">
        <f t="shared" si="52"/>
        <v>0</v>
      </c>
      <c r="N62" s="55">
        <f>COUNTIFS('Year 3'!$G:$G,"&gt;0",'Year 3'!$C:$C,$B62,'Year 3'!$P:$P,N$1)</f>
        <v>0</v>
      </c>
      <c r="O62" s="56">
        <f t="shared" si="53"/>
        <v>0</v>
      </c>
      <c r="P62" s="57">
        <f>COUNTIFS('Year 3'!$G:$G,"&gt;0",'Year 3'!$C:$C,$B62,'Year 3'!$P:$P,P$1)</f>
        <v>0</v>
      </c>
      <c r="Q62" s="58">
        <f t="shared" si="54"/>
        <v>0</v>
      </c>
      <c r="R62" s="47">
        <f>COUNTIFS('Year 3'!$G:$G,"&gt;0",'Year 3'!$C:$C,$B62,'Year 3'!$P:$P,R$1)</f>
        <v>0</v>
      </c>
      <c r="S62" s="59">
        <f t="shared" si="55"/>
        <v>0</v>
      </c>
      <c r="T62" s="60">
        <f t="shared" si="56"/>
        <v>0</v>
      </c>
      <c r="U62" s="61">
        <f t="shared" si="57"/>
        <v>0</v>
      </c>
      <c r="V62" s="62">
        <f>COUNTIFS('Year 3'!$G:$G,"&gt;0",'Year 3'!$C:$C,$B62,'Year 3'!$N:$N,V$2)</f>
        <v>0</v>
      </c>
      <c r="W62" s="62">
        <f>COUNTIFS('Year 3'!$G:$G,"&gt;0",'Year 3'!$C:$C,$B62,'Year 3'!$N:$N,W$2)</f>
        <v>0</v>
      </c>
      <c r="X62" s="62">
        <f>COUNTIFS('Year 3'!$G:$G,"&gt;0",'Year 3'!$C:$C,$B62,'Year 3'!$N:$N,X$2)</f>
        <v>0</v>
      </c>
      <c r="Y62" s="62">
        <f>COUNTIFS('Year 3'!$G:$G,"&gt;0",'Year 3'!$C:$C,$B62,'Year 3'!$N:$N,Y$2)</f>
        <v>0</v>
      </c>
      <c r="Z62" s="111">
        <f>COUNTIFS('Year 3'!$G:$G,"&gt;0",'Year 3'!$C:$C,$B62,'Year 3'!$T:$T,Z$2)</f>
        <v>0</v>
      </c>
      <c r="AA62" s="111">
        <f>COUNTIFS('Year 3'!$G:$G,"&gt;0",'Year 3'!$C:$C,$B62,'Year 3'!$T:$T,AA$2)</f>
        <v>0</v>
      </c>
      <c r="AB62" s="111">
        <f>COUNTIFS('Year 3'!$G:$G,"&gt;0",'Year 3'!$C:$C,$B62,'Year 3'!$T:$T,AB$2)</f>
        <v>0</v>
      </c>
      <c r="AC62" s="111">
        <f t="shared" si="58"/>
        <v>0</v>
      </c>
      <c r="AD62" s="102"/>
      <c r="AE62" s="102"/>
      <c r="AF62" s="102"/>
      <c r="AG62" s="102"/>
      <c r="AH62" s="102"/>
      <c r="AI62" s="102"/>
      <c r="AJ62" s="102"/>
      <c r="AK62" s="102"/>
      <c r="AL62" s="102"/>
      <c r="AM62" s="102"/>
      <c r="AN62" s="102"/>
      <c r="AO62" s="102"/>
      <c r="AP62" s="102"/>
      <c r="AQ62" s="102"/>
      <c r="AR62" s="102"/>
      <c r="AS62" s="102"/>
      <c r="AT62" s="102"/>
      <c r="AU62" s="102"/>
      <c r="AV62" s="102"/>
      <c r="AW62" s="102"/>
    </row>
    <row r="63" ht="14.25" hidden="1" customHeight="1">
      <c r="A63" s="43" t="s">
        <v>234</v>
      </c>
      <c r="B63" s="43" t="s">
        <v>234</v>
      </c>
      <c r="C63" s="44" t="s">
        <v>8692</v>
      </c>
      <c r="D63" s="45"/>
      <c r="E63" s="46">
        <f>COUNTIFS('Year 3'!$G:$G,"&gt;0",'Year 3'!$C:$C,$B63,'Year 3'!$M:$M,"F")</f>
        <v>0</v>
      </c>
      <c r="F63" s="47">
        <f>COUNTIFS('Year 3'!$G:$G,"&gt;0",'Year 3'!$C:$C,$B63,'Year 3'!$M:$M,"M")</f>
        <v>0</v>
      </c>
      <c r="G63" s="48">
        <f t="shared" si="49"/>
        <v>0</v>
      </c>
      <c r="H63" s="49">
        <f>COUNTIFS('Year 3'!$G:$G,"&gt;0",'Year 3'!$C:$C,$B63,'Year 3'!$P:$P,H$1)</f>
        <v>0</v>
      </c>
      <c r="I63" s="50">
        <f t="shared" si="50"/>
        <v>0</v>
      </c>
      <c r="J63" s="51">
        <f>COUNTIFS('Year 3'!$G:$G,"&gt;0",'Year 3'!$C:$C,$B63,'Year 3'!$P:$P,J$1)</f>
        <v>0</v>
      </c>
      <c r="K63" s="52">
        <f t="shared" si="51"/>
        <v>0</v>
      </c>
      <c r="L63" s="53">
        <f>COUNTIFS('Year 3'!$G:$G,"&gt;0",'Year 3'!$C:$C,$B63,'Year 3'!$P:$P,L$1)</f>
        <v>0</v>
      </c>
      <c r="M63" s="54">
        <f t="shared" si="52"/>
        <v>0</v>
      </c>
      <c r="N63" s="55">
        <f>COUNTIFS('Year 3'!$G:$G,"&gt;0",'Year 3'!$C:$C,$B63,'Year 3'!$P:$P,N$1)</f>
        <v>0</v>
      </c>
      <c r="O63" s="56">
        <f t="shared" si="53"/>
        <v>0</v>
      </c>
      <c r="P63" s="57">
        <f>COUNTIFS('Year 3'!$G:$G,"&gt;0",'Year 3'!$C:$C,$B63,'Year 3'!$P:$P,P$1)</f>
        <v>0</v>
      </c>
      <c r="Q63" s="58">
        <f t="shared" si="54"/>
        <v>0</v>
      </c>
      <c r="R63" s="47">
        <f>COUNTIFS('Year 3'!$G:$G,"&gt;0",'Year 3'!$C:$C,$B63,'Year 3'!$P:$P,R$1)</f>
        <v>0</v>
      </c>
      <c r="S63" s="59">
        <f t="shared" si="55"/>
        <v>0</v>
      </c>
      <c r="T63" s="60">
        <f t="shared" si="56"/>
        <v>0</v>
      </c>
      <c r="U63" s="61">
        <f t="shared" si="57"/>
        <v>0</v>
      </c>
      <c r="V63" s="62">
        <f>COUNTIFS('Year 3'!$G:$G,"&gt;0",'Year 3'!$C:$C,$B63,'Year 3'!$N:$N,V$2)</f>
        <v>0</v>
      </c>
      <c r="W63" s="62">
        <f>COUNTIFS('Year 3'!$G:$G,"&gt;0",'Year 3'!$C:$C,$B63,'Year 3'!$N:$N,W$2)</f>
        <v>0</v>
      </c>
      <c r="X63" s="62">
        <f>COUNTIFS('Year 3'!$G:$G,"&gt;0",'Year 3'!$C:$C,$B63,'Year 3'!$N:$N,X$2)</f>
        <v>0</v>
      </c>
      <c r="Y63" s="62">
        <f>COUNTIFS('Year 3'!$G:$G,"&gt;0",'Year 3'!$C:$C,$B63,'Year 3'!$N:$N,Y$2)</f>
        <v>0</v>
      </c>
      <c r="Z63" s="111">
        <f>COUNTIFS('Year 3'!$G:$G,"&gt;0",'Year 3'!$C:$C,$B63,'Year 3'!$T:$T,Z$2)</f>
        <v>0</v>
      </c>
      <c r="AA63" s="111">
        <f>COUNTIFS('Year 3'!$G:$G,"&gt;0",'Year 3'!$C:$C,$B63,'Year 3'!$T:$T,AA$2)</f>
        <v>0</v>
      </c>
      <c r="AB63" s="111">
        <f>COUNTIFS('Year 3'!$G:$G,"&gt;0",'Year 3'!$C:$C,$B63,'Year 3'!$T:$T,AB$2)</f>
        <v>0</v>
      </c>
      <c r="AC63" s="111">
        <f t="shared" si="58"/>
        <v>0</v>
      </c>
      <c r="AD63" s="102"/>
      <c r="AE63" s="102"/>
      <c r="AF63" s="102"/>
      <c r="AG63" s="102"/>
      <c r="AH63" s="102"/>
      <c r="AI63" s="102"/>
      <c r="AJ63" s="102"/>
      <c r="AK63" s="102"/>
      <c r="AL63" s="102"/>
      <c r="AM63" s="102"/>
      <c r="AN63" s="102"/>
      <c r="AO63" s="102"/>
      <c r="AP63" s="102"/>
      <c r="AQ63" s="102"/>
      <c r="AR63" s="102"/>
      <c r="AS63" s="102"/>
      <c r="AT63" s="102"/>
      <c r="AU63" s="102"/>
      <c r="AV63" s="102"/>
      <c r="AW63" s="102"/>
    </row>
    <row r="64" ht="14.25" hidden="1" customHeight="1">
      <c r="A64" s="1008" t="s">
        <v>155</v>
      </c>
      <c r="B64" s="72" t="s">
        <v>155</v>
      </c>
      <c r="C64" s="26"/>
      <c r="D64" s="73"/>
      <c r="E64" s="74">
        <f t="shared" ref="E64:H64" si="59">SUM(E54:E63)</f>
        <v>0</v>
      </c>
      <c r="F64" s="75">
        <f t="shared" si="59"/>
        <v>0</v>
      </c>
      <c r="G64" s="76">
        <f t="shared" si="59"/>
        <v>0</v>
      </c>
      <c r="H64" s="77">
        <f t="shared" si="59"/>
        <v>0</v>
      </c>
      <c r="I64" s="78">
        <f t="shared" si="50"/>
        <v>0</v>
      </c>
      <c r="J64" s="79">
        <f>SUM(J54:J63)</f>
        <v>0</v>
      </c>
      <c r="K64" s="80">
        <f t="shared" si="51"/>
        <v>0</v>
      </c>
      <c r="L64" s="81">
        <f>SUM(L54:L63)</f>
        <v>0</v>
      </c>
      <c r="M64" s="82">
        <f t="shared" si="52"/>
        <v>0</v>
      </c>
      <c r="N64" s="83">
        <f>SUM(N54:N63)</f>
        <v>0</v>
      </c>
      <c r="O64" s="56">
        <f t="shared" si="53"/>
        <v>0</v>
      </c>
      <c r="P64" s="85">
        <f>SUM(P54:P63)</f>
        <v>0</v>
      </c>
      <c r="Q64" s="58">
        <f t="shared" si="54"/>
        <v>0</v>
      </c>
      <c r="R64" s="75">
        <f>SUM(R54:R63)</f>
        <v>0</v>
      </c>
      <c r="S64" s="86">
        <f t="shared" si="55"/>
        <v>0</v>
      </c>
      <c r="T64" s="87">
        <f>SUM(T54:T63)</f>
        <v>0</v>
      </c>
      <c r="U64" s="88">
        <f t="shared" si="57"/>
        <v>0</v>
      </c>
      <c r="V64" s="89">
        <f t="shared" ref="V64:AC64" si="60">SUM(V54:V63)</f>
        <v>0</v>
      </c>
      <c r="W64" s="89">
        <f t="shared" si="60"/>
        <v>0</v>
      </c>
      <c r="X64" s="89">
        <f t="shared" si="60"/>
        <v>0</v>
      </c>
      <c r="Y64" s="89">
        <f t="shared" si="60"/>
        <v>0</v>
      </c>
      <c r="Z64" s="115">
        <f t="shared" si="60"/>
        <v>0</v>
      </c>
      <c r="AA64" s="115">
        <f t="shared" si="60"/>
        <v>0</v>
      </c>
      <c r="AB64" s="115">
        <f t="shared" si="60"/>
        <v>0</v>
      </c>
      <c r="AC64" s="115">
        <f t="shared" si="60"/>
        <v>0</v>
      </c>
      <c r="AD64" s="114"/>
      <c r="AE64" s="114"/>
      <c r="AF64" s="114"/>
      <c r="AG64" s="114"/>
      <c r="AH64" s="114"/>
      <c r="AI64" s="114"/>
      <c r="AJ64" s="114"/>
      <c r="AK64" s="114"/>
      <c r="AL64" s="114"/>
      <c r="AM64" s="114"/>
      <c r="AN64" s="114"/>
      <c r="AO64" s="114"/>
      <c r="AP64" s="114"/>
      <c r="AQ64" s="114"/>
      <c r="AR64" s="114"/>
      <c r="AS64" s="114"/>
      <c r="AT64" s="114"/>
      <c r="AU64" s="114"/>
      <c r="AV64" s="114"/>
      <c r="AW64" s="114"/>
    </row>
    <row r="65" ht="13.5" hidden="1" customHeight="1">
      <c r="A65" s="103"/>
      <c r="B65" s="103"/>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5"/>
      <c r="AD65" s="106"/>
      <c r="AE65" s="106"/>
      <c r="AF65" s="106"/>
      <c r="AG65" s="106"/>
      <c r="AH65" s="106"/>
      <c r="AI65" s="106"/>
      <c r="AJ65" s="106"/>
      <c r="AK65" s="106"/>
      <c r="AL65" s="106"/>
      <c r="AM65" s="106"/>
      <c r="AN65" s="106"/>
      <c r="AO65" s="106"/>
      <c r="AP65" s="106"/>
      <c r="AQ65" s="106"/>
      <c r="AR65" s="106"/>
      <c r="AS65" s="106"/>
      <c r="AT65" s="106"/>
      <c r="AU65" s="106"/>
      <c r="AV65" s="106"/>
      <c r="AW65" s="106"/>
    </row>
    <row r="66" ht="13.5" hidden="1" customHeight="1">
      <c r="A66" s="121"/>
      <c r="B66" s="121"/>
      <c r="C66" s="35"/>
      <c r="D66" s="35"/>
      <c r="E66" s="121" t="s">
        <v>237</v>
      </c>
      <c r="F66" s="35"/>
      <c r="G66" s="35"/>
      <c r="H66" s="35"/>
      <c r="I66" s="35"/>
      <c r="J66" s="35"/>
      <c r="K66" s="35"/>
      <c r="L66" s="35"/>
      <c r="M66" s="35"/>
      <c r="N66" s="35"/>
      <c r="O66" s="35"/>
      <c r="P66" s="35"/>
      <c r="Q66" s="35"/>
      <c r="R66" s="35"/>
      <c r="S66" s="35"/>
      <c r="T66" s="35"/>
      <c r="U66" s="35"/>
      <c r="V66" s="35"/>
      <c r="W66" s="35"/>
      <c r="X66" s="35"/>
      <c r="Y66" s="35"/>
      <c r="Z66" s="35"/>
      <c r="AA66" s="35"/>
      <c r="AB66" s="35"/>
      <c r="AC66" s="122"/>
      <c r="AD66" s="123"/>
      <c r="AE66" s="123"/>
      <c r="AF66" s="123"/>
      <c r="AG66" s="123"/>
      <c r="AH66" s="123"/>
      <c r="AI66" s="123"/>
      <c r="AJ66" s="123"/>
      <c r="AK66" s="123"/>
      <c r="AL66" s="123"/>
      <c r="AM66" s="123"/>
      <c r="AN66" s="123"/>
      <c r="AO66" s="123"/>
      <c r="AP66" s="123"/>
      <c r="AQ66" s="123"/>
      <c r="AR66" s="123"/>
      <c r="AS66" s="123"/>
      <c r="AT66" s="123"/>
      <c r="AU66" s="123"/>
      <c r="AV66" s="123"/>
      <c r="AW66" s="123"/>
    </row>
    <row r="67" ht="14.25" hidden="1" customHeight="1">
      <c r="A67" s="43" t="s">
        <v>18</v>
      </c>
      <c r="B67" s="43" t="s">
        <v>18</v>
      </c>
      <c r="C67" s="44"/>
      <c r="D67" s="45"/>
      <c r="E67" s="46">
        <f>COUNTIFS('Year 4'!$G:$G,"&gt;0",'Year 4'!$C:$C,$B67,'Year 4'!$M:$M,"F")</f>
        <v>0</v>
      </c>
      <c r="F67" s="47">
        <f>COUNTIFS('Year 4'!$G:$G,"&gt;0",'Year 4'!$C:$C,$B67,'Year 4'!$M:$M,"M")</f>
        <v>0</v>
      </c>
      <c r="G67" s="48">
        <f t="shared" ref="G67:G76" si="61">E67+F67</f>
        <v>0</v>
      </c>
      <c r="H67" s="49">
        <f>COUNTIFS('Year 4'!$G:$G,"&gt;0",'Year 4'!$C:$C,$B67,'Year 4'!$P:$P,H$1)</f>
        <v>0</v>
      </c>
      <c r="I67" s="50">
        <f t="shared" ref="I67:I77" si="62">IFERROR(H67/G67,0)</f>
        <v>0</v>
      </c>
      <c r="J67" s="51">
        <f>COUNTIFS('Year 4'!$G:$G,"&gt;0",'Year 4'!$C:$C,$B67,'Year 4'!$P:$P,J$1)</f>
        <v>0</v>
      </c>
      <c r="K67" s="52">
        <f t="shared" ref="K67:K77" si="63">IFERROR(J67/G67,0)</f>
        <v>0</v>
      </c>
      <c r="L67" s="53">
        <f>COUNTIFS('Year 4'!$G:$G,"&gt;0",'Year 4'!$C:$C,$B67,'Year 4'!$P:$P,L$1)</f>
        <v>0</v>
      </c>
      <c r="M67" s="54">
        <f t="shared" ref="M67:M77" si="64">IFERROR(L67/G67,0)</f>
        <v>0</v>
      </c>
      <c r="N67" s="55">
        <f>COUNTIFS('Year 4'!$G:$G,"&gt;0",'Year 4'!$C:$C,$B67,'Year 4'!$P:$P,N$1)</f>
        <v>0</v>
      </c>
      <c r="O67" s="56">
        <f t="shared" ref="O67:O77" si="65">IFERROR(N67/G67,0)</f>
        <v>0</v>
      </c>
      <c r="P67" s="57">
        <f>COUNTIFS('Year 4'!$G:$G,"&gt;0",'Year 4'!$C:$C,$B67,'Year 4'!$P:$P,P$1)</f>
        <v>0</v>
      </c>
      <c r="Q67" s="58">
        <f t="shared" ref="Q67:Q77" si="66">IFERROR(P67/G67,0)</f>
        <v>0</v>
      </c>
      <c r="R67" s="47">
        <f>COUNTIFS('Year 4'!$G:$G,"&gt;0",'Year 4'!$C:$C,$B67,'Year 4'!$P:$P,R$1)</f>
        <v>0</v>
      </c>
      <c r="S67" s="59">
        <f t="shared" ref="S67:S77" si="67">IFERROR(R67/G67,0)</f>
        <v>0</v>
      </c>
      <c r="T67" s="60">
        <f t="shared" ref="T67:T76" si="68">G67-SUM(H67,J67,L67)</f>
        <v>0</v>
      </c>
      <c r="U67" s="61">
        <f t="shared" ref="U67:U77" si="69">IFERROR(T67/G67,0)</f>
        <v>0</v>
      </c>
      <c r="V67" s="62">
        <f>COUNTIFS('Year 4'!$G:$G,"&gt;0",'Year 4'!$C:$C,$B67,'Year 4'!$N:$N,V$2)</f>
        <v>0</v>
      </c>
      <c r="W67" s="62">
        <f>COUNTIFS('Year 4'!$G:$G,"&gt;0",'Year 4'!$C:$C,$B67,'Year 4'!$N:$N,W$2)</f>
        <v>0</v>
      </c>
      <c r="X67" s="62">
        <f>COUNTIFS('Year 4'!$G:$G,"&gt;0",'Year 4'!$C:$C,$B67,'Year 4'!$N:$N,X$2)</f>
        <v>0</v>
      </c>
      <c r="Y67" s="62">
        <f>COUNTIFS('Year 4'!$G:$G,"&gt;0",'Year 4'!$C:$C,$B67,'Year 4'!$N:$N,Y$2)</f>
        <v>0</v>
      </c>
      <c r="Z67" s="111">
        <f>COUNTIFS('Year 4'!$G:$G,"&gt;0",'Year 4'!$C:$C,$B67,'Year 4'!$T:$T,Z$2)</f>
        <v>0</v>
      </c>
      <c r="AA67" s="111">
        <f>COUNTIFS('Year 4'!$G:$G,"&gt;0",'Year 4'!$C:$C,$B67,'Year 4'!$T:$T,AA$2)</f>
        <v>0</v>
      </c>
      <c r="AB67" s="111">
        <f>COUNTIFS('Year 4'!$G:$G,"&gt;0",'Year 4'!$C:$C,$B67,'Year 4'!$T:$T,AB$2)</f>
        <v>0</v>
      </c>
      <c r="AC67" s="111">
        <f t="shared" ref="AC67:AC76" si="70">SUM(Z67:AB67)</f>
        <v>0</v>
      </c>
      <c r="AD67" s="102"/>
      <c r="AE67" s="102"/>
      <c r="AF67" s="102"/>
      <c r="AG67" s="102"/>
      <c r="AH67" s="102"/>
      <c r="AI67" s="102"/>
      <c r="AJ67" s="102"/>
      <c r="AK67" s="102"/>
      <c r="AL67" s="102"/>
      <c r="AM67" s="102"/>
      <c r="AN67" s="102"/>
      <c r="AO67" s="102"/>
      <c r="AP67" s="102"/>
      <c r="AQ67" s="102"/>
      <c r="AR67" s="102"/>
      <c r="AS67" s="102"/>
      <c r="AT67" s="102"/>
      <c r="AU67" s="102"/>
      <c r="AV67" s="102"/>
      <c r="AW67" s="102"/>
    </row>
    <row r="68" ht="14.25" hidden="1" customHeight="1">
      <c r="A68" s="43" t="s">
        <v>12</v>
      </c>
      <c r="B68" s="43" t="s">
        <v>12</v>
      </c>
      <c r="C68" s="44"/>
      <c r="D68" s="45"/>
      <c r="E68" s="46">
        <f>COUNTIFS('Year 4'!$G:$G,"&gt;0",'Year 4'!$C:$C,$B68,'Year 4'!$M:$M,"F")</f>
        <v>0</v>
      </c>
      <c r="F68" s="47">
        <f>COUNTIFS('Year 4'!$G:$G,"&gt;0",'Year 4'!$C:$C,$B68,'Year 4'!$M:$M,"M")</f>
        <v>0</v>
      </c>
      <c r="G68" s="48">
        <f t="shared" si="61"/>
        <v>0</v>
      </c>
      <c r="H68" s="49">
        <f>COUNTIFS('Year 4'!$G:$G,"&gt;0",'Year 4'!$C:$C,$B68,'Year 4'!$P:$P,H$1)</f>
        <v>0</v>
      </c>
      <c r="I68" s="50">
        <f t="shared" si="62"/>
        <v>0</v>
      </c>
      <c r="J68" s="51">
        <f>COUNTIFS('Year 4'!$G:$G,"&gt;0",'Year 4'!$C:$C,$B68,'Year 4'!$P:$P,J$1)</f>
        <v>0</v>
      </c>
      <c r="K68" s="52">
        <f t="shared" si="63"/>
        <v>0</v>
      </c>
      <c r="L68" s="53">
        <f>COUNTIFS('Year 4'!$G:$G,"&gt;0",'Year 4'!$C:$C,$B68,'Year 4'!$P:$P,L$1)</f>
        <v>0</v>
      </c>
      <c r="M68" s="54">
        <f t="shared" si="64"/>
        <v>0</v>
      </c>
      <c r="N68" s="55">
        <f>COUNTIFS('Year 4'!$G:$G,"&gt;0",'Year 4'!$C:$C,$B68,'Year 4'!$P:$P,N$1)</f>
        <v>0</v>
      </c>
      <c r="O68" s="56">
        <f t="shared" si="65"/>
        <v>0</v>
      </c>
      <c r="P68" s="57">
        <f>COUNTIFS('Year 4'!$G:$G,"&gt;0",'Year 4'!$C:$C,$B68,'Year 4'!$P:$P,P$1)</f>
        <v>0</v>
      </c>
      <c r="Q68" s="58">
        <f t="shared" si="66"/>
        <v>0</v>
      </c>
      <c r="R68" s="47">
        <f>COUNTIFS('Year 4'!$G:$G,"&gt;0",'Year 4'!$C:$C,$B68,'Year 4'!$P:$P,R$1)</f>
        <v>0</v>
      </c>
      <c r="S68" s="59">
        <f t="shared" si="67"/>
        <v>0</v>
      </c>
      <c r="T68" s="60">
        <f t="shared" si="68"/>
        <v>0</v>
      </c>
      <c r="U68" s="61">
        <f t="shared" si="69"/>
        <v>0</v>
      </c>
      <c r="V68" s="62">
        <f>COUNTIFS('Year 4'!$G:$G,"&gt;0",'Year 4'!$C:$C,$B68,'Year 4'!$N:$N,V$2)</f>
        <v>0</v>
      </c>
      <c r="W68" s="62">
        <f>COUNTIFS('Year 4'!$G:$G,"&gt;0",'Year 4'!$C:$C,$B68,'Year 4'!$N:$N,W$2)</f>
        <v>0</v>
      </c>
      <c r="X68" s="62">
        <f>COUNTIFS('Year 4'!$G:$G,"&gt;0",'Year 4'!$C:$C,$B68,'Year 4'!$N:$N,X$2)</f>
        <v>0</v>
      </c>
      <c r="Y68" s="62">
        <f>COUNTIFS('Year 4'!$G:$G,"&gt;0",'Year 4'!$C:$C,$B68,'Year 4'!$N:$N,Y$2)</f>
        <v>0</v>
      </c>
      <c r="Z68" s="111">
        <f>COUNTIFS('Year 4'!$G:$G,"&gt;0",'Year 4'!$C:$C,$B68,'Year 4'!$T:$T,Z$2)</f>
        <v>0</v>
      </c>
      <c r="AA68" s="111">
        <f>COUNTIFS('Year 4'!$G:$G,"&gt;0",'Year 4'!$C:$C,$B68,'Year 4'!$T:$T,AA$2)</f>
        <v>0</v>
      </c>
      <c r="AB68" s="111">
        <f>COUNTIFS('Year 4'!$G:$G,"&gt;0",'Year 4'!$C:$C,$B68,'Year 4'!$T:$T,AB$2)</f>
        <v>0</v>
      </c>
      <c r="AC68" s="111">
        <f t="shared" si="70"/>
        <v>0</v>
      </c>
      <c r="AD68" s="102"/>
      <c r="AE68" s="102"/>
      <c r="AF68" s="102"/>
      <c r="AG68" s="102"/>
      <c r="AH68" s="102"/>
      <c r="AI68" s="102"/>
      <c r="AJ68" s="102"/>
      <c r="AK68" s="102"/>
      <c r="AL68" s="102"/>
      <c r="AM68" s="102"/>
      <c r="AN68" s="102"/>
      <c r="AO68" s="102"/>
      <c r="AP68" s="102"/>
      <c r="AQ68" s="102"/>
      <c r="AR68" s="102"/>
      <c r="AS68" s="102"/>
      <c r="AT68" s="102"/>
      <c r="AU68" s="102"/>
      <c r="AV68" s="102"/>
      <c r="AW68" s="102"/>
    </row>
    <row r="69" ht="14.25" hidden="1" customHeight="1">
      <c r="A69" s="43" t="s">
        <v>238</v>
      </c>
      <c r="B69" s="43" t="s">
        <v>238</v>
      </c>
      <c r="C69" s="44" t="s">
        <v>8693</v>
      </c>
      <c r="D69" s="45"/>
      <c r="E69" s="46">
        <f>COUNTIFS('Year 4'!$G:$G,"&gt;0",'Year 4'!$C:$C,$B69,'Year 4'!$M:$M,"F")</f>
        <v>0</v>
      </c>
      <c r="F69" s="47">
        <f>COUNTIFS('Year 4'!$G:$G,"&gt;0",'Year 4'!$C:$C,$B69,'Year 4'!$M:$M,"M")</f>
        <v>0</v>
      </c>
      <c r="G69" s="48">
        <f t="shared" si="61"/>
        <v>0</v>
      </c>
      <c r="H69" s="49">
        <f>COUNTIFS('Year 4'!$G:$G,"&gt;0",'Year 4'!$C:$C,$B69,'Year 4'!$P:$P,H$1)</f>
        <v>0</v>
      </c>
      <c r="I69" s="50">
        <f t="shared" si="62"/>
        <v>0</v>
      </c>
      <c r="J69" s="51">
        <f>COUNTIFS('Year 4'!$G:$G,"&gt;0",'Year 4'!$C:$C,$B69,'Year 4'!$P:$P,J$1)</f>
        <v>0</v>
      </c>
      <c r="K69" s="52">
        <f t="shared" si="63"/>
        <v>0</v>
      </c>
      <c r="L69" s="53">
        <f>COUNTIFS('Year 4'!$G:$G,"&gt;0",'Year 4'!$C:$C,$B69,'Year 4'!$P:$P,L$1)</f>
        <v>0</v>
      </c>
      <c r="M69" s="54">
        <f t="shared" si="64"/>
        <v>0</v>
      </c>
      <c r="N69" s="55">
        <f>COUNTIFS('Year 4'!$G:$G,"&gt;0",'Year 4'!$C:$C,$B69,'Year 4'!$P:$P,N$1)</f>
        <v>0</v>
      </c>
      <c r="O69" s="56">
        <f t="shared" si="65"/>
        <v>0</v>
      </c>
      <c r="P69" s="57">
        <f>COUNTIFS('Year 4'!$G:$G,"&gt;0",'Year 4'!$C:$C,$B69,'Year 4'!$P:$P,P$1)</f>
        <v>0</v>
      </c>
      <c r="Q69" s="58">
        <f t="shared" si="66"/>
        <v>0</v>
      </c>
      <c r="R69" s="47">
        <f>COUNTIFS('Year 4'!$G:$G,"&gt;0",'Year 4'!$C:$C,$B69,'Year 4'!$P:$P,R$1)</f>
        <v>0</v>
      </c>
      <c r="S69" s="59">
        <f t="shared" si="67"/>
        <v>0</v>
      </c>
      <c r="T69" s="60">
        <f t="shared" si="68"/>
        <v>0</v>
      </c>
      <c r="U69" s="61">
        <f t="shared" si="69"/>
        <v>0</v>
      </c>
      <c r="V69" s="62">
        <f>COUNTIFS('Year 4'!$G:$G,"&gt;0",'Year 4'!$C:$C,$B69,'Year 4'!$N:$N,V$2)</f>
        <v>0</v>
      </c>
      <c r="W69" s="62">
        <f>COUNTIFS('Year 4'!$G:$G,"&gt;0",'Year 4'!$C:$C,$B69,'Year 4'!$N:$N,W$2)</f>
        <v>0</v>
      </c>
      <c r="X69" s="62">
        <f>COUNTIFS('Year 4'!$G:$G,"&gt;0",'Year 4'!$C:$C,$B69,'Year 4'!$N:$N,X$2)</f>
        <v>0</v>
      </c>
      <c r="Y69" s="62">
        <f>COUNTIFS('Year 4'!$G:$G,"&gt;0",'Year 4'!$C:$C,$B69,'Year 4'!$N:$N,Y$2)</f>
        <v>0</v>
      </c>
      <c r="Z69" s="111">
        <f>COUNTIFS('Year 4'!$G:$G,"&gt;0",'Year 4'!$C:$C,$B69,'Year 4'!$T:$T,Z$2)</f>
        <v>0</v>
      </c>
      <c r="AA69" s="111">
        <f>COUNTIFS('Year 4'!$G:$G,"&gt;0",'Year 4'!$C:$C,$B69,'Year 4'!$T:$T,AA$2)</f>
        <v>0</v>
      </c>
      <c r="AB69" s="111">
        <f>COUNTIFS('Year 4'!$G:$G,"&gt;0",'Year 4'!$C:$C,$B69,'Year 4'!$T:$T,AB$2)</f>
        <v>0</v>
      </c>
      <c r="AC69" s="111">
        <f t="shared" si="70"/>
        <v>0</v>
      </c>
      <c r="AD69" s="102"/>
      <c r="AE69" s="102"/>
      <c r="AF69" s="102"/>
      <c r="AG69" s="102"/>
      <c r="AH69" s="102"/>
      <c r="AI69" s="102"/>
      <c r="AJ69" s="102"/>
      <c r="AK69" s="102"/>
      <c r="AL69" s="102"/>
      <c r="AM69" s="102"/>
      <c r="AN69" s="102"/>
      <c r="AO69" s="102"/>
      <c r="AP69" s="102"/>
      <c r="AQ69" s="102"/>
      <c r="AR69" s="102"/>
      <c r="AS69" s="102"/>
      <c r="AT69" s="102"/>
      <c r="AU69" s="102"/>
      <c r="AV69" s="102"/>
      <c r="AW69" s="102"/>
    </row>
    <row r="70" ht="14.25" hidden="1" customHeight="1">
      <c r="A70" s="43" t="s">
        <v>240</v>
      </c>
      <c r="B70" s="43" t="s">
        <v>240</v>
      </c>
      <c r="C70" s="44" t="s">
        <v>259</v>
      </c>
      <c r="D70" s="45"/>
      <c r="E70" s="46">
        <f>COUNTIFS('Year 4'!$G:$G,"&gt;0",'Year 4'!$C:$C,$B70,'Year 4'!$M:$M,"F")</f>
        <v>0</v>
      </c>
      <c r="F70" s="47">
        <f>COUNTIFS('Year 4'!$G:$G,"&gt;0",'Year 4'!$C:$C,$B70,'Year 4'!$M:$M,"M")</f>
        <v>0</v>
      </c>
      <c r="G70" s="48">
        <f t="shared" si="61"/>
        <v>0</v>
      </c>
      <c r="H70" s="49">
        <f>COUNTIFS('Year 4'!$G:$G,"&gt;0",'Year 4'!$C:$C,$B70,'Year 4'!$P:$P,H$1)</f>
        <v>0</v>
      </c>
      <c r="I70" s="50">
        <f t="shared" si="62"/>
        <v>0</v>
      </c>
      <c r="J70" s="51">
        <f>COUNTIFS('Year 4'!$G:$G,"&gt;0",'Year 4'!$C:$C,$B70,'Year 4'!$P:$P,J$1)</f>
        <v>0</v>
      </c>
      <c r="K70" s="52">
        <f t="shared" si="63"/>
        <v>0</v>
      </c>
      <c r="L70" s="53">
        <f>COUNTIFS('Year 4'!$G:$G,"&gt;0",'Year 4'!$C:$C,$B70,'Year 4'!$P:$P,L$1)</f>
        <v>0</v>
      </c>
      <c r="M70" s="54">
        <f t="shared" si="64"/>
        <v>0</v>
      </c>
      <c r="N70" s="55">
        <f>COUNTIFS('Year 4'!$G:$G,"&gt;0",'Year 4'!$C:$C,$B70,'Year 4'!$P:$P,N$1)</f>
        <v>0</v>
      </c>
      <c r="O70" s="56">
        <f t="shared" si="65"/>
        <v>0</v>
      </c>
      <c r="P70" s="57">
        <f>COUNTIFS('Year 4'!$G:$G,"&gt;0",'Year 4'!$C:$C,$B70,'Year 4'!$P:$P,P$1)</f>
        <v>0</v>
      </c>
      <c r="Q70" s="58">
        <f t="shared" si="66"/>
        <v>0</v>
      </c>
      <c r="R70" s="47">
        <f>COUNTIFS('Year 4'!$G:$G,"&gt;0",'Year 4'!$C:$C,$B70,'Year 4'!$P:$P,R$1)</f>
        <v>0</v>
      </c>
      <c r="S70" s="59">
        <f t="shared" si="67"/>
        <v>0</v>
      </c>
      <c r="T70" s="60">
        <f t="shared" si="68"/>
        <v>0</v>
      </c>
      <c r="U70" s="61">
        <f t="shared" si="69"/>
        <v>0</v>
      </c>
      <c r="V70" s="62">
        <f>COUNTIFS('Year 4'!$G:$G,"&gt;0",'Year 4'!$C:$C,$B70,'Year 4'!$N:$N,V$2)</f>
        <v>0</v>
      </c>
      <c r="W70" s="62">
        <f>COUNTIFS('Year 4'!$G:$G,"&gt;0",'Year 4'!$C:$C,$B70,'Year 4'!$N:$N,W$2)</f>
        <v>0</v>
      </c>
      <c r="X70" s="62">
        <f>COUNTIFS('Year 4'!$G:$G,"&gt;0",'Year 4'!$C:$C,$B70,'Year 4'!$N:$N,X$2)</f>
        <v>0</v>
      </c>
      <c r="Y70" s="62">
        <f>COUNTIFS('Year 4'!$G:$G,"&gt;0",'Year 4'!$C:$C,$B70,'Year 4'!$N:$N,Y$2)</f>
        <v>0</v>
      </c>
      <c r="Z70" s="111">
        <f>COUNTIFS('Year 4'!$G:$G,"&gt;0",'Year 4'!$C:$C,$B70,'Year 4'!$T:$T,Z$2)</f>
        <v>0</v>
      </c>
      <c r="AA70" s="111">
        <f>COUNTIFS('Year 4'!$G:$G,"&gt;0",'Year 4'!$C:$C,$B70,'Year 4'!$T:$T,AA$2)</f>
        <v>0</v>
      </c>
      <c r="AB70" s="111">
        <f>COUNTIFS('Year 4'!$G:$G,"&gt;0",'Year 4'!$C:$C,$B70,'Year 4'!$T:$T,AB$2)</f>
        <v>0</v>
      </c>
      <c r="AC70" s="111">
        <f t="shared" si="70"/>
        <v>0</v>
      </c>
      <c r="AD70" s="102"/>
      <c r="AE70" s="102"/>
      <c r="AF70" s="102"/>
      <c r="AG70" s="102"/>
      <c r="AH70" s="102"/>
      <c r="AI70" s="102"/>
      <c r="AJ70" s="102"/>
      <c r="AK70" s="102"/>
      <c r="AL70" s="102"/>
      <c r="AM70" s="102"/>
      <c r="AN70" s="102"/>
      <c r="AO70" s="102"/>
      <c r="AP70" s="102"/>
      <c r="AQ70" s="102"/>
      <c r="AR70" s="102"/>
      <c r="AS70" s="102"/>
      <c r="AT70" s="102"/>
      <c r="AU70" s="102"/>
      <c r="AV70" s="102"/>
      <c r="AW70" s="102"/>
    </row>
    <row r="71" ht="14.25" hidden="1" customHeight="1">
      <c r="A71" s="43" t="s">
        <v>242</v>
      </c>
      <c r="B71" s="43" t="s">
        <v>242</v>
      </c>
      <c r="C71" s="44" t="s">
        <v>255</v>
      </c>
      <c r="D71" s="45"/>
      <c r="E71" s="46">
        <f>COUNTIFS('Year 4'!$G:$G,"&gt;0",'Year 4'!$C:$C,$B71,'Year 4'!$M:$M,"F")</f>
        <v>0</v>
      </c>
      <c r="F71" s="47">
        <f>COUNTIFS('Year 4'!$G:$G,"&gt;0",'Year 4'!$C:$C,$B71,'Year 4'!$M:$M,"M")</f>
        <v>0</v>
      </c>
      <c r="G71" s="48">
        <f t="shared" si="61"/>
        <v>0</v>
      </c>
      <c r="H71" s="49">
        <f>COUNTIFS('Year 4'!$G:$G,"&gt;0",'Year 4'!$C:$C,$B71,'Year 4'!$P:$P,H$1)</f>
        <v>0</v>
      </c>
      <c r="I71" s="50">
        <f t="shared" si="62"/>
        <v>0</v>
      </c>
      <c r="J71" s="51">
        <f>COUNTIFS('Year 4'!$G:$G,"&gt;0",'Year 4'!$C:$C,$B71,'Year 4'!$P:$P,J$1)</f>
        <v>0</v>
      </c>
      <c r="K71" s="52">
        <f t="shared" si="63"/>
        <v>0</v>
      </c>
      <c r="L71" s="53">
        <f>COUNTIFS('Year 4'!$G:$G,"&gt;0",'Year 4'!$C:$C,$B71,'Year 4'!$P:$P,L$1)</f>
        <v>0</v>
      </c>
      <c r="M71" s="54">
        <f t="shared" si="64"/>
        <v>0</v>
      </c>
      <c r="N71" s="55">
        <f>COUNTIFS('Year 4'!$G:$G,"&gt;0",'Year 4'!$C:$C,$B71,'Year 4'!$P:$P,N$1)</f>
        <v>0</v>
      </c>
      <c r="O71" s="56">
        <f t="shared" si="65"/>
        <v>0</v>
      </c>
      <c r="P71" s="57">
        <f>COUNTIFS('Year 4'!$G:$G,"&gt;0",'Year 4'!$C:$C,$B71,'Year 4'!$P:$P,P$1)</f>
        <v>0</v>
      </c>
      <c r="Q71" s="58">
        <f t="shared" si="66"/>
        <v>0</v>
      </c>
      <c r="R71" s="47">
        <f>COUNTIFS('Year 4'!$G:$G,"&gt;0",'Year 4'!$C:$C,$B71,'Year 4'!$P:$P,R$1)</f>
        <v>0</v>
      </c>
      <c r="S71" s="59">
        <f t="shared" si="67"/>
        <v>0</v>
      </c>
      <c r="T71" s="60">
        <f t="shared" si="68"/>
        <v>0</v>
      </c>
      <c r="U71" s="61">
        <f t="shared" si="69"/>
        <v>0</v>
      </c>
      <c r="V71" s="62">
        <f>COUNTIFS('Year 4'!$G:$G,"&gt;0",'Year 4'!$C:$C,$B71,'Year 4'!$N:$N,V$2)</f>
        <v>0</v>
      </c>
      <c r="W71" s="62">
        <f>COUNTIFS('Year 4'!$G:$G,"&gt;0",'Year 4'!$C:$C,$B71,'Year 4'!$N:$N,W$2)</f>
        <v>0</v>
      </c>
      <c r="X71" s="62">
        <f>COUNTIFS('Year 4'!$G:$G,"&gt;0",'Year 4'!$C:$C,$B71,'Year 4'!$N:$N,X$2)</f>
        <v>0</v>
      </c>
      <c r="Y71" s="62">
        <f>COUNTIFS('Year 4'!$G:$G,"&gt;0",'Year 4'!$C:$C,$B71,'Year 4'!$N:$N,Y$2)</f>
        <v>0</v>
      </c>
      <c r="Z71" s="111">
        <f>COUNTIFS('Year 4'!$G:$G,"&gt;0",'Year 4'!$C:$C,$B71,'Year 4'!$T:$T,Z$2)</f>
        <v>0</v>
      </c>
      <c r="AA71" s="111">
        <f>COUNTIFS('Year 4'!$G:$G,"&gt;0",'Year 4'!$C:$C,$B71,'Year 4'!$T:$T,AA$2)</f>
        <v>0</v>
      </c>
      <c r="AB71" s="111">
        <f>COUNTIFS('Year 4'!$G:$G,"&gt;0",'Year 4'!$C:$C,$B71,'Year 4'!$T:$T,AB$2)</f>
        <v>0</v>
      </c>
      <c r="AC71" s="111">
        <f t="shared" si="70"/>
        <v>0</v>
      </c>
      <c r="AD71" s="102"/>
      <c r="AE71" s="102"/>
      <c r="AF71" s="102"/>
      <c r="AG71" s="102"/>
      <c r="AH71" s="102"/>
      <c r="AI71" s="102"/>
      <c r="AJ71" s="102"/>
      <c r="AK71" s="102"/>
      <c r="AL71" s="102"/>
      <c r="AM71" s="102"/>
      <c r="AN71" s="102"/>
      <c r="AO71" s="102"/>
      <c r="AP71" s="102"/>
      <c r="AQ71" s="102"/>
      <c r="AR71" s="102"/>
      <c r="AS71" s="102"/>
      <c r="AT71" s="102"/>
      <c r="AU71" s="102"/>
      <c r="AV71" s="102"/>
      <c r="AW71" s="102"/>
    </row>
    <row r="72" ht="14.25" hidden="1" customHeight="1">
      <c r="A72" s="43" t="s">
        <v>244</v>
      </c>
      <c r="B72" s="43" t="s">
        <v>244</v>
      </c>
      <c r="C72" s="44" t="s">
        <v>8694</v>
      </c>
      <c r="D72" s="45"/>
      <c r="E72" s="46">
        <f>COUNTIFS('Year 4'!$G:$G,"&gt;0",'Year 4'!$C:$C,$B72,'Year 4'!$M:$M,"F")</f>
        <v>0</v>
      </c>
      <c r="F72" s="47">
        <f>COUNTIFS('Year 4'!$G:$G,"&gt;0",'Year 4'!$C:$C,$B72,'Year 4'!$M:$M,"M")</f>
        <v>0</v>
      </c>
      <c r="G72" s="48">
        <f t="shared" si="61"/>
        <v>0</v>
      </c>
      <c r="H72" s="49">
        <f>COUNTIFS('Year 4'!$G:$G,"&gt;0",'Year 4'!$C:$C,$B72,'Year 4'!$P:$P,H$1)</f>
        <v>0</v>
      </c>
      <c r="I72" s="50">
        <f t="shared" si="62"/>
        <v>0</v>
      </c>
      <c r="J72" s="51">
        <f>COUNTIFS('Year 4'!$G:$G,"&gt;0",'Year 4'!$C:$C,$B72,'Year 4'!$P:$P,J$1)</f>
        <v>0</v>
      </c>
      <c r="K72" s="52">
        <f t="shared" si="63"/>
        <v>0</v>
      </c>
      <c r="L72" s="53">
        <f>COUNTIFS('Year 4'!$G:$G,"&gt;0",'Year 4'!$C:$C,$B72,'Year 4'!$P:$P,L$1)</f>
        <v>0</v>
      </c>
      <c r="M72" s="54">
        <f t="shared" si="64"/>
        <v>0</v>
      </c>
      <c r="N72" s="55">
        <f>COUNTIFS('Year 4'!$G:$G,"&gt;0",'Year 4'!$C:$C,$B72,'Year 4'!$P:$P,N$1)</f>
        <v>0</v>
      </c>
      <c r="O72" s="56">
        <f t="shared" si="65"/>
        <v>0</v>
      </c>
      <c r="P72" s="57">
        <f>COUNTIFS('Year 4'!$G:$G,"&gt;0",'Year 4'!$C:$C,$B72,'Year 4'!$P:$P,P$1)</f>
        <v>0</v>
      </c>
      <c r="Q72" s="58">
        <f t="shared" si="66"/>
        <v>0</v>
      </c>
      <c r="R72" s="47">
        <f>COUNTIFS('Year 4'!$G:$G,"&gt;0",'Year 4'!$C:$C,$B72,'Year 4'!$P:$P,R$1)</f>
        <v>0</v>
      </c>
      <c r="S72" s="59">
        <f t="shared" si="67"/>
        <v>0</v>
      </c>
      <c r="T72" s="60">
        <f t="shared" si="68"/>
        <v>0</v>
      </c>
      <c r="U72" s="61">
        <f t="shared" si="69"/>
        <v>0</v>
      </c>
      <c r="V72" s="62">
        <f>COUNTIFS('Year 4'!$G:$G,"&gt;0",'Year 4'!$C:$C,$B72,'Year 4'!$N:$N,V$2)</f>
        <v>0</v>
      </c>
      <c r="W72" s="62">
        <f>COUNTIFS('Year 4'!$G:$G,"&gt;0",'Year 4'!$C:$C,$B72,'Year 4'!$N:$N,W$2)</f>
        <v>0</v>
      </c>
      <c r="X72" s="62">
        <f>COUNTIFS('Year 4'!$G:$G,"&gt;0",'Year 4'!$C:$C,$B72,'Year 4'!$N:$N,X$2)</f>
        <v>0</v>
      </c>
      <c r="Y72" s="62">
        <f>COUNTIFS('Year 4'!$G:$G,"&gt;0",'Year 4'!$C:$C,$B72,'Year 4'!$N:$N,Y$2)</f>
        <v>0</v>
      </c>
      <c r="Z72" s="111">
        <f>COUNTIFS('Year 4'!$G:$G,"&gt;0",'Year 4'!$C:$C,$B72,'Year 4'!$T:$T,Z$2)</f>
        <v>0</v>
      </c>
      <c r="AA72" s="111">
        <f>COUNTIFS('Year 4'!$G:$G,"&gt;0",'Year 4'!$C:$C,$B72,'Year 4'!$T:$T,AA$2)</f>
        <v>0</v>
      </c>
      <c r="AB72" s="111">
        <f>COUNTIFS('Year 4'!$G:$G,"&gt;0",'Year 4'!$C:$C,$B72,'Year 4'!$T:$T,AB$2)</f>
        <v>0</v>
      </c>
      <c r="AC72" s="111">
        <f t="shared" si="70"/>
        <v>0</v>
      </c>
      <c r="AD72" s="102"/>
      <c r="AE72" s="102"/>
      <c r="AF72" s="102"/>
      <c r="AG72" s="102"/>
      <c r="AH72" s="102"/>
      <c r="AI72" s="102"/>
      <c r="AJ72" s="102"/>
      <c r="AK72" s="102"/>
      <c r="AL72" s="102"/>
      <c r="AM72" s="102"/>
      <c r="AN72" s="102"/>
      <c r="AO72" s="102"/>
      <c r="AP72" s="102"/>
      <c r="AQ72" s="102"/>
      <c r="AR72" s="102"/>
      <c r="AS72" s="102"/>
      <c r="AT72" s="102"/>
      <c r="AU72" s="102"/>
      <c r="AV72" s="102"/>
      <c r="AW72" s="102"/>
    </row>
    <row r="73" ht="14.25" hidden="1" customHeight="1">
      <c r="A73" s="43" t="s">
        <v>246</v>
      </c>
      <c r="B73" s="43" t="s">
        <v>246</v>
      </c>
      <c r="C73" s="44" t="s">
        <v>8695</v>
      </c>
      <c r="D73" s="45"/>
      <c r="E73" s="46">
        <f>COUNTIFS('Year 4'!$G:$G,"&gt;0",'Year 4'!$C:$C,$B73,'Year 4'!$M:$M,"F")</f>
        <v>0</v>
      </c>
      <c r="F73" s="47">
        <f>COUNTIFS('Year 4'!$G:$G,"&gt;0",'Year 4'!$C:$C,$B73,'Year 4'!$M:$M,"M")</f>
        <v>0</v>
      </c>
      <c r="G73" s="48">
        <f t="shared" si="61"/>
        <v>0</v>
      </c>
      <c r="H73" s="49">
        <f>COUNTIFS('Year 4'!$G:$G,"&gt;0",'Year 4'!$C:$C,$B73,'Year 4'!$P:$P,H$1)</f>
        <v>0</v>
      </c>
      <c r="I73" s="50">
        <f t="shared" si="62"/>
        <v>0</v>
      </c>
      <c r="J73" s="51">
        <f>COUNTIFS('Year 4'!$G:$G,"&gt;0",'Year 4'!$C:$C,$B73,'Year 4'!$P:$P,J$1)</f>
        <v>0</v>
      </c>
      <c r="K73" s="52">
        <f t="shared" si="63"/>
        <v>0</v>
      </c>
      <c r="L73" s="53">
        <f>COUNTIFS('Year 4'!$G:$G,"&gt;0",'Year 4'!$C:$C,$B73,'Year 4'!$P:$P,L$1)</f>
        <v>0</v>
      </c>
      <c r="M73" s="54">
        <f t="shared" si="64"/>
        <v>0</v>
      </c>
      <c r="N73" s="55">
        <f>COUNTIFS('Year 4'!$G:$G,"&gt;0",'Year 4'!$C:$C,$B73,'Year 4'!$P:$P,N$1)</f>
        <v>0</v>
      </c>
      <c r="O73" s="56">
        <f t="shared" si="65"/>
        <v>0</v>
      </c>
      <c r="P73" s="57">
        <f>COUNTIFS('Year 4'!$G:$G,"&gt;0",'Year 4'!$C:$C,$B73,'Year 4'!$P:$P,P$1)</f>
        <v>0</v>
      </c>
      <c r="Q73" s="58">
        <f t="shared" si="66"/>
        <v>0</v>
      </c>
      <c r="R73" s="47">
        <f>COUNTIFS('Year 4'!$G:$G,"&gt;0",'Year 4'!$C:$C,$B73,'Year 4'!$P:$P,R$1)</f>
        <v>0</v>
      </c>
      <c r="S73" s="59">
        <f t="shared" si="67"/>
        <v>0</v>
      </c>
      <c r="T73" s="60">
        <f t="shared" si="68"/>
        <v>0</v>
      </c>
      <c r="U73" s="61">
        <f t="shared" si="69"/>
        <v>0</v>
      </c>
      <c r="V73" s="62">
        <f>COUNTIFS('Year 4'!$G:$G,"&gt;0",'Year 4'!$C:$C,$B73,'Year 4'!$N:$N,V$2)</f>
        <v>0</v>
      </c>
      <c r="W73" s="62">
        <f>COUNTIFS('Year 4'!$G:$G,"&gt;0",'Year 4'!$C:$C,$B73,'Year 4'!$N:$N,W$2)</f>
        <v>0</v>
      </c>
      <c r="X73" s="62">
        <f>COUNTIFS('Year 4'!$G:$G,"&gt;0",'Year 4'!$C:$C,$B73,'Year 4'!$N:$N,X$2)</f>
        <v>0</v>
      </c>
      <c r="Y73" s="62">
        <f>COUNTIFS('Year 4'!$G:$G,"&gt;0",'Year 4'!$C:$C,$B73,'Year 4'!$N:$N,Y$2)</f>
        <v>0</v>
      </c>
      <c r="Z73" s="111">
        <f>COUNTIFS('Year 4'!$G:$G,"&gt;0",'Year 4'!$C:$C,$B73,'Year 4'!$T:$T,Z$2)</f>
        <v>0</v>
      </c>
      <c r="AA73" s="111">
        <f>COUNTIFS('Year 4'!$G:$G,"&gt;0",'Year 4'!$C:$C,$B73,'Year 4'!$T:$T,AA$2)</f>
        <v>0</v>
      </c>
      <c r="AB73" s="111">
        <f>COUNTIFS('Year 4'!$G:$G,"&gt;0",'Year 4'!$C:$C,$B73,'Year 4'!$T:$T,AB$2)</f>
        <v>0</v>
      </c>
      <c r="AC73" s="111">
        <f t="shared" si="70"/>
        <v>0</v>
      </c>
      <c r="AD73" s="102"/>
      <c r="AE73" s="102"/>
      <c r="AF73" s="102"/>
      <c r="AG73" s="102"/>
      <c r="AH73" s="102"/>
      <c r="AI73" s="102"/>
      <c r="AJ73" s="102"/>
      <c r="AK73" s="102"/>
      <c r="AL73" s="102"/>
      <c r="AM73" s="102"/>
      <c r="AN73" s="102"/>
      <c r="AO73" s="102"/>
      <c r="AP73" s="102"/>
      <c r="AQ73" s="102"/>
      <c r="AR73" s="102"/>
      <c r="AS73" s="102"/>
      <c r="AT73" s="102"/>
      <c r="AU73" s="102"/>
      <c r="AV73" s="102"/>
      <c r="AW73" s="102"/>
    </row>
    <row r="74" ht="14.25" hidden="1" customHeight="1">
      <c r="A74" s="43" t="s">
        <v>247</v>
      </c>
      <c r="B74" s="43" t="s">
        <v>247</v>
      </c>
      <c r="C74" s="44" t="s">
        <v>299</v>
      </c>
      <c r="D74" s="45"/>
      <c r="E74" s="46">
        <f>COUNTIFS('Year 4'!$G:$G,"&gt;0",'Year 4'!$C:$C,$B74,'Year 4'!$M:$M,"F")</f>
        <v>0</v>
      </c>
      <c r="F74" s="47">
        <f>COUNTIFS('Year 4'!$G:$G,"&gt;0",'Year 4'!$C:$C,$B74,'Year 4'!$M:$M,"M")</f>
        <v>0</v>
      </c>
      <c r="G74" s="48">
        <f t="shared" si="61"/>
        <v>0</v>
      </c>
      <c r="H74" s="49">
        <f>COUNTIFS('Year 4'!$G:$G,"&gt;0",'Year 4'!$C:$C,$B74,'Year 4'!$P:$P,H$1)</f>
        <v>0</v>
      </c>
      <c r="I74" s="50">
        <f t="shared" si="62"/>
        <v>0</v>
      </c>
      <c r="J74" s="51">
        <f>COUNTIFS('Year 4'!$G:$G,"&gt;0",'Year 4'!$C:$C,$B74,'Year 4'!$P:$P,J$1)</f>
        <v>0</v>
      </c>
      <c r="K74" s="52">
        <f t="shared" si="63"/>
        <v>0</v>
      </c>
      <c r="L74" s="53">
        <f>COUNTIFS('Year 4'!$G:$G,"&gt;0",'Year 4'!$C:$C,$B74,'Year 4'!$P:$P,L$1)</f>
        <v>0</v>
      </c>
      <c r="M74" s="54">
        <f t="shared" si="64"/>
        <v>0</v>
      </c>
      <c r="N74" s="55">
        <f>COUNTIFS('Year 4'!$G:$G,"&gt;0",'Year 4'!$C:$C,$B74,'Year 4'!$P:$P,N$1)</f>
        <v>0</v>
      </c>
      <c r="O74" s="56">
        <f t="shared" si="65"/>
        <v>0</v>
      </c>
      <c r="P74" s="57">
        <f>COUNTIFS('Year 4'!$G:$G,"&gt;0",'Year 4'!$C:$C,$B74,'Year 4'!$P:$P,P$1)</f>
        <v>0</v>
      </c>
      <c r="Q74" s="58">
        <f t="shared" si="66"/>
        <v>0</v>
      </c>
      <c r="R74" s="47">
        <f>COUNTIFS('Year 4'!$G:$G,"&gt;0",'Year 4'!$C:$C,$B74,'Year 4'!$P:$P,R$1)</f>
        <v>0</v>
      </c>
      <c r="S74" s="59">
        <f t="shared" si="67"/>
        <v>0</v>
      </c>
      <c r="T74" s="60">
        <f t="shared" si="68"/>
        <v>0</v>
      </c>
      <c r="U74" s="61">
        <f t="shared" si="69"/>
        <v>0</v>
      </c>
      <c r="V74" s="62">
        <f>COUNTIFS('Year 4'!$G:$G,"&gt;0",'Year 4'!$C:$C,$B74,'Year 4'!$N:$N,V$2)</f>
        <v>0</v>
      </c>
      <c r="W74" s="62">
        <f>COUNTIFS('Year 4'!$G:$G,"&gt;0",'Year 4'!$C:$C,$B74,'Year 4'!$N:$N,W$2)</f>
        <v>0</v>
      </c>
      <c r="X74" s="62">
        <f>COUNTIFS('Year 4'!$G:$G,"&gt;0",'Year 4'!$C:$C,$B74,'Year 4'!$N:$N,X$2)</f>
        <v>0</v>
      </c>
      <c r="Y74" s="62">
        <f>COUNTIFS('Year 4'!$G:$G,"&gt;0",'Year 4'!$C:$C,$B74,'Year 4'!$N:$N,Y$2)</f>
        <v>0</v>
      </c>
      <c r="Z74" s="111">
        <f>COUNTIFS('Year 4'!$G:$G,"&gt;0",'Year 4'!$C:$C,$B74,'Year 4'!$T:$T,Z$2)</f>
        <v>0</v>
      </c>
      <c r="AA74" s="111">
        <f>COUNTIFS('Year 4'!$G:$G,"&gt;0",'Year 4'!$C:$C,$B74,'Year 4'!$T:$T,AA$2)</f>
        <v>0</v>
      </c>
      <c r="AB74" s="111">
        <f>COUNTIFS('Year 4'!$G:$G,"&gt;0",'Year 4'!$C:$C,$B74,'Year 4'!$T:$T,AB$2)</f>
        <v>0</v>
      </c>
      <c r="AC74" s="111">
        <f t="shared" si="70"/>
        <v>0</v>
      </c>
      <c r="AD74" s="102"/>
      <c r="AE74" s="102"/>
      <c r="AF74" s="102"/>
      <c r="AG74" s="102"/>
      <c r="AH74" s="102"/>
      <c r="AI74" s="102"/>
      <c r="AJ74" s="102"/>
      <c r="AK74" s="102"/>
      <c r="AL74" s="102"/>
      <c r="AM74" s="102"/>
      <c r="AN74" s="102"/>
      <c r="AO74" s="102"/>
      <c r="AP74" s="102"/>
      <c r="AQ74" s="102"/>
      <c r="AR74" s="102"/>
      <c r="AS74" s="102"/>
      <c r="AT74" s="102"/>
      <c r="AU74" s="102"/>
      <c r="AV74" s="102"/>
      <c r="AW74" s="102"/>
    </row>
    <row r="75" ht="14.25" hidden="1" customHeight="1">
      <c r="A75" s="43" t="s">
        <v>249</v>
      </c>
      <c r="B75" s="43" t="s">
        <v>249</v>
      </c>
      <c r="C75" s="44" t="s">
        <v>8696</v>
      </c>
      <c r="D75" s="45"/>
      <c r="E75" s="46">
        <f>COUNTIFS('Year 4'!$G:$G,"&gt;0",'Year 4'!$C:$C,$B75,'Year 4'!$M:$M,"F")</f>
        <v>0</v>
      </c>
      <c r="F75" s="47">
        <f>COUNTIFS('Year 4'!$G:$G,"&gt;0",'Year 4'!$C:$C,$B75,'Year 4'!$M:$M,"M")</f>
        <v>0</v>
      </c>
      <c r="G75" s="48">
        <f t="shared" si="61"/>
        <v>0</v>
      </c>
      <c r="H75" s="49">
        <f>COUNTIFS('Year 4'!$G:$G,"&gt;0",'Year 4'!$C:$C,$B75,'Year 4'!$P:$P,H$1)</f>
        <v>0</v>
      </c>
      <c r="I75" s="50">
        <f t="shared" si="62"/>
        <v>0</v>
      </c>
      <c r="J75" s="51">
        <f>COUNTIFS('Year 4'!$G:$G,"&gt;0",'Year 4'!$C:$C,$B75,'Year 4'!$P:$P,J$1)</f>
        <v>0</v>
      </c>
      <c r="K75" s="52">
        <f t="shared" si="63"/>
        <v>0</v>
      </c>
      <c r="L75" s="53">
        <f>COUNTIFS('Year 4'!$G:$G,"&gt;0",'Year 4'!$C:$C,$B75,'Year 4'!$P:$P,L$1)</f>
        <v>0</v>
      </c>
      <c r="M75" s="54">
        <f t="shared" si="64"/>
        <v>0</v>
      </c>
      <c r="N75" s="55">
        <f>COUNTIFS('Year 4'!$G:$G,"&gt;0",'Year 4'!$C:$C,$B75,'Year 4'!$P:$P,N$1)</f>
        <v>0</v>
      </c>
      <c r="O75" s="56">
        <f t="shared" si="65"/>
        <v>0</v>
      </c>
      <c r="P75" s="57">
        <f>COUNTIFS('Year 4'!$G:$G,"&gt;0",'Year 4'!$C:$C,$B75,'Year 4'!$P:$P,P$1)</f>
        <v>0</v>
      </c>
      <c r="Q75" s="58">
        <f t="shared" si="66"/>
        <v>0</v>
      </c>
      <c r="R75" s="47">
        <f>COUNTIFS('Year 4'!$G:$G,"&gt;0",'Year 4'!$C:$C,$B75,'Year 4'!$P:$P,R$1)</f>
        <v>0</v>
      </c>
      <c r="S75" s="59">
        <f t="shared" si="67"/>
        <v>0</v>
      </c>
      <c r="T75" s="60">
        <f t="shared" si="68"/>
        <v>0</v>
      </c>
      <c r="U75" s="61">
        <f t="shared" si="69"/>
        <v>0</v>
      </c>
      <c r="V75" s="62">
        <f>COUNTIFS('Year 4'!$G:$G,"&gt;0",'Year 4'!$C:$C,$B75,'Year 4'!$N:$N,V$2)</f>
        <v>0</v>
      </c>
      <c r="W75" s="62">
        <f>COUNTIFS('Year 4'!$G:$G,"&gt;0",'Year 4'!$C:$C,$B75,'Year 4'!$N:$N,W$2)</f>
        <v>0</v>
      </c>
      <c r="X75" s="62">
        <f>COUNTIFS('Year 4'!$G:$G,"&gt;0",'Year 4'!$C:$C,$B75,'Year 4'!$N:$N,X$2)</f>
        <v>0</v>
      </c>
      <c r="Y75" s="62">
        <f>COUNTIFS('Year 4'!$G:$G,"&gt;0",'Year 4'!$C:$C,$B75,'Year 4'!$N:$N,Y$2)</f>
        <v>0</v>
      </c>
      <c r="Z75" s="111">
        <f>COUNTIFS('Year 4'!$G:$G,"&gt;0",'Year 4'!$C:$C,$B75,'Year 4'!$T:$T,Z$2)</f>
        <v>0</v>
      </c>
      <c r="AA75" s="111">
        <f>COUNTIFS('Year 4'!$G:$G,"&gt;0",'Year 4'!$C:$C,$B75,'Year 4'!$T:$T,AA$2)</f>
        <v>0</v>
      </c>
      <c r="AB75" s="111">
        <f>COUNTIFS('Year 4'!$G:$G,"&gt;0",'Year 4'!$C:$C,$B75,'Year 4'!$T:$T,AB$2)</f>
        <v>0</v>
      </c>
      <c r="AC75" s="111">
        <f t="shared" si="70"/>
        <v>0</v>
      </c>
      <c r="AD75" s="102"/>
      <c r="AE75" s="102"/>
      <c r="AF75" s="102"/>
      <c r="AG75" s="102"/>
      <c r="AH75" s="102"/>
      <c r="AI75" s="102"/>
      <c r="AJ75" s="102"/>
      <c r="AK75" s="102"/>
      <c r="AL75" s="102"/>
      <c r="AM75" s="102"/>
      <c r="AN75" s="102"/>
      <c r="AO75" s="102"/>
      <c r="AP75" s="102"/>
      <c r="AQ75" s="102"/>
      <c r="AR75" s="102"/>
      <c r="AS75" s="102"/>
      <c r="AT75" s="102"/>
      <c r="AU75" s="102"/>
      <c r="AV75" s="102"/>
      <c r="AW75" s="102"/>
    </row>
    <row r="76" ht="14.25" hidden="1" customHeight="1">
      <c r="A76" s="43" t="s">
        <v>251</v>
      </c>
      <c r="B76" s="43" t="s">
        <v>251</v>
      </c>
      <c r="C76" s="44" t="s">
        <v>292</v>
      </c>
      <c r="D76" s="45"/>
      <c r="E76" s="46">
        <f>COUNTIFS('Year 4'!$G:$G,"&gt;0",'Year 4'!$C:$C,$B76,'Year 4'!$M:$M,"F")</f>
        <v>0</v>
      </c>
      <c r="F76" s="47">
        <f>COUNTIFS('Year 4'!$G:$G,"&gt;0",'Year 4'!$C:$C,$B76,'Year 4'!$M:$M,"M")</f>
        <v>0</v>
      </c>
      <c r="G76" s="48">
        <f t="shared" si="61"/>
        <v>0</v>
      </c>
      <c r="H76" s="49">
        <f>COUNTIFS('Year 4'!$G:$G,"&gt;0",'Year 4'!$C:$C,$B76,'Year 4'!$P:$P,H$1)</f>
        <v>0</v>
      </c>
      <c r="I76" s="50">
        <f t="shared" si="62"/>
        <v>0</v>
      </c>
      <c r="J76" s="51">
        <f>COUNTIFS('Year 4'!$G:$G,"&gt;0",'Year 4'!$C:$C,$B76,'Year 4'!$P:$P,J$1)</f>
        <v>0</v>
      </c>
      <c r="K76" s="52">
        <f t="shared" si="63"/>
        <v>0</v>
      </c>
      <c r="L76" s="53">
        <f>COUNTIFS('Year 4'!$G:$G,"&gt;0",'Year 4'!$C:$C,$B76,'Year 4'!$P:$P,L$1)</f>
        <v>0</v>
      </c>
      <c r="M76" s="54">
        <f t="shared" si="64"/>
        <v>0</v>
      </c>
      <c r="N76" s="55">
        <f>COUNTIFS('Year 4'!$G:$G,"&gt;0",'Year 4'!$C:$C,$B76,'Year 4'!$P:$P,N$1)</f>
        <v>0</v>
      </c>
      <c r="O76" s="56">
        <f t="shared" si="65"/>
        <v>0</v>
      </c>
      <c r="P76" s="57">
        <f>COUNTIFS('Year 4'!$G:$G,"&gt;0",'Year 4'!$C:$C,$B76,'Year 4'!$P:$P,P$1)</f>
        <v>0</v>
      </c>
      <c r="Q76" s="58">
        <f t="shared" si="66"/>
        <v>0</v>
      </c>
      <c r="R76" s="47">
        <f>COUNTIFS('Year 4'!$G:$G,"&gt;0",'Year 4'!$C:$C,$B76,'Year 4'!$P:$P,R$1)</f>
        <v>0</v>
      </c>
      <c r="S76" s="59">
        <f t="shared" si="67"/>
        <v>0</v>
      </c>
      <c r="T76" s="60">
        <f t="shared" si="68"/>
        <v>0</v>
      </c>
      <c r="U76" s="61">
        <f t="shared" si="69"/>
        <v>0</v>
      </c>
      <c r="V76" s="62">
        <f>COUNTIFS('Year 4'!$G:$G,"&gt;0",'Year 4'!$C:$C,$B76,'Year 4'!$N:$N,V$2)</f>
        <v>0</v>
      </c>
      <c r="W76" s="62">
        <f>COUNTIFS('Year 4'!$G:$G,"&gt;0",'Year 4'!$C:$C,$B76,'Year 4'!$N:$N,W$2)</f>
        <v>0</v>
      </c>
      <c r="X76" s="62">
        <f>COUNTIFS('Year 4'!$G:$G,"&gt;0",'Year 4'!$C:$C,$B76,'Year 4'!$N:$N,X$2)</f>
        <v>0</v>
      </c>
      <c r="Y76" s="62">
        <f>COUNTIFS('Year 4'!$G:$G,"&gt;0",'Year 4'!$C:$C,$B76,'Year 4'!$N:$N,Y$2)</f>
        <v>0</v>
      </c>
      <c r="Z76" s="111">
        <f>COUNTIFS('Year 4'!$G:$G,"&gt;0",'Year 4'!$C:$C,$B76,'Year 4'!$T:$T,Z$2)</f>
        <v>0</v>
      </c>
      <c r="AA76" s="111">
        <f>COUNTIFS('Year 4'!$G:$G,"&gt;0",'Year 4'!$C:$C,$B76,'Year 4'!$T:$T,AA$2)</f>
        <v>0</v>
      </c>
      <c r="AB76" s="111">
        <f>COUNTIFS('Year 4'!$G:$G,"&gt;0",'Year 4'!$C:$C,$B76,'Year 4'!$T:$T,AB$2)</f>
        <v>0</v>
      </c>
      <c r="AC76" s="111">
        <f t="shared" si="70"/>
        <v>0</v>
      </c>
      <c r="AD76" s="102"/>
      <c r="AE76" s="102"/>
      <c r="AF76" s="102"/>
      <c r="AG76" s="102"/>
      <c r="AH76" s="102"/>
      <c r="AI76" s="102"/>
      <c r="AJ76" s="102"/>
      <c r="AK76" s="102"/>
      <c r="AL76" s="102"/>
      <c r="AM76" s="102"/>
      <c r="AN76" s="102"/>
      <c r="AO76" s="102"/>
      <c r="AP76" s="102"/>
      <c r="AQ76" s="102"/>
      <c r="AR76" s="102"/>
      <c r="AS76" s="102"/>
      <c r="AT76" s="102"/>
      <c r="AU76" s="102"/>
      <c r="AV76" s="102"/>
      <c r="AW76" s="102"/>
    </row>
    <row r="77" ht="14.25" hidden="1" customHeight="1">
      <c r="A77" s="1008" t="s">
        <v>155</v>
      </c>
      <c r="B77" s="72" t="s">
        <v>155</v>
      </c>
      <c r="C77" s="26"/>
      <c r="D77" s="73"/>
      <c r="E77" s="74">
        <f t="shared" ref="E77:H77" si="71">SUM(E67:E76)</f>
        <v>0</v>
      </c>
      <c r="F77" s="75">
        <f t="shared" si="71"/>
        <v>0</v>
      </c>
      <c r="G77" s="76">
        <f t="shared" si="71"/>
        <v>0</v>
      </c>
      <c r="H77" s="77">
        <f t="shared" si="71"/>
        <v>0</v>
      </c>
      <c r="I77" s="78">
        <f t="shared" si="62"/>
        <v>0</v>
      </c>
      <c r="J77" s="79">
        <f>SUM(J67:J76)</f>
        <v>0</v>
      </c>
      <c r="K77" s="80">
        <f t="shared" si="63"/>
        <v>0</v>
      </c>
      <c r="L77" s="81">
        <f>SUM(L67:L76)</f>
        <v>0</v>
      </c>
      <c r="M77" s="82">
        <f t="shared" si="64"/>
        <v>0</v>
      </c>
      <c r="N77" s="83">
        <f>SUM(N67:N76)</f>
        <v>0</v>
      </c>
      <c r="O77" s="84">
        <f t="shared" si="65"/>
        <v>0</v>
      </c>
      <c r="P77" s="85">
        <f>SUM(P67:P76)</f>
        <v>0</v>
      </c>
      <c r="Q77" s="112">
        <f t="shared" si="66"/>
        <v>0</v>
      </c>
      <c r="R77" s="75">
        <f>SUM(R67:R76)</f>
        <v>0</v>
      </c>
      <c r="S77" s="86">
        <f t="shared" si="67"/>
        <v>0</v>
      </c>
      <c r="T77" s="87">
        <f>SUM(T67:T76)</f>
        <v>0</v>
      </c>
      <c r="U77" s="88">
        <f t="shared" si="69"/>
        <v>0</v>
      </c>
      <c r="V77" s="89">
        <f t="shared" ref="V77:AC77" si="72">SUM(V67:V76)</f>
        <v>0</v>
      </c>
      <c r="W77" s="89">
        <f t="shared" si="72"/>
        <v>0</v>
      </c>
      <c r="X77" s="89">
        <f t="shared" si="72"/>
        <v>0</v>
      </c>
      <c r="Y77" s="89">
        <f t="shared" si="72"/>
        <v>0</v>
      </c>
      <c r="Z77" s="115">
        <f t="shared" si="72"/>
        <v>0</v>
      </c>
      <c r="AA77" s="115">
        <f t="shared" si="72"/>
        <v>0</v>
      </c>
      <c r="AB77" s="115">
        <f t="shared" si="72"/>
        <v>0</v>
      </c>
      <c r="AC77" s="115">
        <f t="shared" si="72"/>
        <v>0</v>
      </c>
      <c r="AD77" s="114"/>
      <c r="AE77" s="114"/>
      <c r="AF77" s="114"/>
      <c r="AG77" s="114"/>
      <c r="AH77" s="114"/>
      <c r="AI77" s="114"/>
      <c r="AJ77" s="114"/>
      <c r="AK77" s="114"/>
      <c r="AL77" s="114"/>
      <c r="AM77" s="114"/>
      <c r="AN77" s="114"/>
      <c r="AO77" s="114"/>
      <c r="AP77" s="114"/>
      <c r="AQ77" s="114"/>
      <c r="AR77" s="114"/>
      <c r="AS77" s="114"/>
      <c r="AT77" s="114"/>
      <c r="AU77" s="114"/>
      <c r="AV77" s="114"/>
      <c r="AW77" s="114"/>
    </row>
    <row r="78" ht="13.5" hidden="1" customHeight="1">
      <c r="A78" s="103"/>
      <c r="B78" s="103"/>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5"/>
      <c r="AD78" s="106"/>
      <c r="AE78" s="106"/>
      <c r="AF78" s="106"/>
      <c r="AG78" s="106"/>
      <c r="AH78" s="106"/>
      <c r="AI78" s="106"/>
      <c r="AJ78" s="106"/>
      <c r="AK78" s="106"/>
      <c r="AL78" s="106"/>
      <c r="AM78" s="106"/>
      <c r="AN78" s="106"/>
      <c r="AO78" s="106"/>
      <c r="AP78" s="106"/>
      <c r="AQ78" s="106"/>
      <c r="AR78" s="106"/>
      <c r="AS78" s="106"/>
      <c r="AT78" s="106"/>
      <c r="AU78" s="106"/>
      <c r="AV78" s="106"/>
      <c r="AW78" s="106"/>
    </row>
    <row r="79" ht="14.25" hidden="1" customHeight="1">
      <c r="A79" s="124"/>
      <c r="B79" s="124"/>
      <c r="C79" s="125"/>
      <c r="D79" s="125"/>
      <c r="E79" s="124" t="s">
        <v>253</v>
      </c>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126"/>
      <c r="AD79" s="127"/>
      <c r="AE79" s="127"/>
      <c r="AF79" s="127"/>
      <c r="AG79" s="127"/>
      <c r="AH79" s="127"/>
      <c r="AI79" s="127"/>
      <c r="AJ79" s="127"/>
      <c r="AK79" s="127"/>
      <c r="AL79" s="127"/>
      <c r="AM79" s="127"/>
      <c r="AN79" s="127"/>
      <c r="AO79" s="127"/>
      <c r="AP79" s="127"/>
      <c r="AQ79" s="127"/>
      <c r="AR79" s="127"/>
      <c r="AS79" s="127"/>
      <c r="AT79" s="127"/>
      <c r="AU79" s="127"/>
      <c r="AV79" s="127"/>
      <c r="AW79" s="127"/>
    </row>
    <row r="80" ht="14.25" hidden="1" customHeight="1">
      <c r="A80" s="43" t="s">
        <v>18</v>
      </c>
      <c r="B80" s="43" t="s">
        <v>18</v>
      </c>
      <c r="C80" s="44"/>
      <c r="D80" s="45"/>
      <c r="E80" s="46">
        <f>COUNTIFS('Year 5'!$G:$G,"&gt;0",'Year 5'!$C:$C,$B80,'Year 5'!$M:$M,"F")</f>
        <v>0</v>
      </c>
      <c r="F80" s="47">
        <f>COUNTIFS('Year 5'!$G:$G,"&gt;0",'Year 5'!$C:$C,$B80,'Year 5'!$M:$M,"M")</f>
        <v>0</v>
      </c>
      <c r="G80" s="48">
        <f t="shared" ref="G80:G89" si="73">E80+F80</f>
        <v>0</v>
      </c>
      <c r="H80" s="49">
        <f>COUNTIFS('Year 5'!$G:$G,"&gt;0",'Year 5'!$C:$C,$B80,'Year 5'!$P:$P,H$1)</f>
        <v>0</v>
      </c>
      <c r="I80" s="50">
        <f t="shared" ref="I80:I90" si="74">IFERROR(H80/G80,0)</f>
        <v>0</v>
      </c>
      <c r="J80" s="51">
        <f>COUNTIFS('Year 5'!$G:$G,"&gt;0",'Year 5'!$C:$C,$B80,'Year 5'!$P:$P,J$1)</f>
        <v>0</v>
      </c>
      <c r="K80" s="52">
        <f t="shared" ref="K80:K90" si="75">IFERROR(J80/G80,0)</f>
        <v>0</v>
      </c>
      <c r="L80" s="53">
        <f>COUNTIFS('Year 5'!$G:$G,"&gt;0",'Year 5'!$C:$C,$B80,'Year 5'!$P:$P,L$1)</f>
        <v>0</v>
      </c>
      <c r="M80" s="54">
        <f t="shared" ref="M80:M90" si="76">IFERROR(L80/G80,0)</f>
        <v>0</v>
      </c>
      <c r="N80" s="55">
        <f>COUNTIFS('Year 5'!$G:$G,"&gt;0",'Year 5'!$C:$C,$B80,'Year 5'!$P:$P,N$1)</f>
        <v>0</v>
      </c>
      <c r="O80" s="56">
        <f t="shared" ref="O80:O90" si="77">IFERROR(N80/G80,0)</f>
        <v>0</v>
      </c>
      <c r="P80" s="57">
        <f>COUNTIFS('Year 5'!$G:$G,"&gt;0",'Year 5'!$C:$C,$B80,'Year 5'!$P:$P,P$1)</f>
        <v>0</v>
      </c>
      <c r="Q80" s="58">
        <f t="shared" ref="Q80:Q90" si="78">IFERROR(P80/G80,0)</f>
        <v>0</v>
      </c>
      <c r="R80" s="47">
        <f>COUNTIFS('Year 5'!$G:$G,"&gt;0",'Year 5'!$C:$C,$B80,'Year 5'!$P:$P,R$1)</f>
        <v>0</v>
      </c>
      <c r="S80" s="59">
        <f t="shared" ref="S80:S90" si="79">IFERROR(R80/G80,0)</f>
        <v>0</v>
      </c>
      <c r="T80" s="60">
        <f t="shared" ref="T80:T89" si="80">G80-SUM(H80,J80,L80)</f>
        <v>0</v>
      </c>
      <c r="U80" s="61">
        <f t="shared" ref="U80:U90" si="81">IFERROR(T80/G80,0)</f>
        <v>0</v>
      </c>
      <c r="V80" s="62">
        <f>COUNTIFS('Year 5'!$G:$G,"&gt;0",'Year 5'!$C:$C,$B80,'Year 5'!$N:$N,V$2)</f>
        <v>0</v>
      </c>
      <c r="W80" s="62">
        <f>COUNTIFS('Year 5'!$G:$G,"&gt;0",'Year 5'!$C:$C,$B80,'Year 5'!$N:$N,W$2)</f>
        <v>0</v>
      </c>
      <c r="X80" s="62">
        <f>COUNTIFS('Year 5'!$G:$G,"&gt;0",'Year 5'!$C:$C,$B80,'Year 5'!$N:$N,X$2)</f>
        <v>0</v>
      </c>
      <c r="Y80" s="62">
        <f>COUNTIFS('Year 5'!$G:$G,"&gt;0",'Year 5'!$C:$C,$B80,'Year 5'!$N:$N,Y$2)</f>
        <v>0</v>
      </c>
      <c r="Z80" s="111">
        <f>COUNTIFS('Year 5'!$G:$G,"&gt;0",'Year 5'!$C:$C,$B80,'Year 5'!$T:$T,Z$2)</f>
        <v>0</v>
      </c>
      <c r="AA80" s="111">
        <f>COUNTIFS('Year 5'!$G:$G,"&gt;0",'Year 5'!$C:$C,$B80,'Year 5'!$T:$T,AA$2)</f>
        <v>0</v>
      </c>
      <c r="AB80" s="111">
        <f>COUNTIFS('Year 5'!$G:$G,"&gt;0",'Year 5'!$C:$C,$B80,'Year 5'!$T:$T,AB$2)</f>
        <v>0</v>
      </c>
      <c r="AC80" s="111">
        <f t="shared" ref="AC80:AC89" si="82">SUM(Z80:AB80)</f>
        <v>0</v>
      </c>
      <c r="AD80" s="102"/>
      <c r="AE80" s="102"/>
      <c r="AF80" s="102"/>
      <c r="AG80" s="102"/>
      <c r="AH80" s="102"/>
      <c r="AI80" s="102"/>
      <c r="AJ80" s="102"/>
      <c r="AK80" s="102"/>
      <c r="AL80" s="102"/>
      <c r="AM80" s="102"/>
      <c r="AN80" s="102"/>
      <c r="AO80" s="102"/>
      <c r="AP80" s="102"/>
      <c r="AQ80" s="102"/>
      <c r="AR80" s="102"/>
      <c r="AS80" s="102"/>
      <c r="AT80" s="102"/>
      <c r="AU80" s="102"/>
      <c r="AV80" s="102"/>
      <c r="AW80" s="102"/>
    </row>
    <row r="81" ht="14.25" hidden="1" customHeight="1">
      <c r="A81" s="43" t="s">
        <v>12</v>
      </c>
      <c r="B81" s="43" t="s">
        <v>12</v>
      </c>
      <c r="C81" s="44"/>
      <c r="D81" s="45"/>
      <c r="E81" s="46">
        <f>COUNTIFS('Year 5'!$G:$G,"&gt;0",'Year 5'!$C:$C,$B81,'Year 5'!$M:$M,"F")</f>
        <v>0</v>
      </c>
      <c r="F81" s="47">
        <f>COUNTIFS('Year 5'!$G:$G,"&gt;0",'Year 5'!$C:$C,$B81,'Year 5'!$M:$M,"M")</f>
        <v>0</v>
      </c>
      <c r="G81" s="48">
        <f t="shared" si="73"/>
        <v>0</v>
      </c>
      <c r="H81" s="49">
        <f>COUNTIFS('Year 5'!$G:$G,"&gt;0",'Year 5'!$C:$C,$B81,'Year 5'!$P:$P,H$1)</f>
        <v>0</v>
      </c>
      <c r="I81" s="50">
        <f t="shared" si="74"/>
        <v>0</v>
      </c>
      <c r="J81" s="51">
        <f>COUNTIFS('Year 5'!$G:$G,"&gt;0",'Year 5'!$C:$C,$B81,'Year 5'!$P:$P,J$1)</f>
        <v>0</v>
      </c>
      <c r="K81" s="52">
        <f t="shared" si="75"/>
        <v>0</v>
      </c>
      <c r="L81" s="53">
        <f>COUNTIFS('Year 5'!$G:$G,"&gt;0",'Year 5'!$C:$C,$B81,'Year 5'!$P:$P,L$1)</f>
        <v>0</v>
      </c>
      <c r="M81" s="54">
        <f t="shared" si="76"/>
        <v>0</v>
      </c>
      <c r="N81" s="55">
        <f>COUNTIFS('Year 5'!$G:$G,"&gt;0",'Year 5'!$C:$C,$B81,'Year 5'!$P:$P,N$1)</f>
        <v>0</v>
      </c>
      <c r="O81" s="56">
        <f t="shared" si="77"/>
        <v>0</v>
      </c>
      <c r="P81" s="57">
        <f>COUNTIFS('Year 5'!$G:$G,"&gt;0",'Year 5'!$C:$C,$B81,'Year 5'!$P:$P,P$1)</f>
        <v>0</v>
      </c>
      <c r="Q81" s="58">
        <f t="shared" si="78"/>
        <v>0</v>
      </c>
      <c r="R81" s="47">
        <f>COUNTIFS('Year 5'!$G:$G,"&gt;0",'Year 5'!$C:$C,$B81,'Year 5'!$P:$P,R$1)</f>
        <v>0</v>
      </c>
      <c r="S81" s="59">
        <f t="shared" si="79"/>
        <v>0</v>
      </c>
      <c r="T81" s="60">
        <f t="shared" si="80"/>
        <v>0</v>
      </c>
      <c r="U81" s="61">
        <f t="shared" si="81"/>
        <v>0</v>
      </c>
      <c r="V81" s="62">
        <f>COUNTIFS('Year 5'!$G:$G,"&gt;0",'Year 5'!$C:$C,$B81,'Year 5'!$N:$N,V$2)</f>
        <v>0</v>
      </c>
      <c r="W81" s="62">
        <f>COUNTIFS('Year 5'!$G:$G,"&gt;0",'Year 5'!$C:$C,$B81,'Year 5'!$N:$N,W$2)</f>
        <v>0</v>
      </c>
      <c r="X81" s="62">
        <f>COUNTIFS('Year 5'!$G:$G,"&gt;0",'Year 5'!$C:$C,$B81,'Year 5'!$N:$N,X$2)</f>
        <v>0</v>
      </c>
      <c r="Y81" s="62">
        <f>COUNTIFS('Year 5'!$G:$G,"&gt;0",'Year 5'!$C:$C,$B81,'Year 5'!$N:$N,Y$2)</f>
        <v>0</v>
      </c>
      <c r="Z81" s="111">
        <f>COUNTIFS('Year 5'!$G:$G,"&gt;0",'Year 5'!$C:$C,$B81,'Year 5'!$T:$T,Z$2)</f>
        <v>0</v>
      </c>
      <c r="AA81" s="111">
        <f>COUNTIFS('Year 5'!$G:$G,"&gt;0",'Year 5'!$C:$C,$B81,'Year 5'!$T:$T,AA$2)</f>
        <v>0</v>
      </c>
      <c r="AB81" s="111">
        <f>COUNTIFS('Year 5'!$G:$G,"&gt;0",'Year 5'!$C:$C,$B81,'Year 5'!$T:$T,AB$2)</f>
        <v>0</v>
      </c>
      <c r="AC81" s="111">
        <f t="shared" si="82"/>
        <v>0</v>
      </c>
      <c r="AD81" s="102"/>
      <c r="AE81" s="102"/>
      <c r="AF81" s="102"/>
      <c r="AG81" s="102"/>
      <c r="AH81" s="102"/>
      <c r="AI81" s="102"/>
      <c r="AJ81" s="102"/>
      <c r="AK81" s="102"/>
      <c r="AL81" s="102"/>
      <c r="AM81" s="102"/>
      <c r="AN81" s="102"/>
      <c r="AO81" s="102"/>
      <c r="AP81" s="102"/>
      <c r="AQ81" s="102"/>
      <c r="AR81" s="102"/>
      <c r="AS81" s="102"/>
      <c r="AT81" s="102"/>
      <c r="AU81" s="102"/>
      <c r="AV81" s="102"/>
      <c r="AW81" s="102"/>
    </row>
    <row r="82" ht="14.25" hidden="1" customHeight="1">
      <c r="A82" s="43" t="s">
        <v>254</v>
      </c>
      <c r="B82" s="43" t="s">
        <v>254</v>
      </c>
      <c r="C82" s="44" t="s">
        <v>6560</v>
      </c>
      <c r="D82" s="45"/>
      <c r="E82" s="46">
        <f>COUNTIFS('Year 5'!$G:$G,"&gt;0",'Year 5'!$C:$C,$B82,'Year 5'!$M:$M,"F")</f>
        <v>0</v>
      </c>
      <c r="F82" s="47">
        <f>COUNTIFS('Year 5'!$G:$G,"&gt;0",'Year 5'!$C:$C,$B82,'Year 5'!$M:$M,"M")</f>
        <v>0</v>
      </c>
      <c r="G82" s="48">
        <f t="shared" si="73"/>
        <v>0</v>
      </c>
      <c r="H82" s="49">
        <f>COUNTIFS('Year 5'!$G:$G,"&gt;0",'Year 5'!$C:$C,$B82,'Year 5'!$P:$P,H$1)</f>
        <v>0</v>
      </c>
      <c r="I82" s="50">
        <f t="shared" si="74"/>
        <v>0</v>
      </c>
      <c r="J82" s="51">
        <f>COUNTIFS('Year 5'!$G:$G,"&gt;0",'Year 5'!$C:$C,$B82,'Year 5'!$P:$P,J$1)</f>
        <v>0</v>
      </c>
      <c r="K82" s="52">
        <f t="shared" si="75"/>
        <v>0</v>
      </c>
      <c r="L82" s="53">
        <f>COUNTIFS('Year 5'!$G:$G,"&gt;0",'Year 5'!$C:$C,$B82,'Year 5'!$P:$P,L$1)</f>
        <v>0</v>
      </c>
      <c r="M82" s="54">
        <f t="shared" si="76"/>
        <v>0</v>
      </c>
      <c r="N82" s="55">
        <f>COUNTIFS('Year 5'!$G:$G,"&gt;0",'Year 5'!$C:$C,$B82,'Year 5'!$P:$P,N$1)</f>
        <v>0</v>
      </c>
      <c r="O82" s="56">
        <f t="shared" si="77"/>
        <v>0</v>
      </c>
      <c r="P82" s="57">
        <f>COUNTIFS('Year 5'!$G:$G,"&gt;0",'Year 5'!$C:$C,$B82,'Year 5'!$P:$P,P$1)</f>
        <v>0</v>
      </c>
      <c r="Q82" s="58">
        <f t="shared" si="78"/>
        <v>0</v>
      </c>
      <c r="R82" s="47">
        <f>COUNTIFS('Year 5'!$G:$G,"&gt;0",'Year 5'!$C:$C,$B82,'Year 5'!$P:$P,R$1)</f>
        <v>0</v>
      </c>
      <c r="S82" s="59">
        <f t="shared" si="79"/>
        <v>0</v>
      </c>
      <c r="T82" s="60">
        <f t="shared" si="80"/>
        <v>0</v>
      </c>
      <c r="U82" s="61">
        <f t="shared" si="81"/>
        <v>0</v>
      </c>
      <c r="V82" s="62">
        <f>COUNTIFS('Year 5'!$G:$G,"&gt;0",'Year 5'!$C:$C,$B82,'Year 5'!$N:$N,V$2)</f>
        <v>0</v>
      </c>
      <c r="W82" s="62">
        <f>COUNTIFS('Year 5'!$G:$G,"&gt;0",'Year 5'!$C:$C,$B82,'Year 5'!$N:$N,W$2)</f>
        <v>0</v>
      </c>
      <c r="X82" s="62">
        <f>COUNTIFS('Year 5'!$G:$G,"&gt;0",'Year 5'!$C:$C,$B82,'Year 5'!$N:$N,X$2)</f>
        <v>0</v>
      </c>
      <c r="Y82" s="62">
        <f>COUNTIFS('Year 5'!$G:$G,"&gt;0",'Year 5'!$C:$C,$B82,'Year 5'!$N:$N,Y$2)</f>
        <v>0</v>
      </c>
      <c r="Z82" s="111">
        <f>COUNTIFS('Year 5'!$G:$G,"&gt;0",'Year 5'!$C:$C,$B82,'Year 5'!$T:$T,Z$2)</f>
        <v>0</v>
      </c>
      <c r="AA82" s="111">
        <f>COUNTIFS('Year 5'!$G:$G,"&gt;0",'Year 5'!$C:$C,$B82,'Year 5'!$T:$T,AA$2)</f>
        <v>0</v>
      </c>
      <c r="AB82" s="111">
        <f>COUNTIFS('Year 5'!$G:$G,"&gt;0",'Year 5'!$C:$C,$B82,'Year 5'!$T:$T,AB$2)</f>
        <v>0</v>
      </c>
      <c r="AC82" s="111">
        <f t="shared" si="82"/>
        <v>0</v>
      </c>
      <c r="AD82" s="102"/>
      <c r="AE82" s="102"/>
      <c r="AF82" s="102"/>
      <c r="AG82" s="102"/>
      <c r="AH82" s="102"/>
      <c r="AI82" s="102"/>
      <c r="AJ82" s="102"/>
      <c r="AK82" s="102"/>
      <c r="AL82" s="102"/>
      <c r="AM82" s="102"/>
      <c r="AN82" s="102"/>
      <c r="AO82" s="102"/>
      <c r="AP82" s="102"/>
      <c r="AQ82" s="102"/>
      <c r="AR82" s="102"/>
      <c r="AS82" s="102"/>
      <c r="AT82" s="102"/>
      <c r="AU82" s="102"/>
      <c r="AV82" s="102"/>
      <c r="AW82" s="102"/>
    </row>
    <row r="83" ht="14.25" hidden="1" customHeight="1">
      <c r="A83" s="43" t="s">
        <v>256</v>
      </c>
      <c r="B83" s="43" t="s">
        <v>256</v>
      </c>
      <c r="C83" s="44" t="s">
        <v>218</v>
      </c>
      <c r="D83" s="45"/>
      <c r="E83" s="46">
        <f>COUNTIFS('Year 5'!$G:$G,"&gt;0",'Year 5'!$C:$C,$B83,'Year 5'!$M:$M,"F")</f>
        <v>0</v>
      </c>
      <c r="F83" s="47">
        <f>COUNTIFS('Year 5'!$G:$G,"&gt;0",'Year 5'!$C:$C,$B83,'Year 5'!$M:$M,"M")</f>
        <v>0</v>
      </c>
      <c r="G83" s="48">
        <f t="shared" si="73"/>
        <v>0</v>
      </c>
      <c r="H83" s="49">
        <f>COUNTIFS('Year 5'!$G:$G,"&gt;0",'Year 5'!$C:$C,$B83,'Year 5'!$P:$P,H$1)</f>
        <v>0</v>
      </c>
      <c r="I83" s="50">
        <f t="shared" si="74"/>
        <v>0</v>
      </c>
      <c r="J83" s="51">
        <f>COUNTIFS('Year 5'!$G:$G,"&gt;0",'Year 5'!$C:$C,$B83,'Year 5'!$P:$P,J$1)</f>
        <v>0</v>
      </c>
      <c r="K83" s="52">
        <f t="shared" si="75"/>
        <v>0</v>
      </c>
      <c r="L83" s="53">
        <f>COUNTIFS('Year 5'!$G:$G,"&gt;0",'Year 5'!$C:$C,$B83,'Year 5'!$P:$P,L$1)</f>
        <v>0</v>
      </c>
      <c r="M83" s="54">
        <f t="shared" si="76"/>
        <v>0</v>
      </c>
      <c r="N83" s="55">
        <f>COUNTIFS('Year 5'!$G:$G,"&gt;0",'Year 5'!$C:$C,$B83,'Year 5'!$P:$P,N$1)</f>
        <v>0</v>
      </c>
      <c r="O83" s="56">
        <f t="shared" si="77"/>
        <v>0</v>
      </c>
      <c r="P83" s="57">
        <f>COUNTIFS('Year 5'!$G:$G,"&gt;0",'Year 5'!$C:$C,$B83,'Year 5'!$P:$P,P$1)</f>
        <v>0</v>
      </c>
      <c r="Q83" s="58">
        <f t="shared" si="78"/>
        <v>0</v>
      </c>
      <c r="R83" s="47">
        <f>COUNTIFS('Year 5'!$G:$G,"&gt;0",'Year 5'!$C:$C,$B83,'Year 5'!$P:$P,R$1)</f>
        <v>0</v>
      </c>
      <c r="S83" s="59">
        <f t="shared" si="79"/>
        <v>0</v>
      </c>
      <c r="T83" s="60">
        <f t="shared" si="80"/>
        <v>0</v>
      </c>
      <c r="U83" s="61">
        <f t="shared" si="81"/>
        <v>0</v>
      </c>
      <c r="V83" s="62">
        <f>COUNTIFS('Year 5'!$G:$G,"&gt;0",'Year 5'!$C:$C,$B83,'Year 5'!$N:$N,V$2)</f>
        <v>0</v>
      </c>
      <c r="W83" s="62">
        <f>COUNTIFS('Year 5'!$G:$G,"&gt;0",'Year 5'!$C:$C,$B83,'Year 5'!$N:$N,W$2)</f>
        <v>0</v>
      </c>
      <c r="X83" s="62">
        <f>COUNTIFS('Year 5'!$G:$G,"&gt;0",'Year 5'!$C:$C,$B83,'Year 5'!$N:$N,X$2)</f>
        <v>0</v>
      </c>
      <c r="Y83" s="62">
        <f>COUNTIFS('Year 5'!$G:$G,"&gt;0",'Year 5'!$C:$C,$B83,'Year 5'!$N:$N,Y$2)</f>
        <v>0</v>
      </c>
      <c r="Z83" s="111">
        <f>COUNTIFS('Year 5'!$G:$G,"&gt;0",'Year 5'!$C:$C,$B83,'Year 5'!$T:$T,Z$2)</f>
        <v>0</v>
      </c>
      <c r="AA83" s="111">
        <f>COUNTIFS('Year 5'!$G:$G,"&gt;0",'Year 5'!$C:$C,$B83,'Year 5'!$T:$T,AA$2)</f>
        <v>0</v>
      </c>
      <c r="AB83" s="111">
        <f>COUNTIFS('Year 5'!$G:$G,"&gt;0",'Year 5'!$C:$C,$B83,'Year 5'!$T:$T,AB$2)</f>
        <v>0</v>
      </c>
      <c r="AC83" s="111">
        <f t="shared" si="82"/>
        <v>0</v>
      </c>
      <c r="AD83" s="102"/>
      <c r="AE83" s="102"/>
      <c r="AF83" s="102"/>
      <c r="AG83" s="102"/>
      <c r="AH83" s="102"/>
      <c r="AI83" s="102"/>
      <c r="AJ83" s="102"/>
      <c r="AK83" s="102"/>
      <c r="AL83" s="102"/>
      <c r="AM83" s="102"/>
      <c r="AN83" s="102"/>
      <c r="AO83" s="102"/>
      <c r="AP83" s="102"/>
      <c r="AQ83" s="102"/>
      <c r="AR83" s="102"/>
      <c r="AS83" s="102"/>
      <c r="AT83" s="102"/>
      <c r="AU83" s="102"/>
      <c r="AV83" s="102"/>
      <c r="AW83" s="102"/>
    </row>
    <row r="84" ht="14.25" hidden="1" customHeight="1">
      <c r="A84" s="43" t="s">
        <v>258</v>
      </c>
      <c r="B84" s="43" t="s">
        <v>258</v>
      </c>
      <c r="C84" s="44" t="s">
        <v>8697</v>
      </c>
      <c r="D84" s="45"/>
      <c r="E84" s="46">
        <f>COUNTIFS('Year 5'!$G:$G,"&gt;0",'Year 5'!$C:$C,$B84,'Year 5'!$M:$M,"F")</f>
        <v>0</v>
      </c>
      <c r="F84" s="47">
        <f>COUNTIFS('Year 5'!$G:$G,"&gt;0",'Year 5'!$C:$C,$B84,'Year 5'!$M:$M,"M")</f>
        <v>0</v>
      </c>
      <c r="G84" s="48">
        <f t="shared" si="73"/>
        <v>0</v>
      </c>
      <c r="H84" s="49">
        <f>COUNTIFS('Year 5'!$G:$G,"&gt;0",'Year 5'!$C:$C,$B84,'Year 5'!$P:$P,H$1)</f>
        <v>0</v>
      </c>
      <c r="I84" s="50">
        <f t="shared" si="74"/>
        <v>0</v>
      </c>
      <c r="J84" s="51">
        <f>COUNTIFS('Year 5'!$G:$G,"&gt;0",'Year 5'!$C:$C,$B84,'Year 5'!$P:$P,J$1)</f>
        <v>0</v>
      </c>
      <c r="K84" s="52">
        <f t="shared" si="75"/>
        <v>0</v>
      </c>
      <c r="L84" s="53">
        <f>COUNTIFS('Year 5'!$G:$G,"&gt;0",'Year 5'!$C:$C,$B84,'Year 5'!$P:$P,L$1)</f>
        <v>0</v>
      </c>
      <c r="M84" s="54">
        <f t="shared" si="76"/>
        <v>0</v>
      </c>
      <c r="N84" s="55">
        <f>COUNTIFS('Year 5'!$G:$G,"&gt;0",'Year 5'!$C:$C,$B84,'Year 5'!$P:$P,N$1)</f>
        <v>0</v>
      </c>
      <c r="O84" s="56">
        <f t="shared" si="77"/>
        <v>0</v>
      </c>
      <c r="P84" s="57">
        <f>COUNTIFS('Year 5'!$G:$G,"&gt;0",'Year 5'!$C:$C,$B84,'Year 5'!$P:$P,P$1)</f>
        <v>0</v>
      </c>
      <c r="Q84" s="58">
        <f t="shared" si="78"/>
        <v>0</v>
      </c>
      <c r="R84" s="47">
        <f>COUNTIFS('Year 5'!$G:$G,"&gt;0",'Year 5'!$C:$C,$B84,'Year 5'!$P:$P,R$1)</f>
        <v>0</v>
      </c>
      <c r="S84" s="59">
        <f t="shared" si="79"/>
        <v>0</v>
      </c>
      <c r="T84" s="60">
        <f t="shared" si="80"/>
        <v>0</v>
      </c>
      <c r="U84" s="61">
        <f t="shared" si="81"/>
        <v>0</v>
      </c>
      <c r="V84" s="62">
        <f>COUNTIFS('Year 5'!$G:$G,"&gt;0",'Year 5'!$C:$C,$B84,'Year 5'!$N:$N,V$2)</f>
        <v>0</v>
      </c>
      <c r="W84" s="62">
        <f>COUNTIFS('Year 5'!$G:$G,"&gt;0",'Year 5'!$C:$C,$B84,'Year 5'!$N:$N,W$2)</f>
        <v>0</v>
      </c>
      <c r="X84" s="62">
        <f>COUNTIFS('Year 5'!$G:$G,"&gt;0",'Year 5'!$C:$C,$B84,'Year 5'!$N:$N,X$2)</f>
        <v>0</v>
      </c>
      <c r="Y84" s="62">
        <f>COUNTIFS('Year 5'!$G:$G,"&gt;0",'Year 5'!$C:$C,$B84,'Year 5'!$N:$N,Y$2)</f>
        <v>0</v>
      </c>
      <c r="Z84" s="111">
        <f>COUNTIFS('Year 5'!$G:$G,"&gt;0",'Year 5'!$C:$C,$B84,'Year 5'!$T:$T,Z$2)</f>
        <v>0</v>
      </c>
      <c r="AA84" s="111">
        <f>COUNTIFS('Year 5'!$G:$G,"&gt;0",'Year 5'!$C:$C,$B84,'Year 5'!$T:$T,AA$2)</f>
        <v>0</v>
      </c>
      <c r="AB84" s="111">
        <f>COUNTIFS('Year 5'!$G:$G,"&gt;0",'Year 5'!$C:$C,$B84,'Year 5'!$T:$T,AB$2)</f>
        <v>0</v>
      </c>
      <c r="AC84" s="111">
        <f t="shared" si="82"/>
        <v>0</v>
      </c>
      <c r="AD84" s="102"/>
      <c r="AE84" s="102"/>
      <c r="AF84" s="102"/>
      <c r="AG84" s="102"/>
      <c r="AH84" s="102"/>
      <c r="AI84" s="102"/>
      <c r="AJ84" s="102"/>
      <c r="AK84" s="102"/>
      <c r="AL84" s="102"/>
      <c r="AM84" s="102"/>
      <c r="AN84" s="102"/>
      <c r="AO84" s="102"/>
      <c r="AP84" s="102"/>
      <c r="AQ84" s="102"/>
      <c r="AR84" s="102"/>
      <c r="AS84" s="102"/>
      <c r="AT84" s="102"/>
      <c r="AU84" s="102"/>
      <c r="AV84" s="102"/>
      <c r="AW84" s="102"/>
    </row>
    <row r="85" ht="14.25" hidden="1" customHeight="1">
      <c r="A85" s="43" t="s">
        <v>260</v>
      </c>
      <c r="B85" s="43" t="s">
        <v>260</v>
      </c>
      <c r="C85" s="44" t="s">
        <v>8698</v>
      </c>
      <c r="D85" s="45"/>
      <c r="E85" s="46">
        <f>COUNTIFS('Year 5'!$G:$G,"&gt;0",'Year 5'!$C:$C,$B85,'Year 5'!$M:$M,"F")</f>
        <v>0</v>
      </c>
      <c r="F85" s="47">
        <f>COUNTIFS('Year 5'!$G:$G,"&gt;0",'Year 5'!$C:$C,$B85,'Year 5'!$M:$M,"M")</f>
        <v>0</v>
      </c>
      <c r="G85" s="48">
        <f t="shared" si="73"/>
        <v>0</v>
      </c>
      <c r="H85" s="49">
        <f>COUNTIFS('Year 5'!$G:$G,"&gt;0",'Year 5'!$C:$C,$B85,'Year 5'!$P:$P,H$1)</f>
        <v>0</v>
      </c>
      <c r="I85" s="50">
        <f t="shared" si="74"/>
        <v>0</v>
      </c>
      <c r="J85" s="51">
        <f>COUNTIFS('Year 5'!$G:$G,"&gt;0",'Year 5'!$C:$C,$B85,'Year 5'!$P:$P,J$1)</f>
        <v>0</v>
      </c>
      <c r="K85" s="52">
        <f t="shared" si="75"/>
        <v>0</v>
      </c>
      <c r="L85" s="53">
        <f>COUNTIFS('Year 5'!$G:$G,"&gt;0",'Year 5'!$C:$C,$B85,'Year 5'!$P:$P,L$1)</f>
        <v>0</v>
      </c>
      <c r="M85" s="54">
        <f t="shared" si="76"/>
        <v>0</v>
      </c>
      <c r="N85" s="55">
        <f>COUNTIFS('Year 5'!$G:$G,"&gt;0",'Year 5'!$C:$C,$B85,'Year 5'!$P:$P,N$1)</f>
        <v>0</v>
      </c>
      <c r="O85" s="56">
        <f t="shared" si="77"/>
        <v>0</v>
      </c>
      <c r="P85" s="57">
        <f>COUNTIFS('Year 5'!$G:$G,"&gt;0",'Year 5'!$C:$C,$B85,'Year 5'!$P:$P,P$1)</f>
        <v>0</v>
      </c>
      <c r="Q85" s="58">
        <f t="shared" si="78"/>
        <v>0</v>
      </c>
      <c r="R85" s="47">
        <f>COUNTIFS('Year 5'!$G:$G,"&gt;0",'Year 5'!$C:$C,$B85,'Year 5'!$P:$P,R$1)</f>
        <v>0</v>
      </c>
      <c r="S85" s="59">
        <f t="shared" si="79"/>
        <v>0</v>
      </c>
      <c r="T85" s="60">
        <f t="shared" si="80"/>
        <v>0</v>
      </c>
      <c r="U85" s="61">
        <f t="shared" si="81"/>
        <v>0</v>
      </c>
      <c r="V85" s="62">
        <f>COUNTIFS('Year 5'!$G:$G,"&gt;0",'Year 5'!$C:$C,$B85,'Year 5'!$N:$N,V$2)</f>
        <v>0</v>
      </c>
      <c r="W85" s="62">
        <f>COUNTIFS('Year 5'!$G:$G,"&gt;0",'Year 5'!$C:$C,$B85,'Year 5'!$N:$N,W$2)</f>
        <v>0</v>
      </c>
      <c r="X85" s="62">
        <f>COUNTIFS('Year 5'!$G:$G,"&gt;0",'Year 5'!$C:$C,$B85,'Year 5'!$N:$N,X$2)</f>
        <v>0</v>
      </c>
      <c r="Y85" s="62">
        <f>COUNTIFS('Year 5'!$G:$G,"&gt;0",'Year 5'!$C:$C,$B85,'Year 5'!$N:$N,Y$2)</f>
        <v>0</v>
      </c>
      <c r="Z85" s="111">
        <f>COUNTIFS('Year 5'!$G:$G,"&gt;0",'Year 5'!$C:$C,$B85,'Year 5'!$T:$T,Z$2)</f>
        <v>0</v>
      </c>
      <c r="AA85" s="111">
        <f>COUNTIFS('Year 5'!$G:$G,"&gt;0",'Year 5'!$C:$C,$B85,'Year 5'!$T:$T,AA$2)</f>
        <v>0</v>
      </c>
      <c r="AB85" s="111">
        <f>COUNTIFS('Year 5'!$G:$G,"&gt;0",'Year 5'!$C:$C,$B85,'Year 5'!$T:$T,AB$2)</f>
        <v>0</v>
      </c>
      <c r="AC85" s="111">
        <f t="shared" si="82"/>
        <v>0</v>
      </c>
      <c r="AD85" s="102"/>
      <c r="AE85" s="102"/>
      <c r="AF85" s="102"/>
      <c r="AG85" s="102"/>
      <c r="AH85" s="102"/>
      <c r="AI85" s="102"/>
      <c r="AJ85" s="102"/>
      <c r="AK85" s="102"/>
      <c r="AL85" s="102"/>
      <c r="AM85" s="102"/>
      <c r="AN85" s="102"/>
      <c r="AO85" s="102"/>
      <c r="AP85" s="102"/>
      <c r="AQ85" s="102"/>
      <c r="AR85" s="102"/>
      <c r="AS85" s="102"/>
      <c r="AT85" s="102"/>
      <c r="AU85" s="102"/>
      <c r="AV85" s="102"/>
      <c r="AW85" s="102"/>
    </row>
    <row r="86" ht="14.25" hidden="1" customHeight="1">
      <c r="A86" s="43" t="s">
        <v>262</v>
      </c>
      <c r="B86" s="43" t="s">
        <v>262</v>
      </c>
      <c r="C86" s="44" t="s">
        <v>199</v>
      </c>
      <c r="D86" s="45"/>
      <c r="E86" s="46">
        <f>COUNTIFS('Year 5'!$G:$G,"&gt;0",'Year 5'!$C:$C,$B86,'Year 5'!$M:$M,"F")</f>
        <v>0</v>
      </c>
      <c r="F86" s="47">
        <f>COUNTIFS('Year 5'!$G:$G,"&gt;0",'Year 5'!$C:$C,$B86,'Year 5'!$M:$M,"M")</f>
        <v>0</v>
      </c>
      <c r="G86" s="48">
        <f t="shared" si="73"/>
        <v>0</v>
      </c>
      <c r="H86" s="49">
        <f>COUNTIFS('Year 5'!$G:$G,"&gt;0",'Year 5'!$C:$C,$B86,'Year 5'!$P:$P,H$1)</f>
        <v>0</v>
      </c>
      <c r="I86" s="50">
        <f t="shared" si="74"/>
        <v>0</v>
      </c>
      <c r="J86" s="51">
        <f>COUNTIFS('Year 5'!$G:$G,"&gt;0",'Year 5'!$C:$C,$B86,'Year 5'!$P:$P,J$1)</f>
        <v>0</v>
      </c>
      <c r="K86" s="52">
        <f t="shared" si="75"/>
        <v>0</v>
      </c>
      <c r="L86" s="53">
        <f>COUNTIFS('Year 5'!$G:$G,"&gt;0",'Year 5'!$C:$C,$B86,'Year 5'!$P:$P,L$1)</f>
        <v>0</v>
      </c>
      <c r="M86" s="54">
        <f t="shared" si="76"/>
        <v>0</v>
      </c>
      <c r="N86" s="55">
        <f>COUNTIFS('Year 5'!$G:$G,"&gt;0",'Year 5'!$C:$C,$B86,'Year 5'!$P:$P,N$1)</f>
        <v>0</v>
      </c>
      <c r="O86" s="56">
        <f t="shared" si="77"/>
        <v>0</v>
      </c>
      <c r="P86" s="57">
        <f>COUNTIFS('Year 5'!$G:$G,"&gt;0",'Year 5'!$C:$C,$B86,'Year 5'!$P:$P,P$1)</f>
        <v>0</v>
      </c>
      <c r="Q86" s="58">
        <f t="shared" si="78"/>
        <v>0</v>
      </c>
      <c r="R86" s="47">
        <f>COUNTIFS('Year 5'!$G:$G,"&gt;0",'Year 5'!$C:$C,$B86,'Year 5'!$P:$P,R$1)</f>
        <v>0</v>
      </c>
      <c r="S86" s="59">
        <f t="shared" si="79"/>
        <v>0</v>
      </c>
      <c r="T86" s="60">
        <f t="shared" si="80"/>
        <v>0</v>
      </c>
      <c r="U86" s="61">
        <f t="shared" si="81"/>
        <v>0</v>
      </c>
      <c r="V86" s="62">
        <f>COUNTIFS('Year 5'!$G:$G,"&gt;0",'Year 5'!$C:$C,$B86,'Year 5'!$N:$N,V$2)</f>
        <v>0</v>
      </c>
      <c r="W86" s="62">
        <f>COUNTIFS('Year 5'!$G:$G,"&gt;0",'Year 5'!$C:$C,$B86,'Year 5'!$N:$N,W$2)</f>
        <v>0</v>
      </c>
      <c r="X86" s="62">
        <f>COUNTIFS('Year 5'!$G:$G,"&gt;0",'Year 5'!$C:$C,$B86,'Year 5'!$N:$N,X$2)</f>
        <v>0</v>
      </c>
      <c r="Y86" s="62">
        <f>COUNTIFS('Year 5'!$G:$G,"&gt;0",'Year 5'!$C:$C,$B86,'Year 5'!$N:$N,Y$2)</f>
        <v>0</v>
      </c>
      <c r="Z86" s="111">
        <f>COUNTIFS('Year 5'!$G:$G,"&gt;0",'Year 5'!$C:$C,$B86,'Year 5'!$T:$T,Z$2)</f>
        <v>0</v>
      </c>
      <c r="AA86" s="111">
        <f>COUNTIFS('Year 5'!$G:$G,"&gt;0",'Year 5'!$C:$C,$B86,'Year 5'!$T:$T,AA$2)</f>
        <v>0</v>
      </c>
      <c r="AB86" s="111">
        <f>COUNTIFS('Year 5'!$G:$G,"&gt;0",'Year 5'!$C:$C,$B86,'Year 5'!$T:$T,AB$2)</f>
        <v>0</v>
      </c>
      <c r="AC86" s="111">
        <f t="shared" si="82"/>
        <v>0</v>
      </c>
      <c r="AD86" s="102"/>
      <c r="AE86" s="102"/>
      <c r="AF86" s="102"/>
      <c r="AG86" s="102"/>
      <c r="AH86" s="102"/>
      <c r="AI86" s="102"/>
      <c r="AJ86" s="102"/>
      <c r="AK86" s="102"/>
      <c r="AL86" s="102"/>
      <c r="AM86" s="102"/>
      <c r="AN86" s="102"/>
      <c r="AO86" s="102"/>
      <c r="AP86" s="102"/>
      <c r="AQ86" s="102"/>
      <c r="AR86" s="102"/>
      <c r="AS86" s="102"/>
      <c r="AT86" s="102"/>
      <c r="AU86" s="102"/>
      <c r="AV86" s="102"/>
      <c r="AW86" s="102"/>
    </row>
    <row r="87" ht="14.25" hidden="1" customHeight="1">
      <c r="A87" s="43" t="s">
        <v>264</v>
      </c>
      <c r="B87" s="43" t="s">
        <v>264</v>
      </c>
      <c r="C87" s="44" t="s">
        <v>269</v>
      </c>
      <c r="D87" s="45"/>
      <c r="E87" s="46">
        <f>COUNTIFS('Year 5'!$G:$G,"&gt;0",'Year 5'!$C:$C,$B87,'Year 5'!$M:$M,"F")</f>
        <v>0</v>
      </c>
      <c r="F87" s="47">
        <f>COUNTIFS('Year 5'!$G:$G,"&gt;0",'Year 5'!$C:$C,$B87,'Year 5'!$M:$M,"M")</f>
        <v>0</v>
      </c>
      <c r="G87" s="48">
        <f t="shared" si="73"/>
        <v>0</v>
      </c>
      <c r="H87" s="49">
        <f>COUNTIFS('Year 5'!$G:$G,"&gt;0",'Year 5'!$C:$C,$B87,'Year 5'!$P:$P,H$1)</f>
        <v>0</v>
      </c>
      <c r="I87" s="50">
        <f t="shared" si="74"/>
        <v>0</v>
      </c>
      <c r="J87" s="51">
        <f>COUNTIFS('Year 5'!$G:$G,"&gt;0",'Year 5'!$C:$C,$B87,'Year 5'!$P:$P,J$1)</f>
        <v>0</v>
      </c>
      <c r="K87" s="52">
        <f t="shared" si="75"/>
        <v>0</v>
      </c>
      <c r="L87" s="53">
        <f>COUNTIFS('Year 5'!$G:$G,"&gt;0",'Year 5'!$C:$C,$B87,'Year 5'!$P:$P,L$1)</f>
        <v>0</v>
      </c>
      <c r="M87" s="54">
        <f t="shared" si="76"/>
        <v>0</v>
      </c>
      <c r="N87" s="55">
        <f>COUNTIFS('Year 5'!$G:$G,"&gt;0",'Year 5'!$C:$C,$B87,'Year 5'!$P:$P,N$1)</f>
        <v>0</v>
      </c>
      <c r="O87" s="56">
        <f t="shared" si="77"/>
        <v>0</v>
      </c>
      <c r="P87" s="57">
        <f>COUNTIFS('Year 5'!$G:$G,"&gt;0",'Year 5'!$C:$C,$B87,'Year 5'!$P:$P,P$1)</f>
        <v>0</v>
      </c>
      <c r="Q87" s="58">
        <f t="shared" si="78"/>
        <v>0</v>
      </c>
      <c r="R87" s="47">
        <f>COUNTIFS('Year 5'!$G:$G,"&gt;0",'Year 5'!$C:$C,$B87,'Year 5'!$P:$P,R$1)</f>
        <v>0</v>
      </c>
      <c r="S87" s="59">
        <f t="shared" si="79"/>
        <v>0</v>
      </c>
      <c r="T87" s="60">
        <f t="shared" si="80"/>
        <v>0</v>
      </c>
      <c r="U87" s="61">
        <f t="shared" si="81"/>
        <v>0</v>
      </c>
      <c r="V87" s="62">
        <f>COUNTIFS('Year 5'!$G:$G,"&gt;0",'Year 5'!$C:$C,$B87,'Year 5'!$N:$N,V$2)</f>
        <v>0</v>
      </c>
      <c r="W87" s="62">
        <f>COUNTIFS('Year 5'!$G:$G,"&gt;0",'Year 5'!$C:$C,$B87,'Year 5'!$N:$N,W$2)</f>
        <v>0</v>
      </c>
      <c r="X87" s="62">
        <f>COUNTIFS('Year 5'!$G:$G,"&gt;0",'Year 5'!$C:$C,$B87,'Year 5'!$N:$N,X$2)</f>
        <v>0</v>
      </c>
      <c r="Y87" s="62">
        <f>COUNTIFS('Year 5'!$G:$G,"&gt;0",'Year 5'!$C:$C,$B87,'Year 5'!$N:$N,Y$2)</f>
        <v>0</v>
      </c>
      <c r="Z87" s="111">
        <f>COUNTIFS('Year 5'!$G:$G,"&gt;0",'Year 5'!$C:$C,$B87,'Year 5'!$T:$T,Z$2)</f>
        <v>0</v>
      </c>
      <c r="AA87" s="111">
        <f>COUNTIFS('Year 5'!$G:$G,"&gt;0",'Year 5'!$C:$C,$B87,'Year 5'!$T:$T,AA$2)</f>
        <v>0</v>
      </c>
      <c r="AB87" s="111">
        <f>COUNTIFS('Year 5'!$G:$G,"&gt;0",'Year 5'!$C:$C,$B87,'Year 5'!$T:$T,AB$2)</f>
        <v>0</v>
      </c>
      <c r="AC87" s="111">
        <f t="shared" si="82"/>
        <v>0</v>
      </c>
      <c r="AD87" s="102"/>
      <c r="AE87" s="102"/>
      <c r="AF87" s="102"/>
      <c r="AG87" s="102"/>
      <c r="AH87" s="102"/>
      <c r="AI87" s="102"/>
      <c r="AJ87" s="102"/>
      <c r="AK87" s="102"/>
      <c r="AL87" s="102"/>
      <c r="AM87" s="102"/>
      <c r="AN87" s="102"/>
      <c r="AO87" s="102"/>
      <c r="AP87" s="102"/>
      <c r="AQ87" s="102"/>
      <c r="AR87" s="102"/>
      <c r="AS87" s="102"/>
      <c r="AT87" s="102"/>
      <c r="AU87" s="102"/>
      <c r="AV87" s="102"/>
      <c r="AW87" s="102"/>
    </row>
    <row r="88" ht="14.25" hidden="1" customHeight="1">
      <c r="A88" s="43" t="s">
        <v>266</v>
      </c>
      <c r="B88" s="43" t="s">
        <v>266</v>
      </c>
      <c r="C88" s="44" t="s">
        <v>265</v>
      </c>
      <c r="D88" s="45"/>
      <c r="E88" s="46">
        <f>COUNTIFS('Year 5'!$G:$G,"&gt;0",'Year 5'!$C:$C,$B88,'Year 5'!$M:$M,"F")</f>
        <v>0</v>
      </c>
      <c r="F88" s="47">
        <f>COUNTIFS('Year 5'!$G:$G,"&gt;0",'Year 5'!$C:$C,$B88,'Year 5'!$M:$M,"M")</f>
        <v>0</v>
      </c>
      <c r="G88" s="48">
        <f t="shared" si="73"/>
        <v>0</v>
      </c>
      <c r="H88" s="49">
        <f>COUNTIFS('Year 5'!$G:$G,"&gt;0",'Year 5'!$C:$C,$B88,'Year 5'!$P:$P,H$1)</f>
        <v>0</v>
      </c>
      <c r="I88" s="50">
        <f t="shared" si="74"/>
        <v>0</v>
      </c>
      <c r="J88" s="51">
        <f>COUNTIFS('Year 5'!$G:$G,"&gt;0",'Year 5'!$C:$C,$B88,'Year 5'!$P:$P,J$1)</f>
        <v>0</v>
      </c>
      <c r="K88" s="52">
        <f t="shared" si="75"/>
        <v>0</v>
      </c>
      <c r="L88" s="53">
        <f>COUNTIFS('Year 5'!$G:$G,"&gt;0",'Year 5'!$C:$C,$B88,'Year 5'!$P:$P,L$1)</f>
        <v>0</v>
      </c>
      <c r="M88" s="54">
        <f t="shared" si="76"/>
        <v>0</v>
      </c>
      <c r="N88" s="55">
        <f>COUNTIFS('Year 5'!$G:$G,"&gt;0",'Year 5'!$C:$C,$B88,'Year 5'!$P:$P,N$1)</f>
        <v>0</v>
      </c>
      <c r="O88" s="56">
        <f t="shared" si="77"/>
        <v>0</v>
      </c>
      <c r="P88" s="57">
        <f>COUNTIFS('Year 5'!$G:$G,"&gt;0",'Year 5'!$C:$C,$B88,'Year 5'!$P:$P,P$1)</f>
        <v>0</v>
      </c>
      <c r="Q88" s="58">
        <f t="shared" si="78"/>
        <v>0</v>
      </c>
      <c r="R88" s="47">
        <f>COUNTIFS('Year 5'!$G:$G,"&gt;0",'Year 5'!$C:$C,$B88,'Year 5'!$P:$P,R$1)</f>
        <v>0</v>
      </c>
      <c r="S88" s="59">
        <f t="shared" si="79"/>
        <v>0</v>
      </c>
      <c r="T88" s="60">
        <f t="shared" si="80"/>
        <v>0</v>
      </c>
      <c r="U88" s="61">
        <f t="shared" si="81"/>
        <v>0</v>
      </c>
      <c r="V88" s="62">
        <f>COUNTIFS('Year 5'!$G:$G,"&gt;0",'Year 5'!$C:$C,$B88,'Year 5'!$N:$N,V$2)</f>
        <v>0</v>
      </c>
      <c r="W88" s="62">
        <f>COUNTIFS('Year 5'!$G:$G,"&gt;0",'Year 5'!$C:$C,$B88,'Year 5'!$N:$N,W$2)</f>
        <v>0</v>
      </c>
      <c r="X88" s="62">
        <f>COUNTIFS('Year 5'!$G:$G,"&gt;0",'Year 5'!$C:$C,$B88,'Year 5'!$N:$N,X$2)</f>
        <v>0</v>
      </c>
      <c r="Y88" s="62">
        <f>COUNTIFS('Year 5'!$G:$G,"&gt;0",'Year 5'!$C:$C,$B88,'Year 5'!$N:$N,Y$2)</f>
        <v>0</v>
      </c>
      <c r="Z88" s="111">
        <f>COUNTIFS('Year 5'!$G:$G,"&gt;0",'Year 5'!$C:$C,$B88,'Year 5'!$T:$T,Z$2)</f>
        <v>0</v>
      </c>
      <c r="AA88" s="111">
        <f>COUNTIFS('Year 5'!$G:$G,"&gt;0",'Year 5'!$C:$C,$B88,'Year 5'!$T:$T,AA$2)</f>
        <v>0</v>
      </c>
      <c r="AB88" s="111">
        <f>COUNTIFS('Year 5'!$G:$G,"&gt;0",'Year 5'!$C:$C,$B88,'Year 5'!$T:$T,AB$2)</f>
        <v>0</v>
      </c>
      <c r="AC88" s="111">
        <f t="shared" si="82"/>
        <v>0</v>
      </c>
      <c r="AD88" s="102"/>
      <c r="AE88" s="102"/>
      <c r="AF88" s="102"/>
      <c r="AG88" s="102"/>
      <c r="AH88" s="102"/>
      <c r="AI88" s="102"/>
      <c r="AJ88" s="102"/>
      <c r="AK88" s="102"/>
      <c r="AL88" s="102"/>
      <c r="AM88" s="102"/>
      <c r="AN88" s="102"/>
      <c r="AO88" s="102"/>
      <c r="AP88" s="102"/>
      <c r="AQ88" s="102"/>
      <c r="AR88" s="102"/>
      <c r="AS88" s="102"/>
      <c r="AT88" s="102"/>
      <c r="AU88" s="102"/>
      <c r="AV88" s="102"/>
      <c r="AW88" s="102"/>
    </row>
    <row r="89" ht="14.25" hidden="1" customHeight="1">
      <c r="A89" s="43" t="s">
        <v>268</v>
      </c>
      <c r="B89" s="43" t="s">
        <v>268</v>
      </c>
      <c r="C89" s="44" t="s">
        <v>8699</v>
      </c>
      <c r="D89" s="45"/>
      <c r="E89" s="46">
        <f>COUNTIFS('Year 5'!$G:$G,"&gt;0",'Year 5'!$C:$C,$B89,'Year 5'!$M:$M,"F")</f>
        <v>0</v>
      </c>
      <c r="F89" s="47">
        <f>COUNTIFS('Year 5'!$G:$G,"&gt;0",'Year 5'!$C:$C,$B89,'Year 5'!$M:$M,"M")</f>
        <v>0</v>
      </c>
      <c r="G89" s="48">
        <f t="shared" si="73"/>
        <v>0</v>
      </c>
      <c r="H89" s="49">
        <f>COUNTIFS('Year 5'!$G:$G,"&gt;0",'Year 5'!$C:$C,$B89,'Year 5'!$P:$P,H$1)</f>
        <v>0</v>
      </c>
      <c r="I89" s="50">
        <f t="shared" si="74"/>
        <v>0</v>
      </c>
      <c r="J89" s="51">
        <f>COUNTIFS('Year 5'!$G:$G,"&gt;0",'Year 5'!$C:$C,$B89,'Year 5'!$P:$P,J$1)</f>
        <v>0</v>
      </c>
      <c r="K89" s="52">
        <f t="shared" si="75"/>
        <v>0</v>
      </c>
      <c r="L89" s="53">
        <f>COUNTIFS('Year 5'!$G:$G,"&gt;0",'Year 5'!$C:$C,$B89,'Year 5'!$P:$P,L$1)</f>
        <v>0</v>
      </c>
      <c r="M89" s="54">
        <f t="shared" si="76"/>
        <v>0</v>
      </c>
      <c r="N89" s="55">
        <f>COUNTIFS('Year 5'!$G:$G,"&gt;0",'Year 5'!$C:$C,$B89,'Year 5'!$P:$P,N$1)</f>
        <v>0</v>
      </c>
      <c r="O89" s="56">
        <f t="shared" si="77"/>
        <v>0</v>
      </c>
      <c r="P89" s="57">
        <f>COUNTIFS('Year 5'!$G:$G,"&gt;0",'Year 5'!$C:$C,$B89,'Year 5'!$P:$P,P$1)</f>
        <v>0</v>
      </c>
      <c r="Q89" s="58">
        <f t="shared" si="78"/>
        <v>0</v>
      </c>
      <c r="R89" s="47">
        <f>COUNTIFS('Year 5'!$G:$G,"&gt;0",'Year 5'!$C:$C,$B89,'Year 5'!$P:$P,R$1)</f>
        <v>0</v>
      </c>
      <c r="S89" s="59">
        <f t="shared" si="79"/>
        <v>0</v>
      </c>
      <c r="T89" s="60">
        <f t="shared" si="80"/>
        <v>0</v>
      </c>
      <c r="U89" s="61">
        <f t="shared" si="81"/>
        <v>0</v>
      </c>
      <c r="V89" s="62">
        <f>COUNTIFS('Year 5'!$G:$G,"&gt;0",'Year 5'!$C:$C,$B89,'Year 5'!$N:$N,V$2)</f>
        <v>0</v>
      </c>
      <c r="W89" s="62">
        <f>COUNTIFS('Year 5'!$G:$G,"&gt;0",'Year 5'!$C:$C,$B89,'Year 5'!$N:$N,W$2)</f>
        <v>0</v>
      </c>
      <c r="X89" s="62">
        <f>COUNTIFS('Year 5'!$G:$G,"&gt;0",'Year 5'!$C:$C,$B89,'Year 5'!$N:$N,X$2)</f>
        <v>0</v>
      </c>
      <c r="Y89" s="62">
        <f>COUNTIFS('Year 5'!$G:$G,"&gt;0",'Year 5'!$C:$C,$B89,'Year 5'!$N:$N,Y$2)</f>
        <v>0</v>
      </c>
      <c r="Z89" s="111">
        <f>COUNTIFS('Year 5'!$G:$G,"&gt;0",'Year 5'!$C:$C,$B89,'Year 5'!$T:$T,Z$2)</f>
        <v>0</v>
      </c>
      <c r="AA89" s="111">
        <f>COUNTIFS('Year 5'!$G:$G,"&gt;0",'Year 5'!$C:$C,$B89,'Year 5'!$T:$T,AA$2)</f>
        <v>0</v>
      </c>
      <c r="AB89" s="111">
        <f>COUNTIFS('Year 5'!$G:$G,"&gt;0",'Year 5'!$C:$C,$B89,'Year 5'!$T:$T,AB$2)</f>
        <v>0</v>
      </c>
      <c r="AC89" s="111">
        <f t="shared" si="82"/>
        <v>0</v>
      </c>
      <c r="AD89" s="102"/>
      <c r="AE89" s="102"/>
      <c r="AF89" s="102"/>
      <c r="AG89" s="102"/>
      <c r="AH89" s="102"/>
      <c r="AI89" s="102"/>
      <c r="AJ89" s="102"/>
      <c r="AK89" s="102"/>
      <c r="AL89" s="102"/>
      <c r="AM89" s="102"/>
      <c r="AN89" s="102"/>
      <c r="AO89" s="102"/>
      <c r="AP89" s="102"/>
      <c r="AQ89" s="102"/>
      <c r="AR89" s="102"/>
      <c r="AS89" s="102"/>
      <c r="AT89" s="102"/>
      <c r="AU89" s="102"/>
      <c r="AV89" s="102"/>
      <c r="AW89" s="102"/>
    </row>
    <row r="90" ht="14.25" hidden="1" customHeight="1">
      <c r="A90" s="1008" t="s">
        <v>155</v>
      </c>
      <c r="B90" s="72" t="s">
        <v>155</v>
      </c>
      <c r="C90" s="26"/>
      <c r="D90" s="73"/>
      <c r="E90" s="74">
        <f t="shared" ref="E90:H90" si="83">SUM(E80:E89)</f>
        <v>0</v>
      </c>
      <c r="F90" s="75">
        <f t="shared" si="83"/>
        <v>0</v>
      </c>
      <c r="G90" s="76">
        <f t="shared" si="83"/>
        <v>0</v>
      </c>
      <c r="H90" s="77">
        <f t="shared" si="83"/>
        <v>0</v>
      </c>
      <c r="I90" s="78">
        <f t="shared" si="74"/>
        <v>0</v>
      </c>
      <c r="J90" s="79">
        <f>SUM(J80:J89)</f>
        <v>0</v>
      </c>
      <c r="K90" s="80">
        <f t="shared" si="75"/>
        <v>0</v>
      </c>
      <c r="L90" s="81">
        <f>SUM(L80:L89)</f>
        <v>0</v>
      </c>
      <c r="M90" s="82">
        <f t="shared" si="76"/>
        <v>0</v>
      </c>
      <c r="N90" s="83">
        <f>SUM(N80:N89)</f>
        <v>0</v>
      </c>
      <c r="O90" s="84">
        <f t="shared" si="77"/>
        <v>0</v>
      </c>
      <c r="P90" s="85">
        <f>SUM(P80:P89)</f>
        <v>0</v>
      </c>
      <c r="Q90" s="112">
        <f t="shared" si="78"/>
        <v>0</v>
      </c>
      <c r="R90" s="75">
        <f>SUM(R80:R89)</f>
        <v>0</v>
      </c>
      <c r="S90" s="86">
        <f t="shared" si="79"/>
        <v>0</v>
      </c>
      <c r="T90" s="87">
        <f>SUM(T80:T89)</f>
        <v>0</v>
      </c>
      <c r="U90" s="88">
        <f t="shared" si="81"/>
        <v>0</v>
      </c>
      <c r="V90" s="89">
        <f t="shared" ref="V90:AC90" si="84">SUM(V80:V89)</f>
        <v>0</v>
      </c>
      <c r="W90" s="89">
        <f t="shared" si="84"/>
        <v>0</v>
      </c>
      <c r="X90" s="89">
        <f t="shared" si="84"/>
        <v>0</v>
      </c>
      <c r="Y90" s="89">
        <f t="shared" si="84"/>
        <v>0</v>
      </c>
      <c r="Z90" s="115">
        <f t="shared" si="84"/>
        <v>0</v>
      </c>
      <c r="AA90" s="115">
        <f t="shared" si="84"/>
        <v>0</v>
      </c>
      <c r="AB90" s="115">
        <f t="shared" si="84"/>
        <v>0</v>
      </c>
      <c r="AC90" s="115">
        <f t="shared" si="84"/>
        <v>0</v>
      </c>
      <c r="AD90" s="114"/>
      <c r="AE90" s="114"/>
      <c r="AF90" s="114"/>
      <c r="AG90" s="114"/>
      <c r="AH90" s="114"/>
      <c r="AI90" s="114"/>
      <c r="AJ90" s="114"/>
      <c r="AK90" s="114"/>
      <c r="AL90" s="114"/>
      <c r="AM90" s="114"/>
      <c r="AN90" s="114"/>
      <c r="AO90" s="114"/>
      <c r="AP90" s="114"/>
      <c r="AQ90" s="114"/>
      <c r="AR90" s="114"/>
      <c r="AS90" s="114"/>
      <c r="AT90" s="114"/>
      <c r="AU90" s="114"/>
      <c r="AV90" s="114"/>
      <c r="AW90" s="114"/>
    </row>
    <row r="91" ht="14.25" hidden="1" customHeight="1">
      <c r="A91" s="103"/>
      <c r="B91" s="103"/>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5"/>
      <c r="AD91" s="106"/>
      <c r="AE91" s="106"/>
      <c r="AF91" s="106"/>
      <c r="AG91" s="106"/>
      <c r="AH91" s="106"/>
      <c r="AI91" s="106"/>
      <c r="AJ91" s="106"/>
      <c r="AK91" s="106"/>
      <c r="AL91" s="106"/>
      <c r="AM91" s="106"/>
      <c r="AN91" s="106"/>
      <c r="AO91" s="106"/>
      <c r="AP91" s="106"/>
      <c r="AQ91" s="106"/>
      <c r="AR91" s="106"/>
      <c r="AS91" s="106"/>
      <c r="AT91" s="106"/>
      <c r="AU91" s="106"/>
      <c r="AV91" s="106"/>
      <c r="AW91" s="106"/>
    </row>
    <row r="92" ht="14.25" hidden="1" customHeight="1">
      <c r="A92" s="128"/>
      <c r="B92" s="128"/>
      <c r="C92" s="129"/>
      <c r="D92" s="129"/>
      <c r="E92" s="128" t="s">
        <v>270</v>
      </c>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30"/>
      <c r="AD92" s="131"/>
      <c r="AE92" s="131"/>
      <c r="AF92" s="131"/>
      <c r="AG92" s="131"/>
      <c r="AH92" s="131"/>
      <c r="AI92" s="131"/>
      <c r="AJ92" s="131"/>
      <c r="AK92" s="131"/>
      <c r="AL92" s="131"/>
      <c r="AM92" s="131"/>
      <c r="AN92" s="131"/>
      <c r="AO92" s="131"/>
      <c r="AP92" s="131"/>
      <c r="AQ92" s="131"/>
      <c r="AR92" s="131"/>
      <c r="AS92" s="131"/>
      <c r="AT92" s="131"/>
      <c r="AU92" s="131"/>
      <c r="AV92" s="131"/>
      <c r="AW92" s="131"/>
    </row>
    <row r="93" ht="14.25" hidden="1" customHeight="1">
      <c r="A93" s="43" t="s">
        <v>18</v>
      </c>
      <c r="B93" s="43" t="s">
        <v>18</v>
      </c>
      <c r="C93" s="44"/>
      <c r="D93" s="45"/>
      <c r="E93" s="46">
        <f>COUNTIFS('Year 6'!$G:$G,"&gt;0",'Year 6'!$C:$C,$B93,'Year 6'!$M:$M,"F")</f>
        <v>0</v>
      </c>
      <c r="F93" s="47">
        <f>COUNTIFS('Year 6'!$G:$G,"&gt;0",'Year 6'!$C:$C,$B93,'Year 6'!$M:$M,"M")</f>
        <v>0</v>
      </c>
      <c r="G93" s="48">
        <f t="shared" ref="G93:G102" si="85">E93+F93</f>
        <v>0</v>
      </c>
      <c r="H93" s="49">
        <f>COUNTIFS('Year 6'!$G:$G,"&gt;0",'Year 6'!$C:$C,$B93,'Year 6'!$P:$P,H$1)</f>
        <v>0</v>
      </c>
      <c r="I93" s="50">
        <f t="shared" ref="I93:I103" si="86">IFERROR(H93/G93,0)</f>
        <v>0</v>
      </c>
      <c r="J93" s="51">
        <f>COUNTIFS('Year 6'!$G:$G,"&gt;0",'Year 6'!$C:$C,$B93,'Year 6'!$P:$P,J$1)</f>
        <v>0</v>
      </c>
      <c r="K93" s="52">
        <f t="shared" ref="K93:K103" si="87">IFERROR(J93/G93,0)</f>
        <v>0</v>
      </c>
      <c r="L93" s="53">
        <f>COUNTIFS('Year 6'!$G:$G,"&gt;0",'Year 6'!$C:$C,$B93,'Year 6'!$P:$P,L$1)</f>
        <v>0</v>
      </c>
      <c r="M93" s="54">
        <f t="shared" ref="M93:M103" si="88">IFERROR(L93/G93,0)</f>
        <v>0</v>
      </c>
      <c r="N93" s="55">
        <f>COUNTIFS('Year 6'!$G:$G,"&gt;0",'Year 6'!$C:$C,$B93,'Year 6'!$P:$P,N$1)</f>
        <v>0</v>
      </c>
      <c r="O93" s="56">
        <f t="shared" ref="O93:O103" si="89">IFERROR(N93/G93,0)</f>
        <v>0</v>
      </c>
      <c r="P93" s="57">
        <f>COUNTIFS('Year 6'!$G:$G,"&gt;0",'Year 6'!$C:$C,$B93,'Year 6'!$P:$P,P$1)</f>
        <v>0</v>
      </c>
      <c r="Q93" s="58">
        <f t="shared" ref="Q93:Q103" si="90">IFERROR(P93/G93,0)</f>
        <v>0</v>
      </c>
      <c r="R93" s="47">
        <f>COUNTIFS('Year 6'!$G:$G,"&gt;0",'Year 6'!$C:$C,$B93,'Year 6'!$P:$P,R$1)</f>
        <v>0</v>
      </c>
      <c r="S93" s="59">
        <f t="shared" ref="S93:S103" si="91">IFERROR(R93/G93,0)</f>
        <v>0</v>
      </c>
      <c r="T93" s="60">
        <f t="shared" ref="T93:T102" si="92">G93-SUM(H93,J93,L93)</f>
        <v>0</v>
      </c>
      <c r="U93" s="61">
        <f t="shared" ref="U93:U103" si="93">IFERROR(T93/G93,0)</f>
        <v>0</v>
      </c>
      <c r="V93" s="62">
        <f>COUNTIFS('Year 6'!$G:$G,"&gt;0",'Year 6'!$C:$C,$B93,'Year 6'!$N:$N,V$2)</f>
        <v>0</v>
      </c>
      <c r="W93" s="62">
        <f>COUNTIFS('Year 6'!$G:$G,"&gt;0",'Year 6'!$C:$C,$B93,'Year 6'!$N:$N,W$2)</f>
        <v>0</v>
      </c>
      <c r="X93" s="62">
        <f>COUNTIFS('Year 6'!$G:$G,"&gt;0",'Year 6'!$C:$C,$B93,'Year 6'!$N:$N,X$2)</f>
        <v>0</v>
      </c>
      <c r="Y93" s="62">
        <f>COUNTIFS('Year 6'!$G:$G,"&gt;0",'Year 6'!$C:$C,$B93,'Year 6'!$N:$N,Y$2)</f>
        <v>0</v>
      </c>
      <c r="Z93" s="111" t="str">
        <f>COUNTIFS('Year 6'!$G:$G,"&gt;0",'Year 6'!$C:$C,$B93,#REF!,Z$2)</f>
        <v>#VALUE!</v>
      </c>
      <c r="AA93" s="111" t="str">
        <f>COUNTIFS('Year 6'!$G:$G,"&gt;0",'Year 6'!$C:$C,$B93,#REF!,AA$2)</f>
        <v>#VALUE!</v>
      </c>
      <c r="AB93" s="111" t="str">
        <f>COUNTIFS('Year 6'!$G:$G,"&gt;0",'Year 6'!$C:$C,$B93,#REF!,AB$2)</f>
        <v>#VALUE!</v>
      </c>
      <c r="AC93" s="111" t="str">
        <f t="shared" ref="AC93:AC102" si="94">SUM(Z93:AB93)</f>
        <v>#VALUE!</v>
      </c>
      <c r="AD93" s="102"/>
      <c r="AE93" s="102"/>
      <c r="AF93" s="102"/>
      <c r="AG93" s="102"/>
      <c r="AH93" s="102"/>
      <c r="AI93" s="102"/>
      <c r="AJ93" s="102"/>
      <c r="AK93" s="102"/>
      <c r="AL93" s="102"/>
      <c r="AM93" s="102"/>
      <c r="AN93" s="102"/>
      <c r="AO93" s="102"/>
      <c r="AP93" s="102"/>
      <c r="AQ93" s="102"/>
      <c r="AR93" s="102"/>
      <c r="AS93" s="102"/>
      <c r="AT93" s="102"/>
      <c r="AU93" s="102"/>
      <c r="AV93" s="102"/>
      <c r="AW93" s="102"/>
    </row>
    <row r="94" ht="14.25" hidden="1" customHeight="1">
      <c r="A94" s="43" t="s">
        <v>12</v>
      </c>
      <c r="B94" s="43" t="s">
        <v>12</v>
      </c>
      <c r="C94" s="44"/>
      <c r="D94" s="45"/>
      <c r="E94" s="46">
        <f>COUNTIFS('Year 6'!$G:$G,"&gt;0",'Year 6'!$C:$C,$B94,'Year 6'!$M:$M,"F")</f>
        <v>0</v>
      </c>
      <c r="F94" s="47">
        <f>COUNTIFS('Year 6'!$G:$G,"&gt;0",'Year 6'!$C:$C,$B94,'Year 6'!$M:$M,"M")</f>
        <v>0</v>
      </c>
      <c r="G94" s="48">
        <f t="shared" si="85"/>
        <v>0</v>
      </c>
      <c r="H94" s="49">
        <f>COUNTIFS('Year 6'!$G:$G,"&gt;0",'Year 6'!$C:$C,$B94,'Year 6'!$P:$P,H$1)</f>
        <v>0</v>
      </c>
      <c r="I94" s="50">
        <f t="shared" si="86"/>
        <v>0</v>
      </c>
      <c r="J94" s="51">
        <f>COUNTIFS('Year 6'!$G:$G,"&gt;0",'Year 6'!$C:$C,$B94,'Year 6'!$P:$P,J$1)</f>
        <v>0</v>
      </c>
      <c r="K94" s="52">
        <f t="shared" si="87"/>
        <v>0</v>
      </c>
      <c r="L94" s="53">
        <f>COUNTIFS('Year 6'!$G:$G,"&gt;0",'Year 6'!$C:$C,$B94,'Year 6'!$P:$P,L$1)</f>
        <v>0</v>
      </c>
      <c r="M94" s="54">
        <f t="shared" si="88"/>
        <v>0</v>
      </c>
      <c r="N94" s="55">
        <f>COUNTIFS('Year 6'!$G:$G,"&gt;0",'Year 6'!$C:$C,$B94,'Year 6'!$P:$P,N$1)</f>
        <v>0</v>
      </c>
      <c r="O94" s="56">
        <f t="shared" si="89"/>
        <v>0</v>
      </c>
      <c r="P94" s="57">
        <f>COUNTIFS('Year 6'!$G:$G,"&gt;0",'Year 6'!$C:$C,$B94,'Year 6'!$P:$P,P$1)</f>
        <v>0</v>
      </c>
      <c r="Q94" s="58">
        <f t="shared" si="90"/>
        <v>0</v>
      </c>
      <c r="R94" s="47">
        <f>COUNTIFS('Year 6'!$G:$G,"&gt;0",'Year 6'!$C:$C,$B94,'Year 6'!$P:$P,R$1)</f>
        <v>0</v>
      </c>
      <c r="S94" s="59">
        <f t="shared" si="91"/>
        <v>0</v>
      </c>
      <c r="T94" s="60">
        <f t="shared" si="92"/>
        <v>0</v>
      </c>
      <c r="U94" s="61">
        <f t="shared" si="93"/>
        <v>0</v>
      </c>
      <c r="V94" s="62">
        <f>COUNTIFS('Year 6'!$G:$G,"&gt;0",'Year 6'!$C:$C,$B94,'Year 6'!$N:$N,V$2)</f>
        <v>0</v>
      </c>
      <c r="W94" s="62">
        <f>COUNTIFS('Year 6'!$G:$G,"&gt;0",'Year 6'!$C:$C,$B94,'Year 6'!$N:$N,W$2)</f>
        <v>0</v>
      </c>
      <c r="X94" s="62">
        <f>COUNTIFS('Year 6'!$G:$G,"&gt;0",'Year 6'!$C:$C,$B94,'Year 6'!$N:$N,X$2)</f>
        <v>0</v>
      </c>
      <c r="Y94" s="62">
        <f>COUNTIFS('Year 6'!$G:$G,"&gt;0",'Year 6'!$C:$C,$B94,'Year 6'!$N:$N,Y$2)</f>
        <v>0</v>
      </c>
      <c r="Z94" s="111" t="str">
        <f>COUNTIFS('Year 6'!$G:$G,"&gt;0",'Year 6'!$C:$C,$B94,#REF!,Z$2)</f>
        <v>#VALUE!</v>
      </c>
      <c r="AA94" s="111" t="str">
        <f>COUNTIFS('Year 6'!$G:$G,"&gt;0",'Year 6'!$C:$C,$B94,#REF!,AA$2)</f>
        <v>#VALUE!</v>
      </c>
      <c r="AB94" s="111" t="str">
        <f>COUNTIFS('Year 6'!$G:$G,"&gt;0",'Year 6'!$C:$C,$B94,#REF!,AB$2)</f>
        <v>#VALUE!</v>
      </c>
      <c r="AC94" s="111" t="str">
        <f t="shared" si="94"/>
        <v>#VALUE!</v>
      </c>
      <c r="AD94" s="102"/>
      <c r="AE94" s="102"/>
      <c r="AF94" s="102"/>
      <c r="AG94" s="102"/>
      <c r="AH94" s="102"/>
      <c r="AI94" s="102"/>
      <c r="AJ94" s="102"/>
      <c r="AK94" s="102"/>
      <c r="AL94" s="102"/>
      <c r="AM94" s="102"/>
      <c r="AN94" s="102"/>
      <c r="AO94" s="102"/>
      <c r="AP94" s="102"/>
      <c r="AQ94" s="102"/>
      <c r="AR94" s="102"/>
      <c r="AS94" s="102"/>
      <c r="AT94" s="102"/>
      <c r="AU94" s="102"/>
      <c r="AV94" s="102"/>
      <c r="AW94" s="102"/>
    </row>
    <row r="95" ht="14.25" hidden="1" customHeight="1">
      <c r="A95" s="43" t="s">
        <v>271</v>
      </c>
      <c r="B95" s="43" t="s">
        <v>271</v>
      </c>
      <c r="C95" s="44" t="s">
        <v>8700</v>
      </c>
      <c r="D95" s="45"/>
      <c r="E95" s="46">
        <f>COUNTIFS('Year 6'!$G:$G,"&gt;0",'Year 6'!$C:$C,$B95,'Year 6'!$M:$M,"F")</f>
        <v>0</v>
      </c>
      <c r="F95" s="47">
        <f>COUNTIFS('Year 6'!$G:$G,"&gt;0",'Year 6'!$C:$C,$B95,'Year 6'!$M:$M,"M")</f>
        <v>0</v>
      </c>
      <c r="G95" s="48">
        <f t="shared" si="85"/>
        <v>0</v>
      </c>
      <c r="H95" s="49">
        <f>COUNTIFS('Year 6'!$G:$G,"&gt;0",'Year 6'!$C:$C,$B95,'Year 6'!$P:$P,H$1)</f>
        <v>0</v>
      </c>
      <c r="I95" s="50">
        <f t="shared" si="86"/>
        <v>0</v>
      </c>
      <c r="J95" s="51">
        <f>COUNTIFS('Year 6'!$G:$G,"&gt;0",'Year 6'!$C:$C,$B95,'Year 6'!$P:$P,J$1)</f>
        <v>0</v>
      </c>
      <c r="K95" s="52">
        <f t="shared" si="87"/>
        <v>0</v>
      </c>
      <c r="L95" s="53">
        <f>COUNTIFS('Year 6'!$G:$G,"&gt;0",'Year 6'!$C:$C,$B95,'Year 6'!$P:$P,L$1)</f>
        <v>0</v>
      </c>
      <c r="M95" s="54">
        <f t="shared" si="88"/>
        <v>0</v>
      </c>
      <c r="N95" s="55">
        <f>COUNTIFS('Year 6'!$G:$G,"&gt;0",'Year 6'!$C:$C,$B95,'Year 6'!$P:$P,N$1)</f>
        <v>0</v>
      </c>
      <c r="O95" s="56">
        <f t="shared" si="89"/>
        <v>0</v>
      </c>
      <c r="P95" s="57">
        <f>COUNTIFS('Year 6'!$G:$G,"&gt;0",'Year 6'!$C:$C,$B95,'Year 6'!$P:$P,P$1)</f>
        <v>0</v>
      </c>
      <c r="Q95" s="58">
        <f t="shared" si="90"/>
        <v>0</v>
      </c>
      <c r="R95" s="47">
        <f>COUNTIFS('Year 6'!$G:$G,"&gt;0",'Year 6'!$C:$C,$B95,'Year 6'!$P:$P,R$1)</f>
        <v>0</v>
      </c>
      <c r="S95" s="59">
        <f t="shared" si="91"/>
        <v>0</v>
      </c>
      <c r="T95" s="60">
        <f t="shared" si="92"/>
        <v>0</v>
      </c>
      <c r="U95" s="61">
        <f t="shared" si="93"/>
        <v>0</v>
      </c>
      <c r="V95" s="62">
        <f>COUNTIFS('Year 6'!$G:$G,"&gt;0",'Year 6'!$C:$C,$B95,'Year 6'!$N:$N,V$2)</f>
        <v>0</v>
      </c>
      <c r="W95" s="62">
        <f>COUNTIFS('Year 6'!$G:$G,"&gt;0",'Year 6'!$C:$C,$B95,'Year 6'!$N:$N,W$2)</f>
        <v>0</v>
      </c>
      <c r="X95" s="62">
        <f>COUNTIFS('Year 6'!$G:$G,"&gt;0",'Year 6'!$C:$C,$B95,'Year 6'!$N:$N,X$2)</f>
        <v>0</v>
      </c>
      <c r="Y95" s="62">
        <f>COUNTIFS('Year 6'!$G:$G,"&gt;0",'Year 6'!$C:$C,$B95,'Year 6'!$N:$N,Y$2)</f>
        <v>0</v>
      </c>
      <c r="Z95" s="111" t="str">
        <f>COUNTIFS('Year 6'!$G:$G,"&gt;0",'Year 6'!$C:$C,$B95,#REF!,Z$2)</f>
        <v>#VALUE!</v>
      </c>
      <c r="AA95" s="111" t="str">
        <f>COUNTIFS('Year 6'!$G:$G,"&gt;0",'Year 6'!$C:$C,$B95,#REF!,AA$2)</f>
        <v>#VALUE!</v>
      </c>
      <c r="AB95" s="111" t="str">
        <f>COUNTIFS('Year 6'!$G:$G,"&gt;0",'Year 6'!$C:$C,$B95,#REF!,AB$2)</f>
        <v>#VALUE!</v>
      </c>
      <c r="AC95" s="111" t="str">
        <f t="shared" si="94"/>
        <v>#VALUE!</v>
      </c>
      <c r="AD95" s="102"/>
      <c r="AE95" s="102"/>
      <c r="AF95" s="102"/>
      <c r="AG95" s="102"/>
      <c r="AH95" s="102"/>
      <c r="AI95" s="102"/>
      <c r="AJ95" s="102"/>
      <c r="AK95" s="102"/>
      <c r="AL95" s="102"/>
      <c r="AM95" s="102"/>
      <c r="AN95" s="102"/>
      <c r="AO95" s="102"/>
      <c r="AP95" s="102"/>
      <c r="AQ95" s="102"/>
      <c r="AR95" s="102"/>
      <c r="AS95" s="102"/>
      <c r="AT95" s="102"/>
      <c r="AU95" s="102"/>
      <c r="AV95" s="102"/>
      <c r="AW95" s="102"/>
    </row>
    <row r="96" ht="14.25" hidden="1" customHeight="1">
      <c r="A96" s="43" t="s">
        <v>273</v>
      </c>
      <c r="B96" s="43" t="s">
        <v>273</v>
      </c>
      <c r="C96" s="44" t="s">
        <v>274</v>
      </c>
      <c r="D96" s="45"/>
      <c r="E96" s="46">
        <f>COUNTIFS('Year 6'!$G:$G,"&gt;0",'Year 6'!$C:$C,$B96,'Year 6'!$M:$M,"F")</f>
        <v>0</v>
      </c>
      <c r="F96" s="47">
        <f>COUNTIFS('Year 6'!$G:$G,"&gt;0",'Year 6'!$C:$C,$B96,'Year 6'!$M:$M,"M")</f>
        <v>0</v>
      </c>
      <c r="G96" s="48">
        <f t="shared" si="85"/>
        <v>0</v>
      </c>
      <c r="H96" s="49">
        <f>COUNTIFS('Year 6'!$G:$G,"&gt;0",'Year 6'!$C:$C,$B96,'Year 6'!$P:$P,H$1)</f>
        <v>0</v>
      </c>
      <c r="I96" s="50">
        <f t="shared" si="86"/>
        <v>0</v>
      </c>
      <c r="J96" s="51">
        <f>COUNTIFS('Year 6'!$G:$G,"&gt;0",'Year 6'!$C:$C,$B96,'Year 6'!$P:$P,J$1)</f>
        <v>0</v>
      </c>
      <c r="K96" s="52">
        <f t="shared" si="87"/>
        <v>0</v>
      </c>
      <c r="L96" s="53">
        <f>COUNTIFS('Year 6'!$G:$G,"&gt;0",'Year 6'!$C:$C,$B96,'Year 6'!$P:$P,L$1)</f>
        <v>0</v>
      </c>
      <c r="M96" s="54">
        <f t="shared" si="88"/>
        <v>0</v>
      </c>
      <c r="N96" s="55">
        <f>COUNTIFS('Year 6'!$G:$G,"&gt;0",'Year 6'!$C:$C,$B96,'Year 6'!$P:$P,N$1)</f>
        <v>0</v>
      </c>
      <c r="O96" s="56">
        <f t="shared" si="89"/>
        <v>0</v>
      </c>
      <c r="P96" s="57">
        <f>COUNTIFS('Year 6'!$G:$G,"&gt;0",'Year 6'!$C:$C,$B96,'Year 6'!$P:$P,P$1)</f>
        <v>0</v>
      </c>
      <c r="Q96" s="58">
        <f t="shared" si="90"/>
        <v>0</v>
      </c>
      <c r="R96" s="47">
        <f>COUNTIFS('Year 6'!$G:$G,"&gt;0",'Year 6'!$C:$C,$B96,'Year 6'!$P:$P,R$1)</f>
        <v>0</v>
      </c>
      <c r="S96" s="59">
        <f t="shared" si="91"/>
        <v>0</v>
      </c>
      <c r="T96" s="60">
        <f t="shared" si="92"/>
        <v>0</v>
      </c>
      <c r="U96" s="61">
        <f t="shared" si="93"/>
        <v>0</v>
      </c>
      <c r="V96" s="62">
        <f>COUNTIFS('Year 6'!$G:$G,"&gt;0",'Year 6'!$C:$C,$B96,'Year 6'!$N:$N,V$2)</f>
        <v>0</v>
      </c>
      <c r="W96" s="62">
        <f>COUNTIFS('Year 6'!$G:$G,"&gt;0",'Year 6'!$C:$C,$B96,'Year 6'!$N:$N,W$2)</f>
        <v>0</v>
      </c>
      <c r="X96" s="62">
        <f>COUNTIFS('Year 6'!$G:$G,"&gt;0",'Year 6'!$C:$C,$B96,'Year 6'!$N:$N,X$2)</f>
        <v>0</v>
      </c>
      <c r="Y96" s="62">
        <f>COUNTIFS('Year 6'!$G:$G,"&gt;0",'Year 6'!$C:$C,$B96,'Year 6'!$N:$N,Y$2)</f>
        <v>0</v>
      </c>
      <c r="Z96" s="111" t="str">
        <f>COUNTIFS('Year 6'!$G:$G,"&gt;0",'Year 6'!$C:$C,$B96,#REF!,Z$2)</f>
        <v>#VALUE!</v>
      </c>
      <c r="AA96" s="111" t="str">
        <f>COUNTIFS('Year 6'!$G:$G,"&gt;0",'Year 6'!$C:$C,$B96,#REF!,AA$2)</f>
        <v>#VALUE!</v>
      </c>
      <c r="AB96" s="111" t="str">
        <f>COUNTIFS('Year 6'!$G:$G,"&gt;0",'Year 6'!$C:$C,$B96,#REF!,AB$2)</f>
        <v>#VALUE!</v>
      </c>
      <c r="AC96" s="111" t="str">
        <f t="shared" si="94"/>
        <v>#VALUE!</v>
      </c>
      <c r="AD96" s="102"/>
      <c r="AE96" s="102"/>
      <c r="AF96" s="102"/>
      <c r="AG96" s="102"/>
      <c r="AH96" s="102"/>
      <c r="AI96" s="102"/>
      <c r="AJ96" s="102"/>
      <c r="AK96" s="102"/>
      <c r="AL96" s="102"/>
      <c r="AM96" s="102"/>
      <c r="AN96" s="102"/>
      <c r="AO96" s="102"/>
      <c r="AP96" s="102"/>
      <c r="AQ96" s="102"/>
      <c r="AR96" s="102"/>
      <c r="AS96" s="102"/>
      <c r="AT96" s="102"/>
      <c r="AU96" s="102"/>
      <c r="AV96" s="102"/>
      <c r="AW96" s="102"/>
    </row>
    <row r="97" ht="14.25" hidden="1" customHeight="1">
      <c r="A97" s="43" t="s">
        <v>275</v>
      </c>
      <c r="B97" s="43" t="s">
        <v>275</v>
      </c>
      <c r="C97" s="44" t="s">
        <v>301</v>
      </c>
      <c r="D97" s="45"/>
      <c r="E97" s="46">
        <f>COUNTIFS('Year 6'!$G:$G,"&gt;0",'Year 6'!$C:$C,$B97,'Year 6'!$M:$M,"F")</f>
        <v>0</v>
      </c>
      <c r="F97" s="47">
        <f>COUNTIFS('Year 6'!$G:$G,"&gt;0",'Year 6'!$C:$C,$B97,'Year 6'!$M:$M,"M")</f>
        <v>0</v>
      </c>
      <c r="G97" s="48">
        <f t="shared" si="85"/>
        <v>0</v>
      </c>
      <c r="H97" s="49">
        <f>COUNTIFS('Year 6'!$G:$G,"&gt;0",'Year 6'!$C:$C,$B97,'Year 6'!$P:$P,H$1)</f>
        <v>0</v>
      </c>
      <c r="I97" s="50">
        <f t="shared" si="86"/>
        <v>0</v>
      </c>
      <c r="J97" s="51">
        <f>COUNTIFS('Year 6'!$G:$G,"&gt;0",'Year 6'!$C:$C,$B97,'Year 6'!$P:$P,J$1)</f>
        <v>0</v>
      </c>
      <c r="K97" s="52">
        <f t="shared" si="87"/>
        <v>0</v>
      </c>
      <c r="L97" s="53">
        <f>COUNTIFS('Year 6'!$G:$G,"&gt;0",'Year 6'!$C:$C,$B97,'Year 6'!$P:$P,L$1)</f>
        <v>0</v>
      </c>
      <c r="M97" s="54">
        <f t="shared" si="88"/>
        <v>0</v>
      </c>
      <c r="N97" s="55">
        <f>COUNTIFS('Year 6'!$G:$G,"&gt;0",'Year 6'!$C:$C,$B97,'Year 6'!$P:$P,N$1)</f>
        <v>0</v>
      </c>
      <c r="O97" s="56">
        <f t="shared" si="89"/>
        <v>0</v>
      </c>
      <c r="P97" s="57">
        <f>COUNTIFS('Year 6'!$G:$G,"&gt;0",'Year 6'!$C:$C,$B97,'Year 6'!$P:$P,P$1)</f>
        <v>0</v>
      </c>
      <c r="Q97" s="58">
        <f t="shared" si="90"/>
        <v>0</v>
      </c>
      <c r="R97" s="47">
        <f>COUNTIFS('Year 6'!$G:$G,"&gt;0",'Year 6'!$C:$C,$B97,'Year 6'!$P:$P,R$1)</f>
        <v>0</v>
      </c>
      <c r="S97" s="59">
        <f t="shared" si="91"/>
        <v>0</v>
      </c>
      <c r="T97" s="60">
        <f t="shared" si="92"/>
        <v>0</v>
      </c>
      <c r="U97" s="61">
        <f t="shared" si="93"/>
        <v>0</v>
      </c>
      <c r="V97" s="62">
        <f>COUNTIFS('Year 6'!$G:$G,"&gt;0",'Year 6'!$C:$C,$B97,'Year 6'!$N:$N,V$2)</f>
        <v>0</v>
      </c>
      <c r="W97" s="62">
        <f>COUNTIFS('Year 6'!$G:$G,"&gt;0",'Year 6'!$C:$C,$B97,'Year 6'!$N:$N,W$2)</f>
        <v>0</v>
      </c>
      <c r="X97" s="62">
        <f>COUNTIFS('Year 6'!$G:$G,"&gt;0",'Year 6'!$C:$C,$B97,'Year 6'!$N:$N,X$2)</f>
        <v>0</v>
      </c>
      <c r="Y97" s="62">
        <f>COUNTIFS('Year 6'!$G:$G,"&gt;0",'Year 6'!$C:$C,$B97,'Year 6'!$N:$N,Y$2)</f>
        <v>0</v>
      </c>
      <c r="Z97" s="111" t="str">
        <f>COUNTIFS('Year 6'!$G:$G,"&gt;0",'Year 6'!$C:$C,$B97,#REF!,Z$2)</f>
        <v>#VALUE!</v>
      </c>
      <c r="AA97" s="111" t="str">
        <f>COUNTIFS('Year 6'!$G:$G,"&gt;0",'Year 6'!$C:$C,$B97,#REF!,AA$2)</f>
        <v>#VALUE!</v>
      </c>
      <c r="AB97" s="111" t="str">
        <f>COUNTIFS('Year 6'!$G:$G,"&gt;0",'Year 6'!$C:$C,$B97,#REF!,AB$2)</f>
        <v>#VALUE!</v>
      </c>
      <c r="AC97" s="111" t="str">
        <f t="shared" si="94"/>
        <v>#VALUE!</v>
      </c>
      <c r="AD97" s="102"/>
      <c r="AE97" s="102"/>
      <c r="AF97" s="102"/>
      <c r="AG97" s="102"/>
      <c r="AH97" s="102"/>
      <c r="AI97" s="102"/>
      <c r="AJ97" s="102"/>
      <c r="AK97" s="102"/>
      <c r="AL97" s="102"/>
      <c r="AM97" s="102"/>
      <c r="AN97" s="102"/>
      <c r="AO97" s="102"/>
      <c r="AP97" s="102"/>
      <c r="AQ97" s="102"/>
      <c r="AR97" s="102"/>
      <c r="AS97" s="102"/>
      <c r="AT97" s="102"/>
      <c r="AU97" s="102"/>
      <c r="AV97" s="102"/>
      <c r="AW97" s="102"/>
    </row>
    <row r="98" ht="14.25" hidden="1" customHeight="1">
      <c r="A98" s="43" t="s">
        <v>277</v>
      </c>
      <c r="B98" s="43" t="s">
        <v>277</v>
      </c>
      <c r="C98" s="44" t="s">
        <v>8701</v>
      </c>
      <c r="D98" s="45"/>
      <c r="E98" s="46">
        <f>COUNTIFS('Year 6'!$G:$G,"&gt;0",'Year 6'!$C:$C,$B98,'Year 6'!$M:$M,"F")</f>
        <v>0</v>
      </c>
      <c r="F98" s="47">
        <f>COUNTIFS('Year 6'!$G:$G,"&gt;0",'Year 6'!$C:$C,$B98,'Year 6'!$M:$M,"M")</f>
        <v>0</v>
      </c>
      <c r="G98" s="48">
        <f t="shared" si="85"/>
        <v>0</v>
      </c>
      <c r="H98" s="49">
        <f>COUNTIFS('Year 6'!$G:$G,"&gt;0",'Year 6'!$C:$C,$B98,'Year 6'!$P:$P,H$1)</f>
        <v>0</v>
      </c>
      <c r="I98" s="50">
        <f t="shared" si="86"/>
        <v>0</v>
      </c>
      <c r="J98" s="51">
        <f>COUNTIFS('Year 6'!$G:$G,"&gt;0",'Year 6'!$C:$C,$B98,'Year 6'!$P:$P,J$1)</f>
        <v>0</v>
      </c>
      <c r="K98" s="52">
        <f t="shared" si="87"/>
        <v>0</v>
      </c>
      <c r="L98" s="53">
        <f>COUNTIFS('Year 6'!$G:$G,"&gt;0",'Year 6'!$C:$C,$B98,'Year 6'!$P:$P,L$1)</f>
        <v>0</v>
      </c>
      <c r="M98" s="54">
        <f t="shared" si="88"/>
        <v>0</v>
      </c>
      <c r="N98" s="55">
        <f>COUNTIFS('Year 6'!$G:$G,"&gt;0",'Year 6'!$C:$C,$B98,'Year 6'!$P:$P,N$1)</f>
        <v>0</v>
      </c>
      <c r="O98" s="56">
        <f t="shared" si="89"/>
        <v>0</v>
      </c>
      <c r="P98" s="57">
        <f>COUNTIFS('Year 6'!$G:$G,"&gt;0",'Year 6'!$C:$C,$B98,'Year 6'!$P:$P,P$1)</f>
        <v>0</v>
      </c>
      <c r="Q98" s="58">
        <f t="shared" si="90"/>
        <v>0</v>
      </c>
      <c r="R98" s="47">
        <f>COUNTIFS('Year 6'!$G:$G,"&gt;0",'Year 6'!$C:$C,$B98,'Year 6'!$P:$P,R$1)</f>
        <v>0</v>
      </c>
      <c r="S98" s="59">
        <f t="shared" si="91"/>
        <v>0</v>
      </c>
      <c r="T98" s="60">
        <f t="shared" si="92"/>
        <v>0</v>
      </c>
      <c r="U98" s="61">
        <f t="shared" si="93"/>
        <v>0</v>
      </c>
      <c r="V98" s="62">
        <f>COUNTIFS('Year 6'!$G:$G,"&gt;0",'Year 6'!$C:$C,$B98,'Year 6'!$N:$N,V$2)</f>
        <v>0</v>
      </c>
      <c r="W98" s="62">
        <f>COUNTIFS('Year 6'!$G:$G,"&gt;0",'Year 6'!$C:$C,$B98,'Year 6'!$N:$N,W$2)</f>
        <v>0</v>
      </c>
      <c r="X98" s="62">
        <f>COUNTIFS('Year 6'!$G:$G,"&gt;0",'Year 6'!$C:$C,$B98,'Year 6'!$N:$N,X$2)</f>
        <v>0</v>
      </c>
      <c r="Y98" s="62">
        <f>COUNTIFS('Year 6'!$G:$G,"&gt;0",'Year 6'!$C:$C,$B98,'Year 6'!$N:$N,Y$2)</f>
        <v>0</v>
      </c>
      <c r="Z98" s="111" t="str">
        <f>COUNTIFS('Year 6'!$G:$G,"&gt;0",'Year 6'!$C:$C,$B98,#REF!,Z$2)</f>
        <v>#VALUE!</v>
      </c>
      <c r="AA98" s="111" t="str">
        <f>COUNTIFS('Year 6'!$G:$G,"&gt;0",'Year 6'!$C:$C,$B98,#REF!,AA$2)</f>
        <v>#VALUE!</v>
      </c>
      <c r="AB98" s="111" t="str">
        <f>COUNTIFS('Year 6'!$G:$G,"&gt;0",'Year 6'!$C:$C,$B98,#REF!,AB$2)</f>
        <v>#VALUE!</v>
      </c>
      <c r="AC98" s="111" t="str">
        <f t="shared" si="94"/>
        <v>#VALUE!</v>
      </c>
      <c r="AD98" s="102"/>
      <c r="AE98" s="102"/>
      <c r="AF98" s="102"/>
      <c r="AG98" s="102"/>
      <c r="AH98" s="102"/>
      <c r="AI98" s="102"/>
      <c r="AJ98" s="102"/>
      <c r="AK98" s="102"/>
      <c r="AL98" s="102"/>
      <c r="AM98" s="102"/>
      <c r="AN98" s="102"/>
      <c r="AO98" s="102"/>
      <c r="AP98" s="102"/>
      <c r="AQ98" s="102"/>
      <c r="AR98" s="102"/>
      <c r="AS98" s="102"/>
      <c r="AT98" s="102"/>
      <c r="AU98" s="102"/>
      <c r="AV98" s="102"/>
      <c r="AW98" s="102"/>
    </row>
    <row r="99" ht="14.25" hidden="1" customHeight="1">
      <c r="A99" s="43" t="s">
        <v>279</v>
      </c>
      <c r="B99" s="43" t="s">
        <v>279</v>
      </c>
      <c r="C99" s="44" t="s">
        <v>278</v>
      </c>
      <c r="D99" s="45"/>
      <c r="E99" s="46">
        <f>COUNTIFS('Year 6'!$G:$G,"&gt;0",'Year 6'!$C:$C,$B99,'Year 6'!$M:$M,"F")</f>
        <v>0</v>
      </c>
      <c r="F99" s="47">
        <f>COUNTIFS('Year 6'!$G:$G,"&gt;0",'Year 6'!$C:$C,$B99,'Year 6'!$M:$M,"M")</f>
        <v>0</v>
      </c>
      <c r="G99" s="48">
        <f t="shared" si="85"/>
        <v>0</v>
      </c>
      <c r="H99" s="49">
        <f>COUNTIFS('Year 6'!$G:$G,"&gt;0",'Year 6'!$C:$C,$B99,'Year 6'!$P:$P,H$1)</f>
        <v>0</v>
      </c>
      <c r="I99" s="50">
        <f t="shared" si="86"/>
        <v>0</v>
      </c>
      <c r="J99" s="51">
        <f>COUNTIFS('Year 6'!$G:$G,"&gt;0",'Year 6'!$C:$C,$B99,'Year 6'!$P:$P,J$1)</f>
        <v>0</v>
      </c>
      <c r="K99" s="52">
        <f t="shared" si="87"/>
        <v>0</v>
      </c>
      <c r="L99" s="53">
        <f>COUNTIFS('Year 6'!$G:$G,"&gt;0",'Year 6'!$C:$C,$B99,'Year 6'!$P:$P,L$1)</f>
        <v>0</v>
      </c>
      <c r="M99" s="54">
        <f t="shared" si="88"/>
        <v>0</v>
      </c>
      <c r="N99" s="55">
        <f>COUNTIFS('Year 6'!$G:$G,"&gt;0",'Year 6'!$C:$C,$B99,'Year 6'!$P:$P,N$1)</f>
        <v>0</v>
      </c>
      <c r="O99" s="56">
        <f t="shared" si="89"/>
        <v>0</v>
      </c>
      <c r="P99" s="57">
        <f>COUNTIFS('Year 6'!$G:$G,"&gt;0",'Year 6'!$C:$C,$B99,'Year 6'!$P:$P,P$1)</f>
        <v>0</v>
      </c>
      <c r="Q99" s="58">
        <f t="shared" si="90"/>
        <v>0</v>
      </c>
      <c r="R99" s="47">
        <f>COUNTIFS('Year 6'!$G:$G,"&gt;0",'Year 6'!$C:$C,$B99,'Year 6'!$P:$P,R$1)</f>
        <v>0</v>
      </c>
      <c r="S99" s="59">
        <f t="shared" si="91"/>
        <v>0</v>
      </c>
      <c r="T99" s="60">
        <f t="shared" si="92"/>
        <v>0</v>
      </c>
      <c r="U99" s="61">
        <f t="shared" si="93"/>
        <v>0</v>
      </c>
      <c r="V99" s="62">
        <f>COUNTIFS('Year 6'!$G:$G,"&gt;0",'Year 6'!$C:$C,$B99,'Year 6'!$N:$N,V$2)</f>
        <v>0</v>
      </c>
      <c r="W99" s="62">
        <f>COUNTIFS('Year 6'!$G:$G,"&gt;0",'Year 6'!$C:$C,$B99,'Year 6'!$N:$N,W$2)</f>
        <v>0</v>
      </c>
      <c r="X99" s="62">
        <f>COUNTIFS('Year 6'!$G:$G,"&gt;0",'Year 6'!$C:$C,$B99,'Year 6'!$N:$N,X$2)</f>
        <v>0</v>
      </c>
      <c r="Y99" s="62">
        <f>COUNTIFS('Year 6'!$G:$G,"&gt;0",'Year 6'!$C:$C,$B99,'Year 6'!$N:$N,Y$2)</f>
        <v>0</v>
      </c>
      <c r="Z99" s="111" t="str">
        <f>COUNTIFS('Year 6'!$G:$G,"&gt;0",'Year 6'!$C:$C,$B99,#REF!,Z$2)</f>
        <v>#VALUE!</v>
      </c>
      <c r="AA99" s="111" t="str">
        <f>COUNTIFS('Year 6'!$G:$G,"&gt;0",'Year 6'!$C:$C,$B99,#REF!,AA$2)</f>
        <v>#VALUE!</v>
      </c>
      <c r="AB99" s="111" t="str">
        <f>COUNTIFS('Year 6'!$G:$G,"&gt;0",'Year 6'!$C:$C,$B99,#REF!,AB$2)</f>
        <v>#VALUE!</v>
      </c>
      <c r="AC99" s="111" t="str">
        <f t="shared" si="94"/>
        <v>#VALUE!</v>
      </c>
      <c r="AD99" s="102"/>
      <c r="AE99" s="102"/>
      <c r="AF99" s="102"/>
      <c r="AG99" s="102"/>
      <c r="AH99" s="102"/>
      <c r="AI99" s="102"/>
      <c r="AJ99" s="102"/>
      <c r="AK99" s="102"/>
      <c r="AL99" s="102"/>
      <c r="AM99" s="102"/>
      <c r="AN99" s="102"/>
      <c r="AO99" s="102"/>
      <c r="AP99" s="102"/>
      <c r="AQ99" s="102"/>
      <c r="AR99" s="102"/>
      <c r="AS99" s="102"/>
      <c r="AT99" s="102"/>
      <c r="AU99" s="102"/>
      <c r="AV99" s="102"/>
      <c r="AW99" s="102"/>
    </row>
    <row r="100" ht="14.25" hidden="1" customHeight="1">
      <c r="A100" s="43" t="s">
        <v>280</v>
      </c>
      <c r="B100" s="43" t="s">
        <v>280</v>
      </c>
      <c r="C100" s="44" t="s">
        <v>8702</v>
      </c>
      <c r="D100" s="45"/>
      <c r="E100" s="46">
        <f>COUNTIFS('Year 6'!$G:$G,"&gt;0",'Year 6'!$C:$C,$B100,'Year 6'!$M:$M,"F")</f>
        <v>0</v>
      </c>
      <c r="F100" s="47">
        <f>COUNTIFS('Year 6'!$G:$G,"&gt;0",'Year 6'!$C:$C,$B100,'Year 6'!$M:$M,"M")</f>
        <v>0</v>
      </c>
      <c r="G100" s="48">
        <f t="shared" si="85"/>
        <v>0</v>
      </c>
      <c r="H100" s="49">
        <f>COUNTIFS('Year 6'!$G:$G,"&gt;0",'Year 6'!$C:$C,$B100,'Year 6'!$P:$P,H$1)</f>
        <v>0</v>
      </c>
      <c r="I100" s="50">
        <f t="shared" si="86"/>
        <v>0</v>
      </c>
      <c r="J100" s="51">
        <f>COUNTIFS('Year 6'!$G:$G,"&gt;0",'Year 6'!$C:$C,$B100,'Year 6'!$P:$P,J$1)</f>
        <v>0</v>
      </c>
      <c r="K100" s="52">
        <f t="shared" si="87"/>
        <v>0</v>
      </c>
      <c r="L100" s="53">
        <f>COUNTIFS('Year 6'!$G:$G,"&gt;0",'Year 6'!$C:$C,$B100,'Year 6'!$P:$P,L$1)</f>
        <v>0</v>
      </c>
      <c r="M100" s="54">
        <f t="shared" si="88"/>
        <v>0</v>
      </c>
      <c r="N100" s="55">
        <f>COUNTIFS('Year 6'!$G:$G,"&gt;0",'Year 6'!$C:$C,$B100,'Year 6'!$P:$P,N$1)</f>
        <v>0</v>
      </c>
      <c r="O100" s="56">
        <f t="shared" si="89"/>
        <v>0</v>
      </c>
      <c r="P100" s="57">
        <f>COUNTIFS('Year 6'!$G:$G,"&gt;0",'Year 6'!$C:$C,$B100,'Year 6'!$P:$P,P$1)</f>
        <v>0</v>
      </c>
      <c r="Q100" s="58">
        <f t="shared" si="90"/>
        <v>0</v>
      </c>
      <c r="R100" s="47">
        <f>COUNTIFS('Year 6'!$G:$G,"&gt;0",'Year 6'!$C:$C,$B100,'Year 6'!$P:$P,R$1)</f>
        <v>0</v>
      </c>
      <c r="S100" s="59">
        <f t="shared" si="91"/>
        <v>0</v>
      </c>
      <c r="T100" s="60">
        <f t="shared" si="92"/>
        <v>0</v>
      </c>
      <c r="U100" s="61">
        <f t="shared" si="93"/>
        <v>0</v>
      </c>
      <c r="V100" s="62">
        <f>COUNTIFS('Year 6'!$G:$G,"&gt;0",'Year 6'!$C:$C,$B100,'Year 6'!$N:$N,V$2)</f>
        <v>0</v>
      </c>
      <c r="W100" s="62">
        <f>COUNTIFS('Year 6'!$G:$G,"&gt;0",'Year 6'!$C:$C,$B100,'Year 6'!$N:$N,W$2)</f>
        <v>0</v>
      </c>
      <c r="X100" s="62">
        <f>COUNTIFS('Year 6'!$G:$G,"&gt;0",'Year 6'!$C:$C,$B100,'Year 6'!$N:$N,X$2)</f>
        <v>0</v>
      </c>
      <c r="Y100" s="62">
        <f>COUNTIFS('Year 6'!$G:$G,"&gt;0",'Year 6'!$C:$C,$B100,'Year 6'!$N:$N,Y$2)</f>
        <v>0</v>
      </c>
      <c r="Z100" s="111" t="str">
        <f>COUNTIFS('Year 6'!$G:$G,"&gt;0",'Year 6'!$C:$C,$B100,#REF!,Z$2)</f>
        <v>#VALUE!</v>
      </c>
      <c r="AA100" s="111" t="str">
        <f>COUNTIFS('Year 6'!$G:$G,"&gt;0",'Year 6'!$C:$C,$B100,#REF!,AA$2)</f>
        <v>#VALUE!</v>
      </c>
      <c r="AB100" s="111" t="str">
        <f>COUNTIFS('Year 6'!$G:$G,"&gt;0",'Year 6'!$C:$C,$B100,#REF!,AB$2)</f>
        <v>#VALUE!</v>
      </c>
      <c r="AC100" s="111" t="str">
        <f t="shared" si="94"/>
        <v>#VALUE!</v>
      </c>
      <c r="AD100" s="102"/>
      <c r="AE100" s="102"/>
      <c r="AF100" s="102"/>
      <c r="AG100" s="102"/>
      <c r="AH100" s="102"/>
      <c r="AI100" s="102"/>
      <c r="AJ100" s="102"/>
      <c r="AK100" s="102"/>
      <c r="AL100" s="102"/>
      <c r="AM100" s="102"/>
      <c r="AN100" s="102"/>
      <c r="AO100" s="102"/>
      <c r="AP100" s="102"/>
      <c r="AQ100" s="102"/>
      <c r="AR100" s="102"/>
      <c r="AS100" s="102"/>
      <c r="AT100" s="102"/>
      <c r="AU100" s="102"/>
      <c r="AV100" s="102"/>
      <c r="AW100" s="102"/>
    </row>
    <row r="101" ht="14.25" hidden="1" customHeight="1">
      <c r="A101" s="43" t="s">
        <v>282</v>
      </c>
      <c r="B101" s="43" t="s">
        <v>282</v>
      </c>
      <c r="C101" s="44" t="s">
        <v>8703</v>
      </c>
      <c r="D101" s="45"/>
      <c r="E101" s="46">
        <f>COUNTIFS('Year 6'!$G:$G,"&gt;0",'Year 6'!$C:$C,$B101,'Year 6'!$M:$M,"F")</f>
        <v>0</v>
      </c>
      <c r="F101" s="47">
        <f>COUNTIFS('Year 6'!$G:$G,"&gt;0",'Year 6'!$C:$C,$B101,'Year 6'!$M:$M,"M")</f>
        <v>0</v>
      </c>
      <c r="G101" s="48">
        <f t="shared" si="85"/>
        <v>0</v>
      </c>
      <c r="H101" s="49">
        <f>COUNTIFS('Year 6'!$G:$G,"&gt;0",'Year 6'!$C:$C,$B101,'Year 6'!$P:$P,H$1)</f>
        <v>0</v>
      </c>
      <c r="I101" s="50">
        <f t="shared" si="86"/>
        <v>0</v>
      </c>
      <c r="J101" s="51">
        <f>COUNTIFS('Year 6'!$G:$G,"&gt;0",'Year 6'!$C:$C,$B101,'Year 6'!$P:$P,J$1)</f>
        <v>0</v>
      </c>
      <c r="K101" s="52">
        <f t="shared" si="87"/>
        <v>0</v>
      </c>
      <c r="L101" s="53">
        <f>COUNTIFS('Year 6'!$G:$G,"&gt;0",'Year 6'!$C:$C,$B101,'Year 6'!$P:$P,L$1)</f>
        <v>0</v>
      </c>
      <c r="M101" s="54">
        <f t="shared" si="88"/>
        <v>0</v>
      </c>
      <c r="N101" s="55">
        <f>COUNTIFS('Year 6'!$G:$G,"&gt;0",'Year 6'!$C:$C,$B101,'Year 6'!$P:$P,N$1)</f>
        <v>0</v>
      </c>
      <c r="O101" s="56">
        <f t="shared" si="89"/>
        <v>0</v>
      </c>
      <c r="P101" s="57">
        <f>COUNTIFS('Year 6'!$G:$G,"&gt;0",'Year 6'!$C:$C,$B101,'Year 6'!$P:$P,P$1)</f>
        <v>0</v>
      </c>
      <c r="Q101" s="58">
        <f t="shared" si="90"/>
        <v>0</v>
      </c>
      <c r="R101" s="47">
        <f>COUNTIFS('Year 6'!$G:$G,"&gt;0",'Year 6'!$C:$C,$B101,'Year 6'!$P:$P,R$1)</f>
        <v>0</v>
      </c>
      <c r="S101" s="59">
        <f t="shared" si="91"/>
        <v>0</v>
      </c>
      <c r="T101" s="60">
        <f t="shared" si="92"/>
        <v>0</v>
      </c>
      <c r="U101" s="61">
        <f t="shared" si="93"/>
        <v>0</v>
      </c>
      <c r="V101" s="62">
        <f>COUNTIFS('Year 6'!$G:$G,"&gt;0",'Year 6'!$C:$C,$B101,'Year 6'!$N:$N,V$2)</f>
        <v>0</v>
      </c>
      <c r="W101" s="62">
        <f>COUNTIFS('Year 6'!$G:$G,"&gt;0",'Year 6'!$C:$C,$B101,'Year 6'!$N:$N,W$2)</f>
        <v>0</v>
      </c>
      <c r="X101" s="62">
        <f>COUNTIFS('Year 6'!$G:$G,"&gt;0",'Year 6'!$C:$C,$B101,'Year 6'!$N:$N,X$2)</f>
        <v>0</v>
      </c>
      <c r="Y101" s="62">
        <f>COUNTIFS('Year 6'!$G:$G,"&gt;0",'Year 6'!$C:$C,$B101,'Year 6'!$N:$N,Y$2)</f>
        <v>0</v>
      </c>
      <c r="Z101" s="111" t="str">
        <f>COUNTIFS('Year 6'!$G:$G,"&gt;0",'Year 6'!$C:$C,$B101,#REF!,Z$2)</f>
        <v>#VALUE!</v>
      </c>
      <c r="AA101" s="111" t="str">
        <f>COUNTIFS('Year 6'!$G:$G,"&gt;0",'Year 6'!$C:$C,$B101,#REF!,AA$2)</f>
        <v>#VALUE!</v>
      </c>
      <c r="AB101" s="111" t="str">
        <f>COUNTIFS('Year 6'!$G:$G,"&gt;0",'Year 6'!$C:$C,$B101,#REF!,AB$2)</f>
        <v>#VALUE!</v>
      </c>
      <c r="AC101" s="111" t="str">
        <f t="shared" si="94"/>
        <v>#VALUE!</v>
      </c>
      <c r="AD101" s="102"/>
      <c r="AE101" s="102"/>
      <c r="AF101" s="102"/>
      <c r="AG101" s="102"/>
      <c r="AH101" s="102"/>
      <c r="AI101" s="102"/>
      <c r="AJ101" s="102"/>
      <c r="AK101" s="102"/>
      <c r="AL101" s="102"/>
      <c r="AM101" s="102"/>
      <c r="AN101" s="102"/>
      <c r="AO101" s="102"/>
      <c r="AP101" s="102"/>
      <c r="AQ101" s="102"/>
      <c r="AR101" s="102"/>
      <c r="AS101" s="102"/>
      <c r="AT101" s="102"/>
      <c r="AU101" s="102"/>
      <c r="AV101" s="102"/>
      <c r="AW101" s="102"/>
    </row>
    <row r="102" ht="14.25" hidden="1" customHeight="1">
      <c r="A102" s="43" t="s">
        <v>284</v>
      </c>
      <c r="B102" s="43" t="s">
        <v>284</v>
      </c>
      <c r="C102" s="44" t="s">
        <v>285</v>
      </c>
      <c r="D102" s="45"/>
      <c r="E102" s="46">
        <f>COUNTIFS('Year 6'!$G:$G,"&gt;0",'Year 6'!$C:$C,$B102,'Year 6'!$M:$M,"F")</f>
        <v>0</v>
      </c>
      <c r="F102" s="47">
        <f>COUNTIFS('Year 6'!$G:$G,"&gt;0",'Year 6'!$C:$C,$B102,'Year 6'!$M:$M,"M")</f>
        <v>0</v>
      </c>
      <c r="G102" s="48">
        <f t="shared" si="85"/>
        <v>0</v>
      </c>
      <c r="H102" s="49">
        <f>COUNTIFS('Year 6'!$G:$G,"&gt;0",'Year 6'!$C:$C,$B102,'Year 6'!$P:$P,H$1)</f>
        <v>0</v>
      </c>
      <c r="I102" s="50">
        <f t="shared" si="86"/>
        <v>0</v>
      </c>
      <c r="J102" s="51">
        <f>COUNTIFS('Year 6'!$G:$G,"&gt;0",'Year 6'!$C:$C,$B102,'Year 6'!$P:$P,J$1)</f>
        <v>0</v>
      </c>
      <c r="K102" s="52">
        <f t="shared" si="87"/>
        <v>0</v>
      </c>
      <c r="L102" s="53">
        <f>COUNTIFS('Year 6'!$G:$G,"&gt;0",'Year 6'!$C:$C,$B102,'Year 6'!$P:$P,L$1)</f>
        <v>0</v>
      </c>
      <c r="M102" s="54">
        <f t="shared" si="88"/>
        <v>0</v>
      </c>
      <c r="N102" s="55">
        <f>COUNTIFS('Year 6'!$G:$G,"&gt;0",'Year 6'!$C:$C,$B102,'Year 6'!$P:$P,N$1)</f>
        <v>0</v>
      </c>
      <c r="O102" s="56">
        <f t="shared" si="89"/>
        <v>0</v>
      </c>
      <c r="P102" s="57">
        <f>COUNTIFS('Year 6'!$G:$G,"&gt;0",'Year 6'!$C:$C,$B102,'Year 6'!$P:$P,P$1)</f>
        <v>0</v>
      </c>
      <c r="Q102" s="58">
        <f t="shared" si="90"/>
        <v>0</v>
      </c>
      <c r="R102" s="47">
        <f>COUNTIFS('Year 6'!$G:$G,"&gt;0",'Year 6'!$C:$C,$B102,'Year 6'!$P:$P,R$1)</f>
        <v>0</v>
      </c>
      <c r="S102" s="59">
        <f t="shared" si="91"/>
        <v>0</v>
      </c>
      <c r="T102" s="60">
        <f t="shared" si="92"/>
        <v>0</v>
      </c>
      <c r="U102" s="61">
        <f t="shared" si="93"/>
        <v>0</v>
      </c>
      <c r="V102" s="62">
        <f>COUNTIFS('Year 6'!$G:$G,"&gt;0",'Year 6'!$C:$C,$B102,'Year 6'!$N:$N,V$2)</f>
        <v>0</v>
      </c>
      <c r="W102" s="62">
        <f>COUNTIFS('Year 6'!$G:$G,"&gt;0",'Year 6'!$C:$C,$B102,'Year 6'!$N:$N,W$2)</f>
        <v>0</v>
      </c>
      <c r="X102" s="62">
        <f>COUNTIFS('Year 6'!$G:$G,"&gt;0",'Year 6'!$C:$C,$B102,'Year 6'!$N:$N,X$2)</f>
        <v>0</v>
      </c>
      <c r="Y102" s="62">
        <f>COUNTIFS('Year 6'!$G:$G,"&gt;0",'Year 6'!$C:$C,$B102,'Year 6'!$N:$N,Y$2)</f>
        <v>0</v>
      </c>
      <c r="Z102" s="111" t="str">
        <f>COUNTIFS('Year 6'!$G:$G,"&gt;0",'Year 6'!$C:$C,$B102,#REF!,Z$2)</f>
        <v>#VALUE!</v>
      </c>
      <c r="AA102" s="111" t="str">
        <f>COUNTIFS('Year 6'!$G:$G,"&gt;0",'Year 6'!$C:$C,$B102,#REF!,AA$2)</f>
        <v>#VALUE!</v>
      </c>
      <c r="AB102" s="111" t="str">
        <f>COUNTIFS('Year 6'!$G:$G,"&gt;0",'Year 6'!$C:$C,$B102,#REF!,AB$2)</f>
        <v>#VALUE!</v>
      </c>
      <c r="AC102" s="111" t="str">
        <f t="shared" si="94"/>
        <v>#VALUE!</v>
      </c>
      <c r="AD102" s="102"/>
      <c r="AE102" s="102"/>
      <c r="AF102" s="102"/>
      <c r="AG102" s="102"/>
      <c r="AH102" s="102"/>
      <c r="AI102" s="102"/>
      <c r="AJ102" s="102"/>
      <c r="AK102" s="102"/>
      <c r="AL102" s="102"/>
      <c r="AM102" s="102"/>
      <c r="AN102" s="102"/>
      <c r="AO102" s="102"/>
      <c r="AP102" s="102"/>
      <c r="AQ102" s="102"/>
      <c r="AR102" s="102"/>
      <c r="AS102" s="102"/>
      <c r="AT102" s="102"/>
      <c r="AU102" s="102"/>
      <c r="AV102" s="102"/>
      <c r="AW102" s="102"/>
    </row>
    <row r="103" ht="14.25" hidden="1" customHeight="1">
      <c r="A103" s="1008" t="s">
        <v>155</v>
      </c>
      <c r="B103" s="72" t="s">
        <v>155</v>
      </c>
      <c r="C103" s="26"/>
      <c r="D103" s="73"/>
      <c r="E103" s="74">
        <f t="shared" ref="E103:H103" si="95">SUM(E93:E102)</f>
        <v>0</v>
      </c>
      <c r="F103" s="75">
        <f t="shared" si="95"/>
        <v>0</v>
      </c>
      <c r="G103" s="76">
        <f t="shared" si="95"/>
        <v>0</v>
      </c>
      <c r="H103" s="77">
        <f t="shared" si="95"/>
        <v>0</v>
      </c>
      <c r="I103" s="78">
        <f t="shared" si="86"/>
        <v>0</v>
      </c>
      <c r="J103" s="79">
        <f>SUM(J93:J102)</f>
        <v>0</v>
      </c>
      <c r="K103" s="80">
        <f t="shared" si="87"/>
        <v>0</v>
      </c>
      <c r="L103" s="81">
        <f>SUM(L93:L102)</f>
        <v>0</v>
      </c>
      <c r="M103" s="82">
        <f t="shared" si="88"/>
        <v>0</v>
      </c>
      <c r="N103" s="83">
        <f>SUM(N93:N102)</f>
        <v>0</v>
      </c>
      <c r="O103" s="84">
        <f t="shared" si="89"/>
        <v>0</v>
      </c>
      <c r="P103" s="85">
        <f>SUM(P93:P102)</f>
        <v>0</v>
      </c>
      <c r="Q103" s="112">
        <f t="shared" si="90"/>
        <v>0</v>
      </c>
      <c r="R103" s="75">
        <f>SUM(R93:R102)</f>
        <v>0</v>
      </c>
      <c r="S103" s="86">
        <f t="shared" si="91"/>
        <v>0</v>
      </c>
      <c r="T103" s="87">
        <f>SUM(T93:T102)</f>
        <v>0</v>
      </c>
      <c r="U103" s="88">
        <f t="shared" si="93"/>
        <v>0</v>
      </c>
      <c r="V103" s="89">
        <f t="shared" ref="V103:AC103" si="96">SUM(V93:V102)</f>
        <v>0</v>
      </c>
      <c r="W103" s="89">
        <f t="shared" si="96"/>
        <v>0</v>
      </c>
      <c r="X103" s="89">
        <f t="shared" si="96"/>
        <v>0</v>
      </c>
      <c r="Y103" s="89">
        <f t="shared" si="96"/>
        <v>0</v>
      </c>
      <c r="Z103" s="115" t="str">
        <f t="shared" si="96"/>
        <v>#VALUE!</v>
      </c>
      <c r="AA103" s="115" t="str">
        <f t="shared" si="96"/>
        <v>#VALUE!</v>
      </c>
      <c r="AB103" s="115" t="str">
        <f t="shared" si="96"/>
        <v>#VALUE!</v>
      </c>
      <c r="AC103" s="115" t="str">
        <f t="shared" si="96"/>
        <v>#VALUE!</v>
      </c>
      <c r="AD103" s="114"/>
      <c r="AE103" s="114"/>
      <c r="AF103" s="114"/>
      <c r="AG103" s="114"/>
      <c r="AH103" s="114"/>
      <c r="AI103" s="114"/>
      <c r="AJ103" s="114"/>
      <c r="AK103" s="114"/>
      <c r="AL103" s="114"/>
      <c r="AM103" s="114"/>
      <c r="AN103" s="114"/>
      <c r="AO103" s="114"/>
      <c r="AP103" s="114"/>
      <c r="AQ103" s="114"/>
      <c r="AR103" s="114"/>
      <c r="AS103" s="114"/>
      <c r="AT103" s="114"/>
      <c r="AU103" s="114"/>
      <c r="AV103" s="114"/>
      <c r="AW103" s="114"/>
    </row>
    <row r="104" ht="14.25" hidden="1" customHeight="1">
      <c r="A104" s="103"/>
      <c r="B104" s="103"/>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5"/>
      <c r="AD104" s="106"/>
      <c r="AE104" s="106"/>
      <c r="AF104" s="106"/>
      <c r="AG104" s="106"/>
      <c r="AH104" s="106"/>
      <c r="AI104" s="106"/>
      <c r="AJ104" s="106"/>
      <c r="AK104" s="106"/>
      <c r="AL104" s="106"/>
      <c r="AM104" s="106"/>
      <c r="AN104" s="106"/>
      <c r="AO104" s="106"/>
      <c r="AP104" s="106"/>
      <c r="AQ104" s="106"/>
      <c r="AR104" s="106"/>
      <c r="AS104" s="106"/>
      <c r="AT104" s="106"/>
      <c r="AU104" s="106"/>
      <c r="AV104" s="106"/>
      <c r="AW104" s="106"/>
    </row>
    <row r="105" ht="14.25" hidden="1" customHeight="1">
      <c r="A105" s="1010"/>
      <c r="B105" s="1010"/>
      <c r="C105" s="1011"/>
      <c r="D105" s="1011"/>
      <c r="E105" s="1010" t="s">
        <v>286</v>
      </c>
      <c r="F105" s="1011"/>
      <c r="G105" s="1011"/>
      <c r="H105" s="1011"/>
      <c r="I105" s="1011"/>
      <c r="J105" s="1011"/>
      <c r="K105" s="1011"/>
      <c r="L105" s="1011"/>
      <c r="M105" s="1011"/>
      <c r="N105" s="1011"/>
      <c r="O105" s="1011"/>
      <c r="P105" s="1011"/>
      <c r="Q105" s="1011"/>
      <c r="R105" s="1011"/>
      <c r="S105" s="1011"/>
      <c r="T105" s="1011"/>
      <c r="U105" s="1011"/>
      <c r="V105" s="1011"/>
      <c r="W105" s="1011"/>
      <c r="X105" s="1011"/>
      <c r="Y105" s="1011"/>
      <c r="Z105" s="1011"/>
      <c r="AA105" s="1011"/>
      <c r="AB105" s="1011"/>
      <c r="AC105" s="1012"/>
      <c r="AD105" s="1013"/>
      <c r="AE105" s="1013"/>
      <c r="AF105" s="1013"/>
      <c r="AG105" s="1013"/>
      <c r="AH105" s="1013"/>
      <c r="AI105" s="1013"/>
      <c r="AJ105" s="1013"/>
      <c r="AK105" s="1013"/>
      <c r="AL105" s="1013"/>
      <c r="AM105" s="1013"/>
      <c r="AN105" s="1013"/>
      <c r="AO105" s="1013"/>
      <c r="AP105" s="1013"/>
      <c r="AQ105" s="1013"/>
      <c r="AR105" s="1013"/>
      <c r="AS105" s="1013"/>
      <c r="AT105" s="1013"/>
      <c r="AU105" s="1013"/>
      <c r="AV105" s="1013"/>
      <c r="AW105" s="1013"/>
    </row>
    <row r="106" ht="14.25" hidden="1" customHeight="1">
      <c r="A106" s="43" t="s">
        <v>18</v>
      </c>
      <c r="B106" s="43" t="s">
        <v>18</v>
      </c>
      <c r="C106" s="44"/>
      <c r="D106" s="45"/>
      <c r="E106" s="46">
        <f>COUNTIFS('Year 6'!$E:$E,"&gt;0",'Year 6'!$C:$C,$B106,'Year 6'!$K:$K,"F")</f>
        <v>0</v>
      </c>
      <c r="F106" s="47">
        <f>COUNTIFS('Year 6'!$E:$E,"&gt;0",'Year 6'!$C:$C,$B106,'Year 6'!$K:$K,"M")</f>
        <v>0</v>
      </c>
      <c r="G106" s="48">
        <f t="shared" ref="G106:G115" si="97">E106+F106</f>
        <v>0</v>
      </c>
      <c r="H106" s="49">
        <f>COUNTIFS('Year 6'!$E:$E,"&gt;0",'Year 6'!$C:$C,$B106,'Year 6'!$N:$N,H$1)</f>
        <v>0</v>
      </c>
      <c r="I106" s="50">
        <f t="shared" ref="I106:I116" si="98">IFERROR(H106/G106,0)</f>
        <v>0</v>
      </c>
      <c r="J106" s="51">
        <f>COUNTIFS('Year 6'!$E:$E,"&gt;0",'Year 6'!$C:$C,$B106,'Year 6'!$N:$N,J$1)</f>
        <v>0</v>
      </c>
      <c r="K106" s="52">
        <f t="shared" ref="K106:K116" si="99">IFERROR(J106/G106,0)</f>
        <v>0</v>
      </c>
      <c r="L106" s="53">
        <f>COUNTIFS('Year 6'!$E:$E,"&gt;0",'Year 6'!$C:$C,$B106,'Year 6'!$N:$N,L$1)</f>
        <v>0</v>
      </c>
      <c r="M106" s="54">
        <f t="shared" ref="M106:M116" si="100">IFERROR(L106/G106,0)</f>
        <v>0</v>
      </c>
      <c r="N106" s="55">
        <f>COUNTIFS('Year 6'!$E:$E,"&gt;0",'Year 6'!$C:$C,$B106,'Year 6'!$N:$N,N$1)</f>
        <v>0</v>
      </c>
      <c r="O106" s="56">
        <f t="shared" ref="O106:O116" si="101">IFERROR(N106/G106,0)</f>
        <v>0</v>
      </c>
      <c r="P106" s="57">
        <f>COUNTIFS('Year 6'!$E:$E,"&gt;0",'Year 6'!$C:$C,$B106,'Year 6'!$N:$N,P$1)</f>
        <v>0</v>
      </c>
      <c r="Q106" s="58">
        <f t="shared" ref="Q106:Q116" si="102">IFERROR(P106/G106,0)</f>
        <v>0</v>
      </c>
      <c r="R106" s="47">
        <f>COUNTIFS('Year 6'!$E:$E,"&gt;0",'Year 6'!$C:$C,$B106,'Year 6'!$N:$N,R$1)</f>
        <v>0</v>
      </c>
      <c r="S106" s="59">
        <f t="shared" ref="S106:S116" si="103">IFERROR(R106/G106,0)</f>
        <v>0</v>
      </c>
      <c r="T106" s="60">
        <f t="shared" ref="T106:T115" si="104">G106-SUM(H106,J106,L106)</f>
        <v>0</v>
      </c>
      <c r="U106" s="61">
        <f t="shared" ref="U106:U116" si="105">IFERROR(T106/G106,0)</f>
        <v>0</v>
      </c>
      <c r="V106" s="62">
        <f>COUNTIFS('Year 6'!$E:$E,"&gt;0",'Year 6'!$C:$C,$B106,'Year 6'!$L:$L,V$2)</f>
        <v>0</v>
      </c>
      <c r="W106" s="62">
        <f>COUNTIFS('Year 6'!$E:$E,"&gt;0",'Year 6'!$C:$C,$B106,'Year 6'!$L:$L,W$2)</f>
        <v>0</v>
      </c>
      <c r="X106" s="62">
        <f>COUNTIFS('Year 6'!$E:$E,"&gt;0",'Year 6'!$C:$C,$B106,'Year 6'!$L:$L,X$2)</f>
        <v>0</v>
      </c>
      <c r="Y106" s="62">
        <f>COUNTIFS('Year 6'!$E:$E,"&gt;0",'Year 6'!$C:$C,$B106,'Year 6'!$L:$L,Y$2)</f>
        <v>0</v>
      </c>
      <c r="Z106" s="111">
        <f>COUNTIFS('Year 6'!$E:$E,"&gt;0",'Year 6'!$C:$C,$B106,'Year 6'!$S:$S,Z$2)</f>
        <v>0</v>
      </c>
      <c r="AA106" s="111">
        <f>COUNTIFS('Year 6'!$E:$E,"&gt;0",'Year 6'!$C:$C,$B106,'Year 6'!$S:$S,AA$2)</f>
        <v>0</v>
      </c>
      <c r="AB106" s="111">
        <f>COUNTIFS('Year 6'!$E:$E,"&gt;0",'Year 6'!$C:$C,$B106,'Year 6'!$S:$S,AB$2)</f>
        <v>0</v>
      </c>
      <c r="AC106" s="111">
        <f t="shared" ref="AC106:AC115" si="106">SUM(Z106:AB106)</f>
        <v>0</v>
      </c>
      <c r="AD106" s="102"/>
      <c r="AE106" s="102"/>
      <c r="AF106" s="102"/>
      <c r="AG106" s="102"/>
      <c r="AH106" s="102"/>
      <c r="AI106" s="102"/>
      <c r="AJ106" s="102"/>
      <c r="AK106" s="102"/>
      <c r="AL106" s="102"/>
      <c r="AM106" s="102"/>
      <c r="AN106" s="102"/>
      <c r="AO106" s="102"/>
      <c r="AP106" s="102"/>
      <c r="AQ106" s="102"/>
      <c r="AR106" s="102"/>
      <c r="AS106" s="102"/>
      <c r="AT106" s="102"/>
      <c r="AU106" s="102"/>
      <c r="AV106" s="102"/>
      <c r="AW106" s="102"/>
    </row>
    <row r="107" ht="14.25" hidden="1" customHeight="1">
      <c r="A107" s="43" t="s">
        <v>12</v>
      </c>
      <c r="B107" s="43" t="s">
        <v>12</v>
      </c>
      <c r="C107" s="44"/>
      <c r="D107" s="45"/>
      <c r="E107" s="46">
        <f>COUNTIFS('Year 6'!$E:$E,"&gt;0",'Year 6'!$C:$C,$B107,'Year 6'!$K:$K,"F")</f>
        <v>0</v>
      </c>
      <c r="F107" s="47">
        <f>COUNTIFS('Year 6'!$E:$E,"&gt;0",'Year 6'!$C:$C,$B107,'Year 6'!$K:$K,"M")</f>
        <v>0</v>
      </c>
      <c r="G107" s="48">
        <f t="shared" si="97"/>
        <v>0</v>
      </c>
      <c r="H107" s="49">
        <f>COUNTIFS('Year 6'!$E:$E,"&gt;0",'Year 6'!$C:$C,$B107,'Year 6'!$N:$N,H$1)</f>
        <v>0</v>
      </c>
      <c r="I107" s="50">
        <f t="shared" si="98"/>
        <v>0</v>
      </c>
      <c r="J107" s="51">
        <f>COUNTIFS('Year 6'!$E:$E,"&gt;0",'Year 6'!$C:$C,$B107,'Year 6'!$N:$N,J$1)</f>
        <v>0</v>
      </c>
      <c r="K107" s="52">
        <f t="shared" si="99"/>
        <v>0</v>
      </c>
      <c r="L107" s="53">
        <f>COUNTIFS('Year 6'!$E:$E,"&gt;0",'Year 6'!$C:$C,$B107,'Year 6'!$N:$N,L$1)</f>
        <v>0</v>
      </c>
      <c r="M107" s="54">
        <f t="shared" si="100"/>
        <v>0</v>
      </c>
      <c r="N107" s="55">
        <f>COUNTIFS('Year 6'!$E:$E,"&gt;0",'Year 6'!$C:$C,$B107,'Year 6'!$N:$N,N$1)</f>
        <v>0</v>
      </c>
      <c r="O107" s="56">
        <f t="shared" si="101"/>
        <v>0</v>
      </c>
      <c r="P107" s="57">
        <f>COUNTIFS('Year 6'!$E:$E,"&gt;0",'Year 6'!$C:$C,$B107,'Year 6'!$N:$N,P$1)</f>
        <v>0</v>
      </c>
      <c r="Q107" s="58">
        <f t="shared" si="102"/>
        <v>0</v>
      </c>
      <c r="R107" s="47">
        <f>COUNTIFS('Year 6'!$E:$E,"&gt;0",'Year 6'!$C:$C,$B107,'Year 6'!$N:$N,R$1)</f>
        <v>0</v>
      </c>
      <c r="S107" s="59">
        <f t="shared" si="103"/>
        <v>0</v>
      </c>
      <c r="T107" s="60">
        <f t="shared" si="104"/>
        <v>0</v>
      </c>
      <c r="U107" s="61">
        <f t="shared" si="105"/>
        <v>0</v>
      </c>
      <c r="V107" s="62">
        <f>COUNTIFS('Year 6'!$E:$E,"&gt;0",'Year 6'!$C:$C,$B107,'Year 6'!$L:$L,V$2)</f>
        <v>0</v>
      </c>
      <c r="W107" s="62">
        <f>COUNTIFS('Year 6'!$E:$E,"&gt;0",'Year 6'!$C:$C,$B107,'Year 6'!$L:$L,W$2)</f>
        <v>0</v>
      </c>
      <c r="X107" s="62">
        <f>COUNTIFS('Year 6'!$E:$E,"&gt;0",'Year 6'!$C:$C,$B107,'Year 6'!$L:$L,X$2)</f>
        <v>0</v>
      </c>
      <c r="Y107" s="62">
        <f>COUNTIFS('Year 6'!$E:$E,"&gt;0",'Year 6'!$C:$C,$B107,'Year 6'!$L:$L,Y$2)</f>
        <v>0</v>
      </c>
      <c r="Z107" s="111">
        <f>COUNTIFS('Year 6'!$E:$E,"&gt;0",'Year 6'!$C:$C,$B107,'Year 6'!$S:$S,Z$2)</f>
        <v>0</v>
      </c>
      <c r="AA107" s="111">
        <f>COUNTIFS('Year 6'!$E:$E,"&gt;0",'Year 6'!$C:$C,$B107,'Year 6'!$S:$S,AA$2)</f>
        <v>0</v>
      </c>
      <c r="AB107" s="111">
        <f>COUNTIFS('Year 6'!$E:$E,"&gt;0",'Year 6'!$C:$C,$B107,'Year 6'!$S:$S,AB$2)</f>
        <v>0</v>
      </c>
      <c r="AC107" s="111">
        <f t="shared" si="106"/>
        <v>0</v>
      </c>
      <c r="AD107" s="102"/>
      <c r="AE107" s="102"/>
      <c r="AF107" s="102"/>
      <c r="AG107" s="102"/>
      <c r="AH107" s="102"/>
      <c r="AI107" s="102"/>
      <c r="AJ107" s="102"/>
      <c r="AK107" s="102"/>
      <c r="AL107" s="102"/>
      <c r="AM107" s="102"/>
      <c r="AN107" s="102"/>
      <c r="AO107" s="102"/>
      <c r="AP107" s="102"/>
      <c r="AQ107" s="102"/>
      <c r="AR107" s="102"/>
      <c r="AS107" s="102"/>
      <c r="AT107" s="102"/>
      <c r="AU107" s="102"/>
      <c r="AV107" s="102"/>
      <c r="AW107" s="102"/>
    </row>
    <row r="108" ht="13.5" hidden="1" customHeight="1">
      <c r="A108" s="43" t="s">
        <v>287</v>
      </c>
      <c r="B108" s="43" t="s">
        <v>287</v>
      </c>
      <c r="C108" s="44" t="s">
        <v>252</v>
      </c>
      <c r="D108" s="45"/>
      <c r="E108" s="46">
        <f>COUNTIFS('Year 6'!$E:$E,"&gt;0",'Year 6'!$C:$C,$B108,'Year 6'!$K:$K,"F")</f>
        <v>0</v>
      </c>
      <c r="F108" s="47">
        <f>COUNTIFS('Year 6'!$E:$E,"&gt;0",'Year 6'!$C:$C,$B108,'Year 6'!$K:$K,"M")</f>
        <v>0</v>
      </c>
      <c r="G108" s="48">
        <f t="shared" si="97"/>
        <v>0</v>
      </c>
      <c r="H108" s="49">
        <f>COUNTIFS('Year 6'!$E:$E,"&gt;0",'Year 6'!$C:$C,$B108,'Year 6'!$N:$N,H$1)</f>
        <v>0</v>
      </c>
      <c r="I108" s="50">
        <f t="shared" si="98"/>
        <v>0</v>
      </c>
      <c r="J108" s="51">
        <f>COUNTIFS('Year 6'!$E:$E,"&gt;0",'Year 6'!$C:$C,$B108,'Year 6'!$N:$N,J$1)</f>
        <v>0</v>
      </c>
      <c r="K108" s="52">
        <f t="shared" si="99"/>
        <v>0</v>
      </c>
      <c r="L108" s="53">
        <f>COUNTIFS('Year 6'!$E:$E,"&gt;0",'Year 6'!$C:$C,$B108,'Year 6'!$N:$N,L$1)</f>
        <v>0</v>
      </c>
      <c r="M108" s="54">
        <f t="shared" si="100"/>
        <v>0</v>
      </c>
      <c r="N108" s="55">
        <f>COUNTIFS('Year 6'!$E:$E,"&gt;0",'Year 6'!$C:$C,$B108,'Year 6'!$N:$N,N$1)</f>
        <v>0</v>
      </c>
      <c r="O108" s="56">
        <f t="shared" si="101"/>
        <v>0</v>
      </c>
      <c r="P108" s="57">
        <f>COUNTIFS('Year 6'!$E:$E,"&gt;0",'Year 6'!$C:$C,$B108,'Year 6'!$N:$N,P$1)</f>
        <v>0</v>
      </c>
      <c r="Q108" s="58">
        <f t="shared" si="102"/>
        <v>0</v>
      </c>
      <c r="R108" s="47">
        <f>COUNTIFS('Year 6'!$E:$E,"&gt;0",'Year 6'!$C:$C,$B108,'Year 6'!$N:$N,R$1)</f>
        <v>0</v>
      </c>
      <c r="S108" s="59">
        <f t="shared" si="103"/>
        <v>0</v>
      </c>
      <c r="T108" s="60">
        <f t="shared" si="104"/>
        <v>0</v>
      </c>
      <c r="U108" s="61">
        <f t="shared" si="105"/>
        <v>0</v>
      </c>
      <c r="V108" s="62">
        <f>COUNTIFS('Year 6'!$E:$E,"&gt;0",'Year 6'!$C:$C,$B108,'Year 6'!$L:$L,V$2)</f>
        <v>0</v>
      </c>
      <c r="W108" s="62">
        <f>COUNTIFS('Year 6'!$E:$E,"&gt;0",'Year 6'!$C:$C,$B108,'Year 6'!$L:$L,W$2)</f>
        <v>0</v>
      </c>
      <c r="X108" s="62">
        <f>COUNTIFS('Year 6'!$E:$E,"&gt;0",'Year 6'!$C:$C,$B108,'Year 6'!$L:$L,X$2)</f>
        <v>0</v>
      </c>
      <c r="Y108" s="62">
        <f>COUNTIFS('Year 6'!$E:$E,"&gt;0",'Year 6'!$C:$C,$B108,'Year 6'!$L:$L,Y$2)</f>
        <v>0</v>
      </c>
      <c r="Z108" s="111">
        <f>COUNTIFS('Year 6'!$E:$E,"&gt;0",'Year 6'!$C:$C,$B108,'Year 6'!$S:$S,Z$2)</f>
        <v>0</v>
      </c>
      <c r="AA108" s="111">
        <f>COUNTIFS('Year 6'!$E:$E,"&gt;0",'Year 6'!$C:$C,$B108,'Year 6'!$S:$S,AA$2)</f>
        <v>0</v>
      </c>
      <c r="AB108" s="111">
        <f>COUNTIFS('Year 6'!$E:$E,"&gt;0",'Year 6'!$C:$C,$B108,'Year 6'!$S:$S,AB$2)</f>
        <v>0</v>
      </c>
      <c r="AC108" s="111">
        <f t="shared" si="106"/>
        <v>0</v>
      </c>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row>
    <row r="109" ht="14.25" hidden="1" customHeight="1">
      <c r="A109" s="43" t="s">
        <v>289</v>
      </c>
      <c r="B109" s="43" t="s">
        <v>289</v>
      </c>
      <c r="C109" s="44" t="s">
        <v>227</v>
      </c>
      <c r="D109" s="45"/>
      <c r="E109" s="46">
        <f>COUNTIFS('Year 6'!$E:$E,"&gt;0",'Year 6'!$C:$C,$B109,'Year 6'!$K:$K,"F")</f>
        <v>0</v>
      </c>
      <c r="F109" s="47">
        <f>COUNTIFS('Year 6'!$E:$E,"&gt;0",'Year 6'!$C:$C,$B109,'Year 6'!$K:$K,"M")</f>
        <v>0</v>
      </c>
      <c r="G109" s="48">
        <f t="shared" si="97"/>
        <v>0</v>
      </c>
      <c r="H109" s="49">
        <f>COUNTIFS('Year 6'!$E:$E,"&gt;0",'Year 6'!$C:$C,$B109,'Year 6'!$N:$N,H$1)</f>
        <v>0</v>
      </c>
      <c r="I109" s="50">
        <f t="shared" si="98"/>
        <v>0</v>
      </c>
      <c r="J109" s="51">
        <f>COUNTIFS('Year 6'!$E:$E,"&gt;0",'Year 6'!$C:$C,$B109,'Year 6'!$N:$N,J$1)</f>
        <v>0</v>
      </c>
      <c r="K109" s="52">
        <f t="shared" si="99"/>
        <v>0</v>
      </c>
      <c r="L109" s="53">
        <f>COUNTIFS('Year 6'!$E:$E,"&gt;0",'Year 6'!$C:$C,$B109,'Year 6'!$N:$N,L$1)</f>
        <v>0</v>
      </c>
      <c r="M109" s="54">
        <f t="shared" si="100"/>
        <v>0</v>
      </c>
      <c r="N109" s="55">
        <f>COUNTIFS('Year 6'!$E:$E,"&gt;0",'Year 6'!$C:$C,$B109,'Year 6'!$N:$N,N$1)</f>
        <v>0</v>
      </c>
      <c r="O109" s="56">
        <f t="shared" si="101"/>
        <v>0</v>
      </c>
      <c r="P109" s="57">
        <f>COUNTIFS('Year 6'!$E:$E,"&gt;0",'Year 6'!$C:$C,$B109,'Year 6'!$N:$N,P$1)</f>
        <v>0</v>
      </c>
      <c r="Q109" s="58">
        <f t="shared" si="102"/>
        <v>0</v>
      </c>
      <c r="R109" s="47">
        <f>COUNTIFS('Year 6'!$E:$E,"&gt;0",'Year 6'!$C:$C,$B109,'Year 6'!$N:$N,R$1)</f>
        <v>0</v>
      </c>
      <c r="S109" s="59">
        <f t="shared" si="103"/>
        <v>0</v>
      </c>
      <c r="T109" s="60">
        <f t="shared" si="104"/>
        <v>0</v>
      </c>
      <c r="U109" s="61">
        <f t="shared" si="105"/>
        <v>0</v>
      </c>
      <c r="V109" s="62">
        <f>COUNTIFS('Year 6'!$E:$E,"&gt;0",'Year 6'!$C:$C,$B109,'Year 6'!$L:$L,V$2)</f>
        <v>0</v>
      </c>
      <c r="W109" s="62">
        <f>COUNTIFS('Year 6'!$E:$E,"&gt;0",'Year 6'!$C:$C,$B109,'Year 6'!$L:$L,W$2)</f>
        <v>0</v>
      </c>
      <c r="X109" s="62">
        <f>COUNTIFS('Year 6'!$E:$E,"&gt;0",'Year 6'!$C:$C,$B109,'Year 6'!$L:$L,X$2)</f>
        <v>0</v>
      </c>
      <c r="Y109" s="62">
        <f>COUNTIFS('Year 6'!$E:$E,"&gt;0",'Year 6'!$C:$C,$B109,'Year 6'!$L:$L,Y$2)</f>
        <v>0</v>
      </c>
      <c r="Z109" s="111">
        <f>COUNTIFS('Year 6'!$E:$E,"&gt;0",'Year 6'!$C:$C,$B109,'Year 6'!$S:$S,Z$2)</f>
        <v>0</v>
      </c>
      <c r="AA109" s="111">
        <f>COUNTIFS('Year 6'!$E:$E,"&gt;0",'Year 6'!$C:$C,$B109,'Year 6'!$S:$S,AA$2)</f>
        <v>0</v>
      </c>
      <c r="AB109" s="111">
        <f>COUNTIFS('Year 6'!$E:$E,"&gt;0",'Year 6'!$C:$C,$B109,'Year 6'!$S:$S,AB$2)</f>
        <v>0</v>
      </c>
      <c r="AC109" s="111">
        <f t="shared" si="106"/>
        <v>0</v>
      </c>
      <c r="AD109" s="102"/>
      <c r="AE109" s="102"/>
      <c r="AF109" s="102"/>
      <c r="AG109" s="102"/>
      <c r="AH109" s="102"/>
      <c r="AI109" s="102"/>
      <c r="AJ109" s="102"/>
      <c r="AK109" s="102"/>
      <c r="AL109" s="102"/>
      <c r="AM109" s="102"/>
      <c r="AN109" s="102"/>
      <c r="AO109" s="102"/>
      <c r="AP109" s="102"/>
      <c r="AQ109" s="102"/>
      <c r="AR109" s="102"/>
      <c r="AS109" s="102"/>
      <c r="AT109" s="102"/>
      <c r="AU109" s="102"/>
      <c r="AV109" s="102"/>
      <c r="AW109" s="102"/>
    </row>
    <row r="110" ht="14.25" hidden="1" customHeight="1">
      <c r="A110" s="43" t="s">
        <v>291</v>
      </c>
      <c r="B110" s="43" t="s">
        <v>291</v>
      </c>
      <c r="C110" s="44" t="s">
        <v>218</v>
      </c>
      <c r="D110" s="45"/>
      <c r="E110" s="46">
        <f>COUNTIFS('Year 6'!$E:$E,"&gt;0",'Year 6'!$C:$C,$B110,'Year 6'!$K:$K,"F")</f>
        <v>0</v>
      </c>
      <c r="F110" s="47">
        <f>COUNTIFS('Year 6'!$E:$E,"&gt;0",'Year 6'!$C:$C,$B110,'Year 6'!$K:$K,"M")</f>
        <v>0</v>
      </c>
      <c r="G110" s="48">
        <f t="shared" si="97"/>
        <v>0</v>
      </c>
      <c r="H110" s="49">
        <f>COUNTIFS('Year 6'!$E:$E,"&gt;0",'Year 6'!$C:$C,$B110,'Year 6'!$N:$N,H$1)</f>
        <v>0</v>
      </c>
      <c r="I110" s="50">
        <f t="shared" si="98"/>
        <v>0</v>
      </c>
      <c r="J110" s="51">
        <f>COUNTIFS('Year 6'!$E:$E,"&gt;0",'Year 6'!$C:$C,$B110,'Year 6'!$N:$N,J$1)</f>
        <v>0</v>
      </c>
      <c r="K110" s="52">
        <f t="shared" si="99"/>
        <v>0</v>
      </c>
      <c r="L110" s="53">
        <f>COUNTIFS('Year 6'!$E:$E,"&gt;0",'Year 6'!$C:$C,$B110,'Year 6'!$N:$N,L$1)</f>
        <v>0</v>
      </c>
      <c r="M110" s="54">
        <f t="shared" si="100"/>
        <v>0</v>
      </c>
      <c r="N110" s="55">
        <f>COUNTIFS('Year 6'!$E:$E,"&gt;0",'Year 6'!$C:$C,$B110,'Year 6'!$N:$N,N$1)</f>
        <v>0</v>
      </c>
      <c r="O110" s="56">
        <f t="shared" si="101"/>
        <v>0</v>
      </c>
      <c r="P110" s="57">
        <f>COUNTIFS('Year 6'!$E:$E,"&gt;0",'Year 6'!$C:$C,$B110,'Year 6'!$N:$N,P$1)</f>
        <v>0</v>
      </c>
      <c r="Q110" s="58">
        <f t="shared" si="102"/>
        <v>0</v>
      </c>
      <c r="R110" s="47">
        <f>COUNTIFS('Year 6'!$E:$E,"&gt;0",'Year 6'!$C:$C,$B110,'Year 6'!$N:$N,R$1)</f>
        <v>0</v>
      </c>
      <c r="S110" s="59">
        <f t="shared" si="103"/>
        <v>0</v>
      </c>
      <c r="T110" s="60">
        <f t="shared" si="104"/>
        <v>0</v>
      </c>
      <c r="U110" s="61">
        <f t="shared" si="105"/>
        <v>0</v>
      </c>
      <c r="V110" s="62">
        <f>COUNTIFS('Year 6'!$E:$E,"&gt;0",'Year 6'!$C:$C,$B110,'Year 6'!$L:$L,V$2)</f>
        <v>0</v>
      </c>
      <c r="W110" s="62">
        <f>COUNTIFS('Year 6'!$E:$E,"&gt;0",'Year 6'!$C:$C,$B110,'Year 6'!$L:$L,W$2)</f>
        <v>0</v>
      </c>
      <c r="X110" s="62">
        <f>COUNTIFS('Year 6'!$E:$E,"&gt;0",'Year 6'!$C:$C,$B110,'Year 6'!$L:$L,X$2)</f>
        <v>0</v>
      </c>
      <c r="Y110" s="62">
        <f>COUNTIFS('Year 6'!$E:$E,"&gt;0",'Year 6'!$C:$C,$B110,'Year 6'!$L:$L,Y$2)</f>
        <v>0</v>
      </c>
      <c r="Z110" s="111">
        <f>COUNTIFS('Year 6'!$E:$E,"&gt;0",'Year 6'!$C:$C,$B110,'Year 6'!$S:$S,Z$2)</f>
        <v>0</v>
      </c>
      <c r="AA110" s="111">
        <f>COUNTIFS('Year 6'!$E:$E,"&gt;0",'Year 6'!$C:$C,$B110,'Year 6'!$S:$S,AA$2)</f>
        <v>0</v>
      </c>
      <c r="AB110" s="111">
        <f>COUNTIFS('Year 6'!$E:$E,"&gt;0",'Year 6'!$C:$C,$B110,'Year 6'!$S:$S,AB$2)</f>
        <v>0</v>
      </c>
      <c r="AC110" s="111">
        <f t="shared" si="106"/>
        <v>0</v>
      </c>
      <c r="AD110" s="102"/>
      <c r="AE110" s="102"/>
      <c r="AF110" s="102"/>
      <c r="AG110" s="102"/>
      <c r="AH110" s="102"/>
      <c r="AI110" s="102"/>
      <c r="AJ110" s="102"/>
      <c r="AK110" s="102"/>
      <c r="AL110" s="102"/>
      <c r="AM110" s="102"/>
      <c r="AN110" s="102"/>
      <c r="AO110" s="102"/>
      <c r="AP110" s="102"/>
      <c r="AQ110" s="102"/>
      <c r="AR110" s="102"/>
      <c r="AS110" s="102"/>
      <c r="AT110" s="102"/>
      <c r="AU110" s="102"/>
      <c r="AV110" s="102"/>
      <c r="AW110" s="102"/>
    </row>
    <row r="111" ht="14.25" hidden="1" customHeight="1">
      <c r="A111" s="43" t="s">
        <v>293</v>
      </c>
      <c r="B111" s="43" t="s">
        <v>293</v>
      </c>
      <c r="C111" s="44" t="s">
        <v>294</v>
      </c>
      <c r="D111" s="45"/>
      <c r="E111" s="46">
        <f>COUNTIFS('Year 6'!$E:$E,"&gt;0",'Year 6'!$C:$C,$B111,'Year 6'!$K:$K,"F")</f>
        <v>0</v>
      </c>
      <c r="F111" s="47">
        <f>COUNTIFS('Year 6'!$E:$E,"&gt;0",'Year 6'!$C:$C,$B111,'Year 6'!$K:$K,"M")</f>
        <v>0</v>
      </c>
      <c r="G111" s="48">
        <f t="shared" si="97"/>
        <v>0</v>
      </c>
      <c r="H111" s="49">
        <f>COUNTIFS('Year 6'!$E:$E,"&gt;0",'Year 6'!$C:$C,$B111,'Year 6'!$N:$N,H$1)</f>
        <v>0</v>
      </c>
      <c r="I111" s="50">
        <f t="shared" si="98"/>
        <v>0</v>
      </c>
      <c r="J111" s="51">
        <f>COUNTIFS('Year 6'!$E:$E,"&gt;0",'Year 6'!$C:$C,$B111,'Year 6'!$N:$N,J$1)</f>
        <v>0</v>
      </c>
      <c r="K111" s="52">
        <f t="shared" si="99"/>
        <v>0</v>
      </c>
      <c r="L111" s="53">
        <f>COUNTIFS('Year 6'!$E:$E,"&gt;0",'Year 6'!$C:$C,$B111,'Year 6'!$N:$N,L$1)</f>
        <v>0</v>
      </c>
      <c r="M111" s="54">
        <f t="shared" si="100"/>
        <v>0</v>
      </c>
      <c r="N111" s="55">
        <f>COUNTIFS('Year 6'!$E:$E,"&gt;0",'Year 6'!$C:$C,$B111,'Year 6'!$N:$N,N$1)</f>
        <v>0</v>
      </c>
      <c r="O111" s="56">
        <f t="shared" si="101"/>
        <v>0</v>
      </c>
      <c r="P111" s="57">
        <f>COUNTIFS('Year 6'!$E:$E,"&gt;0",'Year 6'!$C:$C,$B111,'Year 6'!$N:$N,P$1)</f>
        <v>0</v>
      </c>
      <c r="Q111" s="58">
        <f t="shared" si="102"/>
        <v>0</v>
      </c>
      <c r="R111" s="47">
        <f>COUNTIFS('Year 6'!$E:$E,"&gt;0",'Year 6'!$C:$C,$B111,'Year 6'!$N:$N,R$1)</f>
        <v>0</v>
      </c>
      <c r="S111" s="59">
        <f t="shared" si="103"/>
        <v>0</v>
      </c>
      <c r="T111" s="60">
        <f t="shared" si="104"/>
        <v>0</v>
      </c>
      <c r="U111" s="61">
        <f t="shared" si="105"/>
        <v>0</v>
      </c>
      <c r="V111" s="62">
        <f>COUNTIFS('Year 6'!$E:$E,"&gt;0",'Year 6'!$C:$C,$B111,'Year 6'!$L:$L,V$2)</f>
        <v>0</v>
      </c>
      <c r="W111" s="62">
        <f>COUNTIFS('Year 6'!$E:$E,"&gt;0",'Year 6'!$C:$C,$B111,'Year 6'!$L:$L,W$2)</f>
        <v>0</v>
      </c>
      <c r="X111" s="62">
        <f>COUNTIFS('Year 6'!$E:$E,"&gt;0",'Year 6'!$C:$C,$B111,'Year 6'!$L:$L,X$2)</f>
        <v>0</v>
      </c>
      <c r="Y111" s="62">
        <f>COUNTIFS('Year 6'!$E:$E,"&gt;0",'Year 6'!$C:$C,$B111,'Year 6'!$L:$L,Y$2)</f>
        <v>0</v>
      </c>
      <c r="Z111" s="111">
        <f>COUNTIFS('Year 6'!$E:$E,"&gt;0",'Year 6'!$C:$C,$B111,'Year 6'!$S:$S,Z$2)</f>
        <v>0</v>
      </c>
      <c r="AA111" s="111">
        <f>COUNTIFS('Year 6'!$E:$E,"&gt;0",'Year 6'!$C:$C,$B111,'Year 6'!$S:$S,AA$2)</f>
        <v>0</v>
      </c>
      <c r="AB111" s="111">
        <f>COUNTIFS('Year 6'!$E:$E,"&gt;0",'Year 6'!$C:$C,$B111,'Year 6'!$S:$S,AB$2)</f>
        <v>0</v>
      </c>
      <c r="AC111" s="111">
        <f t="shared" si="106"/>
        <v>0</v>
      </c>
      <c r="AD111" s="102"/>
      <c r="AE111" s="102"/>
      <c r="AF111" s="102"/>
      <c r="AG111" s="102"/>
      <c r="AH111" s="102"/>
      <c r="AI111" s="102"/>
      <c r="AJ111" s="102"/>
      <c r="AK111" s="102"/>
      <c r="AL111" s="102"/>
      <c r="AM111" s="102"/>
      <c r="AN111" s="102"/>
      <c r="AO111" s="102"/>
      <c r="AP111" s="102"/>
      <c r="AQ111" s="102"/>
      <c r="AR111" s="102"/>
      <c r="AS111" s="102"/>
      <c r="AT111" s="102"/>
      <c r="AU111" s="102"/>
      <c r="AV111" s="102"/>
      <c r="AW111" s="102"/>
    </row>
    <row r="112" ht="14.25" hidden="1" customHeight="1">
      <c r="A112" s="43" t="s">
        <v>295</v>
      </c>
      <c r="B112" s="43" t="s">
        <v>295</v>
      </c>
      <c r="C112" s="44" t="s">
        <v>288</v>
      </c>
      <c r="D112" s="45"/>
      <c r="E112" s="46">
        <f>COUNTIFS('Year 6'!$E:$E,"&gt;0",'Year 6'!$C:$C,$B112,'Year 6'!$K:$K,"F")</f>
        <v>0</v>
      </c>
      <c r="F112" s="47">
        <f>COUNTIFS('Year 6'!$E:$E,"&gt;0",'Year 6'!$C:$C,$B112,'Year 6'!$K:$K,"M")</f>
        <v>0</v>
      </c>
      <c r="G112" s="48">
        <f t="shared" si="97"/>
        <v>0</v>
      </c>
      <c r="H112" s="49">
        <f>COUNTIFS('Year 6'!$E:$E,"&gt;0",'Year 6'!$C:$C,$B112,'Year 6'!$N:$N,H$1)</f>
        <v>0</v>
      </c>
      <c r="I112" s="50">
        <f t="shared" si="98"/>
        <v>0</v>
      </c>
      <c r="J112" s="51">
        <f>COUNTIFS('Year 6'!$E:$E,"&gt;0",'Year 6'!$C:$C,$B112,'Year 6'!$N:$N,J$1)</f>
        <v>0</v>
      </c>
      <c r="K112" s="52">
        <f t="shared" si="99"/>
        <v>0</v>
      </c>
      <c r="L112" s="53">
        <f>COUNTIFS('Year 6'!$E:$E,"&gt;0",'Year 6'!$C:$C,$B112,'Year 6'!$N:$N,L$1)</f>
        <v>0</v>
      </c>
      <c r="M112" s="54">
        <f t="shared" si="100"/>
        <v>0</v>
      </c>
      <c r="N112" s="55">
        <f>COUNTIFS('Year 6'!$E:$E,"&gt;0",'Year 6'!$C:$C,$B112,'Year 6'!$N:$N,N$1)</f>
        <v>0</v>
      </c>
      <c r="O112" s="56">
        <f t="shared" si="101"/>
        <v>0</v>
      </c>
      <c r="P112" s="57">
        <f>COUNTIFS('Year 6'!$E:$E,"&gt;0",'Year 6'!$C:$C,$B112,'Year 6'!$N:$N,P$1)</f>
        <v>0</v>
      </c>
      <c r="Q112" s="58">
        <f t="shared" si="102"/>
        <v>0</v>
      </c>
      <c r="R112" s="47">
        <f>COUNTIFS('Year 6'!$E:$E,"&gt;0",'Year 6'!$C:$C,$B112,'Year 6'!$N:$N,R$1)</f>
        <v>0</v>
      </c>
      <c r="S112" s="59">
        <f t="shared" si="103"/>
        <v>0</v>
      </c>
      <c r="T112" s="60">
        <f t="shared" si="104"/>
        <v>0</v>
      </c>
      <c r="U112" s="61">
        <f t="shared" si="105"/>
        <v>0</v>
      </c>
      <c r="V112" s="62">
        <f>COUNTIFS('Year 6'!$E:$E,"&gt;0",'Year 6'!$C:$C,$B112,'Year 6'!$L:$L,V$2)</f>
        <v>0</v>
      </c>
      <c r="W112" s="62">
        <f>COUNTIFS('Year 6'!$E:$E,"&gt;0",'Year 6'!$C:$C,$B112,'Year 6'!$L:$L,W$2)</f>
        <v>0</v>
      </c>
      <c r="X112" s="62">
        <f>COUNTIFS('Year 6'!$E:$E,"&gt;0",'Year 6'!$C:$C,$B112,'Year 6'!$L:$L,X$2)</f>
        <v>0</v>
      </c>
      <c r="Y112" s="62">
        <f>COUNTIFS('Year 6'!$E:$E,"&gt;0",'Year 6'!$C:$C,$B112,'Year 6'!$L:$L,Y$2)</f>
        <v>0</v>
      </c>
      <c r="Z112" s="111">
        <f>COUNTIFS('Year 6'!$E:$E,"&gt;0",'Year 6'!$C:$C,$B112,'Year 6'!$S:$S,Z$2)</f>
        <v>0</v>
      </c>
      <c r="AA112" s="111">
        <f>COUNTIFS('Year 6'!$E:$E,"&gt;0",'Year 6'!$C:$C,$B112,'Year 6'!$S:$S,AA$2)</f>
        <v>0</v>
      </c>
      <c r="AB112" s="111">
        <f>COUNTIFS('Year 6'!$E:$E,"&gt;0",'Year 6'!$C:$C,$B112,'Year 6'!$S:$S,AB$2)</f>
        <v>0</v>
      </c>
      <c r="AC112" s="111">
        <f t="shared" si="106"/>
        <v>0</v>
      </c>
      <c r="AD112" s="102"/>
      <c r="AE112" s="102"/>
      <c r="AF112" s="102"/>
      <c r="AG112" s="102"/>
      <c r="AH112" s="102"/>
      <c r="AI112" s="102"/>
      <c r="AJ112" s="102"/>
      <c r="AK112" s="102"/>
      <c r="AL112" s="102"/>
      <c r="AM112" s="102"/>
      <c r="AN112" s="102"/>
      <c r="AO112" s="102"/>
      <c r="AP112" s="102"/>
      <c r="AQ112" s="102"/>
      <c r="AR112" s="102"/>
      <c r="AS112" s="102"/>
      <c r="AT112" s="102"/>
      <c r="AU112" s="102"/>
      <c r="AV112" s="102"/>
      <c r="AW112" s="102"/>
    </row>
    <row r="113" ht="14.25" hidden="1" customHeight="1">
      <c r="A113" s="43" t="s">
        <v>296</v>
      </c>
      <c r="B113" s="43" t="s">
        <v>296</v>
      </c>
      <c r="C113" s="44" t="s">
        <v>206</v>
      </c>
      <c r="D113" s="45"/>
      <c r="E113" s="46">
        <f>COUNTIFS('Year 6'!$E:$E,"&gt;0",'Year 6'!$C:$C,$B113,'Year 6'!$K:$K,"F")</f>
        <v>0</v>
      </c>
      <c r="F113" s="47">
        <f>COUNTIFS('Year 6'!$E:$E,"&gt;0",'Year 6'!$C:$C,$B113,'Year 6'!$K:$K,"M")</f>
        <v>0</v>
      </c>
      <c r="G113" s="48">
        <f t="shared" si="97"/>
        <v>0</v>
      </c>
      <c r="H113" s="49">
        <f>COUNTIFS('Year 6'!$E:$E,"&gt;0",'Year 6'!$C:$C,$B113,'Year 6'!$N:$N,H$1)</f>
        <v>0</v>
      </c>
      <c r="I113" s="50">
        <f t="shared" si="98"/>
        <v>0</v>
      </c>
      <c r="J113" s="51">
        <f>COUNTIFS('Year 6'!$E:$E,"&gt;0",'Year 6'!$C:$C,$B113,'Year 6'!$N:$N,J$1)</f>
        <v>0</v>
      </c>
      <c r="K113" s="52">
        <f t="shared" si="99"/>
        <v>0</v>
      </c>
      <c r="L113" s="53">
        <f>COUNTIFS('Year 6'!$E:$E,"&gt;0",'Year 6'!$C:$C,$B113,'Year 6'!$N:$N,L$1)</f>
        <v>0</v>
      </c>
      <c r="M113" s="54">
        <f t="shared" si="100"/>
        <v>0</v>
      </c>
      <c r="N113" s="55">
        <f>COUNTIFS('Year 6'!$E:$E,"&gt;0",'Year 6'!$C:$C,$B113,'Year 6'!$N:$N,N$1)</f>
        <v>0</v>
      </c>
      <c r="O113" s="56">
        <f t="shared" si="101"/>
        <v>0</v>
      </c>
      <c r="P113" s="57">
        <f>COUNTIFS('Year 6'!$E:$E,"&gt;0",'Year 6'!$C:$C,$B113,'Year 6'!$N:$N,P$1)</f>
        <v>0</v>
      </c>
      <c r="Q113" s="58">
        <f t="shared" si="102"/>
        <v>0</v>
      </c>
      <c r="R113" s="47">
        <f>COUNTIFS('Year 6'!$E:$E,"&gt;0",'Year 6'!$C:$C,$B113,'Year 6'!$N:$N,R$1)</f>
        <v>0</v>
      </c>
      <c r="S113" s="59">
        <f t="shared" si="103"/>
        <v>0</v>
      </c>
      <c r="T113" s="60">
        <f t="shared" si="104"/>
        <v>0</v>
      </c>
      <c r="U113" s="61">
        <f t="shared" si="105"/>
        <v>0</v>
      </c>
      <c r="V113" s="62">
        <f>COUNTIFS('Year 6'!$E:$E,"&gt;0",'Year 6'!$C:$C,$B113,'Year 6'!$L:$L,V$2)</f>
        <v>0</v>
      </c>
      <c r="W113" s="62">
        <f>COUNTIFS('Year 6'!$E:$E,"&gt;0",'Year 6'!$C:$C,$B113,'Year 6'!$L:$L,W$2)</f>
        <v>0</v>
      </c>
      <c r="X113" s="62">
        <f>COUNTIFS('Year 6'!$E:$E,"&gt;0",'Year 6'!$C:$C,$B113,'Year 6'!$L:$L,X$2)</f>
        <v>0</v>
      </c>
      <c r="Y113" s="62">
        <f>COUNTIFS('Year 6'!$E:$E,"&gt;0",'Year 6'!$C:$C,$B113,'Year 6'!$L:$L,Y$2)</f>
        <v>0</v>
      </c>
      <c r="Z113" s="111">
        <f>COUNTIFS('Year 6'!$E:$E,"&gt;0",'Year 6'!$C:$C,$B113,'Year 6'!$S:$S,Z$2)</f>
        <v>0</v>
      </c>
      <c r="AA113" s="111">
        <f>COUNTIFS('Year 6'!$E:$E,"&gt;0",'Year 6'!$C:$C,$B113,'Year 6'!$S:$S,AA$2)</f>
        <v>0</v>
      </c>
      <c r="AB113" s="111">
        <f>COUNTIFS('Year 6'!$E:$E,"&gt;0",'Year 6'!$C:$C,$B113,'Year 6'!$S:$S,AB$2)</f>
        <v>0</v>
      </c>
      <c r="AC113" s="111">
        <f t="shared" si="106"/>
        <v>0</v>
      </c>
      <c r="AD113" s="102"/>
      <c r="AE113" s="102"/>
      <c r="AF113" s="102"/>
      <c r="AG113" s="102"/>
      <c r="AH113" s="102"/>
      <c r="AI113" s="102"/>
      <c r="AJ113" s="102"/>
      <c r="AK113" s="102"/>
      <c r="AL113" s="102"/>
      <c r="AM113" s="102"/>
      <c r="AN113" s="102"/>
      <c r="AO113" s="102"/>
      <c r="AP113" s="102"/>
      <c r="AQ113" s="102"/>
      <c r="AR113" s="102"/>
      <c r="AS113" s="102"/>
      <c r="AT113" s="102"/>
      <c r="AU113" s="102"/>
      <c r="AV113" s="102"/>
      <c r="AW113" s="102"/>
    </row>
    <row r="114" ht="14.25" hidden="1" customHeight="1">
      <c r="A114" s="43" t="s">
        <v>298</v>
      </c>
      <c r="B114" s="43" t="s">
        <v>298</v>
      </c>
      <c r="C114" s="44" t="s">
        <v>241</v>
      </c>
      <c r="D114" s="45"/>
      <c r="E114" s="46">
        <f>COUNTIFS('Year 6'!$E:$E,"&gt;0",'Year 6'!$C:$C,$B114,'Year 6'!$K:$K,"F")</f>
        <v>0</v>
      </c>
      <c r="F114" s="47">
        <f>COUNTIFS('Year 6'!$E:$E,"&gt;0",'Year 6'!$C:$C,$B114,'Year 6'!$K:$K,"M")</f>
        <v>0</v>
      </c>
      <c r="G114" s="48">
        <f t="shared" si="97"/>
        <v>0</v>
      </c>
      <c r="H114" s="49">
        <f>COUNTIFS('Year 6'!$E:$E,"&gt;0",'Year 6'!$C:$C,$B114,'Year 6'!$N:$N,H$1)</f>
        <v>0</v>
      </c>
      <c r="I114" s="50">
        <f t="shared" si="98"/>
        <v>0</v>
      </c>
      <c r="J114" s="51">
        <f>COUNTIFS('Year 6'!$E:$E,"&gt;0",'Year 6'!$C:$C,$B114,'Year 6'!$N:$N,J$1)</f>
        <v>0</v>
      </c>
      <c r="K114" s="52">
        <f t="shared" si="99"/>
        <v>0</v>
      </c>
      <c r="L114" s="53">
        <f>COUNTIFS('Year 6'!$E:$E,"&gt;0",'Year 6'!$C:$C,$B114,'Year 6'!$N:$N,L$1)</f>
        <v>0</v>
      </c>
      <c r="M114" s="54">
        <f t="shared" si="100"/>
        <v>0</v>
      </c>
      <c r="N114" s="55">
        <f>COUNTIFS('Year 6'!$E:$E,"&gt;0",'Year 6'!$C:$C,$B114,'Year 6'!$N:$N,N$1)</f>
        <v>0</v>
      </c>
      <c r="O114" s="56">
        <f t="shared" si="101"/>
        <v>0</v>
      </c>
      <c r="P114" s="57">
        <f>COUNTIFS('Year 6'!$E:$E,"&gt;0",'Year 6'!$C:$C,$B114,'Year 6'!$N:$N,P$1)</f>
        <v>0</v>
      </c>
      <c r="Q114" s="58">
        <f t="shared" si="102"/>
        <v>0</v>
      </c>
      <c r="R114" s="47">
        <f>COUNTIFS('Year 6'!$E:$E,"&gt;0",'Year 6'!$C:$C,$B114,'Year 6'!$N:$N,R$1)</f>
        <v>0</v>
      </c>
      <c r="S114" s="59">
        <f t="shared" si="103"/>
        <v>0</v>
      </c>
      <c r="T114" s="60">
        <f t="shared" si="104"/>
        <v>0</v>
      </c>
      <c r="U114" s="61">
        <f t="shared" si="105"/>
        <v>0</v>
      </c>
      <c r="V114" s="62">
        <f>COUNTIFS('Year 6'!$E:$E,"&gt;0",'Year 6'!$C:$C,$B114,'Year 6'!$L:$L,V$2)</f>
        <v>0</v>
      </c>
      <c r="W114" s="62">
        <f>COUNTIFS('Year 6'!$E:$E,"&gt;0",'Year 6'!$C:$C,$B114,'Year 6'!$L:$L,W$2)</f>
        <v>0</v>
      </c>
      <c r="X114" s="62">
        <f>COUNTIFS('Year 6'!$E:$E,"&gt;0",'Year 6'!$C:$C,$B114,'Year 6'!$L:$L,X$2)</f>
        <v>0</v>
      </c>
      <c r="Y114" s="62">
        <f>COUNTIFS('Year 6'!$E:$E,"&gt;0",'Year 6'!$C:$C,$B114,'Year 6'!$L:$L,Y$2)</f>
        <v>0</v>
      </c>
      <c r="Z114" s="111">
        <f>COUNTIFS('Year 6'!$E:$E,"&gt;0",'Year 6'!$C:$C,$B114,'Year 6'!$S:$S,Z$2)</f>
        <v>0</v>
      </c>
      <c r="AA114" s="111">
        <f>COUNTIFS('Year 6'!$E:$E,"&gt;0",'Year 6'!$C:$C,$B114,'Year 6'!$S:$S,AA$2)</f>
        <v>0</v>
      </c>
      <c r="AB114" s="111">
        <f>COUNTIFS('Year 6'!$E:$E,"&gt;0",'Year 6'!$C:$C,$B114,'Year 6'!$S:$S,AB$2)</f>
        <v>0</v>
      </c>
      <c r="AC114" s="111">
        <f t="shared" si="106"/>
        <v>0</v>
      </c>
      <c r="AD114" s="102"/>
      <c r="AE114" s="102"/>
      <c r="AF114" s="102"/>
      <c r="AG114" s="102"/>
      <c r="AH114" s="102"/>
      <c r="AI114" s="102"/>
      <c r="AJ114" s="102"/>
      <c r="AK114" s="102"/>
      <c r="AL114" s="102"/>
      <c r="AM114" s="102"/>
      <c r="AN114" s="102"/>
      <c r="AO114" s="102"/>
      <c r="AP114" s="102"/>
      <c r="AQ114" s="102"/>
      <c r="AR114" s="102"/>
      <c r="AS114" s="102"/>
      <c r="AT114" s="102"/>
      <c r="AU114" s="102"/>
      <c r="AV114" s="102"/>
      <c r="AW114" s="102"/>
    </row>
    <row r="115" ht="14.25" hidden="1" customHeight="1">
      <c r="A115" s="43" t="s">
        <v>300</v>
      </c>
      <c r="B115" s="43" t="s">
        <v>300</v>
      </c>
      <c r="C115" s="44" t="s">
        <v>8704</v>
      </c>
      <c r="D115" s="45"/>
      <c r="E115" s="46">
        <f>COUNTIFS('Year 6'!$E:$E,"&gt;0",'Year 6'!$C:$C,$B115,'Year 6'!$K:$K,"F")</f>
        <v>0</v>
      </c>
      <c r="F115" s="47">
        <f>COUNTIFS('Year 6'!$E:$E,"&gt;0",'Year 6'!$C:$C,$B115,'Year 6'!$K:$K,"M")</f>
        <v>0</v>
      </c>
      <c r="G115" s="48">
        <f t="shared" si="97"/>
        <v>0</v>
      </c>
      <c r="H115" s="49">
        <f>COUNTIFS('Year 6'!$E:$E,"&gt;0",'Year 6'!$C:$C,$B115,'Year 6'!$N:$N,H$1)</f>
        <v>0</v>
      </c>
      <c r="I115" s="50">
        <f t="shared" si="98"/>
        <v>0</v>
      </c>
      <c r="J115" s="51">
        <f>COUNTIFS('Year 6'!$E:$E,"&gt;0",'Year 6'!$C:$C,$B115,'Year 6'!$N:$N,J$1)</f>
        <v>0</v>
      </c>
      <c r="K115" s="52">
        <f t="shared" si="99"/>
        <v>0</v>
      </c>
      <c r="L115" s="53">
        <f>COUNTIFS('Year 6'!$E:$E,"&gt;0",'Year 6'!$C:$C,$B115,'Year 6'!$N:$N,L$1)</f>
        <v>0</v>
      </c>
      <c r="M115" s="54">
        <f t="shared" si="100"/>
        <v>0</v>
      </c>
      <c r="N115" s="55">
        <f>COUNTIFS('Year 6'!$E:$E,"&gt;0",'Year 6'!$C:$C,$B115,'Year 6'!$N:$N,N$1)</f>
        <v>0</v>
      </c>
      <c r="O115" s="56">
        <f t="shared" si="101"/>
        <v>0</v>
      </c>
      <c r="P115" s="57">
        <f>COUNTIFS('Year 6'!$E:$E,"&gt;0",'Year 6'!$C:$C,$B115,'Year 6'!$N:$N,P$1)</f>
        <v>0</v>
      </c>
      <c r="Q115" s="58">
        <f t="shared" si="102"/>
        <v>0</v>
      </c>
      <c r="R115" s="47">
        <f>COUNTIFS('Year 6'!$E:$E,"&gt;0",'Year 6'!$C:$C,$B115,'Year 6'!$N:$N,R$1)</f>
        <v>0</v>
      </c>
      <c r="S115" s="59">
        <f t="shared" si="103"/>
        <v>0</v>
      </c>
      <c r="T115" s="60">
        <f t="shared" si="104"/>
        <v>0</v>
      </c>
      <c r="U115" s="61">
        <f t="shared" si="105"/>
        <v>0</v>
      </c>
      <c r="V115" s="62">
        <f>COUNTIFS('Year 6'!$E:$E,"&gt;0",'Year 6'!$C:$C,$B115,'Year 6'!$L:$L,V$2)</f>
        <v>0</v>
      </c>
      <c r="W115" s="62">
        <f>COUNTIFS('Year 6'!$E:$E,"&gt;0",'Year 6'!$C:$C,$B115,'Year 6'!$L:$L,W$2)</f>
        <v>0</v>
      </c>
      <c r="X115" s="62">
        <f>COUNTIFS('Year 6'!$E:$E,"&gt;0",'Year 6'!$C:$C,$B115,'Year 6'!$L:$L,X$2)</f>
        <v>0</v>
      </c>
      <c r="Y115" s="62">
        <f>COUNTIFS('Year 6'!$E:$E,"&gt;0",'Year 6'!$C:$C,$B115,'Year 6'!$L:$L,Y$2)</f>
        <v>0</v>
      </c>
      <c r="Z115" s="111">
        <f>COUNTIFS('Year 6'!$E:$E,"&gt;0",'Year 6'!$C:$C,$B115,'Year 6'!$S:$S,Z$2)</f>
        <v>0</v>
      </c>
      <c r="AA115" s="111">
        <f>COUNTIFS('Year 6'!$E:$E,"&gt;0",'Year 6'!$C:$C,$B115,'Year 6'!$S:$S,AA$2)</f>
        <v>0</v>
      </c>
      <c r="AB115" s="111">
        <f>COUNTIFS('Year 6'!$E:$E,"&gt;0",'Year 6'!$C:$C,$B115,'Year 6'!$S:$S,AB$2)</f>
        <v>0</v>
      </c>
      <c r="AC115" s="111">
        <f t="shared" si="106"/>
        <v>0</v>
      </c>
      <c r="AD115" s="102"/>
      <c r="AE115" s="102"/>
      <c r="AF115" s="102"/>
      <c r="AG115" s="102"/>
      <c r="AH115" s="102"/>
      <c r="AI115" s="102"/>
      <c r="AJ115" s="102"/>
      <c r="AK115" s="102"/>
      <c r="AL115" s="102"/>
      <c r="AM115" s="102"/>
      <c r="AN115" s="102"/>
      <c r="AO115" s="102"/>
      <c r="AP115" s="102"/>
      <c r="AQ115" s="102"/>
      <c r="AR115" s="102"/>
      <c r="AS115" s="102"/>
      <c r="AT115" s="102"/>
      <c r="AU115" s="102"/>
      <c r="AV115" s="102"/>
      <c r="AW115" s="102"/>
    </row>
    <row r="116" ht="14.25" hidden="1" customHeight="1">
      <c r="A116" s="1008" t="s">
        <v>155</v>
      </c>
      <c r="B116" s="72" t="s">
        <v>155</v>
      </c>
      <c r="C116" s="26"/>
      <c r="D116" s="73"/>
      <c r="E116" s="74">
        <f t="shared" ref="E116:H116" si="107">SUM(E106:E115)</f>
        <v>0</v>
      </c>
      <c r="F116" s="75">
        <f t="shared" si="107"/>
        <v>0</v>
      </c>
      <c r="G116" s="76">
        <f t="shared" si="107"/>
        <v>0</v>
      </c>
      <c r="H116" s="77">
        <f t="shared" si="107"/>
        <v>0</v>
      </c>
      <c r="I116" s="78">
        <f t="shared" si="98"/>
        <v>0</v>
      </c>
      <c r="J116" s="79">
        <f>SUM(J106:J115)</f>
        <v>0</v>
      </c>
      <c r="K116" s="80">
        <f t="shared" si="99"/>
        <v>0</v>
      </c>
      <c r="L116" s="81">
        <f>SUM(L106:L115)</f>
        <v>0</v>
      </c>
      <c r="M116" s="82">
        <f t="shared" si="100"/>
        <v>0</v>
      </c>
      <c r="N116" s="83">
        <f>SUM(N106:N115)</f>
        <v>0</v>
      </c>
      <c r="O116" s="84">
        <f t="shared" si="101"/>
        <v>0</v>
      </c>
      <c r="P116" s="85">
        <f>SUM(P106:P115)</f>
        <v>0</v>
      </c>
      <c r="Q116" s="112">
        <f t="shared" si="102"/>
        <v>0</v>
      </c>
      <c r="R116" s="75">
        <f>SUM(R106:R115)</f>
        <v>0</v>
      </c>
      <c r="S116" s="86">
        <f t="shared" si="103"/>
        <v>0</v>
      </c>
      <c r="T116" s="87">
        <f>SUM(T106:T115)</f>
        <v>0</v>
      </c>
      <c r="U116" s="88">
        <f t="shared" si="105"/>
        <v>0</v>
      </c>
      <c r="V116" s="89">
        <f t="shared" ref="V116:AC116" si="108">SUM(V106:V115)</f>
        <v>0</v>
      </c>
      <c r="W116" s="89">
        <f t="shared" si="108"/>
        <v>0</v>
      </c>
      <c r="X116" s="89">
        <f t="shared" si="108"/>
        <v>0</v>
      </c>
      <c r="Y116" s="89">
        <f t="shared" si="108"/>
        <v>0</v>
      </c>
      <c r="Z116" s="115">
        <f t="shared" si="108"/>
        <v>0</v>
      </c>
      <c r="AA116" s="115">
        <f t="shared" si="108"/>
        <v>0</v>
      </c>
      <c r="AB116" s="115">
        <f t="shared" si="108"/>
        <v>0</v>
      </c>
      <c r="AC116" s="115">
        <f t="shared" si="108"/>
        <v>0</v>
      </c>
      <c r="AD116" s="114"/>
      <c r="AE116" s="114"/>
      <c r="AF116" s="114"/>
      <c r="AG116" s="114"/>
      <c r="AH116" s="114"/>
      <c r="AI116" s="114"/>
      <c r="AJ116" s="114"/>
      <c r="AK116" s="114"/>
      <c r="AL116" s="114"/>
      <c r="AM116" s="114"/>
      <c r="AN116" s="114"/>
      <c r="AO116" s="114"/>
      <c r="AP116" s="114"/>
      <c r="AQ116" s="114"/>
      <c r="AR116" s="114"/>
      <c r="AS116" s="114"/>
      <c r="AT116" s="114"/>
      <c r="AU116" s="114"/>
      <c r="AV116" s="114"/>
      <c r="AW116" s="114"/>
    </row>
    <row r="117" ht="14.25" hidden="1" customHeight="1">
      <c r="A117" s="103"/>
      <c r="B117" s="103"/>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5"/>
      <c r="AD117" s="106"/>
      <c r="AE117" s="106"/>
      <c r="AF117" s="106"/>
      <c r="AG117" s="106"/>
      <c r="AH117" s="106"/>
      <c r="AI117" s="106"/>
      <c r="AJ117" s="106"/>
      <c r="AK117" s="106"/>
      <c r="AL117" s="106"/>
      <c r="AM117" s="106"/>
      <c r="AN117" s="106"/>
      <c r="AO117" s="106"/>
      <c r="AP117" s="106"/>
      <c r="AQ117" s="106"/>
      <c r="AR117" s="106"/>
      <c r="AS117" s="106"/>
      <c r="AT117" s="106"/>
      <c r="AU117" s="106"/>
      <c r="AV117" s="106"/>
      <c r="AW117" s="106"/>
    </row>
    <row r="118" ht="14.25" hidden="1" customHeight="1">
      <c r="A118" s="1009" t="s">
        <v>302</v>
      </c>
      <c r="B118" s="117" t="s">
        <v>302</v>
      </c>
      <c r="C118" s="26"/>
      <c r="D118" s="118"/>
      <c r="E118" s="118">
        <f t="shared" ref="E118:H118" si="109">SUM(E77,E90,E103,E116)</f>
        <v>0</v>
      </c>
      <c r="F118" s="118">
        <f t="shared" si="109"/>
        <v>0</v>
      </c>
      <c r="G118" s="118">
        <f t="shared" si="109"/>
        <v>0</v>
      </c>
      <c r="H118" s="118">
        <f t="shared" si="109"/>
        <v>0</v>
      </c>
      <c r="I118" s="119">
        <f t="shared" ref="I118:I119" si="112">IFERROR(H118/G118,0)</f>
        <v>0</v>
      </c>
      <c r="J118" s="118">
        <f>SUM(J77,J90,J103,J116)</f>
        <v>0</v>
      </c>
      <c r="K118" s="119">
        <f t="shared" ref="K118:K119" si="113">IFERROR(J118/G118,0)</f>
        <v>0</v>
      </c>
      <c r="L118" s="118">
        <f>SUM(L77,L90,L103,L116)</f>
        <v>0</v>
      </c>
      <c r="M118" s="120">
        <f t="shared" ref="M118:M119" si="114">IFERROR(L118/G118,0)</f>
        <v>0</v>
      </c>
      <c r="N118" s="118">
        <f>SUM(N77,N90,N103,N116)</f>
        <v>0</v>
      </c>
      <c r="O118" s="120">
        <f t="shared" ref="O118:O119" si="115">IFERROR(N118/G118,0)</f>
        <v>0</v>
      </c>
      <c r="P118" s="118">
        <f>SUM(P77,P90,P103,P116)</f>
        <v>0</v>
      </c>
      <c r="Q118" s="120">
        <f t="shared" ref="Q118:Q119" si="116">IFERROR(P118/G118,0)</f>
        <v>0</v>
      </c>
      <c r="R118" s="118">
        <f>SUM(R77,R90,R103,R116)</f>
        <v>0</v>
      </c>
      <c r="S118" s="120">
        <f t="shared" ref="S118:S119" si="117">IFERROR(R118/G118,0)</f>
        <v>0</v>
      </c>
      <c r="T118" s="118">
        <f>SUM(T77,T90,T103,T116)</f>
        <v>0</v>
      </c>
      <c r="U118" s="119">
        <f t="shared" ref="U118:U119" si="118">IFERROR(T118/G118,0)</f>
        <v>0</v>
      </c>
      <c r="V118" s="118">
        <f t="shared" ref="V118:AC118" si="110">SUM(V77,V90,V103,V116)</f>
        <v>0</v>
      </c>
      <c r="W118" s="118">
        <f t="shared" si="110"/>
        <v>0</v>
      </c>
      <c r="X118" s="118">
        <f t="shared" si="110"/>
        <v>0</v>
      </c>
      <c r="Y118" s="118">
        <f t="shared" si="110"/>
        <v>0</v>
      </c>
      <c r="Z118" s="118" t="str">
        <f t="shared" si="110"/>
        <v>#VALUE!</v>
      </c>
      <c r="AA118" s="118" t="str">
        <f t="shared" si="110"/>
        <v>#VALUE!</v>
      </c>
      <c r="AB118" s="118" t="str">
        <f t="shared" si="110"/>
        <v>#VALUE!</v>
      </c>
      <c r="AC118" s="118" t="str">
        <f t="shared" si="110"/>
        <v>#VALUE!</v>
      </c>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row>
    <row r="119" ht="14.25" hidden="1" customHeight="1">
      <c r="A119" s="1009" t="s">
        <v>303</v>
      </c>
      <c r="B119" s="117" t="s">
        <v>303</v>
      </c>
      <c r="C119" s="26"/>
      <c r="D119" s="132"/>
      <c r="E119" s="132" t="str">
        <f t="shared" ref="E119:H119" si="111">SUM(#REF!,E118)</f>
        <v>#REF!</v>
      </c>
      <c r="F119" s="132" t="str">
        <f t="shared" si="111"/>
        <v>#REF!</v>
      </c>
      <c r="G119" s="132" t="str">
        <f t="shared" si="111"/>
        <v>#REF!</v>
      </c>
      <c r="H119" s="132" t="str">
        <f t="shared" si="111"/>
        <v>#REF!</v>
      </c>
      <c r="I119" s="133">
        <f t="shared" si="112"/>
        <v>0</v>
      </c>
      <c r="J119" s="132" t="str">
        <f>SUM(#REF!,J118)</f>
        <v>#REF!</v>
      </c>
      <c r="K119" s="133">
        <f t="shared" si="113"/>
        <v>0</v>
      </c>
      <c r="L119" s="132" t="str">
        <f>SUM(#REF!,L118)</f>
        <v>#REF!</v>
      </c>
      <c r="M119" s="134">
        <f t="shared" si="114"/>
        <v>0</v>
      </c>
      <c r="N119" s="132" t="str">
        <f>SUM(#REF!,N118)</f>
        <v>#REF!</v>
      </c>
      <c r="O119" s="134">
        <f t="shared" si="115"/>
        <v>0</v>
      </c>
      <c r="P119" s="132" t="str">
        <f>SUM(#REF!,P118)</f>
        <v>#REF!</v>
      </c>
      <c r="Q119" s="134">
        <f t="shared" si="116"/>
        <v>0</v>
      </c>
      <c r="R119" s="132" t="str">
        <f>SUM(#REF!,R118)</f>
        <v>#REF!</v>
      </c>
      <c r="S119" s="134">
        <f t="shared" si="117"/>
        <v>0</v>
      </c>
      <c r="T119" s="132" t="str">
        <f>SUM(#REF!,T118)</f>
        <v>#REF!</v>
      </c>
      <c r="U119" s="133">
        <f t="shared" si="118"/>
        <v>0</v>
      </c>
      <c r="V119" s="132" t="str">
        <f t="shared" ref="V119:AC119" si="119">SUM(#REF!,V118)</f>
        <v>#REF!</v>
      </c>
      <c r="W119" s="132" t="str">
        <f t="shared" si="119"/>
        <v>#REF!</v>
      </c>
      <c r="X119" s="132" t="str">
        <f t="shared" si="119"/>
        <v>#REF!</v>
      </c>
      <c r="Y119" s="132" t="str">
        <f t="shared" si="119"/>
        <v>#REF!</v>
      </c>
      <c r="Z119" s="132" t="str">
        <f t="shared" si="119"/>
        <v>#REF!</v>
      </c>
      <c r="AA119" s="132" t="str">
        <f t="shared" si="119"/>
        <v>#REF!</v>
      </c>
      <c r="AB119" s="132" t="str">
        <f t="shared" si="119"/>
        <v>#REF!</v>
      </c>
      <c r="AC119" s="132" t="str">
        <f t="shared" si="119"/>
        <v>#REF!</v>
      </c>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row>
    <row r="120" ht="14.25" customHeight="1">
      <c r="A120" s="102"/>
      <c r="B120" s="102"/>
      <c r="C120" s="136"/>
      <c r="D120" s="102"/>
      <c r="E120" s="102"/>
      <c r="F120" s="102"/>
      <c r="G120" s="102"/>
      <c r="H120" s="102"/>
      <c r="I120" s="102"/>
      <c r="J120" s="102"/>
      <c r="K120" s="102"/>
      <c r="L120" s="102"/>
      <c r="M120" s="137"/>
      <c r="N120" s="138"/>
      <c r="O120" s="139"/>
      <c r="P120" s="140"/>
      <c r="Q120" s="141"/>
      <c r="R120" s="123"/>
      <c r="S120" s="142"/>
      <c r="T120" s="102"/>
      <c r="U120" s="102"/>
      <c r="V120" s="102"/>
      <c r="W120" s="102"/>
      <c r="X120" s="102"/>
      <c r="Y120" s="102"/>
      <c r="Z120" s="102"/>
      <c r="AA120" s="102"/>
      <c r="AB120" s="102"/>
      <c r="AC120" s="102"/>
      <c r="AD120" s="102"/>
      <c r="AE120" s="102"/>
      <c r="AF120" s="102"/>
      <c r="AG120" s="102"/>
      <c r="AH120" s="102"/>
      <c r="AI120" s="102"/>
      <c r="AJ120" s="102"/>
      <c r="AK120" s="102"/>
      <c r="AL120" s="102"/>
      <c r="AM120" s="102"/>
      <c r="AN120" s="102"/>
      <c r="AO120" s="102"/>
      <c r="AP120" s="102"/>
      <c r="AQ120" s="102"/>
      <c r="AR120" s="102"/>
      <c r="AS120" s="102"/>
      <c r="AT120" s="102"/>
      <c r="AU120" s="102"/>
      <c r="AV120" s="102"/>
      <c r="AW120" s="102"/>
    </row>
    <row r="121" ht="14.25" customHeight="1">
      <c r="A121" s="102"/>
      <c r="B121" s="102"/>
      <c r="C121" s="136"/>
      <c r="D121" s="102"/>
      <c r="E121" s="102"/>
      <c r="F121" s="102"/>
      <c r="G121" s="102"/>
      <c r="H121" s="102"/>
      <c r="I121" s="102"/>
      <c r="J121" s="102"/>
      <c r="K121" s="102"/>
      <c r="L121" s="102"/>
      <c r="M121" s="137"/>
      <c r="N121" s="138"/>
      <c r="O121" s="139"/>
      <c r="P121" s="140"/>
      <c r="Q121" s="141"/>
      <c r="R121" s="123"/>
      <c r="S121" s="142"/>
      <c r="T121" s="102"/>
      <c r="U121" s="102"/>
      <c r="V121" s="102"/>
      <c r="W121" s="102"/>
      <c r="X121" s="102"/>
      <c r="Y121" s="102"/>
      <c r="Z121" s="102"/>
      <c r="AA121" s="102"/>
      <c r="AB121" s="102"/>
      <c r="AC121" s="102"/>
      <c r="AD121" s="102"/>
      <c r="AE121" s="102"/>
      <c r="AF121" s="102"/>
      <c r="AG121" s="102"/>
      <c r="AH121" s="102"/>
      <c r="AI121" s="102"/>
      <c r="AJ121" s="102"/>
      <c r="AK121" s="102"/>
      <c r="AL121" s="102"/>
      <c r="AM121" s="102"/>
      <c r="AN121" s="102"/>
      <c r="AO121" s="102"/>
      <c r="AP121" s="102"/>
      <c r="AQ121" s="102"/>
      <c r="AR121" s="102"/>
      <c r="AS121" s="102"/>
      <c r="AT121" s="102"/>
      <c r="AU121" s="102"/>
      <c r="AV121" s="102"/>
      <c r="AW121" s="102"/>
    </row>
    <row r="122" ht="14.25" customHeight="1">
      <c r="A122" s="102"/>
      <c r="B122" s="102"/>
      <c r="C122" s="136"/>
      <c r="D122" s="102"/>
      <c r="E122" s="102"/>
      <c r="F122" s="102"/>
      <c r="G122" s="102"/>
      <c r="H122" s="102"/>
      <c r="I122" s="102"/>
      <c r="J122" s="102"/>
      <c r="K122" s="102"/>
      <c r="L122" s="102"/>
      <c r="M122" s="137"/>
      <c r="N122" s="138"/>
      <c r="O122" s="139"/>
      <c r="P122" s="140"/>
      <c r="Q122" s="141"/>
      <c r="R122" s="123"/>
      <c r="S122" s="14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c r="AR122" s="102"/>
      <c r="AS122" s="102"/>
      <c r="AT122" s="102"/>
      <c r="AU122" s="102"/>
      <c r="AV122" s="102"/>
      <c r="AW122" s="102"/>
    </row>
    <row r="123" ht="14.25" customHeight="1">
      <c r="A123" s="102"/>
      <c r="B123" s="102"/>
      <c r="C123" s="136"/>
      <c r="D123" s="102"/>
      <c r="E123" s="102"/>
      <c r="F123" s="102"/>
      <c r="G123" s="102"/>
      <c r="H123" s="102"/>
      <c r="I123" s="102"/>
      <c r="J123" s="102"/>
      <c r="K123" s="102"/>
      <c r="L123" s="102"/>
      <c r="M123" s="137"/>
      <c r="N123" s="138"/>
      <c r="O123" s="139"/>
      <c r="P123" s="140"/>
      <c r="Q123" s="141"/>
      <c r="R123" s="123"/>
      <c r="S123" s="142"/>
      <c r="T123" s="102"/>
      <c r="U123" s="102"/>
      <c r="V123" s="102"/>
      <c r="W123" s="102"/>
      <c r="X123" s="102"/>
      <c r="Y123" s="102"/>
      <c r="Z123" s="102"/>
      <c r="AA123" s="102"/>
      <c r="AB123" s="102"/>
      <c r="AC123" s="102"/>
      <c r="AD123" s="102"/>
      <c r="AE123" s="102"/>
      <c r="AF123" s="102"/>
      <c r="AG123" s="102"/>
      <c r="AH123" s="102"/>
      <c r="AI123" s="102"/>
      <c r="AJ123" s="102"/>
      <c r="AK123" s="102"/>
      <c r="AL123" s="102"/>
      <c r="AM123" s="102"/>
      <c r="AN123" s="102"/>
      <c r="AO123" s="102"/>
      <c r="AP123" s="102"/>
      <c r="AQ123" s="102"/>
      <c r="AR123" s="102"/>
      <c r="AS123" s="102"/>
      <c r="AT123" s="102"/>
      <c r="AU123" s="102"/>
      <c r="AV123" s="102"/>
      <c r="AW123" s="102"/>
    </row>
    <row r="124" ht="14.25" customHeight="1">
      <c r="A124" s="102"/>
      <c r="B124" s="102"/>
      <c r="C124" s="136"/>
      <c r="D124" s="102"/>
      <c r="E124" s="102"/>
      <c r="F124" s="102"/>
      <c r="G124" s="102"/>
      <c r="H124" s="102"/>
      <c r="I124" s="102"/>
      <c r="J124" s="102"/>
      <c r="K124" s="102"/>
      <c r="L124" s="102"/>
      <c r="M124" s="137"/>
      <c r="N124" s="138"/>
      <c r="O124" s="139"/>
      <c r="P124" s="140"/>
      <c r="Q124" s="141"/>
      <c r="R124" s="123"/>
      <c r="S124" s="142"/>
      <c r="T124" s="102"/>
      <c r="U124" s="102"/>
      <c r="V124" s="102"/>
      <c r="W124" s="102"/>
      <c r="X124" s="102"/>
      <c r="Y124" s="102"/>
      <c r="Z124" s="102"/>
      <c r="AA124" s="102"/>
      <c r="AB124" s="102"/>
      <c r="AC124" s="102"/>
      <c r="AD124" s="102"/>
      <c r="AE124" s="102"/>
      <c r="AF124" s="102"/>
      <c r="AG124" s="102"/>
      <c r="AH124" s="102"/>
      <c r="AI124" s="102"/>
      <c r="AJ124" s="102"/>
      <c r="AK124" s="102"/>
      <c r="AL124" s="102"/>
      <c r="AM124" s="102"/>
      <c r="AN124" s="102"/>
      <c r="AO124" s="102"/>
      <c r="AP124" s="102"/>
      <c r="AQ124" s="102"/>
      <c r="AR124" s="102"/>
      <c r="AS124" s="102"/>
      <c r="AT124" s="102"/>
      <c r="AU124" s="102"/>
      <c r="AV124" s="102"/>
      <c r="AW124" s="102"/>
    </row>
    <row r="125" ht="14.25" customHeight="1">
      <c r="A125" s="102"/>
      <c r="B125" s="102"/>
      <c r="C125" s="136"/>
      <c r="D125" s="102"/>
      <c r="E125" s="102"/>
      <c r="F125" s="102"/>
      <c r="G125" s="102"/>
      <c r="H125" s="102"/>
      <c r="I125" s="102"/>
      <c r="J125" s="102"/>
      <c r="K125" s="102"/>
      <c r="L125" s="102"/>
      <c r="M125" s="137"/>
      <c r="N125" s="138"/>
      <c r="O125" s="139"/>
      <c r="P125" s="140"/>
      <c r="Q125" s="141"/>
      <c r="R125" s="123"/>
      <c r="S125" s="14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c r="AR125" s="102"/>
      <c r="AS125" s="102"/>
      <c r="AT125" s="102"/>
      <c r="AU125" s="102"/>
      <c r="AV125" s="102"/>
      <c r="AW125" s="102"/>
    </row>
    <row r="126" ht="14.25" customHeight="1">
      <c r="A126" s="102"/>
      <c r="B126" s="102"/>
      <c r="C126" s="136"/>
      <c r="D126" s="102"/>
      <c r="E126" s="102"/>
      <c r="F126" s="102"/>
      <c r="G126" s="102"/>
      <c r="H126" s="102"/>
      <c r="I126" s="102"/>
      <c r="J126" s="102"/>
      <c r="K126" s="102"/>
      <c r="L126" s="102"/>
      <c r="M126" s="137"/>
      <c r="N126" s="138"/>
      <c r="O126" s="139"/>
      <c r="P126" s="140"/>
      <c r="Q126" s="141"/>
      <c r="R126" s="123"/>
      <c r="S126" s="14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c r="AU126" s="102"/>
      <c r="AV126" s="102"/>
      <c r="AW126" s="102"/>
    </row>
    <row r="127" ht="14.25" customHeight="1">
      <c r="A127" s="102"/>
      <c r="B127" s="102"/>
      <c r="C127" s="136"/>
      <c r="D127" s="102"/>
      <c r="E127" s="102"/>
      <c r="F127" s="102"/>
      <c r="G127" s="102"/>
      <c r="H127" s="102"/>
      <c r="I127" s="102"/>
      <c r="J127" s="102"/>
      <c r="K127" s="102"/>
      <c r="L127" s="102"/>
      <c r="M127" s="137"/>
      <c r="N127" s="138"/>
      <c r="O127" s="139"/>
      <c r="P127" s="140"/>
      <c r="Q127" s="141"/>
      <c r="R127" s="123"/>
      <c r="S127" s="142"/>
      <c r="T127" s="102"/>
      <c r="U127" s="102"/>
      <c r="V127" s="102"/>
      <c r="W127" s="102"/>
      <c r="X127" s="102"/>
      <c r="Y127" s="102"/>
      <c r="Z127" s="102"/>
      <c r="AA127" s="102"/>
      <c r="AB127" s="102"/>
      <c r="AC127" s="102"/>
      <c r="AD127" s="102"/>
      <c r="AE127" s="102"/>
      <c r="AF127" s="102"/>
      <c r="AG127" s="102"/>
      <c r="AH127" s="102"/>
      <c r="AI127" s="102"/>
      <c r="AJ127" s="102"/>
      <c r="AK127" s="102"/>
      <c r="AL127" s="102"/>
      <c r="AM127" s="102"/>
      <c r="AN127" s="102"/>
      <c r="AO127" s="102"/>
      <c r="AP127" s="102"/>
      <c r="AQ127" s="102"/>
      <c r="AR127" s="102"/>
      <c r="AS127" s="102"/>
      <c r="AT127" s="102"/>
      <c r="AU127" s="102"/>
      <c r="AV127" s="102"/>
      <c r="AW127" s="102"/>
    </row>
    <row r="128" ht="14.25" customHeight="1">
      <c r="A128" s="102"/>
      <c r="B128" s="102"/>
      <c r="C128" s="136"/>
      <c r="D128" s="102"/>
      <c r="E128" s="102"/>
      <c r="F128" s="102"/>
      <c r="G128" s="102"/>
      <c r="H128" s="102"/>
      <c r="I128" s="102"/>
      <c r="J128" s="102"/>
      <c r="K128" s="102"/>
      <c r="L128" s="102"/>
      <c r="M128" s="137"/>
      <c r="N128" s="138"/>
      <c r="O128" s="139"/>
      <c r="P128" s="140"/>
      <c r="Q128" s="141"/>
      <c r="R128" s="123"/>
      <c r="S128" s="14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c r="AU128" s="102"/>
      <c r="AV128" s="102"/>
      <c r="AW128" s="102"/>
    </row>
    <row r="129" ht="14.25" customHeight="1">
      <c r="A129" s="102"/>
      <c r="B129" s="102"/>
      <c r="C129" s="136"/>
      <c r="D129" s="102"/>
      <c r="E129" s="102"/>
      <c r="F129" s="102"/>
      <c r="G129" s="102"/>
      <c r="H129" s="102"/>
      <c r="I129" s="102"/>
      <c r="J129" s="102"/>
      <c r="K129" s="102"/>
      <c r="L129" s="102"/>
      <c r="M129" s="137"/>
      <c r="N129" s="138"/>
      <c r="O129" s="139"/>
      <c r="P129" s="140"/>
      <c r="Q129" s="141"/>
      <c r="R129" s="123"/>
      <c r="S129" s="14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c r="AU129" s="102"/>
      <c r="AV129" s="102"/>
      <c r="AW129" s="102"/>
    </row>
    <row r="130" ht="14.25" customHeight="1">
      <c r="A130" s="102"/>
      <c r="B130" s="102"/>
      <c r="C130" s="136"/>
      <c r="D130" s="102"/>
      <c r="E130" s="102"/>
      <c r="F130" s="102"/>
      <c r="G130" s="102"/>
      <c r="H130" s="102"/>
      <c r="I130" s="102"/>
      <c r="J130" s="102"/>
      <c r="K130" s="102"/>
      <c r="L130" s="102"/>
      <c r="M130" s="137"/>
      <c r="N130" s="138"/>
      <c r="O130" s="139"/>
      <c r="P130" s="140"/>
      <c r="Q130" s="141"/>
      <c r="R130" s="123"/>
      <c r="S130" s="14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2"/>
      <c r="AQ130" s="102"/>
      <c r="AR130" s="102"/>
      <c r="AS130" s="102"/>
      <c r="AT130" s="102"/>
      <c r="AU130" s="102"/>
      <c r="AV130" s="102"/>
      <c r="AW130" s="102"/>
    </row>
    <row r="131" ht="14.25" customHeight="1">
      <c r="A131" s="102"/>
      <c r="B131" s="102"/>
      <c r="C131" s="136"/>
      <c r="D131" s="102"/>
      <c r="E131" s="102"/>
      <c r="F131" s="102"/>
      <c r="G131" s="102"/>
      <c r="H131" s="102"/>
      <c r="I131" s="102"/>
      <c r="J131" s="102"/>
      <c r="K131" s="102"/>
      <c r="L131" s="102"/>
      <c r="M131" s="137"/>
      <c r="N131" s="138"/>
      <c r="O131" s="139"/>
      <c r="P131" s="140"/>
      <c r="Q131" s="141"/>
      <c r="R131" s="123"/>
      <c r="S131" s="14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02"/>
      <c r="AS131" s="102"/>
      <c r="AT131" s="102"/>
      <c r="AU131" s="102"/>
      <c r="AV131" s="102"/>
      <c r="AW131" s="102"/>
    </row>
    <row r="132" ht="14.25" customHeight="1">
      <c r="A132" s="102"/>
      <c r="B132" s="102"/>
      <c r="C132" s="136"/>
      <c r="D132" s="102"/>
      <c r="E132" s="102"/>
      <c r="F132" s="102"/>
      <c r="G132" s="102"/>
      <c r="H132" s="102"/>
      <c r="I132" s="102"/>
      <c r="J132" s="102"/>
      <c r="K132" s="102"/>
      <c r="L132" s="102"/>
      <c r="M132" s="137"/>
      <c r="N132" s="138"/>
      <c r="O132" s="139"/>
      <c r="P132" s="140"/>
      <c r="Q132" s="141"/>
      <c r="R132" s="123"/>
      <c r="S132" s="14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02"/>
      <c r="AS132" s="102"/>
      <c r="AT132" s="102"/>
      <c r="AU132" s="102"/>
      <c r="AV132" s="102"/>
      <c r="AW132" s="102"/>
    </row>
    <row r="133" ht="14.25" customHeight="1">
      <c r="A133" s="102"/>
      <c r="B133" s="102"/>
      <c r="C133" s="136"/>
      <c r="D133" s="102"/>
      <c r="E133" s="102"/>
      <c r="F133" s="102"/>
      <c r="G133" s="102"/>
      <c r="H133" s="102"/>
      <c r="I133" s="102"/>
      <c r="J133" s="102"/>
      <c r="K133" s="102"/>
      <c r="L133" s="102"/>
      <c r="M133" s="137"/>
      <c r="N133" s="138"/>
      <c r="O133" s="139"/>
      <c r="P133" s="140"/>
      <c r="Q133" s="141"/>
      <c r="R133" s="123"/>
      <c r="S133" s="14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c r="AO133" s="102"/>
      <c r="AP133" s="102"/>
      <c r="AQ133" s="102"/>
      <c r="AR133" s="102"/>
      <c r="AS133" s="102"/>
      <c r="AT133" s="102"/>
      <c r="AU133" s="102"/>
      <c r="AV133" s="102"/>
      <c r="AW133" s="102"/>
    </row>
    <row r="134" ht="14.25" customHeight="1">
      <c r="A134" s="102"/>
      <c r="B134" s="102"/>
      <c r="C134" s="136"/>
      <c r="D134" s="102"/>
      <c r="E134" s="102"/>
      <c r="F134" s="102"/>
      <c r="G134" s="102"/>
      <c r="H134" s="102"/>
      <c r="I134" s="102"/>
      <c r="J134" s="102"/>
      <c r="K134" s="102"/>
      <c r="L134" s="102"/>
      <c r="M134" s="137"/>
      <c r="N134" s="138"/>
      <c r="O134" s="139"/>
      <c r="P134" s="140"/>
      <c r="Q134" s="141"/>
      <c r="R134" s="123"/>
      <c r="S134" s="14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2"/>
      <c r="AQ134" s="102"/>
      <c r="AR134" s="102"/>
      <c r="AS134" s="102"/>
      <c r="AT134" s="102"/>
      <c r="AU134" s="102"/>
      <c r="AV134" s="102"/>
      <c r="AW134" s="102"/>
    </row>
    <row r="135" ht="14.25" customHeight="1">
      <c r="A135" s="102"/>
      <c r="B135" s="102"/>
      <c r="C135" s="136"/>
      <c r="D135" s="102"/>
      <c r="E135" s="102"/>
      <c r="F135" s="102"/>
      <c r="G135" s="102"/>
      <c r="H135" s="102"/>
      <c r="I135" s="102"/>
      <c r="J135" s="102"/>
      <c r="K135" s="102"/>
      <c r="L135" s="102"/>
      <c r="M135" s="137"/>
      <c r="N135" s="138"/>
      <c r="O135" s="139"/>
      <c r="P135" s="140"/>
      <c r="Q135" s="141"/>
      <c r="R135" s="123"/>
      <c r="S135" s="14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c r="AR135" s="102"/>
      <c r="AS135" s="102"/>
      <c r="AT135" s="102"/>
      <c r="AU135" s="102"/>
      <c r="AV135" s="102"/>
      <c r="AW135" s="102"/>
    </row>
    <row r="136" ht="14.25" customHeight="1">
      <c r="A136" s="102"/>
      <c r="B136" s="102"/>
      <c r="C136" s="136"/>
      <c r="D136" s="102"/>
      <c r="E136" s="102"/>
      <c r="F136" s="102"/>
      <c r="G136" s="102"/>
      <c r="H136" s="102"/>
      <c r="I136" s="102"/>
      <c r="J136" s="102"/>
      <c r="K136" s="102"/>
      <c r="L136" s="102"/>
      <c r="M136" s="137"/>
      <c r="N136" s="138"/>
      <c r="O136" s="139"/>
      <c r="P136" s="140"/>
      <c r="Q136" s="141"/>
      <c r="R136" s="123"/>
      <c r="S136" s="14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c r="AR136" s="102"/>
      <c r="AS136" s="102"/>
      <c r="AT136" s="102"/>
      <c r="AU136" s="102"/>
      <c r="AV136" s="102"/>
      <c r="AW136" s="102"/>
    </row>
    <row r="137" ht="14.25" customHeight="1">
      <c r="A137" s="102"/>
      <c r="B137" s="102"/>
      <c r="C137" s="136"/>
      <c r="D137" s="102"/>
      <c r="E137" s="102"/>
      <c r="F137" s="102"/>
      <c r="G137" s="102"/>
      <c r="H137" s="102"/>
      <c r="I137" s="102"/>
      <c r="J137" s="102"/>
      <c r="K137" s="102"/>
      <c r="L137" s="102"/>
      <c r="M137" s="137"/>
      <c r="N137" s="138"/>
      <c r="O137" s="139"/>
      <c r="P137" s="140"/>
      <c r="Q137" s="141"/>
      <c r="R137" s="123"/>
      <c r="S137" s="14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c r="AR137" s="102"/>
      <c r="AS137" s="102"/>
      <c r="AT137" s="102"/>
      <c r="AU137" s="102"/>
      <c r="AV137" s="102"/>
      <c r="AW137" s="102"/>
    </row>
    <row r="138" ht="14.25" customHeight="1">
      <c r="A138" s="102"/>
      <c r="B138" s="102"/>
      <c r="C138" s="136"/>
      <c r="D138" s="102"/>
      <c r="E138" s="102"/>
      <c r="F138" s="102"/>
      <c r="G138" s="102"/>
      <c r="H138" s="102"/>
      <c r="I138" s="102"/>
      <c r="J138" s="102"/>
      <c r="K138" s="102"/>
      <c r="L138" s="102"/>
      <c r="M138" s="137"/>
      <c r="N138" s="138"/>
      <c r="O138" s="139"/>
      <c r="P138" s="140"/>
      <c r="Q138" s="141"/>
      <c r="R138" s="123"/>
      <c r="S138" s="14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2"/>
      <c r="AQ138" s="102"/>
      <c r="AR138" s="102"/>
      <c r="AS138" s="102"/>
      <c r="AT138" s="102"/>
      <c r="AU138" s="102"/>
      <c r="AV138" s="102"/>
      <c r="AW138" s="102"/>
    </row>
    <row r="139" ht="14.25" customHeight="1">
      <c r="A139" s="102"/>
      <c r="B139" s="102"/>
      <c r="C139" s="136"/>
      <c r="D139" s="102"/>
      <c r="E139" s="102"/>
      <c r="F139" s="102"/>
      <c r="G139" s="102"/>
      <c r="H139" s="102"/>
      <c r="I139" s="102"/>
      <c r="J139" s="102"/>
      <c r="K139" s="102"/>
      <c r="L139" s="102"/>
      <c r="M139" s="137"/>
      <c r="N139" s="138"/>
      <c r="O139" s="139"/>
      <c r="P139" s="140"/>
      <c r="Q139" s="141"/>
      <c r="R139" s="123"/>
      <c r="S139" s="14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c r="AR139" s="102"/>
      <c r="AS139" s="102"/>
      <c r="AT139" s="102"/>
      <c r="AU139" s="102"/>
      <c r="AV139" s="102"/>
      <c r="AW139" s="102"/>
    </row>
    <row r="140" ht="14.25" customHeight="1">
      <c r="A140" s="102"/>
      <c r="B140" s="102"/>
      <c r="C140" s="136"/>
      <c r="D140" s="102"/>
      <c r="E140" s="102"/>
      <c r="F140" s="102"/>
      <c r="G140" s="102"/>
      <c r="H140" s="102"/>
      <c r="I140" s="102"/>
      <c r="J140" s="102"/>
      <c r="K140" s="102"/>
      <c r="L140" s="102"/>
      <c r="M140" s="137"/>
      <c r="N140" s="138"/>
      <c r="O140" s="139"/>
      <c r="P140" s="140"/>
      <c r="Q140" s="141"/>
      <c r="R140" s="123"/>
      <c r="S140" s="14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2"/>
      <c r="AQ140" s="102"/>
      <c r="AR140" s="102"/>
      <c r="AS140" s="102"/>
      <c r="AT140" s="102"/>
      <c r="AU140" s="102"/>
      <c r="AV140" s="102"/>
      <c r="AW140" s="102"/>
    </row>
    <row r="141" ht="14.25" customHeight="1">
      <c r="A141" s="102"/>
      <c r="B141" s="102"/>
      <c r="C141" s="136"/>
      <c r="D141" s="102"/>
      <c r="E141" s="102"/>
      <c r="F141" s="102"/>
      <c r="G141" s="102"/>
      <c r="H141" s="102"/>
      <c r="I141" s="102"/>
      <c r="J141" s="102"/>
      <c r="K141" s="102"/>
      <c r="L141" s="102"/>
      <c r="M141" s="137"/>
      <c r="N141" s="138"/>
      <c r="O141" s="139"/>
      <c r="P141" s="140"/>
      <c r="Q141" s="141"/>
      <c r="R141" s="123"/>
      <c r="S141" s="142"/>
      <c r="T141" s="102"/>
      <c r="U141" s="102"/>
      <c r="V141" s="102"/>
      <c r="W141" s="102"/>
      <c r="X141" s="102"/>
      <c r="Y141" s="102"/>
      <c r="Z141" s="102"/>
      <c r="AA141" s="102"/>
      <c r="AB141" s="102"/>
      <c r="AC141" s="102"/>
      <c r="AD141" s="102"/>
      <c r="AE141" s="102"/>
      <c r="AF141" s="102"/>
      <c r="AG141" s="102"/>
      <c r="AH141" s="102"/>
      <c r="AI141" s="102"/>
      <c r="AJ141" s="102"/>
      <c r="AK141" s="102"/>
      <c r="AL141" s="102"/>
      <c r="AM141" s="102"/>
      <c r="AN141" s="102"/>
      <c r="AO141" s="102"/>
      <c r="AP141" s="102"/>
      <c r="AQ141" s="102"/>
      <c r="AR141" s="102"/>
      <c r="AS141" s="102"/>
      <c r="AT141" s="102"/>
      <c r="AU141" s="102"/>
      <c r="AV141" s="102"/>
      <c r="AW141" s="102"/>
    </row>
    <row r="142" ht="14.25" customHeight="1">
      <c r="A142" s="102"/>
      <c r="B142" s="102"/>
      <c r="C142" s="136"/>
      <c r="D142" s="102"/>
      <c r="E142" s="102"/>
      <c r="F142" s="102"/>
      <c r="G142" s="102"/>
      <c r="H142" s="102"/>
      <c r="I142" s="102"/>
      <c r="J142" s="102"/>
      <c r="K142" s="102"/>
      <c r="L142" s="102"/>
      <c r="M142" s="137"/>
      <c r="N142" s="138"/>
      <c r="O142" s="139"/>
      <c r="P142" s="140"/>
      <c r="Q142" s="141"/>
      <c r="R142" s="123"/>
      <c r="S142" s="142"/>
      <c r="T142" s="102"/>
      <c r="U142" s="102"/>
      <c r="V142" s="102"/>
      <c r="W142" s="102"/>
      <c r="X142" s="102"/>
      <c r="Y142" s="102"/>
      <c r="Z142" s="102"/>
      <c r="AA142" s="102"/>
      <c r="AB142" s="102"/>
      <c r="AC142" s="102"/>
      <c r="AD142" s="102"/>
      <c r="AE142" s="102"/>
      <c r="AF142" s="102"/>
      <c r="AG142" s="102"/>
      <c r="AH142" s="102"/>
      <c r="AI142" s="102"/>
      <c r="AJ142" s="102"/>
      <c r="AK142" s="102"/>
      <c r="AL142" s="102"/>
      <c r="AM142" s="102"/>
      <c r="AN142" s="102"/>
      <c r="AO142" s="102"/>
      <c r="AP142" s="102"/>
      <c r="AQ142" s="102"/>
      <c r="AR142" s="102"/>
      <c r="AS142" s="102"/>
      <c r="AT142" s="102"/>
      <c r="AU142" s="102"/>
      <c r="AV142" s="102"/>
      <c r="AW142" s="102"/>
    </row>
    <row r="143" ht="14.25" customHeight="1">
      <c r="A143" s="102"/>
      <c r="B143" s="102"/>
      <c r="C143" s="136"/>
      <c r="D143" s="102"/>
      <c r="E143" s="102"/>
      <c r="F143" s="102"/>
      <c r="G143" s="102"/>
      <c r="H143" s="102"/>
      <c r="I143" s="102"/>
      <c r="J143" s="102"/>
      <c r="K143" s="102"/>
      <c r="L143" s="102"/>
      <c r="M143" s="137"/>
      <c r="N143" s="138"/>
      <c r="O143" s="139"/>
      <c r="P143" s="140"/>
      <c r="Q143" s="141"/>
      <c r="R143" s="123"/>
      <c r="S143" s="142"/>
      <c r="T143" s="102"/>
      <c r="U143" s="102"/>
      <c r="V143" s="102"/>
      <c r="W143" s="102"/>
      <c r="X143" s="102"/>
      <c r="Y143" s="102"/>
      <c r="Z143" s="102"/>
      <c r="AA143" s="102"/>
      <c r="AB143" s="102"/>
      <c r="AC143" s="102"/>
      <c r="AD143" s="102"/>
      <c r="AE143" s="102"/>
      <c r="AF143" s="102"/>
      <c r="AG143" s="102"/>
      <c r="AH143" s="102"/>
      <c r="AI143" s="102"/>
      <c r="AJ143" s="102"/>
      <c r="AK143" s="102"/>
      <c r="AL143" s="102"/>
      <c r="AM143" s="102"/>
      <c r="AN143" s="102"/>
      <c r="AO143" s="102"/>
      <c r="AP143" s="102"/>
      <c r="AQ143" s="102"/>
      <c r="AR143" s="102"/>
      <c r="AS143" s="102"/>
      <c r="AT143" s="102"/>
      <c r="AU143" s="102"/>
      <c r="AV143" s="102"/>
      <c r="AW143" s="102"/>
    </row>
    <row r="144" ht="14.25" customHeight="1">
      <c r="A144" s="102"/>
      <c r="B144" s="102"/>
      <c r="C144" s="136"/>
      <c r="D144" s="102"/>
      <c r="E144" s="102"/>
      <c r="F144" s="102"/>
      <c r="G144" s="102"/>
      <c r="H144" s="102"/>
      <c r="I144" s="102"/>
      <c r="J144" s="102"/>
      <c r="K144" s="102"/>
      <c r="L144" s="102"/>
      <c r="M144" s="137"/>
      <c r="N144" s="138"/>
      <c r="O144" s="139"/>
      <c r="P144" s="140"/>
      <c r="Q144" s="141"/>
      <c r="R144" s="123"/>
      <c r="S144" s="142"/>
      <c r="T144" s="102"/>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c r="AQ144" s="102"/>
      <c r="AR144" s="102"/>
      <c r="AS144" s="102"/>
      <c r="AT144" s="102"/>
      <c r="AU144" s="102"/>
      <c r="AV144" s="102"/>
      <c r="AW144" s="102"/>
    </row>
    <row r="145" ht="14.25" customHeight="1">
      <c r="A145" s="102"/>
      <c r="B145" s="102"/>
      <c r="C145" s="136"/>
      <c r="D145" s="102"/>
      <c r="E145" s="102"/>
      <c r="F145" s="102"/>
      <c r="G145" s="102"/>
      <c r="H145" s="102"/>
      <c r="I145" s="102"/>
      <c r="J145" s="102"/>
      <c r="K145" s="102"/>
      <c r="L145" s="102"/>
      <c r="M145" s="137"/>
      <c r="N145" s="138"/>
      <c r="O145" s="139"/>
      <c r="P145" s="140"/>
      <c r="Q145" s="141"/>
      <c r="R145" s="123"/>
      <c r="S145" s="142"/>
      <c r="T145" s="102"/>
      <c r="U145" s="102"/>
      <c r="V145" s="102"/>
      <c r="W145" s="102"/>
      <c r="X145" s="102"/>
      <c r="Y145" s="102"/>
      <c r="Z145" s="102"/>
      <c r="AA145" s="102"/>
      <c r="AB145" s="102"/>
      <c r="AC145" s="102"/>
      <c r="AD145" s="102"/>
      <c r="AE145" s="102"/>
      <c r="AF145" s="102"/>
      <c r="AG145" s="102"/>
      <c r="AH145" s="102"/>
      <c r="AI145" s="102"/>
      <c r="AJ145" s="102"/>
      <c r="AK145" s="102"/>
      <c r="AL145" s="102"/>
      <c r="AM145" s="102"/>
      <c r="AN145" s="102"/>
      <c r="AO145" s="102"/>
      <c r="AP145" s="102"/>
      <c r="AQ145" s="102"/>
      <c r="AR145" s="102"/>
      <c r="AS145" s="102"/>
      <c r="AT145" s="102"/>
      <c r="AU145" s="102"/>
      <c r="AV145" s="102"/>
      <c r="AW145" s="102"/>
    </row>
    <row r="146" ht="14.25" customHeight="1">
      <c r="A146" s="102"/>
      <c r="B146" s="102"/>
      <c r="C146" s="136"/>
      <c r="D146" s="102"/>
      <c r="E146" s="102"/>
      <c r="F146" s="102"/>
      <c r="G146" s="102"/>
      <c r="H146" s="102"/>
      <c r="I146" s="102"/>
      <c r="J146" s="102"/>
      <c r="K146" s="102"/>
      <c r="L146" s="102"/>
      <c r="M146" s="137"/>
      <c r="N146" s="138"/>
      <c r="O146" s="139"/>
      <c r="P146" s="140"/>
      <c r="Q146" s="141"/>
      <c r="R146" s="123"/>
      <c r="S146" s="142"/>
      <c r="T146" s="102"/>
      <c r="U146" s="102"/>
      <c r="V146" s="102"/>
      <c r="W146" s="102"/>
      <c r="X146" s="102"/>
      <c r="Y146" s="102"/>
      <c r="Z146" s="102"/>
      <c r="AA146" s="102"/>
      <c r="AB146" s="102"/>
      <c r="AC146" s="102"/>
      <c r="AD146" s="102"/>
      <c r="AE146" s="102"/>
      <c r="AF146" s="102"/>
      <c r="AG146" s="102"/>
      <c r="AH146" s="102"/>
      <c r="AI146" s="102"/>
      <c r="AJ146" s="102"/>
      <c r="AK146" s="102"/>
      <c r="AL146" s="102"/>
      <c r="AM146" s="102"/>
      <c r="AN146" s="102"/>
      <c r="AO146" s="102"/>
      <c r="AP146" s="102"/>
      <c r="AQ146" s="102"/>
      <c r="AR146" s="102"/>
      <c r="AS146" s="102"/>
      <c r="AT146" s="102"/>
      <c r="AU146" s="102"/>
      <c r="AV146" s="102"/>
      <c r="AW146" s="102"/>
    </row>
    <row r="147" ht="14.25" customHeight="1">
      <c r="A147" s="102"/>
      <c r="B147" s="102"/>
      <c r="C147" s="136"/>
      <c r="D147" s="102"/>
      <c r="E147" s="102"/>
      <c r="F147" s="102"/>
      <c r="G147" s="102"/>
      <c r="H147" s="102"/>
      <c r="I147" s="102"/>
      <c r="J147" s="102"/>
      <c r="K147" s="102"/>
      <c r="L147" s="102"/>
      <c r="M147" s="137"/>
      <c r="N147" s="138"/>
      <c r="O147" s="139"/>
      <c r="P147" s="140"/>
      <c r="Q147" s="141"/>
      <c r="R147" s="123"/>
      <c r="S147" s="142"/>
      <c r="T147" s="102"/>
      <c r="U147" s="102"/>
      <c r="V147" s="102"/>
      <c r="W147" s="102"/>
      <c r="X147" s="102"/>
      <c r="Y147" s="102"/>
      <c r="Z147" s="102"/>
      <c r="AA147" s="102"/>
      <c r="AB147" s="102"/>
      <c r="AC147" s="102"/>
      <c r="AD147" s="102"/>
      <c r="AE147" s="102"/>
      <c r="AF147" s="102"/>
      <c r="AG147" s="102"/>
      <c r="AH147" s="102"/>
      <c r="AI147" s="102"/>
      <c r="AJ147" s="102"/>
      <c r="AK147" s="102"/>
      <c r="AL147" s="102"/>
      <c r="AM147" s="102"/>
      <c r="AN147" s="102"/>
      <c r="AO147" s="102"/>
      <c r="AP147" s="102"/>
      <c r="AQ147" s="102"/>
      <c r="AR147" s="102"/>
      <c r="AS147" s="102"/>
      <c r="AT147" s="102"/>
      <c r="AU147" s="102"/>
      <c r="AV147" s="102"/>
      <c r="AW147" s="102"/>
    </row>
    <row r="148" ht="14.25" customHeight="1">
      <c r="A148" s="102"/>
      <c r="B148" s="102"/>
      <c r="C148" s="136"/>
      <c r="D148" s="102"/>
      <c r="E148" s="102"/>
      <c r="F148" s="102"/>
      <c r="G148" s="102"/>
      <c r="H148" s="102"/>
      <c r="I148" s="102"/>
      <c r="J148" s="102"/>
      <c r="K148" s="102"/>
      <c r="L148" s="102"/>
      <c r="M148" s="137"/>
      <c r="N148" s="138"/>
      <c r="O148" s="139"/>
      <c r="P148" s="140"/>
      <c r="Q148" s="141"/>
      <c r="R148" s="123"/>
      <c r="S148" s="142"/>
      <c r="T148" s="102"/>
      <c r="U148" s="102"/>
      <c r="V148" s="102"/>
      <c r="W148" s="102"/>
      <c r="X148" s="102"/>
      <c r="Y148" s="102"/>
      <c r="Z148" s="102"/>
      <c r="AA148" s="102"/>
      <c r="AB148" s="102"/>
      <c r="AC148" s="102"/>
      <c r="AD148" s="102"/>
      <c r="AE148" s="102"/>
      <c r="AF148" s="102"/>
      <c r="AG148" s="102"/>
      <c r="AH148" s="102"/>
      <c r="AI148" s="102"/>
      <c r="AJ148" s="102"/>
      <c r="AK148" s="102"/>
      <c r="AL148" s="102"/>
      <c r="AM148" s="102"/>
      <c r="AN148" s="102"/>
      <c r="AO148" s="102"/>
      <c r="AP148" s="102"/>
      <c r="AQ148" s="102"/>
      <c r="AR148" s="102"/>
      <c r="AS148" s="102"/>
      <c r="AT148" s="102"/>
      <c r="AU148" s="102"/>
      <c r="AV148" s="102"/>
      <c r="AW148" s="102"/>
    </row>
    <row r="149" ht="14.25" customHeight="1">
      <c r="A149" s="102"/>
      <c r="B149" s="102"/>
      <c r="C149" s="136"/>
      <c r="D149" s="102"/>
      <c r="E149" s="102"/>
      <c r="F149" s="102"/>
      <c r="G149" s="102"/>
      <c r="H149" s="102"/>
      <c r="I149" s="102"/>
      <c r="J149" s="102"/>
      <c r="K149" s="102"/>
      <c r="L149" s="102"/>
      <c r="M149" s="137"/>
      <c r="N149" s="138"/>
      <c r="O149" s="139"/>
      <c r="P149" s="140"/>
      <c r="Q149" s="141"/>
      <c r="R149" s="123"/>
      <c r="S149" s="142"/>
      <c r="T149" s="102"/>
      <c r="U149" s="102"/>
      <c r="V149" s="102"/>
      <c r="W149" s="102"/>
      <c r="X149" s="102"/>
      <c r="Y149" s="102"/>
      <c r="Z149" s="102"/>
      <c r="AA149" s="102"/>
      <c r="AB149" s="102"/>
      <c r="AC149" s="102"/>
      <c r="AD149" s="102"/>
      <c r="AE149" s="102"/>
      <c r="AF149" s="102"/>
      <c r="AG149" s="102"/>
      <c r="AH149" s="102"/>
      <c r="AI149" s="102"/>
      <c r="AJ149" s="102"/>
      <c r="AK149" s="102"/>
      <c r="AL149" s="102"/>
      <c r="AM149" s="102"/>
      <c r="AN149" s="102"/>
      <c r="AO149" s="102"/>
      <c r="AP149" s="102"/>
      <c r="AQ149" s="102"/>
      <c r="AR149" s="102"/>
      <c r="AS149" s="102"/>
      <c r="AT149" s="102"/>
      <c r="AU149" s="102"/>
      <c r="AV149" s="102"/>
      <c r="AW149" s="102"/>
    </row>
    <row r="150" ht="14.25" customHeight="1">
      <c r="A150" s="102"/>
      <c r="B150" s="102"/>
      <c r="C150" s="136"/>
      <c r="D150" s="102"/>
      <c r="E150" s="102"/>
      <c r="F150" s="102"/>
      <c r="G150" s="102"/>
      <c r="H150" s="102"/>
      <c r="I150" s="102"/>
      <c r="J150" s="102"/>
      <c r="K150" s="102"/>
      <c r="L150" s="102"/>
      <c r="M150" s="137"/>
      <c r="N150" s="138"/>
      <c r="O150" s="139"/>
      <c r="P150" s="140"/>
      <c r="Q150" s="141"/>
      <c r="R150" s="123"/>
      <c r="S150" s="142"/>
      <c r="T150" s="102"/>
      <c r="U150" s="102"/>
      <c r="V150" s="102"/>
      <c r="W150" s="102"/>
      <c r="X150" s="102"/>
      <c r="Y150" s="102"/>
      <c r="Z150" s="102"/>
      <c r="AA150" s="102"/>
      <c r="AB150" s="102"/>
      <c r="AC150" s="102"/>
      <c r="AD150" s="102"/>
      <c r="AE150" s="102"/>
      <c r="AF150" s="102"/>
      <c r="AG150" s="102"/>
      <c r="AH150" s="102"/>
      <c r="AI150" s="102"/>
      <c r="AJ150" s="102"/>
      <c r="AK150" s="102"/>
      <c r="AL150" s="102"/>
      <c r="AM150" s="102"/>
      <c r="AN150" s="102"/>
      <c r="AO150" s="102"/>
      <c r="AP150" s="102"/>
      <c r="AQ150" s="102"/>
      <c r="AR150" s="102"/>
      <c r="AS150" s="102"/>
      <c r="AT150" s="102"/>
      <c r="AU150" s="102"/>
      <c r="AV150" s="102"/>
      <c r="AW150" s="102"/>
    </row>
    <row r="151" ht="14.25" customHeight="1">
      <c r="A151" s="102"/>
      <c r="B151" s="102"/>
      <c r="C151" s="136"/>
      <c r="D151" s="102"/>
      <c r="E151" s="102"/>
      <c r="F151" s="102"/>
      <c r="G151" s="102"/>
      <c r="H151" s="102"/>
      <c r="I151" s="102"/>
      <c r="J151" s="102"/>
      <c r="K151" s="102"/>
      <c r="L151" s="102"/>
      <c r="M151" s="137"/>
      <c r="N151" s="138"/>
      <c r="O151" s="139"/>
      <c r="P151" s="140"/>
      <c r="Q151" s="141"/>
      <c r="R151" s="123"/>
      <c r="S151" s="142"/>
      <c r="T151" s="102"/>
      <c r="U151" s="102"/>
      <c r="V151" s="102"/>
      <c r="W151" s="102"/>
      <c r="X151" s="102"/>
      <c r="Y151" s="102"/>
      <c r="Z151" s="102"/>
      <c r="AA151" s="102"/>
      <c r="AB151" s="102"/>
      <c r="AC151" s="102"/>
      <c r="AD151" s="102"/>
      <c r="AE151" s="102"/>
      <c r="AF151" s="102"/>
      <c r="AG151" s="102"/>
      <c r="AH151" s="102"/>
      <c r="AI151" s="102"/>
      <c r="AJ151" s="102"/>
      <c r="AK151" s="102"/>
      <c r="AL151" s="102"/>
      <c r="AM151" s="102"/>
      <c r="AN151" s="102"/>
      <c r="AO151" s="102"/>
      <c r="AP151" s="102"/>
      <c r="AQ151" s="102"/>
      <c r="AR151" s="102"/>
      <c r="AS151" s="102"/>
      <c r="AT151" s="102"/>
      <c r="AU151" s="102"/>
      <c r="AV151" s="102"/>
      <c r="AW151" s="102"/>
    </row>
    <row r="152" ht="14.25" customHeight="1">
      <c r="A152" s="102"/>
      <c r="B152" s="102"/>
      <c r="C152" s="136"/>
      <c r="D152" s="102"/>
      <c r="E152" s="102"/>
      <c r="F152" s="102"/>
      <c r="G152" s="102"/>
      <c r="H152" s="102"/>
      <c r="I152" s="102"/>
      <c r="J152" s="102"/>
      <c r="K152" s="102"/>
      <c r="L152" s="102"/>
      <c r="M152" s="137"/>
      <c r="N152" s="138"/>
      <c r="O152" s="139"/>
      <c r="P152" s="140"/>
      <c r="Q152" s="141"/>
      <c r="R152" s="123"/>
      <c r="S152" s="142"/>
      <c r="T152" s="102"/>
      <c r="U152" s="102"/>
      <c r="V152" s="102"/>
      <c r="W152" s="102"/>
      <c r="X152" s="102"/>
      <c r="Y152" s="102"/>
      <c r="Z152" s="102"/>
      <c r="AA152" s="102"/>
      <c r="AB152" s="102"/>
      <c r="AC152" s="102"/>
      <c r="AD152" s="102"/>
      <c r="AE152" s="102"/>
      <c r="AF152" s="102"/>
      <c r="AG152" s="102"/>
      <c r="AH152" s="102"/>
      <c r="AI152" s="102"/>
      <c r="AJ152" s="102"/>
      <c r="AK152" s="102"/>
      <c r="AL152" s="102"/>
      <c r="AM152" s="102"/>
      <c r="AN152" s="102"/>
      <c r="AO152" s="102"/>
      <c r="AP152" s="102"/>
      <c r="AQ152" s="102"/>
      <c r="AR152" s="102"/>
      <c r="AS152" s="102"/>
      <c r="AT152" s="102"/>
      <c r="AU152" s="102"/>
      <c r="AV152" s="102"/>
      <c r="AW152" s="102"/>
    </row>
    <row r="153" ht="14.25" customHeight="1">
      <c r="A153" s="102"/>
      <c r="B153" s="102"/>
      <c r="C153" s="136"/>
      <c r="D153" s="102"/>
      <c r="E153" s="102"/>
      <c r="F153" s="102"/>
      <c r="G153" s="102"/>
      <c r="H153" s="102"/>
      <c r="I153" s="102"/>
      <c r="J153" s="102"/>
      <c r="K153" s="102"/>
      <c r="L153" s="102"/>
      <c r="M153" s="137"/>
      <c r="N153" s="138"/>
      <c r="O153" s="139"/>
      <c r="P153" s="140"/>
      <c r="Q153" s="141"/>
      <c r="R153" s="123"/>
      <c r="S153" s="142"/>
      <c r="T153" s="102"/>
      <c r="U153" s="102"/>
      <c r="V153" s="102"/>
      <c r="W153" s="102"/>
      <c r="X153" s="102"/>
      <c r="Y153" s="102"/>
      <c r="Z153" s="102"/>
      <c r="AA153" s="102"/>
      <c r="AB153" s="102"/>
      <c r="AC153" s="102"/>
      <c r="AD153" s="102"/>
      <c r="AE153" s="102"/>
      <c r="AF153" s="102"/>
      <c r="AG153" s="102"/>
      <c r="AH153" s="102"/>
      <c r="AI153" s="102"/>
      <c r="AJ153" s="102"/>
      <c r="AK153" s="102"/>
      <c r="AL153" s="102"/>
      <c r="AM153" s="102"/>
      <c r="AN153" s="102"/>
      <c r="AO153" s="102"/>
      <c r="AP153" s="102"/>
      <c r="AQ153" s="102"/>
      <c r="AR153" s="102"/>
      <c r="AS153" s="102"/>
      <c r="AT153" s="102"/>
      <c r="AU153" s="102"/>
      <c r="AV153" s="102"/>
      <c r="AW153" s="102"/>
    </row>
    <row r="154" ht="14.25" customHeight="1">
      <c r="A154" s="102"/>
      <c r="B154" s="102"/>
      <c r="C154" s="136"/>
      <c r="D154" s="102"/>
      <c r="E154" s="102"/>
      <c r="F154" s="102"/>
      <c r="G154" s="102"/>
      <c r="H154" s="102"/>
      <c r="I154" s="102"/>
      <c r="J154" s="102"/>
      <c r="K154" s="102"/>
      <c r="L154" s="102"/>
      <c r="M154" s="137"/>
      <c r="N154" s="138"/>
      <c r="O154" s="139"/>
      <c r="P154" s="140"/>
      <c r="Q154" s="141"/>
      <c r="R154" s="123"/>
      <c r="S154" s="142"/>
      <c r="T154" s="102"/>
      <c r="U154" s="102"/>
      <c r="V154" s="102"/>
      <c r="W154" s="102"/>
      <c r="X154" s="102"/>
      <c r="Y154" s="102"/>
      <c r="Z154" s="102"/>
      <c r="AA154" s="102"/>
      <c r="AB154" s="102"/>
      <c r="AC154" s="102"/>
      <c r="AD154" s="102"/>
      <c r="AE154" s="102"/>
      <c r="AF154" s="102"/>
      <c r="AG154" s="102"/>
      <c r="AH154" s="102"/>
      <c r="AI154" s="102"/>
      <c r="AJ154" s="102"/>
      <c r="AK154" s="102"/>
      <c r="AL154" s="102"/>
      <c r="AM154" s="102"/>
      <c r="AN154" s="102"/>
      <c r="AO154" s="102"/>
      <c r="AP154" s="102"/>
      <c r="AQ154" s="102"/>
      <c r="AR154" s="102"/>
      <c r="AS154" s="102"/>
      <c r="AT154" s="102"/>
      <c r="AU154" s="102"/>
      <c r="AV154" s="102"/>
      <c r="AW154" s="102"/>
    </row>
    <row r="155" ht="14.25" customHeight="1">
      <c r="A155" s="102"/>
      <c r="B155" s="102"/>
      <c r="C155" s="136"/>
      <c r="D155" s="102"/>
      <c r="E155" s="102"/>
      <c r="F155" s="102"/>
      <c r="G155" s="102"/>
      <c r="H155" s="102"/>
      <c r="I155" s="102"/>
      <c r="J155" s="102"/>
      <c r="K155" s="102"/>
      <c r="L155" s="102"/>
      <c r="M155" s="137"/>
      <c r="N155" s="138"/>
      <c r="O155" s="139"/>
      <c r="P155" s="140"/>
      <c r="Q155" s="141"/>
      <c r="R155" s="123"/>
      <c r="S155" s="142"/>
      <c r="T155" s="102"/>
      <c r="U155" s="102"/>
      <c r="V155" s="102"/>
      <c r="W155" s="102"/>
      <c r="X155" s="102"/>
      <c r="Y155" s="102"/>
      <c r="Z155" s="102"/>
      <c r="AA155" s="102"/>
      <c r="AB155" s="102"/>
      <c r="AC155" s="102"/>
      <c r="AD155" s="102"/>
      <c r="AE155" s="102"/>
      <c r="AF155" s="102"/>
      <c r="AG155" s="102"/>
      <c r="AH155" s="102"/>
      <c r="AI155" s="102"/>
      <c r="AJ155" s="102"/>
      <c r="AK155" s="102"/>
      <c r="AL155" s="102"/>
      <c r="AM155" s="102"/>
      <c r="AN155" s="102"/>
      <c r="AO155" s="102"/>
      <c r="AP155" s="102"/>
      <c r="AQ155" s="102"/>
      <c r="AR155" s="102"/>
      <c r="AS155" s="102"/>
      <c r="AT155" s="102"/>
      <c r="AU155" s="102"/>
      <c r="AV155" s="102"/>
      <c r="AW155" s="102"/>
    </row>
    <row r="156" ht="14.25" customHeight="1">
      <c r="A156" s="102"/>
      <c r="B156" s="102"/>
      <c r="C156" s="136"/>
      <c r="D156" s="102"/>
      <c r="E156" s="102"/>
      <c r="F156" s="102"/>
      <c r="G156" s="102"/>
      <c r="H156" s="102"/>
      <c r="I156" s="102"/>
      <c r="J156" s="102"/>
      <c r="K156" s="102"/>
      <c r="L156" s="102"/>
      <c r="M156" s="137"/>
      <c r="N156" s="138"/>
      <c r="O156" s="139"/>
      <c r="P156" s="140"/>
      <c r="Q156" s="141"/>
      <c r="R156" s="123"/>
      <c r="S156" s="142"/>
      <c r="T156" s="102"/>
      <c r="U156" s="102"/>
      <c r="V156" s="102"/>
      <c r="W156" s="102"/>
      <c r="X156" s="102"/>
      <c r="Y156" s="102"/>
      <c r="Z156" s="102"/>
      <c r="AA156" s="102"/>
      <c r="AB156" s="102"/>
      <c r="AC156" s="102"/>
      <c r="AD156" s="102"/>
      <c r="AE156" s="102"/>
      <c r="AF156" s="102"/>
      <c r="AG156" s="102"/>
      <c r="AH156" s="102"/>
      <c r="AI156" s="102"/>
      <c r="AJ156" s="102"/>
      <c r="AK156" s="102"/>
      <c r="AL156" s="102"/>
      <c r="AM156" s="102"/>
      <c r="AN156" s="102"/>
      <c r="AO156" s="102"/>
      <c r="AP156" s="102"/>
      <c r="AQ156" s="102"/>
      <c r="AR156" s="102"/>
      <c r="AS156" s="102"/>
      <c r="AT156" s="102"/>
      <c r="AU156" s="102"/>
      <c r="AV156" s="102"/>
      <c r="AW156" s="102"/>
    </row>
    <row r="157" ht="14.25" customHeight="1">
      <c r="A157" s="102"/>
      <c r="B157" s="102"/>
      <c r="C157" s="136"/>
      <c r="D157" s="102"/>
      <c r="E157" s="102"/>
      <c r="F157" s="102"/>
      <c r="G157" s="102"/>
      <c r="H157" s="102"/>
      <c r="I157" s="102"/>
      <c r="J157" s="102"/>
      <c r="K157" s="102"/>
      <c r="L157" s="102"/>
      <c r="M157" s="137"/>
      <c r="N157" s="138"/>
      <c r="O157" s="139"/>
      <c r="P157" s="140"/>
      <c r="Q157" s="141"/>
      <c r="R157" s="123"/>
      <c r="S157" s="142"/>
      <c r="T157" s="102"/>
      <c r="U157" s="102"/>
      <c r="V157" s="102"/>
      <c r="W157" s="102"/>
      <c r="X157" s="102"/>
      <c r="Y157" s="102"/>
      <c r="Z157" s="102"/>
      <c r="AA157" s="102"/>
      <c r="AB157" s="102"/>
      <c r="AC157" s="102"/>
      <c r="AD157" s="102"/>
      <c r="AE157" s="102"/>
      <c r="AF157" s="102"/>
      <c r="AG157" s="102"/>
      <c r="AH157" s="102"/>
      <c r="AI157" s="102"/>
      <c r="AJ157" s="102"/>
      <c r="AK157" s="102"/>
      <c r="AL157" s="102"/>
      <c r="AM157" s="102"/>
      <c r="AN157" s="102"/>
      <c r="AO157" s="102"/>
      <c r="AP157" s="102"/>
      <c r="AQ157" s="102"/>
      <c r="AR157" s="102"/>
      <c r="AS157" s="102"/>
      <c r="AT157" s="102"/>
      <c r="AU157" s="102"/>
      <c r="AV157" s="102"/>
      <c r="AW157" s="102"/>
    </row>
    <row r="158" ht="14.25" customHeight="1">
      <c r="A158" s="102"/>
      <c r="B158" s="102"/>
      <c r="C158" s="136"/>
      <c r="D158" s="102"/>
      <c r="E158" s="102"/>
      <c r="F158" s="102"/>
      <c r="G158" s="102"/>
      <c r="H158" s="102"/>
      <c r="I158" s="102"/>
      <c r="J158" s="102"/>
      <c r="K158" s="102"/>
      <c r="L158" s="102"/>
      <c r="M158" s="137"/>
      <c r="N158" s="138"/>
      <c r="O158" s="139"/>
      <c r="P158" s="140"/>
      <c r="Q158" s="141"/>
      <c r="R158" s="123"/>
      <c r="S158" s="142"/>
      <c r="T158" s="102"/>
      <c r="U158" s="102"/>
      <c r="V158" s="102"/>
      <c r="W158" s="102"/>
      <c r="X158" s="102"/>
      <c r="Y158" s="102"/>
      <c r="Z158" s="102"/>
      <c r="AA158" s="102"/>
      <c r="AB158" s="102"/>
      <c r="AC158" s="102"/>
      <c r="AD158" s="102"/>
      <c r="AE158" s="102"/>
      <c r="AF158" s="102"/>
      <c r="AG158" s="102"/>
      <c r="AH158" s="102"/>
      <c r="AI158" s="102"/>
      <c r="AJ158" s="102"/>
      <c r="AK158" s="102"/>
      <c r="AL158" s="102"/>
      <c r="AM158" s="102"/>
      <c r="AN158" s="102"/>
      <c r="AO158" s="102"/>
      <c r="AP158" s="102"/>
      <c r="AQ158" s="102"/>
      <c r="AR158" s="102"/>
      <c r="AS158" s="102"/>
      <c r="AT158" s="102"/>
      <c r="AU158" s="102"/>
      <c r="AV158" s="102"/>
      <c r="AW158" s="102"/>
    </row>
    <row r="159" ht="14.25" customHeight="1">
      <c r="A159" s="102"/>
      <c r="B159" s="102"/>
      <c r="C159" s="136"/>
      <c r="D159" s="102"/>
      <c r="E159" s="102"/>
      <c r="F159" s="102"/>
      <c r="G159" s="102"/>
      <c r="H159" s="102"/>
      <c r="I159" s="102"/>
      <c r="J159" s="102"/>
      <c r="K159" s="102"/>
      <c r="L159" s="102"/>
      <c r="M159" s="137"/>
      <c r="N159" s="138"/>
      <c r="O159" s="139"/>
      <c r="P159" s="140"/>
      <c r="Q159" s="141"/>
      <c r="R159" s="123"/>
      <c r="S159" s="142"/>
      <c r="T159" s="102"/>
      <c r="U159" s="102"/>
      <c r="V159" s="102"/>
      <c r="W159" s="102"/>
      <c r="X159" s="102"/>
      <c r="Y159" s="102"/>
      <c r="Z159" s="102"/>
      <c r="AA159" s="102"/>
      <c r="AB159" s="102"/>
      <c r="AC159" s="102"/>
      <c r="AD159" s="102"/>
      <c r="AE159" s="102"/>
      <c r="AF159" s="102"/>
      <c r="AG159" s="102"/>
      <c r="AH159" s="102"/>
      <c r="AI159" s="102"/>
      <c r="AJ159" s="102"/>
      <c r="AK159" s="102"/>
      <c r="AL159" s="102"/>
      <c r="AM159" s="102"/>
      <c r="AN159" s="102"/>
      <c r="AO159" s="102"/>
      <c r="AP159" s="102"/>
      <c r="AQ159" s="102"/>
      <c r="AR159" s="102"/>
      <c r="AS159" s="102"/>
      <c r="AT159" s="102"/>
      <c r="AU159" s="102"/>
      <c r="AV159" s="102"/>
      <c r="AW159" s="102"/>
    </row>
    <row r="160" ht="14.25" customHeight="1">
      <c r="A160" s="102"/>
      <c r="B160" s="102"/>
      <c r="C160" s="136"/>
      <c r="D160" s="102"/>
      <c r="E160" s="102"/>
      <c r="F160" s="102"/>
      <c r="G160" s="102"/>
      <c r="H160" s="102"/>
      <c r="I160" s="102"/>
      <c r="J160" s="102"/>
      <c r="K160" s="102"/>
      <c r="L160" s="102"/>
      <c r="M160" s="137"/>
      <c r="N160" s="138"/>
      <c r="O160" s="139"/>
      <c r="P160" s="140"/>
      <c r="Q160" s="141"/>
      <c r="R160" s="123"/>
      <c r="S160" s="14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02"/>
      <c r="AQ160" s="102"/>
      <c r="AR160" s="102"/>
      <c r="AS160" s="102"/>
      <c r="AT160" s="102"/>
      <c r="AU160" s="102"/>
      <c r="AV160" s="102"/>
      <c r="AW160" s="102"/>
    </row>
    <row r="161" ht="14.25" customHeight="1">
      <c r="A161" s="102"/>
      <c r="B161" s="102"/>
      <c r="C161" s="136"/>
      <c r="D161" s="102"/>
      <c r="E161" s="102"/>
      <c r="F161" s="102"/>
      <c r="G161" s="102"/>
      <c r="H161" s="102"/>
      <c r="I161" s="102"/>
      <c r="J161" s="102"/>
      <c r="K161" s="102"/>
      <c r="L161" s="102"/>
      <c r="M161" s="137"/>
      <c r="N161" s="138"/>
      <c r="O161" s="139"/>
      <c r="P161" s="140"/>
      <c r="Q161" s="141"/>
      <c r="R161" s="123"/>
      <c r="S161" s="142"/>
      <c r="T161" s="102"/>
      <c r="U161" s="102"/>
      <c r="V161" s="102"/>
      <c r="W161" s="102"/>
      <c r="X161" s="102"/>
      <c r="Y161" s="102"/>
      <c r="Z161" s="102"/>
      <c r="AA161" s="102"/>
      <c r="AB161" s="102"/>
      <c r="AC161" s="102"/>
      <c r="AD161" s="102"/>
      <c r="AE161" s="102"/>
      <c r="AF161" s="102"/>
      <c r="AG161" s="102"/>
      <c r="AH161" s="102"/>
      <c r="AI161" s="102"/>
      <c r="AJ161" s="102"/>
      <c r="AK161" s="102"/>
      <c r="AL161" s="102"/>
      <c r="AM161" s="102"/>
      <c r="AN161" s="102"/>
      <c r="AO161" s="102"/>
      <c r="AP161" s="102"/>
      <c r="AQ161" s="102"/>
      <c r="AR161" s="102"/>
      <c r="AS161" s="102"/>
      <c r="AT161" s="102"/>
      <c r="AU161" s="102"/>
      <c r="AV161" s="102"/>
      <c r="AW161" s="102"/>
    </row>
    <row r="162" ht="14.25" customHeight="1">
      <c r="A162" s="102"/>
      <c r="B162" s="102"/>
      <c r="C162" s="136"/>
      <c r="D162" s="102"/>
      <c r="E162" s="102"/>
      <c r="F162" s="102"/>
      <c r="G162" s="102"/>
      <c r="H162" s="102"/>
      <c r="I162" s="102"/>
      <c r="J162" s="102"/>
      <c r="K162" s="102"/>
      <c r="L162" s="102"/>
      <c r="M162" s="137"/>
      <c r="N162" s="138"/>
      <c r="O162" s="139"/>
      <c r="P162" s="140"/>
      <c r="Q162" s="141"/>
      <c r="R162" s="123"/>
      <c r="S162" s="14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02"/>
      <c r="AS162" s="102"/>
      <c r="AT162" s="102"/>
      <c r="AU162" s="102"/>
      <c r="AV162" s="102"/>
      <c r="AW162" s="102"/>
    </row>
    <row r="163" ht="14.25" customHeight="1">
      <c r="A163" s="102"/>
      <c r="B163" s="102"/>
      <c r="C163" s="136"/>
      <c r="D163" s="102"/>
      <c r="E163" s="102"/>
      <c r="F163" s="102"/>
      <c r="G163" s="102"/>
      <c r="H163" s="102"/>
      <c r="I163" s="102"/>
      <c r="J163" s="102"/>
      <c r="K163" s="102"/>
      <c r="L163" s="102"/>
      <c r="M163" s="137"/>
      <c r="N163" s="138"/>
      <c r="O163" s="139"/>
      <c r="P163" s="140"/>
      <c r="Q163" s="141"/>
      <c r="R163" s="123"/>
      <c r="S163" s="142"/>
      <c r="T163" s="102"/>
      <c r="U163" s="102"/>
      <c r="V163" s="102"/>
      <c r="W163" s="102"/>
      <c r="X163" s="102"/>
      <c r="Y163" s="102"/>
      <c r="Z163" s="102"/>
      <c r="AA163" s="102"/>
      <c r="AB163" s="102"/>
      <c r="AC163" s="102"/>
      <c r="AD163" s="102"/>
      <c r="AE163" s="102"/>
      <c r="AF163" s="102"/>
      <c r="AG163" s="102"/>
      <c r="AH163" s="102"/>
      <c r="AI163" s="102"/>
      <c r="AJ163" s="102"/>
      <c r="AK163" s="102"/>
      <c r="AL163" s="102"/>
      <c r="AM163" s="102"/>
      <c r="AN163" s="102"/>
      <c r="AO163" s="102"/>
      <c r="AP163" s="102"/>
      <c r="AQ163" s="102"/>
      <c r="AR163" s="102"/>
      <c r="AS163" s="102"/>
      <c r="AT163" s="102"/>
      <c r="AU163" s="102"/>
      <c r="AV163" s="102"/>
      <c r="AW163" s="102"/>
    </row>
    <row r="164" ht="14.25" customHeight="1">
      <c r="A164" s="102"/>
      <c r="B164" s="102"/>
      <c r="C164" s="136"/>
      <c r="D164" s="102"/>
      <c r="E164" s="102"/>
      <c r="F164" s="102"/>
      <c r="G164" s="102"/>
      <c r="H164" s="102"/>
      <c r="I164" s="102"/>
      <c r="J164" s="102"/>
      <c r="K164" s="102"/>
      <c r="L164" s="102"/>
      <c r="M164" s="137"/>
      <c r="N164" s="138"/>
      <c r="O164" s="139"/>
      <c r="P164" s="140"/>
      <c r="Q164" s="141"/>
      <c r="R164" s="123"/>
      <c r="S164" s="142"/>
      <c r="T164" s="102"/>
      <c r="U164" s="102"/>
      <c r="V164" s="102"/>
      <c r="W164" s="102"/>
      <c r="X164" s="102"/>
      <c r="Y164" s="102"/>
      <c r="Z164" s="102"/>
      <c r="AA164" s="102"/>
      <c r="AB164" s="102"/>
      <c r="AC164" s="102"/>
      <c r="AD164" s="102"/>
      <c r="AE164" s="102"/>
      <c r="AF164" s="102"/>
      <c r="AG164" s="102"/>
      <c r="AH164" s="102"/>
      <c r="AI164" s="102"/>
      <c r="AJ164" s="102"/>
      <c r="AK164" s="102"/>
      <c r="AL164" s="102"/>
      <c r="AM164" s="102"/>
      <c r="AN164" s="102"/>
      <c r="AO164" s="102"/>
      <c r="AP164" s="102"/>
      <c r="AQ164" s="102"/>
      <c r="AR164" s="102"/>
      <c r="AS164" s="102"/>
      <c r="AT164" s="102"/>
      <c r="AU164" s="102"/>
      <c r="AV164" s="102"/>
      <c r="AW164" s="102"/>
    </row>
    <row r="165" ht="14.25" customHeight="1">
      <c r="A165" s="102"/>
      <c r="B165" s="102"/>
      <c r="C165" s="136"/>
      <c r="D165" s="102"/>
      <c r="E165" s="102"/>
      <c r="F165" s="102"/>
      <c r="G165" s="102"/>
      <c r="H165" s="102"/>
      <c r="I165" s="102"/>
      <c r="J165" s="102"/>
      <c r="K165" s="102"/>
      <c r="L165" s="102"/>
      <c r="M165" s="137"/>
      <c r="N165" s="138"/>
      <c r="O165" s="139"/>
      <c r="P165" s="140"/>
      <c r="Q165" s="141"/>
      <c r="R165" s="123"/>
      <c r="S165" s="142"/>
      <c r="T165" s="102"/>
      <c r="U165" s="102"/>
      <c r="V165" s="102"/>
      <c r="W165" s="102"/>
      <c r="X165" s="102"/>
      <c r="Y165" s="102"/>
      <c r="Z165" s="102"/>
      <c r="AA165" s="102"/>
      <c r="AB165" s="102"/>
      <c r="AC165" s="102"/>
      <c r="AD165" s="102"/>
      <c r="AE165" s="102"/>
      <c r="AF165" s="102"/>
      <c r="AG165" s="102"/>
      <c r="AH165" s="102"/>
      <c r="AI165" s="102"/>
      <c r="AJ165" s="102"/>
      <c r="AK165" s="102"/>
      <c r="AL165" s="102"/>
      <c r="AM165" s="102"/>
      <c r="AN165" s="102"/>
      <c r="AO165" s="102"/>
      <c r="AP165" s="102"/>
      <c r="AQ165" s="102"/>
      <c r="AR165" s="102"/>
      <c r="AS165" s="102"/>
      <c r="AT165" s="102"/>
      <c r="AU165" s="102"/>
      <c r="AV165" s="102"/>
      <c r="AW165" s="102"/>
    </row>
    <row r="166" ht="14.25" customHeight="1">
      <c r="A166" s="102"/>
      <c r="B166" s="102"/>
      <c r="C166" s="136"/>
      <c r="D166" s="102"/>
      <c r="E166" s="102"/>
      <c r="F166" s="102"/>
      <c r="G166" s="102"/>
      <c r="H166" s="102"/>
      <c r="I166" s="102"/>
      <c r="J166" s="102"/>
      <c r="K166" s="102"/>
      <c r="L166" s="102"/>
      <c r="M166" s="137"/>
      <c r="N166" s="138"/>
      <c r="O166" s="139"/>
      <c r="P166" s="140"/>
      <c r="Q166" s="141"/>
      <c r="R166" s="123"/>
      <c r="S166" s="142"/>
      <c r="T166" s="102"/>
      <c r="U166" s="102"/>
      <c r="V166" s="102"/>
      <c r="W166" s="102"/>
      <c r="X166" s="102"/>
      <c r="Y166" s="102"/>
      <c r="Z166" s="102"/>
      <c r="AA166" s="102"/>
      <c r="AB166" s="102"/>
      <c r="AC166" s="102"/>
      <c r="AD166" s="102"/>
      <c r="AE166" s="102"/>
      <c r="AF166" s="102"/>
      <c r="AG166" s="102"/>
      <c r="AH166" s="102"/>
      <c r="AI166" s="102"/>
      <c r="AJ166" s="102"/>
      <c r="AK166" s="102"/>
      <c r="AL166" s="102"/>
      <c r="AM166" s="102"/>
      <c r="AN166" s="102"/>
      <c r="AO166" s="102"/>
      <c r="AP166" s="102"/>
      <c r="AQ166" s="102"/>
      <c r="AR166" s="102"/>
      <c r="AS166" s="102"/>
      <c r="AT166" s="102"/>
      <c r="AU166" s="102"/>
      <c r="AV166" s="102"/>
      <c r="AW166" s="102"/>
    </row>
    <row r="167" ht="14.25" customHeight="1">
      <c r="A167" s="102"/>
      <c r="B167" s="102"/>
      <c r="C167" s="136"/>
      <c r="D167" s="102"/>
      <c r="E167" s="102"/>
      <c r="F167" s="102"/>
      <c r="G167" s="102"/>
      <c r="H167" s="102"/>
      <c r="I167" s="102"/>
      <c r="J167" s="102"/>
      <c r="K167" s="102"/>
      <c r="L167" s="102"/>
      <c r="M167" s="137"/>
      <c r="N167" s="138"/>
      <c r="O167" s="139"/>
      <c r="P167" s="140"/>
      <c r="Q167" s="141"/>
      <c r="R167" s="123"/>
      <c r="S167" s="142"/>
      <c r="T167" s="102"/>
      <c r="U167" s="102"/>
      <c r="V167" s="102"/>
      <c r="W167" s="102"/>
      <c r="X167" s="102"/>
      <c r="Y167" s="102"/>
      <c r="Z167" s="102"/>
      <c r="AA167" s="102"/>
      <c r="AB167" s="102"/>
      <c r="AC167" s="102"/>
      <c r="AD167" s="102"/>
      <c r="AE167" s="102"/>
      <c r="AF167" s="102"/>
      <c r="AG167" s="102"/>
      <c r="AH167" s="102"/>
      <c r="AI167" s="102"/>
      <c r="AJ167" s="102"/>
      <c r="AK167" s="102"/>
      <c r="AL167" s="102"/>
      <c r="AM167" s="102"/>
      <c r="AN167" s="102"/>
      <c r="AO167" s="102"/>
      <c r="AP167" s="102"/>
      <c r="AQ167" s="102"/>
      <c r="AR167" s="102"/>
      <c r="AS167" s="102"/>
      <c r="AT167" s="102"/>
      <c r="AU167" s="102"/>
      <c r="AV167" s="102"/>
      <c r="AW167" s="102"/>
    </row>
    <row r="168" ht="14.25" customHeight="1">
      <c r="A168" s="102"/>
      <c r="B168" s="102"/>
      <c r="C168" s="136"/>
      <c r="D168" s="102"/>
      <c r="E168" s="102"/>
      <c r="F168" s="102"/>
      <c r="G168" s="102"/>
      <c r="H168" s="102"/>
      <c r="I168" s="102"/>
      <c r="J168" s="102"/>
      <c r="K168" s="102"/>
      <c r="L168" s="102"/>
      <c r="M168" s="137"/>
      <c r="N168" s="138"/>
      <c r="O168" s="139"/>
      <c r="P168" s="140"/>
      <c r="Q168" s="141"/>
      <c r="R168" s="123"/>
      <c r="S168" s="14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102"/>
      <c r="AV168" s="102"/>
      <c r="AW168" s="102"/>
    </row>
    <row r="169" ht="14.25" customHeight="1">
      <c r="A169" s="102"/>
      <c r="B169" s="102"/>
      <c r="C169" s="136"/>
      <c r="D169" s="102"/>
      <c r="E169" s="102"/>
      <c r="F169" s="102"/>
      <c r="G169" s="102"/>
      <c r="H169" s="102"/>
      <c r="I169" s="102"/>
      <c r="J169" s="102"/>
      <c r="K169" s="102"/>
      <c r="L169" s="102"/>
      <c r="M169" s="137"/>
      <c r="N169" s="138"/>
      <c r="O169" s="139"/>
      <c r="P169" s="140"/>
      <c r="Q169" s="141"/>
      <c r="R169" s="123"/>
      <c r="S169" s="142"/>
      <c r="T169" s="102"/>
      <c r="U169" s="102"/>
      <c r="V169" s="102"/>
      <c r="W169" s="102"/>
      <c r="X169" s="102"/>
      <c r="Y169" s="102"/>
      <c r="Z169" s="102"/>
      <c r="AA169" s="102"/>
      <c r="AB169" s="102"/>
      <c r="AC169" s="102"/>
      <c r="AD169" s="102"/>
      <c r="AE169" s="102"/>
      <c r="AF169" s="102"/>
      <c r="AG169" s="102"/>
      <c r="AH169" s="102"/>
      <c r="AI169" s="102"/>
      <c r="AJ169" s="102"/>
      <c r="AK169" s="102"/>
      <c r="AL169" s="102"/>
      <c r="AM169" s="102"/>
      <c r="AN169" s="102"/>
      <c r="AO169" s="102"/>
      <c r="AP169" s="102"/>
      <c r="AQ169" s="102"/>
      <c r="AR169" s="102"/>
      <c r="AS169" s="102"/>
      <c r="AT169" s="102"/>
      <c r="AU169" s="102"/>
      <c r="AV169" s="102"/>
      <c r="AW169" s="102"/>
    </row>
    <row r="170" ht="14.25" customHeight="1">
      <c r="A170" s="102"/>
      <c r="B170" s="102"/>
      <c r="C170" s="136"/>
      <c r="D170" s="102"/>
      <c r="E170" s="102"/>
      <c r="F170" s="102"/>
      <c r="G170" s="102"/>
      <c r="H170" s="102"/>
      <c r="I170" s="102"/>
      <c r="J170" s="102"/>
      <c r="K170" s="102"/>
      <c r="L170" s="102"/>
      <c r="M170" s="137"/>
      <c r="N170" s="138"/>
      <c r="O170" s="139"/>
      <c r="P170" s="140"/>
      <c r="Q170" s="141"/>
      <c r="R170" s="123"/>
      <c r="S170" s="142"/>
      <c r="T170" s="102"/>
      <c r="U170" s="102"/>
      <c r="V170" s="102"/>
      <c r="W170" s="102"/>
      <c r="X170" s="102"/>
      <c r="Y170" s="102"/>
      <c r="Z170" s="102"/>
      <c r="AA170" s="102"/>
      <c r="AB170" s="102"/>
      <c r="AC170" s="102"/>
      <c r="AD170" s="102"/>
      <c r="AE170" s="102"/>
      <c r="AF170" s="102"/>
      <c r="AG170" s="102"/>
      <c r="AH170" s="102"/>
      <c r="AI170" s="102"/>
      <c r="AJ170" s="102"/>
      <c r="AK170" s="102"/>
      <c r="AL170" s="102"/>
      <c r="AM170" s="102"/>
      <c r="AN170" s="102"/>
      <c r="AO170" s="102"/>
      <c r="AP170" s="102"/>
      <c r="AQ170" s="102"/>
      <c r="AR170" s="102"/>
      <c r="AS170" s="102"/>
      <c r="AT170" s="102"/>
      <c r="AU170" s="102"/>
      <c r="AV170" s="102"/>
      <c r="AW170" s="102"/>
    </row>
    <row r="171" ht="14.25" customHeight="1">
      <c r="A171" s="102"/>
      <c r="B171" s="102"/>
      <c r="C171" s="136"/>
      <c r="D171" s="102"/>
      <c r="E171" s="102"/>
      <c r="F171" s="102"/>
      <c r="G171" s="102"/>
      <c r="H171" s="102"/>
      <c r="I171" s="102"/>
      <c r="J171" s="102"/>
      <c r="K171" s="102"/>
      <c r="L171" s="102"/>
      <c r="M171" s="137"/>
      <c r="N171" s="138"/>
      <c r="O171" s="139"/>
      <c r="P171" s="140"/>
      <c r="Q171" s="141"/>
      <c r="R171" s="123"/>
      <c r="S171" s="14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row>
    <row r="172" ht="14.25" customHeight="1">
      <c r="A172" s="102"/>
      <c r="B172" s="102"/>
      <c r="C172" s="136"/>
      <c r="D172" s="102"/>
      <c r="E172" s="102"/>
      <c r="F172" s="102"/>
      <c r="G172" s="102"/>
      <c r="H172" s="102"/>
      <c r="I172" s="102"/>
      <c r="J172" s="102"/>
      <c r="K172" s="102"/>
      <c r="L172" s="102"/>
      <c r="M172" s="137"/>
      <c r="N172" s="138"/>
      <c r="O172" s="139"/>
      <c r="P172" s="140"/>
      <c r="Q172" s="141"/>
      <c r="R172" s="123"/>
      <c r="S172" s="142"/>
      <c r="T172" s="102"/>
      <c r="U172" s="102"/>
      <c r="V172" s="102"/>
      <c r="W172" s="102"/>
      <c r="X172" s="102"/>
      <c r="Y172" s="102"/>
      <c r="Z172" s="102"/>
      <c r="AA172" s="102"/>
      <c r="AB172" s="102"/>
      <c r="AC172" s="102"/>
      <c r="AD172" s="102"/>
      <c r="AE172" s="102"/>
      <c r="AF172" s="102"/>
      <c r="AG172" s="102"/>
      <c r="AH172" s="102"/>
      <c r="AI172" s="102"/>
      <c r="AJ172" s="102"/>
      <c r="AK172" s="102"/>
      <c r="AL172" s="102"/>
      <c r="AM172" s="102"/>
      <c r="AN172" s="102"/>
      <c r="AO172" s="102"/>
      <c r="AP172" s="102"/>
      <c r="AQ172" s="102"/>
      <c r="AR172" s="102"/>
      <c r="AS172" s="102"/>
      <c r="AT172" s="102"/>
      <c r="AU172" s="102"/>
      <c r="AV172" s="102"/>
      <c r="AW172" s="102"/>
    </row>
    <row r="173" ht="14.25" customHeight="1">
      <c r="A173" s="102"/>
      <c r="B173" s="102"/>
      <c r="C173" s="136"/>
      <c r="D173" s="102"/>
      <c r="E173" s="102"/>
      <c r="F173" s="102"/>
      <c r="G173" s="102"/>
      <c r="H173" s="102"/>
      <c r="I173" s="102"/>
      <c r="J173" s="102"/>
      <c r="K173" s="102"/>
      <c r="L173" s="102"/>
      <c r="M173" s="137"/>
      <c r="N173" s="138"/>
      <c r="O173" s="139"/>
      <c r="P173" s="140"/>
      <c r="Q173" s="141"/>
      <c r="R173" s="123"/>
      <c r="S173" s="142"/>
      <c r="T173" s="102"/>
      <c r="U173" s="102"/>
      <c r="V173" s="102"/>
      <c r="W173" s="102"/>
      <c r="X173" s="102"/>
      <c r="Y173" s="102"/>
      <c r="Z173" s="102"/>
      <c r="AA173" s="102"/>
      <c r="AB173" s="102"/>
      <c r="AC173" s="102"/>
      <c r="AD173" s="102"/>
      <c r="AE173" s="102"/>
      <c r="AF173" s="102"/>
      <c r="AG173" s="102"/>
      <c r="AH173" s="102"/>
      <c r="AI173" s="102"/>
      <c r="AJ173" s="102"/>
      <c r="AK173" s="102"/>
      <c r="AL173" s="102"/>
      <c r="AM173" s="102"/>
      <c r="AN173" s="102"/>
      <c r="AO173" s="102"/>
      <c r="AP173" s="102"/>
      <c r="AQ173" s="102"/>
      <c r="AR173" s="102"/>
      <c r="AS173" s="102"/>
      <c r="AT173" s="102"/>
      <c r="AU173" s="102"/>
      <c r="AV173" s="102"/>
      <c r="AW173" s="102"/>
    </row>
    <row r="174" ht="14.25" customHeight="1">
      <c r="A174" s="102"/>
      <c r="B174" s="102"/>
      <c r="C174" s="136"/>
      <c r="D174" s="102"/>
      <c r="E174" s="102"/>
      <c r="F174" s="102"/>
      <c r="G174" s="102"/>
      <c r="H174" s="102"/>
      <c r="I174" s="102"/>
      <c r="J174" s="102"/>
      <c r="K174" s="102"/>
      <c r="L174" s="102"/>
      <c r="M174" s="137"/>
      <c r="N174" s="138"/>
      <c r="O174" s="139"/>
      <c r="P174" s="140"/>
      <c r="Q174" s="141"/>
      <c r="R174" s="123"/>
      <c r="S174" s="142"/>
      <c r="T174" s="102"/>
      <c r="U174" s="102"/>
      <c r="V174" s="102"/>
      <c r="W174" s="102"/>
      <c r="X174" s="102"/>
      <c r="Y174" s="102"/>
      <c r="Z174" s="102"/>
      <c r="AA174" s="102"/>
      <c r="AB174" s="102"/>
      <c r="AC174" s="102"/>
      <c r="AD174" s="102"/>
      <c r="AE174" s="102"/>
      <c r="AF174" s="102"/>
      <c r="AG174" s="102"/>
      <c r="AH174" s="102"/>
      <c r="AI174" s="102"/>
      <c r="AJ174" s="102"/>
      <c r="AK174" s="102"/>
      <c r="AL174" s="102"/>
      <c r="AM174" s="102"/>
      <c r="AN174" s="102"/>
      <c r="AO174" s="102"/>
      <c r="AP174" s="102"/>
      <c r="AQ174" s="102"/>
      <c r="AR174" s="102"/>
      <c r="AS174" s="102"/>
      <c r="AT174" s="102"/>
      <c r="AU174" s="102"/>
      <c r="AV174" s="102"/>
      <c r="AW174" s="102"/>
    </row>
    <row r="175" ht="14.25" customHeight="1">
      <c r="A175" s="102"/>
      <c r="B175" s="102"/>
      <c r="C175" s="136"/>
      <c r="D175" s="102"/>
      <c r="E175" s="102"/>
      <c r="F175" s="102"/>
      <c r="G175" s="102"/>
      <c r="H175" s="102"/>
      <c r="I175" s="102"/>
      <c r="J175" s="102"/>
      <c r="K175" s="102"/>
      <c r="L175" s="102"/>
      <c r="M175" s="137"/>
      <c r="N175" s="138"/>
      <c r="O175" s="139"/>
      <c r="P175" s="140"/>
      <c r="Q175" s="141"/>
      <c r="R175" s="123"/>
      <c r="S175" s="142"/>
      <c r="T175" s="102"/>
      <c r="U175" s="102"/>
      <c r="V175" s="102"/>
      <c r="W175" s="102"/>
      <c r="X175" s="102"/>
      <c r="Y175" s="102"/>
      <c r="Z175" s="102"/>
      <c r="AA175" s="102"/>
      <c r="AB175" s="102"/>
      <c r="AC175" s="102"/>
      <c r="AD175" s="102"/>
      <c r="AE175" s="102"/>
      <c r="AF175" s="102"/>
      <c r="AG175" s="102"/>
      <c r="AH175" s="102"/>
      <c r="AI175" s="102"/>
      <c r="AJ175" s="102"/>
      <c r="AK175" s="102"/>
      <c r="AL175" s="102"/>
      <c r="AM175" s="102"/>
      <c r="AN175" s="102"/>
      <c r="AO175" s="102"/>
      <c r="AP175" s="102"/>
      <c r="AQ175" s="102"/>
      <c r="AR175" s="102"/>
      <c r="AS175" s="102"/>
      <c r="AT175" s="102"/>
      <c r="AU175" s="102"/>
      <c r="AV175" s="102"/>
      <c r="AW175" s="102"/>
    </row>
    <row r="176" ht="14.25" customHeight="1">
      <c r="A176" s="102"/>
      <c r="B176" s="102"/>
      <c r="C176" s="136"/>
      <c r="D176" s="102"/>
      <c r="E176" s="102"/>
      <c r="F176" s="102"/>
      <c r="G176" s="102"/>
      <c r="H176" s="102"/>
      <c r="I176" s="102"/>
      <c r="J176" s="102"/>
      <c r="K176" s="102"/>
      <c r="L176" s="102"/>
      <c r="M176" s="137"/>
      <c r="N176" s="138"/>
      <c r="O176" s="139"/>
      <c r="P176" s="140"/>
      <c r="Q176" s="141"/>
      <c r="R176" s="123"/>
      <c r="S176" s="142"/>
      <c r="T176" s="102"/>
      <c r="U176" s="102"/>
      <c r="V176" s="102"/>
      <c r="W176" s="102"/>
      <c r="X176" s="102"/>
      <c r="Y176" s="102"/>
      <c r="Z176" s="102"/>
      <c r="AA176" s="102"/>
      <c r="AB176" s="102"/>
      <c r="AC176" s="102"/>
      <c r="AD176" s="102"/>
      <c r="AE176" s="102"/>
      <c r="AF176" s="102"/>
      <c r="AG176" s="102"/>
      <c r="AH176" s="102"/>
      <c r="AI176" s="102"/>
      <c r="AJ176" s="102"/>
      <c r="AK176" s="102"/>
      <c r="AL176" s="102"/>
      <c r="AM176" s="102"/>
      <c r="AN176" s="102"/>
      <c r="AO176" s="102"/>
      <c r="AP176" s="102"/>
      <c r="AQ176" s="102"/>
      <c r="AR176" s="102"/>
      <c r="AS176" s="102"/>
      <c r="AT176" s="102"/>
      <c r="AU176" s="102"/>
      <c r="AV176" s="102"/>
      <c r="AW176" s="102"/>
    </row>
    <row r="177" ht="14.25" customHeight="1">
      <c r="A177" s="102"/>
      <c r="B177" s="102"/>
      <c r="C177" s="136"/>
      <c r="D177" s="102"/>
      <c r="E177" s="102"/>
      <c r="F177" s="102"/>
      <c r="G177" s="102"/>
      <c r="H177" s="102"/>
      <c r="I177" s="102"/>
      <c r="J177" s="102"/>
      <c r="K177" s="102"/>
      <c r="L177" s="102"/>
      <c r="M177" s="137"/>
      <c r="N177" s="138"/>
      <c r="O177" s="139"/>
      <c r="P177" s="140"/>
      <c r="Q177" s="141"/>
      <c r="R177" s="123"/>
      <c r="S177" s="142"/>
      <c r="T177" s="102"/>
      <c r="U177" s="102"/>
      <c r="V177" s="102"/>
      <c r="W177" s="102"/>
      <c r="X177" s="102"/>
      <c r="Y177" s="102"/>
      <c r="Z177" s="102"/>
      <c r="AA177" s="102"/>
      <c r="AB177" s="102"/>
      <c r="AC177" s="102"/>
      <c r="AD177" s="102"/>
      <c r="AE177" s="102"/>
      <c r="AF177" s="102"/>
      <c r="AG177" s="102"/>
      <c r="AH177" s="102"/>
      <c r="AI177" s="102"/>
      <c r="AJ177" s="102"/>
      <c r="AK177" s="102"/>
      <c r="AL177" s="102"/>
      <c r="AM177" s="102"/>
      <c r="AN177" s="102"/>
      <c r="AO177" s="102"/>
      <c r="AP177" s="102"/>
      <c r="AQ177" s="102"/>
      <c r="AR177" s="102"/>
      <c r="AS177" s="102"/>
      <c r="AT177" s="102"/>
      <c r="AU177" s="102"/>
      <c r="AV177" s="102"/>
      <c r="AW177" s="102"/>
    </row>
    <row r="178" ht="14.25" customHeight="1">
      <c r="A178" s="102"/>
      <c r="B178" s="102"/>
      <c r="C178" s="136"/>
      <c r="D178" s="102"/>
      <c r="E178" s="102"/>
      <c r="F178" s="102"/>
      <c r="G178" s="102"/>
      <c r="H178" s="102"/>
      <c r="I178" s="102"/>
      <c r="J178" s="102"/>
      <c r="K178" s="102"/>
      <c r="L178" s="102"/>
      <c r="M178" s="137"/>
      <c r="N178" s="138"/>
      <c r="O178" s="139"/>
      <c r="P178" s="140"/>
      <c r="Q178" s="141"/>
      <c r="R178" s="123"/>
      <c r="S178" s="142"/>
      <c r="T178" s="102"/>
      <c r="U178" s="102"/>
      <c r="V178" s="102"/>
      <c r="W178" s="102"/>
      <c r="X178" s="102"/>
      <c r="Y178" s="102"/>
      <c r="Z178" s="102"/>
      <c r="AA178" s="102"/>
      <c r="AB178" s="102"/>
      <c r="AC178" s="102"/>
      <c r="AD178" s="102"/>
      <c r="AE178" s="102"/>
      <c r="AF178" s="102"/>
      <c r="AG178" s="102"/>
      <c r="AH178" s="102"/>
      <c r="AI178" s="102"/>
      <c r="AJ178" s="102"/>
      <c r="AK178" s="102"/>
      <c r="AL178" s="102"/>
      <c r="AM178" s="102"/>
      <c r="AN178" s="102"/>
      <c r="AO178" s="102"/>
      <c r="AP178" s="102"/>
      <c r="AQ178" s="102"/>
      <c r="AR178" s="102"/>
      <c r="AS178" s="102"/>
      <c r="AT178" s="102"/>
      <c r="AU178" s="102"/>
      <c r="AV178" s="102"/>
      <c r="AW178" s="102"/>
    </row>
    <row r="179" ht="14.25" customHeight="1">
      <c r="A179" s="102"/>
      <c r="B179" s="102"/>
      <c r="C179" s="136"/>
      <c r="D179" s="102"/>
      <c r="E179" s="102"/>
      <c r="F179" s="102"/>
      <c r="G179" s="102"/>
      <c r="H179" s="102"/>
      <c r="I179" s="102"/>
      <c r="J179" s="102"/>
      <c r="K179" s="102"/>
      <c r="L179" s="102"/>
      <c r="M179" s="137"/>
      <c r="N179" s="138"/>
      <c r="O179" s="139"/>
      <c r="P179" s="140"/>
      <c r="Q179" s="141"/>
      <c r="R179" s="123"/>
      <c r="S179" s="142"/>
      <c r="T179" s="102"/>
      <c r="U179" s="102"/>
      <c r="V179" s="102"/>
      <c r="W179" s="102"/>
      <c r="X179" s="102"/>
      <c r="Y179" s="102"/>
      <c r="Z179" s="102"/>
      <c r="AA179" s="102"/>
      <c r="AB179" s="102"/>
      <c r="AC179" s="102"/>
      <c r="AD179" s="102"/>
      <c r="AE179" s="102"/>
      <c r="AF179" s="102"/>
      <c r="AG179" s="102"/>
      <c r="AH179" s="102"/>
      <c r="AI179" s="102"/>
      <c r="AJ179" s="102"/>
      <c r="AK179" s="102"/>
      <c r="AL179" s="102"/>
      <c r="AM179" s="102"/>
      <c r="AN179" s="102"/>
      <c r="AO179" s="102"/>
      <c r="AP179" s="102"/>
      <c r="AQ179" s="102"/>
      <c r="AR179" s="102"/>
      <c r="AS179" s="102"/>
      <c r="AT179" s="102"/>
      <c r="AU179" s="102"/>
      <c r="AV179" s="102"/>
      <c r="AW179" s="102"/>
    </row>
    <row r="180" ht="14.25" customHeight="1">
      <c r="A180" s="102"/>
      <c r="B180" s="102"/>
      <c r="C180" s="136"/>
      <c r="D180" s="102"/>
      <c r="E180" s="102"/>
      <c r="F180" s="102"/>
      <c r="G180" s="102"/>
      <c r="H180" s="102"/>
      <c r="I180" s="102"/>
      <c r="J180" s="102"/>
      <c r="K180" s="102"/>
      <c r="L180" s="102"/>
      <c r="M180" s="137"/>
      <c r="N180" s="138"/>
      <c r="O180" s="139"/>
      <c r="P180" s="140"/>
      <c r="Q180" s="141"/>
      <c r="R180" s="123"/>
      <c r="S180" s="142"/>
      <c r="T180" s="102"/>
      <c r="U180" s="102"/>
      <c r="V180" s="102"/>
      <c r="W180" s="102"/>
      <c r="X180" s="102"/>
      <c r="Y180" s="102"/>
      <c r="Z180" s="102"/>
      <c r="AA180" s="102"/>
      <c r="AB180" s="102"/>
      <c r="AC180" s="102"/>
      <c r="AD180" s="102"/>
      <c r="AE180" s="102"/>
      <c r="AF180" s="102"/>
      <c r="AG180" s="102"/>
      <c r="AH180" s="102"/>
      <c r="AI180" s="102"/>
      <c r="AJ180" s="102"/>
      <c r="AK180" s="102"/>
      <c r="AL180" s="102"/>
      <c r="AM180" s="102"/>
      <c r="AN180" s="102"/>
      <c r="AO180" s="102"/>
      <c r="AP180" s="102"/>
      <c r="AQ180" s="102"/>
      <c r="AR180" s="102"/>
      <c r="AS180" s="102"/>
      <c r="AT180" s="102"/>
      <c r="AU180" s="102"/>
      <c r="AV180" s="102"/>
      <c r="AW180" s="102"/>
    </row>
    <row r="181" ht="14.25" customHeight="1">
      <c r="A181" s="102"/>
      <c r="B181" s="102"/>
      <c r="C181" s="136"/>
      <c r="D181" s="102"/>
      <c r="E181" s="102"/>
      <c r="F181" s="102"/>
      <c r="G181" s="102"/>
      <c r="H181" s="102"/>
      <c r="I181" s="102"/>
      <c r="J181" s="102"/>
      <c r="K181" s="102"/>
      <c r="L181" s="102"/>
      <c r="M181" s="137"/>
      <c r="N181" s="138"/>
      <c r="O181" s="139"/>
      <c r="P181" s="140"/>
      <c r="Q181" s="141"/>
      <c r="R181" s="123"/>
      <c r="S181" s="14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row>
    <row r="182" ht="14.25" customHeight="1">
      <c r="A182" s="102"/>
      <c r="B182" s="102"/>
      <c r="C182" s="136"/>
      <c r="D182" s="102"/>
      <c r="E182" s="102"/>
      <c r="F182" s="102"/>
      <c r="G182" s="102"/>
      <c r="H182" s="102"/>
      <c r="I182" s="102"/>
      <c r="J182" s="102"/>
      <c r="K182" s="102"/>
      <c r="L182" s="102"/>
      <c r="M182" s="137"/>
      <c r="N182" s="138"/>
      <c r="O182" s="139"/>
      <c r="P182" s="140"/>
      <c r="Q182" s="141"/>
      <c r="R182" s="123"/>
      <c r="S182" s="142"/>
      <c r="T182" s="102"/>
      <c r="U182" s="102"/>
      <c r="V182" s="102"/>
      <c r="W182" s="102"/>
      <c r="X182" s="102"/>
      <c r="Y182" s="102"/>
      <c r="Z182" s="102"/>
      <c r="AA182" s="102"/>
      <c r="AB182" s="102"/>
      <c r="AC182" s="102"/>
      <c r="AD182" s="102"/>
      <c r="AE182" s="102"/>
      <c r="AF182" s="102"/>
      <c r="AG182" s="102"/>
      <c r="AH182" s="102"/>
      <c r="AI182" s="102"/>
      <c r="AJ182" s="102"/>
      <c r="AK182" s="102"/>
      <c r="AL182" s="102"/>
      <c r="AM182" s="102"/>
      <c r="AN182" s="102"/>
      <c r="AO182" s="102"/>
      <c r="AP182" s="102"/>
      <c r="AQ182" s="102"/>
      <c r="AR182" s="102"/>
      <c r="AS182" s="102"/>
      <c r="AT182" s="102"/>
      <c r="AU182" s="102"/>
      <c r="AV182" s="102"/>
      <c r="AW182" s="102"/>
    </row>
    <row r="183" ht="14.25" customHeight="1">
      <c r="A183" s="102"/>
      <c r="B183" s="102"/>
      <c r="C183" s="136"/>
      <c r="D183" s="102"/>
      <c r="E183" s="102"/>
      <c r="F183" s="102"/>
      <c r="G183" s="102"/>
      <c r="H183" s="102"/>
      <c r="I183" s="102"/>
      <c r="J183" s="102"/>
      <c r="K183" s="102"/>
      <c r="L183" s="102"/>
      <c r="M183" s="137"/>
      <c r="N183" s="138"/>
      <c r="O183" s="139"/>
      <c r="P183" s="140"/>
      <c r="Q183" s="141"/>
      <c r="R183" s="123"/>
      <c r="S183" s="142"/>
      <c r="T183" s="102"/>
      <c r="U183" s="102"/>
      <c r="V183" s="102"/>
      <c r="W183" s="102"/>
      <c r="X183" s="102"/>
      <c r="Y183" s="102"/>
      <c r="Z183" s="102"/>
      <c r="AA183" s="102"/>
      <c r="AB183" s="102"/>
      <c r="AC183" s="102"/>
      <c r="AD183" s="102"/>
      <c r="AE183" s="102"/>
      <c r="AF183" s="102"/>
      <c r="AG183" s="102"/>
      <c r="AH183" s="102"/>
      <c r="AI183" s="102"/>
      <c r="AJ183" s="102"/>
      <c r="AK183" s="102"/>
      <c r="AL183" s="102"/>
      <c r="AM183" s="102"/>
      <c r="AN183" s="102"/>
      <c r="AO183" s="102"/>
      <c r="AP183" s="102"/>
      <c r="AQ183" s="102"/>
      <c r="AR183" s="102"/>
      <c r="AS183" s="102"/>
      <c r="AT183" s="102"/>
      <c r="AU183" s="102"/>
      <c r="AV183" s="102"/>
      <c r="AW183" s="102"/>
    </row>
    <row r="184" ht="14.25" customHeight="1">
      <c r="A184" s="102"/>
      <c r="B184" s="102"/>
      <c r="C184" s="136"/>
      <c r="D184" s="102"/>
      <c r="E184" s="102"/>
      <c r="F184" s="102"/>
      <c r="G184" s="102"/>
      <c r="H184" s="102"/>
      <c r="I184" s="102"/>
      <c r="J184" s="102"/>
      <c r="K184" s="102"/>
      <c r="L184" s="102"/>
      <c r="M184" s="137"/>
      <c r="N184" s="138"/>
      <c r="O184" s="139"/>
      <c r="P184" s="140"/>
      <c r="Q184" s="141"/>
      <c r="R184" s="123"/>
      <c r="S184" s="142"/>
      <c r="T184" s="102"/>
      <c r="U184" s="102"/>
      <c r="V184" s="102"/>
      <c r="W184" s="102"/>
      <c r="X184" s="102"/>
      <c r="Y184" s="102"/>
      <c r="Z184" s="102"/>
      <c r="AA184" s="102"/>
      <c r="AB184" s="102"/>
      <c r="AC184" s="102"/>
      <c r="AD184" s="102"/>
      <c r="AE184" s="102"/>
      <c r="AF184" s="102"/>
      <c r="AG184" s="102"/>
      <c r="AH184" s="102"/>
      <c r="AI184" s="102"/>
      <c r="AJ184" s="102"/>
      <c r="AK184" s="102"/>
      <c r="AL184" s="102"/>
      <c r="AM184" s="102"/>
      <c r="AN184" s="102"/>
      <c r="AO184" s="102"/>
      <c r="AP184" s="102"/>
      <c r="AQ184" s="102"/>
      <c r="AR184" s="102"/>
      <c r="AS184" s="102"/>
      <c r="AT184" s="102"/>
      <c r="AU184" s="102"/>
      <c r="AV184" s="102"/>
      <c r="AW184" s="102"/>
    </row>
    <row r="185" ht="14.25" customHeight="1">
      <c r="A185" s="102"/>
      <c r="B185" s="102"/>
      <c r="C185" s="136"/>
      <c r="D185" s="102"/>
      <c r="E185" s="102"/>
      <c r="F185" s="102"/>
      <c r="G185" s="102"/>
      <c r="H185" s="102"/>
      <c r="I185" s="102"/>
      <c r="J185" s="102"/>
      <c r="K185" s="102"/>
      <c r="L185" s="102"/>
      <c r="M185" s="137"/>
      <c r="N185" s="138"/>
      <c r="O185" s="139"/>
      <c r="P185" s="140"/>
      <c r="Q185" s="141"/>
      <c r="R185" s="123"/>
      <c r="S185" s="142"/>
      <c r="T185" s="102"/>
      <c r="U185" s="102"/>
      <c r="V185" s="102"/>
      <c r="W185" s="102"/>
      <c r="X185" s="102"/>
      <c r="Y185" s="102"/>
      <c r="Z185" s="102"/>
      <c r="AA185" s="102"/>
      <c r="AB185" s="102"/>
      <c r="AC185" s="102"/>
      <c r="AD185" s="102"/>
      <c r="AE185" s="102"/>
      <c r="AF185" s="102"/>
      <c r="AG185" s="102"/>
      <c r="AH185" s="102"/>
      <c r="AI185" s="102"/>
      <c r="AJ185" s="102"/>
      <c r="AK185" s="102"/>
      <c r="AL185" s="102"/>
      <c r="AM185" s="102"/>
      <c r="AN185" s="102"/>
      <c r="AO185" s="102"/>
      <c r="AP185" s="102"/>
      <c r="AQ185" s="102"/>
      <c r="AR185" s="102"/>
      <c r="AS185" s="102"/>
      <c r="AT185" s="102"/>
      <c r="AU185" s="102"/>
      <c r="AV185" s="102"/>
      <c r="AW185" s="102"/>
    </row>
    <row r="186" ht="14.25" customHeight="1">
      <c r="A186" s="102"/>
      <c r="B186" s="102"/>
      <c r="C186" s="136"/>
      <c r="D186" s="102"/>
      <c r="E186" s="102"/>
      <c r="F186" s="102"/>
      <c r="G186" s="102"/>
      <c r="H186" s="102"/>
      <c r="I186" s="102"/>
      <c r="J186" s="102"/>
      <c r="K186" s="102"/>
      <c r="L186" s="102"/>
      <c r="M186" s="137"/>
      <c r="N186" s="138"/>
      <c r="O186" s="139"/>
      <c r="P186" s="140"/>
      <c r="Q186" s="141"/>
      <c r="R186" s="123"/>
      <c r="S186" s="14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102"/>
      <c r="AV186" s="102"/>
      <c r="AW186" s="102"/>
    </row>
    <row r="187" ht="14.25" customHeight="1">
      <c r="A187" s="102"/>
      <c r="B187" s="102"/>
      <c r="C187" s="136"/>
      <c r="D187" s="102"/>
      <c r="E187" s="102"/>
      <c r="F187" s="102"/>
      <c r="G187" s="102"/>
      <c r="H187" s="102"/>
      <c r="I187" s="102"/>
      <c r="J187" s="102"/>
      <c r="K187" s="102"/>
      <c r="L187" s="102"/>
      <c r="M187" s="137"/>
      <c r="N187" s="138"/>
      <c r="O187" s="139"/>
      <c r="P187" s="140"/>
      <c r="Q187" s="141"/>
      <c r="R187" s="123"/>
      <c r="S187" s="142"/>
      <c r="T187" s="102"/>
      <c r="U187" s="102"/>
      <c r="V187" s="102"/>
      <c r="W187" s="102"/>
      <c r="X187" s="102"/>
      <c r="Y187" s="102"/>
      <c r="Z187" s="102"/>
      <c r="AA187" s="102"/>
      <c r="AB187" s="102"/>
      <c r="AC187" s="102"/>
      <c r="AD187" s="102"/>
      <c r="AE187" s="102"/>
      <c r="AF187" s="102"/>
      <c r="AG187" s="102"/>
      <c r="AH187" s="102"/>
      <c r="AI187" s="102"/>
      <c r="AJ187" s="102"/>
      <c r="AK187" s="102"/>
      <c r="AL187" s="102"/>
      <c r="AM187" s="102"/>
      <c r="AN187" s="102"/>
      <c r="AO187" s="102"/>
      <c r="AP187" s="102"/>
      <c r="AQ187" s="102"/>
      <c r="AR187" s="102"/>
      <c r="AS187" s="102"/>
      <c r="AT187" s="102"/>
      <c r="AU187" s="102"/>
      <c r="AV187" s="102"/>
      <c r="AW187" s="102"/>
    </row>
    <row r="188" ht="14.25" customHeight="1">
      <c r="A188" s="102"/>
      <c r="B188" s="102"/>
      <c r="C188" s="136"/>
      <c r="D188" s="102"/>
      <c r="E188" s="102"/>
      <c r="F188" s="102"/>
      <c r="G188" s="102"/>
      <c r="H188" s="102"/>
      <c r="I188" s="102"/>
      <c r="J188" s="102"/>
      <c r="K188" s="102"/>
      <c r="L188" s="102"/>
      <c r="M188" s="137"/>
      <c r="N188" s="138"/>
      <c r="O188" s="139"/>
      <c r="P188" s="140"/>
      <c r="Q188" s="141"/>
      <c r="R188" s="123"/>
      <c r="S188" s="142"/>
      <c r="T188" s="102"/>
      <c r="U188" s="102"/>
      <c r="V188" s="102"/>
      <c r="W188" s="102"/>
      <c r="X188" s="102"/>
      <c r="Y188" s="102"/>
      <c r="Z188" s="102"/>
      <c r="AA188" s="102"/>
      <c r="AB188" s="102"/>
      <c r="AC188" s="102"/>
      <c r="AD188" s="102"/>
      <c r="AE188" s="102"/>
      <c r="AF188" s="102"/>
      <c r="AG188" s="102"/>
      <c r="AH188" s="102"/>
      <c r="AI188" s="102"/>
      <c r="AJ188" s="102"/>
      <c r="AK188" s="102"/>
      <c r="AL188" s="102"/>
      <c r="AM188" s="102"/>
      <c r="AN188" s="102"/>
      <c r="AO188" s="102"/>
      <c r="AP188" s="102"/>
      <c r="AQ188" s="102"/>
      <c r="AR188" s="102"/>
      <c r="AS188" s="102"/>
      <c r="AT188" s="102"/>
      <c r="AU188" s="102"/>
      <c r="AV188" s="102"/>
      <c r="AW188" s="102"/>
    </row>
    <row r="189" ht="14.25" customHeight="1">
      <c r="A189" s="102"/>
      <c r="B189" s="102"/>
      <c r="C189" s="136"/>
      <c r="D189" s="102"/>
      <c r="E189" s="102"/>
      <c r="F189" s="102"/>
      <c r="G189" s="102"/>
      <c r="H189" s="102"/>
      <c r="I189" s="102"/>
      <c r="J189" s="102"/>
      <c r="K189" s="102"/>
      <c r="L189" s="102"/>
      <c r="M189" s="137"/>
      <c r="N189" s="138"/>
      <c r="O189" s="139"/>
      <c r="P189" s="140"/>
      <c r="Q189" s="141"/>
      <c r="R189" s="123"/>
      <c r="S189" s="142"/>
      <c r="T189" s="102"/>
      <c r="U189" s="102"/>
      <c r="V189" s="102"/>
      <c r="W189" s="102"/>
      <c r="X189" s="102"/>
      <c r="Y189" s="102"/>
      <c r="Z189" s="102"/>
      <c r="AA189" s="102"/>
      <c r="AB189" s="102"/>
      <c r="AC189" s="102"/>
      <c r="AD189" s="102"/>
      <c r="AE189" s="102"/>
      <c r="AF189" s="102"/>
      <c r="AG189" s="102"/>
      <c r="AH189" s="102"/>
      <c r="AI189" s="102"/>
      <c r="AJ189" s="102"/>
      <c r="AK189" s="102"/>
      <c r="AL189" s="102"/>
      <c r="AM189" s="102"/>
      <c r="AN189" s="102"/>
      <c r="AO189" s="102"/>
      <c r="AP189" s="102"/>
      <c r="AQ189" s="102"/>
      <c r="AR189" s="102"/>
      <c r="AS189" s="102"/>
      <c r="AT189" s="102"/>
      <c r="AU189" s="102"/>
      <c r="AV189" s="102"/>
      <c r="AW189" s="102"/>
    </row>
    <row r="190" ht="14.25" customHeight="1">
      <c r="A190" s="102"/>
      <c r="B190" s="102"/>
      <c r="C190" s="136"/>
      <c r="D190" s="102"/>
      <c r="E190" s="102"/>
      <c r="F190" s="102"/>
      <c r="G190" s="102"/>
      <c r="H190" s="102"/>
      <c r="I190" s="102"/>
      <c r="J190" s="102"/>
      <c r="K190" s="102"/>
      <c r="L190" s="102"/>
      <c r="M190" s="137"/>
      <c r="N190" s="138"/>
      <c r="O190" s="139"/>
      <c r="P190" s="140"/>
      <c r="Q190" s="141"/>
      <c r="R190" s="123"/>
      <c r="S190" s="142"/>
      <c r="T190" s="102"/>
      <c r="U190" s="102"/>
      <c r="V190" s="102"/>
      <c r="W190" s="102"/>
      <c r="X190" s="102"/>
      <c r="Y190" s="102"/>
      <c r="Z190" s="102"/>
      <c r="AA190" s="102"/>
      <c r="AB190" s="102"/>
      <c r="AC190" s="102"/>
      <c r="AD190" s="102"/>
      <c r="AE190" s="102"/>
      <c r="AF190" s="102"/>
      <c r="AG190" s="102"/>
      <c r="AH190" s="102"/>
      <c r="AI190" s="102"/>
      <c r="AJ190" s="102"/>
      <c r="AK190" s="102"/>
      <c r="AL190" s="102"/>
      <c r="AM190" s="102"/>
      <c r="AN190" s="102"/>
      <c r="AO190" s="102"/>
      <c r="AP190" s="102"/>
      <c r="AQ190" s="102"/>
      <c r="AR190" s="102"/>
      <c r="AS190" s="102"/>
      <c r="AT190" s="102"/>
      <c r="AU190" s="102"/>
      <c r="AV190" s="102"/>
      <c r="AW190" s="102"/>
    </row>
    <row r="191" ht="14.25" customHeight="1">
      <c r="A191" s="102"/>
      <c r="B191" s="102"/>
      <c r="C191" s="136"/>
      <c r="D191" s="102"/>
      <c r="E191" s="102"/>
      <c r="F191" s="102"/>
      <c r="G191" s="102"/>
      <c r="H191" s="102"/>
      <c r="I191" s="102"/>
      <c r="J191" s="102"/>
      <c r="K191" s="102"/>
      <c r="L191" s="102"/>
      <c r="M191" s="137"/>
      <c r="N191" s="138"/>
      <c r="O191" s="139"/>
      <c r="P191" s="140"/>
      <c r="Q191" s="141"/>
      <c r="R191" s="123"/>
      <c r="S191" s="142"/>
      <c r="T191" s="102"/>
      <c r="U191" s="102"/>
      <c r="V191" s="102"/>
      <c r="W191" s="102"/>
      <c r="X191" s="102"/>
      <c r="Y191" s="102"/>
      <c r="Z191" s="102"/>
      <c r="AA191" s="102"/>
      <c r="AB191" s="102"/>
      <c r="AC191" s="102"/>
      <c r="AD191" s="102"/>
      <c r="AE191" s="102"/>
      <c r="AF191" s="102"/>
      <c r="AG191" s="102"/>
      <c r="AH191" s="102"/>
      <c r="AI191" s="102"/>
      <c r="AJ191" s="102"/>
      <c r="AK191" s="102"/>
      <c r="AL191" s="102"/>
      <c r="AM191" s="102"/>
      <c r="AN191" s="102"/>
      <c r="AO191" s="102"/>
      <c r="AP191" s="102"/>
      <c r="AQ191" s="102"/>
      <c r="AR191" s="102"/>
      <c r="AS191" s="102"/>
      <c r="AT191" s="102"/>
      <c r="AU191" s="102"/>
      <c r="AV191" s="102"/>
      <c r="AW191" s="102"/>
    </row>
    <row r="192" ht="14.25" customHeight="1">
      <c r="A192" s="102"/>
      <c r="B192" s="102"/>
      <c r="C192" s="136"/>
      <c r="D192" s="102"/>
      <c r="E192" s="102"/>
      <c r="F192" s="102"/>
      <c r="G192" s="102"/>
      <c r="H192" s="102"/>
      <c r="I192" s="102"/>
      <c r="J192" s="102"/>
      <c r="K192" s="102"/>
      <c r="L192" s="102"/>
      <c r="M192" s="137"/>
      <c r="N192" s="138"/>
      <c r="O192" s="139"/>
      <c r="P192" s="140"/>
      <c r="Q192" s="141"/>
      <c r="R192" s="123"/>
      <c r="S192" s="142"/>
      <c r="T192" s="102"/>
      <c r="U192" s="102"/>
      <c r="V192" s="102"/>
      <c r="W192" s="102"/>
      <c r="X192" s="102"/>
      <c r="Y192" s="102"/>
      <c r="Z192" s="102"/>
      <c r="AA192" s="102"/>
      <c r="AB192" s="102"/>
      <c r="AC192" s="102"/>
      <c r="AD192" s="102"/>
      <c r="AE192" s="102"/>
      <c r="AF192" s="102"/>
      <c r="AG192" s="102"/>
      <c r="AH192" s="102"/>
      <c r="AI192" s="102"/>
      <c r="AJ192" s="102"/>
      <c r="AK192" s="102"/>
      <c r="AL192" s="102"/>
      <c r="AM192" s="102"/>
      <c r="AN192" s="102"/>
      <c r="AO192" s="102"/>
      <c r="AP192" s="102"/>
      <c r="AQ192" s="102"/>
      <c r="AR192" s="102"/>
      <c r="AS192" s="102"/>
      <c r="AT192" s="102"/>
      <c r="AU192" s="102"/>
      <c r="AV192" s="102"/>
      <c r="AW192" s="102"/>
    </row>
    <row r="193" ht="14.25" customHeight="1">
      <c r="A193" s="102"/>
      <c r="B193" s="102"/>
      <c r="C193" s="136"/>
      <c r="D193" s="102"/>
      <c r="E193" s="102"/>
      <c r="F193" s="102"/>
      <c r="G193" s="102"/>
      <c r="H193" s="102"/>
      <c r="I193" s="102"/>
      <c r="J193" s="102"/>
      <c r="K193" s="102"/>
      <c r="L193" s="102"/>
      <c r="M193" s="137"/>
      <c r="N193" s="138"/>
      <c r="O193" s="139"/>
      <c r="P193" s="140"/>
      <c r="Q193" s="141"/>
      <c r="R193" s="123"/>
      <c r="S193" s="142"/>
      <c r="T193" s="102"/>
      <c r="U193" s="102"/>
      <c r="V193" s="102"/>
      <c r="W193" s="102"/>
      <c r="X193" s="102"/>
      <c r="Y193" s="102"/>
      <c r="Z193" s="102"/>
      <c r="AA193" s="102"/>
      <c r="AB193" s="102"/>
      <c r="AC193" s="102"/>
      <c r="AD193" s="102"/>
      <c r="AE193" s="102"/>
      <c r="AF193" s="102"/>
      <c r="AG193" s="102"/>
      <c r="AH193" s="102"/>
      <c r="AI193" s="102"/>
      <c r="AJ193" s="102"/>
      <c r="AK193" s="102"/>
      <c r="AL193" s="102"/>
      <c r="AM193" s="102"/>
      <c r="AN193" s="102"/>
      <c r="AO193" s="102"/>
      <c r="AP193" s="102"/>
      <c r="AQ193" s="102"/>
      <c r="AR193" s="102"/>
      <c r="AS193" s="102"/>
      <c r="AT193" s="102"/>
      <c r="AU193" s="102"/>
      <c r="AV193" s="102"/>
      <c r="AW193" s="102"/>
    </row>
    <row r="194" ht="14.25" customHeight="1">
      <c r="A194" s="102"/>
      <c r="B194" s="102"/>
      <c r="C194" s="136"/>
      <c r="D194" s="102"/>
      <c r="E194" s="102"/>
      <c r="F194" s="102"/>
      <c r="G194" s="102"/>
      <c r="H194" s="102"/>
      <c r="I194" s="102"/>
      <c r="J194" s="102"/>
      <c r="K194" s="102"/>
      <c r="L194" s="102"/>
      <c r="M194" s="137"/>
      <c r="N194" s="138"/>
      <c r="O194" s="139"/>
      <c r="P194" s="140"/>
      <c r="Q194" s="141"/>
      <c r="R194" s="123"/>
      <c r="S194" s="142"/>
      <c r="T194" s="102"/>
      <c r="U194" s="102"/>
      <c r="V194" s="102"/>
      <c r="W194" s="102"/>
      <c r="X194" s="102"/>
      <c r="Y194" s="102"/>
      <c r="Z194" s="102"/>
      <c r="AA194" s="102"/>
      <c r="AB194" s="102"/>
      <c r="AC194" s="102"/>
      <c r="AD194" s="102"/>
      <c r="AE194" s="102"/>
      <c r="AF194" s="102"/>
      <c r="AG194" s="102"/>
      <c r="AH194" s="102"/>
      <c r="AI194" s="102"/>
      <c r="AJ194" s="102"/>
      <c r="AK194" s="102"/>
      <c r="AL194" s="102"/>
      <c r="AM194" s="102"/>
      <c r="AN194" s="102"/>
      <c r="AO194" s="102"/>
      <c r="AP194" s="102"/>
      <c r="AQ194" s="102"/>
      <c r="AR194" s="102"/>
      <c r="AS194" s="102"/>
      <c r="AT194" s="102"/>
      <c r="AU194" s="102"/>
      <c r="AV194" s="102"/>
      <c r="AW194" s="102"/>
    </row>
    <row r="195" ht="14.25" customHeight="1">
      <c r="A195" s="102"/>
      <c r="B195" s="102"/>
      <c r="C195" s="136"/>
      <c r="D195" s="102"/>
      <c r="E195" s="102"/>
      <c r="F195" s="102"/>
      <c r="G195" s="102"/>
      <c r="H195" s="102"/>
      <c r="I195" s="102"/>
      <c r="J195" s="102"/>
      <c r="K195" s="102"/>
      <c r="L195" s="102"/>
      <c r="M195" s="137"/>
      <c r="N195" s="138"/>
      <c r="O195" s="139"/>
      <c r="P195" s="140"/>
      <c r="Q195" s="141"/>
      <c r="R195" s="123"/>
      <c r="S195" s="142"/>
      <c r="T195" s="102"/>
      <c r="U195" s="102"/>
      <c r="V195" s="102"/>
      <c r="W195" s="102"/>
      <c r="X195" s="102"/>
      <c r="Y195" s="102"/>
      <c r="Z195" s="102"/>
      <c r="AA195" s="102"/>
      <c r="AB195" s="102"/>
      <c r="AC195" s="102"/>
      <c r="AD195" s="102"/>
      <c r="AE195" s="102"/>
      <c r="AF195" s="102"/>
      <c r="AG195" s="102"/>
      <c r="AH195" s="102"/>
      <c r="AI195" s="102"/>
      <c r="AJ195" s="102"/>
      <c r="AK195" s="102"/>
      <c r="AL195" s="102"/>
      <c r="AM195" s="102"/>
      <c r="AN195" s="102"/>
      <c r="AO195" s="102"/>
      <c r="AP195" s="102"/>
      <c r="AQ195" s="102"/>
      <c r="AR195" s="102"/>
      <c r="AS195" s="102"/>
      <c r="AT195" s="102"/>
      <c r="AU195" s="102"/>
      <c r="AV195" s="102"/>
      <c r="AW195" s="102"/>
    </row>
    <row r="196" ht="14.25" customHeight="1">
      <c r="A196" s="102"/>
      <c r="B196" s="102"/>
      <c r="C196" s="136"/>
      <c r="D196" s="102"/>
      <c r="E196" s="102"/>
      <c r="F196" s="102"/>
      <c r="G196" s="102"/>
      <c r="H196" s="102"/>
      <c r="I196" s="102"/>
      <c r="J196" s="102"/>
      <c r="K196" s="102"/>
      <c r="L196" s="102"/>
      <c r="M196" s="137"/>
      <c r="N196" s="138"/>
      <c r="O196" s="139"/>
      <c r="P196" s="140"/>
      <c r="Q196" s="141"/>
      <c r="R196" s="123"/>
      <c r="S196" s="142"/>
      <c r="T196" s="102"/>
      <c r="U196" s="102"/>
      <c r="V196" s="102"/>
      <c r="W196" s="102"/>
      <c r="X196" s="102"/>
      <c r="Y196" s="102"/>
      <c r="Z196" s="102"/>
      <c r="AA196" s="102"/>
      <c r="AB196" s="102"/>
      <c r="AC196" s="102"/>
      <c r="AD196" s="102"/>
      <c r="AE196" s="102"/>
      <c r="AF196" s="102"/>
      <c r="AG196" s="102"/>
      <c r="AH196" s="102"/>
      <c r="AI196" s="102"/>
      <c r="AJ196" s="102"/>
      <c r="AK196" s="102"/>
      <c r="AL196" s="102"/>
      <c r="AM196" s="102"/>
      <c r="AN196" s="102"/>
      <c r="AO196" s="102"/>
      <c r="AP196" s="102"/>
      <c r="AQ196" s="102"/>
      <c r="AR196" s="102"/>
      <c r="AS196" s="102"/>
      <c r="AT196" s="102"/>
      <c r="AU196" s="102"/>
      <c r="AV196" s="102"/>
      <c r="AW196" s="102"/>
    </row>
    <row r="197" ht="14.25" customHeight="1">
      <c r="A197" s="102"/>
      <c r="B197" s="102"/>
      <c r="C197" s="136"/>
      <c r="D197" s="102"/>
      <c r="E197" s="102"/>
      <c r="F197" s="102"/>
      <c r="G197" s="102"/>
      <c r="H197" s="102"/>
      <c r="I197" s="102"/>
      <c r="J197" s="102"/>
      <c r="K197" s="102"/>
      <c r="L197" s="102"/>
      <c r="M197" s="137"/>
      <c r="N197" s="138"/>
      <c r="O197" s="139"/>
      <c r="P197" s="140"/>
      <c r="Q197" s="141"/>
      <c r="R197" s="123"/>
      <c r="S197" s="142"/>
      <c r="T197" s="102"/>
      <c r="U197" s="102"/>
      <c r="V197" s="102"/>
      <c r="W197" s="102"/>
      <c r="X197" s="102"/>
      <c r="Y197" s="102"/>
      <c r="Z197" s="102"/>
      <c r="AA197" s="102"/>
      <c r="AB197" s="102"/>
      <c r="AC197" s="102"/>
      <c r="AD197" s="102"/>
      <c r="AE197" s="102"/>
      <c r="AF197" s="102"/>
      <c r="AG197" s="102"/>
      <c r="AH197" s="102"/>
      <c r="AI197" s="102"/>
      <c r="AJ197" s="102"/>
      <c r="AK197" s="102"/>
      <c r="AL197" s="102"/>
      <c r="AM197" s="102"/>
      <c r="AN197" s="102"/>
      <c r="AO197" s="102"/>
      <c r="AP197" s="102"/>
      <c r="AQ197" s="102"/>
      <c r="AR197" s="102"/>
      <c r="AS197" s="102"/>
      <c r="AT197" s="102"/>
      <c r="AU197" s="102"/>
      <c r="AV197" s="102"/>
      <c r="AW197" s="102"/>
    </row>
    <row r="198" ht="14.25" customHeight="1">
      <c r="A198" s="102"/>
      <c r="B198" s="102"/>
      <c r="C198" s="136"/>
      <c r="D198" s="102"/>
      <c r="E198" s="102"/>
      <c r="F198" s="102"/>
      <c r="G198" s="102"/>
      <c r="H198" s="102"/>
      <c r="I198" s="102"/>
      <c r="J198" s="102"/>
      <c r="K198" s="102"/>
      <c r="L198" s="102"/>
      <c r="M198" s="137"/>
      <c r="N198" s="138"/>
      <c r="O198" s="139"/>
      <c r="P198" s="140"/>
      <c r="Q198" s="141"/>
      <c r="R198" s="123"/>
      <c r="S198" s="142"/>
      <c r="T198" s="102"/>
      <c r="U198" s="102"/>
      <c r="V198" s="102"/>
      <c r="W198" s="102"/>
      <c r="X198" s="102"/>
      <c r="Y198" s="102"/>
      <c r="Z198" s="102"/>
      <c r="AA198" s="102"/>
      <c r="AB198" s="102"/>
      <c r="AC198" s="102"/>
      <c r="AD198" s="102"/>
      <c r="AE198" s="102"/>
      <c r="AF198" s="102"/>
      <c r="AG198" s="102"/>
      <c r="AH198" s="102"/>
      <c r="AI198" s="102"/>
      <c r="AJ198" s="102"/>
      <c r="AK198" s="102"/>
      <c r="AL198" s="102"/>
      <c r="AM198" s="102"/>
      <c r="AN198" s="102"/>
      <c r="AO198" s="102"/>
      <c r="AP198" s="102"/>
      <c r="AQ198" s="102"/>
      <c r="AR198" s="102"/>
      <c r="AS198" s="102"/>
      <c r="AT198" s="102"/>
      <c r="AU198" s="102"/>
      <c r="AV198" s="102"/>
      <c r="AW198" s="102"/>
    </row>
    <row r="199" ht="14.25" customHeight="1">
      <c r="A199" s="102"/>
      <c r="B199" s="102"/>
      <c r="C199" s="136"/>
      <c r="D199" s="102"/>
      <c r="E199" s="102"/>
      <c r="F199" s="102"/>
      <c r="G199" s="102"/>
      <c r="H199" s="102"/>
      <c r="I199" s="102"/>
      <c r="J199" s="102"/>
      <c r="K199" s="102"/>
      <c r="L199" s="102"/>
      <c r="M199" s="137"/>
      <c r="N199" s="138"/>
      <c r="O199" s="139"/>
      <c r="P199" s="140"/>
      <c r="Q199" s="141"/>
      <c r="R199" s="123"/>
      <c r="S199" s="142"/>
      <c r="T199" s="102"/>
      <c r="U199" s="102"/>
      <c r="V199" s="102"/>
      <c r="W199" s="102"/>
      <c r="X199" s="102"/>
      <c r="Y199" s="102"/>
      <c r="Z199" s="102"/>
      <c r="AA199" s="102"/>
      <c r="AB199" s="102"/>
      <c r="AC199" s="102"/>
      <c r="AD199" s="102"/>
      <c r="AE199" s="102"/>
      <c r="AF199" s="102"/>
      <c r="AG199" s="102"/>
      <c r="AH199" s="102"/>
      <c r="AI199" s="102"/>
      <c r="AJ199" s="102"/>
      <c r="AK199" s="102"/>
      <c r="AL199" s="102"/>
      <c r="AM199" s="102"/>
      <c r="AN199" s="102"/>
      <c r="AO199" s="102"/>
      <c r="AP199" s="102"/>
      <c r="AQ199" s="102"/>
      <c r="AR199" s="102"/>
      <c r="AS199" s="102"/>
      <c r="AT199" s="102"/>
      <c r="AU199" s="102"/>
      <c r="AV199" s="102"/>
      <c r="AW199" s="102"/>
    </row>
    <row r="200" ht="14.25" customHeight="1">
      <c r="A200" s="102"/>
      <c r="B200" s="102"/>
      <c r="C200" s="136"/>
      <c r="D200" s="102"/>
      <c r="E200" s="102"/>
      <c r="F200" s="102"/>
      <c r="G200" s="102"/>
      <c r="H200" s="102"/>
      <c r="I200" s="102"/>
      <c r="J200" s="102"/>
      <c r="K200" s="102"/>
      <c r="L200" s="102"/>
      <c r="M200" s="137"/>
      <c r="N200" s="138"/>
      <c r="O200" s="139"/>
      <c r="P200" s="140"/>
      <c r="Q200" s="141"/>
      <c r="R200" s="123"/>
      <c r="S200" s="14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02"/>
      <c r="AS200" s="102"/>
      <c r="AT200" s="102"/>
      <c r="AU200" s="102"/>
      <c r="AV200" s="102"/>
      <c r="AW200" s="102"/>
    </row>
    <row r="201" ht="14.25" customHeight="1">
      <c r="A201" s="102"/>
      <c r="B201" s="102"/>
      <c r="C201" s="136"/>
      <c r="D201" s="102"/>
      <c r="E201" s="102"/>
      <c r="F201" s="102"/>
      <c r="G201" s="102"/>
      <c r="H201" s="102"/>
      <c r="I201" s="102"/>
      <c r="J201" s="102"/>
      <c r="K201" s="102"/>
      <c r="L201" s="102"/>
      <c r="M201" s="137"/>
      <c r="N201" s="138"/>
      <c r="O201" s="139"/>
      <c r="P201" s="140"/>
      <c r="Q201" s="141"/>
      <c r="R201" s="123"/>
      <c r="S201" s="142"/>
      <c r="T201" s="102"/>
      <c r="U201" s="102"/>
      <c r="V201" s="102"/>
      <c r="W201" s="102"/>
      <c r="X201" s="102"/>
      <c r="Y201" s="102"/>
      <c r="Z201" s="102"/>
      <c r="AA201" s="102"/>
      <c r="AB201" s="102"/>
      <c r="AC201" s="102"/>
      <c r="AD201" s="102"/>
      <c r="AE201" s="102"/>
      <c r="AF201" s="102"/>
      <c r="AG201" s="102"/>
      <c r="AH201" s="102"/>
      <c r="AI201" s="102"/>
      <c r="AJ201" s="102"/>
      <c r="AK201" s="102"/>
      <c r="AL201" s="102"/>
      <c r="AM201" s="102"/>
      <c r="AN201" s="102"/>
      <c r="AO201" s="102"/>
      <c r="AP201" s="102"/>
      <c r="AQ201" s="102"/>
      <c r="AR201" s="102"/>
      <c r="AS201" s="102"/>
      <c r="AT201" s="102"/>
      <c r="AU201" s="102"/>
      <c r="AV201" s="102"/>
      <c r="AW201" s="102"/>
    </row>
    <row r="202" ht="14.25" customHeight="1">
      <c r="A202" s="102"/>
      <c r="B202" s="102"/>
      <c r="C202" s="136"/>
      <c r="D202" s="102"/>
      <c r="E202" s="102"/>
      <c r="F202" s="102"/>
      <c r="G202" s="102"/>
      <c r="H202" s="102"/>
      <c r="I202" s="102"/>
      <c r="J202" s="102"/>
      <c r="K202" s="102"/>
      <c r="L202" s="102"/>
      <c r="M202" s="137"/>
      <c r="N202" s="138"/>
      <c r="O202" s="139"/>
      <c r="P202" s="140"/>
      <c r="Q202" s="141"/>
      <c r="R202" s="123"/>
      <c r="S202" s="142"/>
      <c r="T202" s="102"/>
      <c r="U202" s="102"/>
      <c r="V202" s="102"/>
      <c r="W202" s="102"/>
      <c r="X202" s="102"/>
      <c r="Y202" s="102"/>
      <c r="Z202" s="102"/>
      <c r="AA202" s="102"/>
      <c r="AB202" s="102"/>
      <c r="AC202" s="102"/>
      <c r="AD202" s="102"/>
      <c r="AE202" s="102"/>
      <c r="AF202" s="102"/>
      <c r="AG202" s="102"/>
      <c r="AH202" s="102"/>
      <c r="AI202" s="102"/>
      <c r="AJ202" s="102"/>
      <c r="AK202" s="102"/>
      <c r="AL202" s="102"/>
      <c r="AM202" s="102"/>
      <c r="AN202" s="102"/>
      <c r="AO202" s="102"/>
      <c r="AP202" s="102"/>
      <c r="AQ202" s="102"/>
      <c r="AR202" s="102"/>
      <c r="AS202" s="102"/>
      <c r="AT202" s="102"/>
      <c r="AU202" s="102"/>
      <c r="AV202" s="102"/>
      <c r="AW202" s="102"/>
    </row>
    <row r="203" ht="14.25" customHeight="1">
      <c r="A203" s="102"/>
      <c r="B203" s="102"/>
      <c r="C203" s="136"/>
      <c r="D203" s="102"/>
      <c r="E203" s="102"/>
      <c r="F203" s="102"/>
      <c r="G203" s="102"/>
      <c r="H203" s="102"/>
      <c r="I203" s="102"/>
      <c r="J203" s="102"/>
      <c r="K203" s="102"/>
      <c r="L203" s="102"/>
      <c r="M203" s="137"/>
      <c r="N203" s="138"/>
      <c r="O203" s="139"/>
      <c r="P203" s="140"/>
      <c r="Q203" s="141"/>
      <c r="R203" s="123"/>
      <c r="S203" s="142"/>
      <c r="T203" s="102"/>
      <c r="U203" s="102"/>
      <c r="V203" s="102"/>
      <c r="W203" s="102"/>
      <c r="X203" s="102"/>
      <c r="Y203" s="102"/>
      <c r="Z203" s="102"/>
      <c r="AA203" s="102"/>
      <c r="AB203" s="102"/>
      <c r="AC203" s="102"/>
      <c r="AD203" s="102"/>
      <c r="AE203" s="102"/>
      <c r="AF203" s="102"/>
      <c r="AG203" s="102"/>
      <c r="AH203" s="102"/>
      <c r="AI203" s="102"/>
      <c r="AJ203" s="102"/>
      <c r="AK203" s="102"/>
      <c r="AL203" s="102"/>
      <c r="AM203" s="102"/>
      <c r="AN203" s="102"/>
      <c r="AO203" s="102"/>
      <c r="AP203" s="102"/>
      <c r="AQ203" s="102"/>
      <c r="AR203" s="102"/>
      <c r="AS203" s="102"/>
      <c r="AT203" s="102"/>
      <c r="AU203" s="102"/>
      <c r="AV203" s="102"/>
      <c r="AW203" s="102"/>
    </row>
    <row r="204" ht="14.25" customHeight="1">
      <c r="A204" s="102"/>
      <c r="B204" s="102"/>
      <c r="C204" s="136"/>
      <c r="D204" s="102"/>
      <c r="E204" s="102"/>
      <c r="F204" s="102"/>
      <c r="G204" s="102"/>
      <c r="H204" s="102"/>
      <c r="I204" s="102"/>
      <c r="J204" s="102"/>
      <c r="K204" s="102"/>
      <c r="L204" s="102"/>
      <c r="M204" s="137"/>
      <c r="N204" s="138"/>
      <c r="O204" s="139"/>
      <c r="P204" s="140"/>
      <c r="Q204" s="141"/>
      <c r="R204" s="123"/>
      <c r="S204" s="142"/>
      <c r="T204" s="102"/>
      <c r="U204" s="102"/>
      <c r="V204" s="102"/>
      <c r="W204" s="102"/>
      <c r="X204" s="102"/>
      <c r="Y204" s="102"/>
      <c r="Z204" s="102"/>
      <c r="AA204" s="102"/>
      <c r="AB204" s="102"/>
      <c r="AC204" s="102"/>
      <c r="AD204" s="102"/>
      <c r="AE204" s="102"/>
      <c r="AF204" s="102"/>
      <c r="AG204" s="102"/>
      <c r="AH204" s="102"/>
      <c r="AI204" s="102"/>
      <c r="AJ204" s="102"/>
      <c r="AK204" s="102"/>
      <c r="AL204" s="102"/>
      <c r="AM204" s="102"/>
      <c r="AN204" s="102"/>
      <c r="AO204" s="102"/>
      <c r="AP204" s="102"/>
      <c r="AQ204" s="102"/>
      <c r="AR204" s="102"/>
      <c r="AS204" s="102"/>
      <c r="AT204" s="102"/>
      <c r="AU204" s="102"/>
      <c r="AV204" s="102"/>
      <c r="AW204" s="102"/>
    </row>
    <row r="205" ht="14.25" customHeight="1">
      <c r="A205" s="102"/>
      <c r="B205" s="102"/>
      <c r="C205" s="136"/>
      <c r="D205" s="102"/>
      <c r="E205" s="102"/>
      <c r="F205" s="102"/>
      <c r="G205" s="102"/>
      <c r="H205" s="102"/>
      <c r="I205" s="102"/>
      <c r="J205" s="102"/>
      <c r="K205" s="102"/>
      <c r="L205" s="102"/>
      <c r="M205" s="137"/>
      <c r="N205" s="138"/>
      <c r="O205" s="139"/>
      <c r="P205" s="140"/>
      <c r="Q205" s="141"/>
      <c r="R205" s="123"/>
      <c r="S205" s="142"/>
      <c r="T205" s="102"/>
      <c r="U205" s="102"/>
      <c r="V205" s="102"/>
      <c r="W205" s="102"/>
      <c r="X205" s="102"/>
      <c r="Y205" s="102"/>
      <c r="Z205" s="102"/>
      <c r="AA205" s="102"/>
      <c r="AB205" s="102"/>
      <c r="AC205" s="102"/>
      <c r="AD205" s="102"/>
      <c r="AE205" s="102"/>
      <c r="AF205" s="102"/>
      <c r="AG205" s="102"/>
      <c r="AH205" s="102"/>
      <c r="AI205" s="102"/>
      <c r="AJ205" s="102"/>
      <c r="AK205" s="102"/>
      <c r="AL205" s="102"/>
      <c r="AM205" s="102"/>
      <c r="AN205" s="102"/>
      <c r="AO205" s="102"/>
      <c r="AP205" s="102"/>
      <c r="AQ205" s="102"/>
      <c r="AR205" s="102"/>
      <c r="AS205" s="102"/>
      <c r="AT205" s="102"/>
      <c r="AU205" s="102"/>
      <c r="AV205" s="102"/>
      <c r="AW205" s="102"/>
    </row>
    <row r="206" ht="14.25" customHeight="1">
      <c r="A206" s="102"/>
      <c r="B206" s="102"/>
      <c r="C206" s="136"/>
      <c r="D206" s="102"/>
      <c r="E206" s="102"/>
      <c r="F206" s="102"/>
      <c r="G206" s="102"/>
      <c r="H206" s="102"/>
      <c r="I206" s="102"/>
      <c r="J206" s="102"/>
      <c r="K206" s="102"/>
      <c r="L206" s="102"/>
      <c r="M206" s="137"/>
      <c r="N206" s="138"/>
      <c r="O206" s="139"/>
      <c r="P206" s="140"/>
      <c r="Q206" s="141"/>
      <c r="R206" s="123"/>
      <c r="S206" s="14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102"/>
      <c r="AW206" s="102"/>
    </row>
    <row r="207" ht="14.25" customHeight="1">
      <c r="A207" s="102"/>
      <c r="B207" s="102"/>
      <c r="C207" s="136"/>
      <c r="D207" s="102"/>
      <c r="E207" s="102"/>
      <c r="F207" s="102"/>
      <c r="G207" s="102"/>
      <c r="H207" s="102"/>
      <c r="I207" s="102"/>
      <c r="J207" s="102"/>
      <c r="K207" s="102"/>
      <c r="L207" s="102"/>
      <c r="M207" s="137"/>
      <c r="N207" s="138"/>
      <c r="O207" s="139"/>
      <c r="P207" s="140"/>
      <c r="Q207" s="141"/>
      <c r="R207" s="123"/>
      <c r="S207" s="142"/>
      <c r="T207" s="102"/>
      <c r="U207" s="102"/>
      <c r="V207" s="102"/>
      <c r="W207" s="102"/>
      <c r="X207" s="102"/>
      <c r="Y207" s="102"/>
      <c r="Z207" s="102"/>
      <c r="AA207" s="102"/>
      <c r="AB207" s="102"/>
      <c r="AC207" s="102"/>
      <c r="AD207" s="102"/>
      <c r="AE207" s="102"/>
      <c r="AF207" s="102"/>
      <c r="AG207" s="102"/>
      <c r="AH207" s="102"/>
      <c r="AI207" s="102"/>
      <c r="AJ207" s="102"/>
      <c r="AK207" s="102"/>
      <c r="AL207" s="102"/>
      <c r="AM207" s="102"/>
      <c r="AN207" s="102"/>
      <c r="AO207" s="102"/>
      <c r="AP207" s="102"/>
      <c r="AQ207" s="102"/>
      <c r="AR207" s="102"/>
      <c r="AS207" s="102"/>
      <c r="AT207" s="102"/>
      <c r="AU207" s="102"/>
      <c r="AV207" s="102"/>
      <c r="AW207" s="102"/>
    </row>
    <row r="208" ht="14.25" customHeight="1">
      <c r="A208" s="102"/>
      <c r="B208" s="102"/>
      <c r="C208" s="136"/>
      <c r="D208" s="102"/>
      <c r="E208" s="102"/>
      <c r="F208" s="102"/>
      <c r="G208" s="102"/>
      <c r="H208" s="102"/>
      <c r="I208" s="102"/>
      <c r="J208" s="102"/>
      <c r="K208" s="102"/>
      <c r="L208" s="102"/>
      <c r="M208" s="137"/>
      <c r="N208" s="138"/>
      <c r="O208" s="139"/>
      <c r="P208" s="140"/>
      <c r="Q208" s="141"/>
      <c r="R208" s="123"/>
      <c r="S208" s="142"/>
      <c r="T208" s="102"/>
      <c r="U208" s="102"/>
      <c r="V208" s="102"/>
      <c r="W208" s="102"/>
      <c r="X208" s="102"/>
      <c r="Y208" s="102"/>
      <c r="Z208" s="102"/>
      <c r="AA208" s="102"/>
      <c r="AB208" s="102"/>
      <c r="AC208" s="102"/>
      <c r="AD208" s="102"/>
      <c r="AE208" s="102"/>
      <c r="AF208" s="102"/>
      <c r="AG208" s="102"/>
      <c r="AH208" s="102"/>
      <c r="AI208" s="102"/>
      <c r="AJ208" s="102"/>
      <c r="AK208" s="102"/>
      <c r="AL208" s="102"/>
      <c r="AM208" s="102"/>
      <c r="AN208" s="102"/>
      <c r="AO208" s="102"/>
      <c r="AP208" s="102"/>
      <c r="AQ208" s="102"/>
      <c r="AR208" s="102"/>
      <c r="AS208" s="102"/>
      <c r="AT208" s="102"/>
      <c r="AU208" s="102"/>
      <c r="AV208" s="102"/>
      <c r="AW208" s="102"/>
    </row>
    <row r="209" ht="14.25" customHeight="1">
      <c r="A209" s="102"/>
      <c r="B209" s="102"/>
      <c r="C209" s="136"/>
      <c r="D209" s="102"/>
      <c r="E209" s="102"/>
      <c r="F209" s="102"/>
      <c r="G209" s="102"/>
      <c r="H209" s="102"/>
      <c r="I209" s="102"/>
      <c r="J209" s="102"/>
      <c r="K209" s="102"/>
      <c r="L209" s="102"/>
      <c r="M209" s="137"/>
      <c r="N209" s="138"/>
      <c r="O209" s="139"/>
      <c r="P209" s="140"/>
      <c r="Q209" s="141"/>
      <c r="R209" s="123"/>
      <c r="S209" s="142"/>
      <c r="T209" s="102"/>
      <c r="U209" s="102"/>
      <c r="V209" s="102"/>
      <c r="W209" s="102"/>
      <c r="X209" s="102"/>
      <c r="Y209" s="102"/>
      <c r="Z209" s="102"/>
      <c r="AA209" s="102"/>
      <c r="AB209" s="102"/>
      <c r="AC209" s="102"/>
      <c r="AD209" s="102"/>
      <c r="AE209" s="102"/>
      <c r="AF209" s="102"/>
      <c r="AG209" s="102"/>
      <c r="AH209" s="102"/>
      <c r="AI209" s="102"/>
      <c r="AJ209" s="102"/>
      <c r="AK209" s="102"/>
      <c r="AL209" s="102"/>
      <c r="AM209" s="102"/>
      <c r="AN209" s="102"/>
      <c r="AO209" s="102"/>
      <c r="AP209" s="102"/>
      <c r="AQ209" s="102"/>
      <c r="AR209" s="102"/>
      <c r="AS209" s="102"/>
      <c r="AT209" s="102"/>
      <c r="AU209" s="102"/>
      <c r="AV209" s="102"/>
      <c r="AW209" s="102"/>
    </row>
    <row r="210" ht="14.25" customHeight="1">
      <c r="A210" s="102"/>
      <c r="B210" s="102"/>
      <c r="C210" s="136"/>
      <c r="D210" s="102"/>
      <c r="E210" s="102"/>
      <c r="F210" s="102"/>
      <c r="G210" s="102"/>
      <c r="H210" s="102"/>
      <c r="I210" s="102"/>
      <c r="J210" s="102"/>
      <c r="K210" s="102"/>
      <c r="L210" s="102"/>
      <c r="M210" s="137"/>
      <c r="N210" s="138"/>
      <c r="O210" s="139"/>
      <c r="P210" s="140"/>
      <c r="Q210" s="141"/>
      <c r="R210" s="123"/>
      <c r="S210" s="142"/>
      <c r="T210" s="102"/>
      <c r="U210" s="102"/>
      <c r="V210" s="102"/>
      <c r="W210" s="102"/>
      <c r="X210" s="102"/>
      <c r="Y210" s="102"/>
      <c r="Z210" s="102"/>
      <c r="AA210" s="102"/>
      <c r="AB210" s="102"/>
      <c r="AC210" s="102"/>
      <c r="AD210" s="102"/>
      <c r="AE210" s="102"/>
      <c r="AF210" s="102"/>
      <c r="AG210" s="102"/>
      <c r="AH210" s="102"/>
      <c r="AI210" s="102"/>
      <c r="AJ210" s="102"/>
      <c r="AK210" s="102"/>
      <c r="AL210" s="102"/>
      <c r="AM210" s="102"/>
      <c r="AN210" s="102"/>
      <c r="AO210" s="102"/>
      <c r="AP210" s="102"/>
      <c r="AQ210" s="102"/>
      <c r="AR210" s="102"/>
      <c r="AS210" s="102"/>
      <c r="AT210" s="102"/>
      <c r="AU210" s="102"/>
      <c r="AV210" s="102"/>
      <c r="AW210" s="102"/>
    </row>
    <row r="211" ht="14.25" customHeight="1">
      <c r="A211" s="102"/>
      <c r="B211" s="102"/>
      <c r="C211" s="136"/>
      <c r="D211" s="102"/>
      <c r="E211" s="102"/>
      <c r="F211" s="102"/>
      <c r="G211" s="102"/>
      <c r="H211" s="102"/>
      <c r="I211" s="102"/>
      <c r="J211" s="102"/>
      <c r="K211" s="102"/>
      <c r="L211" s="102"/>
      <c r="M211" s="137"/>
      <c r="N211" s="138"/>
      <c r="O211" s="139"/>
      <c r="P211" s="140"/>
      <c r="Q211" s="141"/>
      <c r="R211" s="123"/>
      <c r="S211" s="14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102"/>
      <c r="AV211" s="102"/>
      <c r="AW211" s="102"/>
    </row>
    <row r="212" ht="14.25" customHeight="1">
      <c r="A212" s="102"/>
      <c r="B212" s="102"/>
      <c r="C212" s="136"/>
      <c r="D212" s="102"/>
      <c r="E212" s="102"/>
      <c r="F212" s="102"/>
      <c r="G212" s="102"/>
      <c r="H212" s="102"/>
      <c r="I212" s="102"/>
      <c r="J212" s="102"/>
      <c r="K212" s="102"/>
      <c r="L212" s="102"/>
      <c r="M212" s="137"/>
      <c r="N212" s="138"/>
      <c r="O212" s="139"/>
      <c r="P212" s="140"/>
      <c r="Q212" s="141"/>
      <c r="R212" s="123"/>
      <c r="S212" s="142"/>
      <c r="T212" s="102"/>
      <c r="U212" s="102"/>
      <c r="V212" s="102"/>
      <c r="W212" s="102"/>
      <c r="X212" s="102"/>
      <c r="Y212" s="102"/>
      <c r="Z212" s="102"/>
      <c r="AA212" s="102"/>
      <c r="AB212" s="102"/>
      <c r="AC212" s="102"/>
      <c r="AD212" s="102"/>
      <c r="AE212" s="102"/>
      <c r="AF212" s="102"/>
      <c r="AG212" s="102"/>
      <c r="AH212" s="102"/>
      <c r="AI212" s="102"/>
      <c r="AJ212" s="102"/>
      <c r="AK212" s="102"/>
      <c r="AL212" s="102"/>
      <c r="AM212" s="102"/>
      <c r="AN212" s="102"/>
      <c r="AO212" s="102"/>
      <c r="AP212" s="102"/>
      <c r="AQ212" s="102"/>
      <c r="AR212" s="102"/>
      <c r="AS212" s="102"/>
      <c r="AT212" s="102"/>
      <c r="AU212" s="102"/>
      <c r="AV212" s="102"/>
      <c r="AW212" s="102"/>
    </row>
    <row r="213" ht="14.25" customHeight="1">
      <c r="A213" s="102"/>
      <c r="B213" s="102"/>
      <c r="C213" s="136"/>
      <c r="D213" s="102"/>
      <c r="E213" s="102"/>
      <c r="F213" s="102"/>
      <c r="G213" s="102"/>
      <c r="H213" s="102"/>
      <c r="I213" s="102"/>
      <c r="J213" s="102"/>
      <c r="K213" s="102"/>
      <c r="L213" s="102"/>
      <c r="M213" s="137"/>
      <c r="N213" s="138"/>
      <c r="O213" s="139"/>
      <c r="P213" s="140"/>
      <c r="Q213" s="141"/>
      <c r="R213" s="123"/>
      <c r="S213" s="142"/>
      <c r="T213" s="102"/>
      <c r="U213" s="102"/>
      <c r="V213" s="102"/>
      <c r="W213" s="102"/>
      <c r="X213" s="102"/>
      <c r="Y213" s="102"/>
      <c r="Z213" s="102"/>
      <c r="AA213" s="102"/>
      <c r="AB213" s="102"/>
      <c r="AC213" s="102"/>
      <c r="AD213" s="102"/>
      <c r="AE213" s="102"/>
      <c r="AF213" s="102"/>
      <c r="AG213" s="102"/>
      <c r="AH213" s="102"/>
      <c r="AI213" s="102"/>
      <c r="AJ213" s="102"/>
      <c r="AK213" s="102"/>
      <c r="AL213" s="102"/>
      <c r="AM213" s="102"/>
      <c r="AN213" s="102"/>
      <c r="AO213" s="102"/>
      <c r="AP213" s="102"/>
      <c r="AQ213" s="102"/>
      <c r="AR213" s="102"/>
      <c r="AS213" s="102"/>
      <c r="AT213" s="102"/>
      <c r="AU213" s="102"/>
      <c r="AV213" s="102"/>
      <c r="AW213" s="102"/>
    </row>
    <row r="214" ht="14.25" customHeight="1">
      <c r="A214" s="102"/>
      <c r="B214" s="102"/>
      <c r="C214" s="136"/>
      <c r="D214" s="102"/>
      <c r="E214" s="102"/>
      <c r="F214" s="102"/>
      <c r="G214" s="102"/>
      <c r="H214" s="102"/>
      <c r="I214" s="102"/>
      <c r="J214" s="102"/>
      <c r="K214" s="102"/>
      <c r="L214" s="102"/>
      <c r="M214" s="137"/>
      <c r="N214" s="138"/>
      <c r="O214" s="139"/>
      <c r="P214" s="140"/>
      <c r="Q214" s="141"/>
      <c r="R214" s="123"/>
      <c r="S214" s="142"/>
      <c r="T214" s="102"/>
      <c r="U214" s="102"/>
      <c r="V214" s="102"/>
      <c r="W214" s="102"/>
      <c r="X214" s="102"/>
      <c r="Y214" s="102"/>
      <c r="Z214" s="102"/>
      <c r="AA214" s="102"/>
      <c r="AB214" s="102"/>
      <c r="AC214" s="102"/>
      <c r="AD214" s="102"/>
      <c r="AE214" s="102"/>
      <c r="AF214" s="102"/>
      <c r="AG214" s="102"/>
      <c r="AH214" s="102"/>
      <c r="AI214" s="102"/>
      <c r="AJ214" s="102"/>
      <c r="AK214" s="102"/>
      <c r="AL214" s="102"/>
      <c r="AM214" s="102"/>
      <c r="AN214" s="102"/>
      <c r="AO214" s="102"/>
      <c r="AP214" s="102"/>
      <c r="AQ214" s="102"/>
      <c r="AR214" s="102"/>
      <c r="AS214" s="102"/>
      <c r="AT214" s="102"/>
      <c r="AU214" s="102"/>
      <c r="AV214" s="102"/>
      <c r="AW214" s="102"/>
    </row>
    <row r="215" ht="14.25" customHeight="1">
      <c r="A215" s="102"/>
      <c r="B215" s="102"/>
      <c r="C215" s="136"/>
      <c r="D215" s="102"/>
      <c r="E215" s="102"/>
      <c r="F215" s="102"/>
      <c r="G215" s="102"/>
      <c r="H215" s="102"/>
      <c r="I215" s="102"/>
      <c r="J215" s="102"/>
      <c r="K215" s="102"/>
      <c r="L215" s="102"/>
      <c r="M215" s="137"/>
      <c r="N215" s="138"/>
      <c r="O215" s="139"/>
      <c r="P215" s="140"/>
      <c r="Q215" s="141"/>
      <c r="R215" s="123"/>
      <c r="S215" s="142"/>
      <c r="T215" s="102"/>
      <c r="U215" s="102"/>
      <c r="V215" s="102"/>
      <c r="W215" s="102"/>
      <c r="X215" s="102"/>
      <c r="Y215" s="102"/>
      <c r="Z215" s="102"/>
      <c r="AA215" s="102"/>
      <c r="AB215" s="102"/>
      <c r="AC215" s="102"/>
      <c r="AD215" s="102"/>
      <c r="AE215" s="102"/>
      <c r="AF215" s="102"/>
      <c r="AG215" s="102"/>
      <c r="AH215" s="102"/>
      <c r="AI215" s="102"/>
      <c r="AJ215" s="102"/>
      <c r="AK215" s="102"/>
      <c r="AL215" s="102"/>
      <c r="AM215" s="102"/>
      <c r="AN215" s="102"/>
      <c r="AO215" s="102"/>
      <c r="AP215" s="102"/>
      <c r="AQ215" s="102"/>
      <c r="AR215" s="102"/>
      <c r="AS215" s="102"/>
      <c r="AT215" s="102"/>
      <c r="AU215" s="102"/>
      <c r="AV215" s="102"/>
      <c r="AW215" s="102"/>
    </row>
    <row r="216" ht="14.25" customHeight="1">
      <c r="A216" s="102"/>
      <c r="B216" s="102"/>
      <c r="C216" s="136"/>
      <c r="D216" s="102"/>
      <c r="E216" s="102"/>
      <c r="F216" s="102"/>
      <c r="G216" s="102"/>
      <c r="H216" s="102"/>
      <c r="I216" s="102"/>
      <c r="J216" s="102"/>
      <c r="K216" s="102"/>
      <c r="L216" s="102"/>
      <c r="M216" s="137"/>
      <c r="N216" s="138"/>
      <c r="O216" s="139"/>
      <c r="P216" s="140"/>
      <c r="Q216" s="141"/>
      <c r="R216" s="123"/>
      <c r="S216" s="142"/>
      <c r="T216" s="102"/>
      <c r="U216" s="102"/>
      <c r="V216" s="102"/>
      <c r="W216" s="102"/>
      <c r="X216" s="102"/>
      <c r="Y216" s="102"/>
      <c r="Z216" s="102"/>
      <c r="AA216" s="102"/>
      <c r="AB216" s="102"/>
      <c r="AC216" s="102"/>
      <c r="AD216" s="102"/>
      <c r="AE216" s="102"/>
      <c r="AF216" s="102"/>
      <c r="AG216" s="102"/>
      <c r="AH216" s="102"/>
      <c r="AI216" s="102"/>
      <c r="AJ216" s="102"/>
      <c r="AK216" s="102"/>
      <c r="AL216" s="102"/>
      <c r="AM216" s="102"/>
      <c r="AN216" s="102"/>
      <c r="AO216" s="102"/>
      <c r="AP216" s="102"/>
      <c r="AQ216" s="102"/>
      <c r="AR216" s="102"/>
      <c r="AS216" s="102"/>
      <c r="AT216" s="102"/>
      <c r="AU216" s="102"/>
      <c r="AV216" s="102"/>
      <c r="AW216" s="102"/>
    </row>
    <row r="217" ht="14.25" customHeight="1">
      <c r="A217" s="102"/>
      <c r="B217" s="102"/>
      <c r="C217" s="136"/>
      <c r="D217" s="102"/>
      <c r="E217" s="102"/>
      <c r="F217" s="102"/>
      <c r="G217" s="102"/>
      <c r="H217" s="102"/>
      <c r="I217" s="102"/>
      <c r="J217" s="102"/>
      <c r="K217" s="102"/>
      <c r="L217" s="102"/>
      <c r="M217" s="137"/>
      <c r="N217" s="138"/>
      <c r="O217" s="139"/>
      <c r="P217" s="140"/>
      <c r="Q217" s="141"/>
      <c r="R217" s="123"/>
      <c r="S217" s="142"/>
      <c r="T217" s="102"/>
      <c r="U217" s="102"/>
      <c r="V217" s="102"/>
      <c r="W217" s="102"/>
      <c r="X217" s="102"/>
      <c r="Y217" s="102"/>
      <c r="Z217" s="102"/>
      <c r="AA217" s="102"/>
      <c r="AB217" s="102"/>
      <c r="AC217" s="102"/>
      <c r="AD217" s="102"/>
      <c r="AE217" s="102"/>
      <c r="AF217" s="102"/>
      <c r="AG217" s="102"/>
      <c r="AH217" s="102"/>
      <c r="AI217" s="102"/>
      <c r="AJ217" s="102"/>
      <c r="AK217" s="102"/>
      <c r="AL217" s="102"/>
      <c r="AM217" s="102"/>
      <c r="AN217" s="102"/>
      <c r="AO217" s="102"/>
      <c r="AP217" s="102"/>
      <c r="AQ217" s="102"/>
      <c r="AR217" s="102"/>
      <c r="AS217" s="102"/>
      <c r="AT217" s="102"/>
      <c r="AU217" s="102"/>
      <c r="AV217" s="102"/>
      <c r="AW217" s="102"/>
    </row>
    <row r="218" ht="14.25" customHeight="1">
      <c r="A218" s="102"/>
      <c r="B218" s="102"/>
      <c r="C218" s="136"/>
      <c r="D218" s="102"/>
      <c r="E218" s="102"/>
      <c r="F218" s="102"/>
      <c r="G218" s="102"/>
      <c r="H218" s="102"/>
      <c r="I218" s="102"/>
      <c r="J218" s="102"/>
      <c r="K218" s="102"/>
      <c r="L218" s="102"/>
      <c r="M218" s="137"/>
      <c r="N218" s="138"/>
      <c r="O218" s="139"/>
      <c r="P218" s="140"/>
      <c r="Q218" s="141"/>
      <c r="R218" s="123"/>
      <c r="S218" s="14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102"/>
    </row>
    <row r="219" ht="14.25" customHeight="1">
      <c r="A219" s="102"/>
      <c r="B219" s="102"/>
      <c r="C219" s="136"/>
      <c r="D219" s="102"/>
      <c r="E219" s="102"/>
      <c r="F219" s="102"/>
      <c r="G219" s="102"/>
      <c r="H219" s="102"/>
      <c r="I219" s="102"/>
      <c r="J219" s="102"/>
      <c r="K219" s="102"/>
      <c r="L219" s="102"/>
      <c r="M219" s="137"/>
      <c r="N219" s="138"/>
      <c r="O219" s="139"/>
      <c r="P219" s="140"/>
      <c r="Q219" s="141"/>
      <c r="R219" s="123"/>
      <c r="S219" s="142"/>
      <c r="T219" s="102"/>
      <c r="U219" s="102"/>
      <c r="V219" s="102"/>
      <c r="W219" s="102"/>
      <c r="X219" s="102"/>
      <c r="Y219" s="102"/>
      <c r="Z219" s="102"/>
      <c r="AA219" s="102"/>
      <c r="AB219" s="102"/>
      <c r="AC219" s="102"/>
      <c r="AD219" s="102"/>
      <c r="AE219" s="102"/>
      <c r="AF219" s="102"/>
      <c r="AG219" s="102"/>
      <c r="AH219" s="102"/>
      <c r="AI219" s="102"/>
      <c r="AJ219" s="102"/>
      <c r="AK219" s="102"/>
      <c r="AL219" s="102"/>
      <c r="AM219" s="102"/>
      <c r="AN219" s="102"/>
      <c r="AO219" s="102"/>
      <c r="AP219" s="102"/>
      <c r="AQ219" s="102"/>
      <c r="AR219" s="102"/>
      <c r="AS219" s="102"/>
      <c r="AT219" s="102"/>
      <c r="AU219" s="102"/>
      <c r="AV219" s="102"/>
      <c r="AW219" s="102"/>
    </row>
    <row r="220" ht="14.25" customHeight="1">
      <c r="A220" s="102"/>
      <c r="B220" s="102"/>
      <c r="C220" s="136"/>
      <c r="D220" s="102"/>
      <c r="E220" s="102"/>
      <c r="F220" s="102"/>
      <c r="G220" s="102"/>
      <c r="H220" s="102"/>
      <c r="I220" s="102"/>
      <c r="J220" s="102"/>
      <c r="K220" s="102"/>
      <c r="L220" s="102"/>
      <c r="M220" s="137"/>
      <c r="N220" s="138"/>
      <c r="O220" s="139"/>
      <c r="P220" s="140"/>
      <c r="Q220" s="141"/>
      <c r="R220" s="123"/>
      <c r="S220" s="142"/>
      <c r="T220" s="102"/>
      <c r="U220" s="102"/>
      <c r="V220" s="102"/>
      <c r="W220" s="102"/>
      <c r="X220" s="102"/>
      <c r="Y220" s="102"/>
      <c r="Z220" s="102"/>
      <c r="AA220" s="102"/>
      <c r="AB220" s="102"/>
      <c r="AC220" s="102"/>
      <c r="AD220" s="102"/>
      <c r="AE220" s="102"/>
      <c r="AF220" s="102"/>
      <c r="AG220" s="102"/>
      <c r="AH220" s="102"/>
      <c r="AI220" s="102"/>
      <c r="AJ220" s="102"/>
      <c r="AK220" s="102"/>
      <c r="AL220" s="102"/>
      <c r="AM220" s="102"/>
      <c r="AN220" s="102"/>
      <c r="AO220" s="102"/>
      <c r="AP220" s="102"/>
      <c r="AQ220" s="102"/>
      <c r="AR220" s="102"/>
      <c r="AS220" s="102"/>
      <c r="AT220" s="102"/>
      <c r="AU220" s="102"/>
      <c r="AV220" s="102"/>
      <c r="AW220" s="102"/>
    </row>
    <row r="221" ht="14.25" customHeight="1">
      <c r="A221" s="102"/>
      <c r="B221" s="102"/>
      <c r="C221" s="136"/>
      <c r="D221" s="102"/>
      <c r="E221" s="102"/>
      <c r="F221" s="102"/>
      <c r="G221" s="102"/>
      <c r="H221" s="102"/>
      <c r="I221" s="102"/>
      <c r="J221" s="102"/>
      <c r="K221" s="102"/>
      <c r="L221" s="102"/>
      <c r="M221" s="137"/>
      <c r="N221" s="138"/>
      <c r="O221" s="139"/>
      <c r="P221" s="140"/>
      <c r="Q221" s="141"/>
      <c r="R221" s="123"/>
      <c r="S221" s="142"/>
      <c r="T221" s="102"/>
      <c r="U221" s="102"/>
      <c r="V221" s="102"/>
      <c r="W221" s="102"/>
      <c r="X221" s="102"/>
      <c r="Y221" s="102"/>
      <c r="Z221" s="102"/>
      <c r="AA221" s="102"/>
      <c r="AB221" s="102"/>
      <c r="AC221" s="102"/>
      <c r="AD221" s="102"/>
      <c r="AE221" s="102"/>
      <c r="AF221" s="102"/>
      <c r="AG221" s="102"/>
      <c r="AH221" s="102"/>
      <c r="AI221" s="102"/>
      <c r="AJ221" s="102"/>
      <c r="AK221" s="102"/>
      <c r="AL221" s="102"/>
      <c r="AM221" s="102"/>
      <c r="AN221" s="102"/>
      <c r="AO221" s="102"/>
      <c r="AP221" s="102"/>
      <c r="AQ221" s="102"/>
      <c r="AR221" s="102"/>
      <c r="AS221" s="102"/>
      <c r="AT221" s="102"/>
      <c r="AU221" s="102"/>
      <c r="AV221" s="102"/>
      <c r="AW221" s="102"/>
    </row>
    <row r="222" ht="14.25" customHeight="1">
      <c r="A222" s="102"/>
      <c r="B222" s="102"/>
      <c r="C222" s="136"/>
      <c r="D222" s="102"/>
      <c r="E222" s="102"/>
      <c r="F222" s="102"/>
      <c r="G222" s="102"/>
      <c r="H222" s="102"/>
      <c r="I222" s="102"/>
      <c r="J222" s="102"/>
      <c r="K222" s="102"/>
      <c r="L222" s="102"/>
      <c r="M222" s="137"/>
      <c r="N222" s="138"/>
      <c r="O222" s="139"/>
      <c r="P222" s="140"/>
      <c r="Q222" s="141"/>
      <c r="R222" s="123"/>
      <c r="S222" s="142"/>
      <c r="T222" s="102"/>
      <c r="U222" s="102"/>
      <c r="V222" s="102"/>
      <c r="W222" s="102"/>
      <c r="X222" s="102"/>
      <c r="Y222" s="102"/>
      <c r="Z222" s="102"/>
      <c r="AA222" s="102"/>
      <c r="AB222" s="102"/>
      <c r="AC222" s="102"/>
      <c r="AD222" s="102"/>
      <c r="AE222" s="102"/>
      <c r="AF222" s="102"/>
      <c r="AG222" s="102"/>
      <c r="AH222" s="102"/>
      <c r="AI222" s="102"/>
      <c r="AJ222" s="102"/>
      <c r="AK222" s="102"/>
      <c r="AL222" s="102"/>
      <c r="AM222" s="102"/>
      <c r="AN222" s="102"/>
      <c r="AO222" s="102"/>
      <c r="AP222" s="102"/>
      <c r="AQ222" s="102"/>
      <c r="AR222" s="102"/>
      <c r="AS222" s="102"/>
      <c r="AT222" s="102"/>
      <c r="AU222" s="102"/>
      <c r="AV222" s="102"/>
      <c r="AW222" s="102"/>
    </row>
    <row r="223" ht="14.25" customHeight="1">
      <c r="A223" s="102"/>
      <c r="B223" s="102"/>
      <c r="C223" s="136"/>
      <c r="D223" s="102"/>
      <c r="E223" s="102"/>
      <c r="F223" s="102"/>
      <c r="G223" s="102"/>
      <c r="H223" s="102"/>
      <c r="I223" s="102"/>
      <c r="J223" s="102"/>
      <c r="K223" s="102"/>
      <c r="L223" s="102"/>
      <c r="M223" s="137"/>
      <c r="N223" s="138"/>
      <c r="O223" s="139"/>
      <c r="P223" s="140"/>
      <c r="Q223" s="141"/>
      <c r="R223" s="123"/>
      <c r="S223" s="142"/>
      <c r="T223" s="102"/>
      <c r="U223" s="102"/>
      <c r="V223" s="102"/>
      <c r="W223" s="102"/>
      <c r="X223" s="102"/>
      <c r="Y223" s="102"/>
      <c r="Z223" s="102"/>
      <c r="AA223" s="102"/>
      <c r="AB223" s="102"/>
      <c r="AC223" s="102"/>
      <c r="AD223" s="102"/>
      <c r="AE223" s="102"/>
      <c r="AF223" s="102"/>
      <c r="AG223" s="102"/>
      <c r="AH223" s="102"/>
      <c r="AI223" s="102"/>
      <c r="AJ223" s="102"/>
      <c r="AK223" s="102"/>
      <c r="AL223" s="102"/>
      <c r="AM223" s="102"/>
      <c r="AN223" s="102"/>
      <c r="AO223" s="102"/>
      <c r="AP223" s="102"/>
      <c r="AQ223" s="102"/>
      <c r="AR223" s="102"/>
      <c r="AS223" s="102"/>
      <c r="AT223" s="102"/>
      <c r="AU223" s="102"/>
      <c r="AV223" s="102"/>
      <c r="AW223" s="102"/>
    </row>
    <row r="224" ht="14.25" customHeight="1">
      <c r="A224" s="102"/>
      <c r="B224" s="102"/>
      <c r="C224" s="136"/>
      <c r="D224" s="102"/>
      <c r="E224" s="102"/>
      <c r="F224" s="102"/>
      <c r="G224" s="102"/>
      <c r="H224" s="102"/>
      <c r="I224" s="102"/>
      <c r="J224" s="102"/>
      <c r="K224" s="102"/>
      <c r="L224" s="102"/>
      <c r="M224" s="137"/>
      <c r="N224" s="138"/>
      <c r="O224" s="139"/>
      <c r="P224" s="140"/>
      <c r="Q224" s="141"/>
      <c r="R224" s="123"/>
      <c r="S224" s="14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c r="AW224" s="102"/>
    </row>
    <row r="225" ht="14.25" customHeight="1">
      <c r="A225" s="102"/>
      <c r="B225" s="102"/>
      <c r="C225" s="136"/>
      <c r="D225" s="102"/>
      <c r="E225" s="102"/>
      <c r="F225" s="102"/>
      <c r="G225" s="102"/>
      <c r="H225" s="102"/>
      <c r="I225" s="102"/>
      <c r="J225" s="102"/>
      <c r="K225" s="102"/>
      <c r="L225" s="102"/>
      <c r="M225" s="137"/>
      <c r="N225" s="138"/>
      <c r="O225" s="139"/>
      <c r="P225" s="140"/>
      <c r="Q225" s="141"/>
      <c r="R225" s="123"/>
      <c r="S225" s="142"/>
      <c r="T225" s="102"/>
      <c r="U225" s="102"/>
      <c r="V225" s="102"/>
      <c r="W225" s="102"/>
      <c r="X225" s="102"/>
      <c r="Y225" s="102"/>
      <c r="Z225" s="102"/>
      <c r="AA225" s="102"/>
      <c r="AB225" s="102"/>
      <c r="AC225" s="102"/>
      <c r="AD225" s="102"/>
      <c r="AE225" s="102"/>
      <c r="AF225" s="102"/>
      <c r="AG225" s="102"/>
      <c r="AH225" s="102"/>
      <c r="AI225" s="102"/>
      <c r="AJ225" s="102"/>
      <c r="AK225" s="102"/>
      <c r="AL225" s="102"/>
      <c r="AM225" s="102"/>
      <c r="AN225" s="102"/>
      <c r="AO225" s="102"/>
      <c r="AP225" s="102"/>
      <c r="AQ225" s="102"/>
      <c r="AR225" s="102"/>
      <c r="AS225" s="102"/>
      <c r="AT225" s="102"/>
      <c r="AU225" s="102"/>
      <c r="AV225" s="102"/>
      <c r="AW225" s="102"/>
    </row>
    <row r="226" ht="14.25" customHeight="1">
      <c r="A226" s="102"/>
      <c r="B226" s="102"/>
      <c r="C226" s="136"/>
      <c r="D226" s="102"/>
      <c r="E226" s="102"/>
      <c r="F226" s="102"/>
      <c r="G226" s="102"/>
      <c r="H226" s="102"/>
      <c r="I226" s="102"/>
      <c r="J226" s="102"/>
      <c r="K226" s="102"/>
      <c r="L226" s="102"/>
      <c r="M226" s="137"/>
      <c r="N226" s="138"/>
      <c r="O226" s="139"/>
      <c r="P226" s="140"/>
      <c r="Q226" s="141"/>
      <c r="R226" s="123"/>
      <c r="S226" s="142"/>
      <c r="T226" s="102"/>
      <c r="U226" s="102"/>
      <c r="V226" s="102"/>
      <c r="W226" s="102"/>
      <c r="X226" s="102"/>
      <c r="Y226" s="102"/>
      <c r="Z226" s="102"/>
      <c r="AA226" s="102"/>
      <c r="AB226" s="102"/>
      <c r="AC226" s="102"/>
      <c r="AD226" s="102"/>
      <c r="AE226" s="102"/>
      <c r="AF226" s="102"/>
      <c r="AG226" s="102"/>
      <c r="AH226" s="102"/>
      <c r="AI226" s="102"/>
      <c r="AJ226" s="102"/>
      <c r="AK226" s="102"/>
      <c r="AL226" s="102"/>
      <c r="AM226" s="102"/>
      <c r="AN226" s="102"/>
      <c r="AO226" s="102"/>
      <c r="AP226" s="102"/>
      <c r="AQ226" s="102"/>
      <c r="AR226" s="102"/>
      <c r="AS226" s="102"/>
      <c r="AT226" s="102"/>
      <c r="AU226" s="102"/>
      <c r="AV226" s="102"/>
      <c r="AW226" s="102"/>
    </row>
    <row r="227" ht="14.25" customHeight="1">
      <c r="A227" s="102"/>
      <c r="B227" s="102"/>
      <c r="C227" s="136"/>
      <c r="D227" s="102"/>
      <c r="E227" s="102"/>
      <c r="F227" s="102"/>
      <c r="G227" s="102"/>
      <c r="H227" s="102"/>
      <c r="I227" s="102"/>
      <c r="J227" s="102"/>
      <c r="K227" s="102"/>
      <c r="L227" s="102"/>
      <c r="M227" s="137"/>
      <c r="N227" s="138"/>
      <c r="O227" s="139"/>
      <c r="P227" s="140"/>
      <c r="Q227" s="141"/>
      <c r="R227" s="123"/>
      <c r="S227" s="142"/>
      <c r="T227" s="102"/>
      <c r="U227" s="102"/>
      <c r="V227" s="102"/>
      <c r="W227" s="102"/>
      <c r="X227" s="102"/>
      <c r="Y227" s="102"/>
      <c r="Z227" s="102"/>
      <c r="AA227" s="102"/>
      <c r="AB227" s="102"/>
      <c r="AC227" s="102"/>
      <c r="AD227" s="102"/>
      <c r="AE227" s="102"/>
      <c r="AF227" s="102"/>
      <c r="AG227" s="102"/>
      <c r="AH227" s="102"/>
      <c r="AI227" s="102"/>
      <c r="AJ227" s="102"/>
      <c r="AK227" s="102"/>
      <c r="AL227" s="102"/>
      <c r="AM227" s="102"/>
      <c r="AN227" s="102"/>
      <c r="AO227" s="102"/>
      <c r="AP227" s="102"/>
      <c r="AQ227" s="102"/>
      <c r="AR227" s="102"/>
      <c r="AS227" s="102"/>
      <c r="AT227" s="102"/>
      <c r="AU227" s="102"/>
      <c r="AV227" s="102"/>
      <c r="AW227" s="102"/>
    </row>
    <row r="228" ht="14.25" customHeight="1">
      <c r="A228" s="102"/>
      <c r="B228" s="102"/>
      <c r="C228" s="136"/>
      <c r="D228" s="102"/>
      <c r="E228" s="102"/>
      <c r="F228" s="102"/>
      <c r="G228" s="102"/>
      <c r="H228" s="102"/>
      <c r="I228" s="102"/>
      <c r="J228" s="102"/>
      <c r="K228" s="102"/>
      <c r="L228" s="102"/>
      <c r="M228" s="137"/>
      <c r="N228" s="138"/>
      <c r="O228" s="139"/>
      <c r="P228" s="140"/>
      <c r="Q228" s="141"/>
      <c r="R228" s="123"/>
      <c r="S228" s="142"/>
      <c r="T228" s="102"/>
      <c r="U228" s="102"/>
      <c r="V228" s="102"/>
      <c r="W228" s="102"/>
      <c r="X228" s="102"/>
      <c r="Y228" s="102"/>
      <c r="Z228" s="102"/>
      <c r="AA228" s="102"/>
      <c r="AB228" s="102"/>
      <c r="AC228" s="102"/>
      <c r="AD228" s="102"/>
      <c r="AE228" s="102"/>
      <c r="AF228" s="102"/>
      <c r="AG228" s="102"/>
      <c r="AH228" s="102"/>
      <c r="AI228" s="102"/>
      <c r="AJ228" s="102"/>
      <c r="AK228" s="102"/>
      <c r="AL228" s="102"/>
      <c r="AM228" s="102"/>
      <c r="AN228" s="102"/>
      <c r="AO228" s="102"/>
      <c r="AP228" s="102"/>
      <c r="AQ228" s="102"/>
      <c r="AR228" s="102"/>
      <c r="AS228" s="102"/>
      <c r="AT228" s="102"/>
      <c r="AU228" s="102"/>
      <c r="AV228" s="102"/>
      <c r="AW228" s="102"/>
    </row>
    <row r="229" ht="14.25" customHeight="1">
      <c r="A229" s="102"/>
      <c r="B229" s="102"/>
      <c r="C229" s="136"/>
      <c r="D229" s="102"/>
      <c r="E229" s="102"/>
      <c r="F229" s="102"/>
      <c r="G229" s="102"/>
      <c r="H229" s="102"/>
      <c r="I229" s="102"/>
      <c r="J229" s="102"/>
      <c r="K229" s="102"/>
      <c r="L229" s="102"/>
      <c r="M229" s="137"/>
      <c r="N229" s="138"/>
      <c r="O229" s="139"/>
      <c r="P229" s="140"/>
      <c r="Q229" s="141"/>
      <c r="R229" s="123"/>
      <c r="S229" s="142"/>
      <c r="T229" s="102"/>
      <c r="U229" s="102"/>
      <c r="V229" s="102"/>
      <c r="W229" s="102"/>
      <c r="X229" s="102"/>
      <c r="Y229" s="102"/>
      <c r="Z229" s="102"/>
      <c r="AA229" s="102"/>
      <c r="AB229" s="102"/>
      <c r="AC229" s="102"/>
      <c r="AD229" s="102"/>
      <c r="AE229" s="102"/>
      <c r="AF229" s="102"/>
      <c r="AG229" s="102"/>
      <c r="AH229" s="102"/>
      <c r="AI229" s="102"/>
      <c r="AJ229" s="102"/>
      <c r="AK229" s="102"/>
      <c r="AL229" s="102"/>
      <c r="AM229" s="102"/>
      <c r="AN229" s="102"/>
      <c r="AO229" s="102"/>
      <c r="AP229" s="102"/>
      <c r="AQ229" s="102"/>
      <c r="AR229" s="102"/>
      <c r="AS229" s="102"/>
      <c r="AT229" s="102"/>
      <c r="AU229" s="102"/>
      <c r="AV229" s="102"/>
      <c r="AW229" s="102"/>
    </row>
    <row r="230" ht="14.25" customHeight="1">
      <c r="A230" s="102"/>
      <c r="B230" s="102"/>
      <c r="C230" s="136"/>
      <c r="D230" s="102"/>
      <c r="E230" s="102"/>
      <c r="F230" s="102"/>
      <c r="G230" s="102"/>
      <c r="H230" s="102"/>
      <c r="I230" s="102"/>
      <c r="J230" s="102"/>
      <c r="K230" s="102"/>
      <c r="L230" s="102"/>
      <c r="M230" s="137"/>
      <c r="N230" s="138"/>
      <c r="O230" s="139"/>
      <c r="P230" s="140"/>
      <c r="Q230" s="141"/>
      <c r="R230" s="123"/>
      <c r="S230" s="142"/>
      <c r="T230" s="102"/>
      <c r="U230" s="102"/>
      <c r="V230" s="102"/>
      <c r="W230" s="102"/>
      <c r="X230" s="102"/>
      <c r="Y230" s="102"/>
      <c r="Z230" s="102"/>
      <c r="AA230" s="102"/>
      <c r="AB230" s="102"/>
      <c r="AC230" s="102"/>
      <c r="AD230" s="102"/>
      <c r="AE230" s="102"/>
      <c r="AF230" s="102"/>
      <c r="AG230" s="102"/>
      <c r="AH230" s="102"/>
      <c r="AI230" s="102"/>
      <c r="AJ230" s="102"/>
      <c r="AK230" s="102"/>
      <c r="AL230" s="102"/>
      <c r="AM230" s="102"/>
      <c r="AN230" s="102"/>
      <c r="AO230" s="102"/>
      <c r="AP230" s="102"/>
      <c r="AQ230" s="102"/>
      <c r="AR230" s="102"/>
      <c r="AS230" s="102"/>
      <c r="AT230" s="102"/>
      <c r="AU230" s="102"/>
      <c r="AV230" s="102"/>
      <c r="AW230" s="102"/>
    </row>
    <row r="231" ht="14.25" customHeight="1">
      <c r="A231" s="102"/>
      <c r="B231" s="102"/>
      <c r="C231" s="136"/>
      <c r="D231" s="102"/>
      <c r="E231" s="102"/>
      <c r="F231" s="102"/>
      <c r="G231" s="102"/>
      <c r="H231" s="102"/>
      <c r="I231" s="102"/>
      <c r="J231" s="102"/>
      <c r="K231" s="102"/>
      <c r="L231" s="102"/>
      <c r="M231" s="137"/>
      <c r="N231" s="138"/>
      <c r="O231" s="139"/>
      <c r="P231" s="140"/>
      <c r="Q231" s="141"/>
      <c r="R231" s="123"/>
      <c r="S231" s="142"/>
      <c r="T231" s="102"/>
      <c r="U231" s="102"/>
      <c r="V231" s="102"/>
      <c r="W231" s="102"/>
      <c r="X231" s="102"/>
      <c r="Y231" s="102"/>
      <c r="Z231" s="102"/>
      <c r="AA231" s="102"/>
      <c r="AB231" s="102"/>
      <c r="AC231" s="102"/>
      <c r="AD231" s="102"/>
      <c r="AE231" s="102"/>
      <c r="AF231" s="102"/>
      <c r="AG231" s="102"/>
      <c r="AH231" s="102"/>
      <c r="AI231" s="102"/>
      <c r="AJ231" s="102"/>
      <c r="AK231" s="102"/>
      <c r="AL231" s="102"/>
      <c r="AM231" s="102"/>
      <c r="AN231" s="102"/>
      <c r="AO231" s="102"/>
      <c r="AP231" s="102"/>
      <c r="AQ231" s="102"/>
      <c r="AR231" s="102"/>
      <c r="AS231" s="102"/>
      <c r="AT231" s="102"/>
      <c r="AU231" s="102"/>
      <c r="AV231" s="102"/>
      <c r="AW231" s="102"/>
    </row>
    <row r="232" ht="14.25" customHeight="1">
      <c r="A232" s="102"/>
      <c r="B232" s="102"/>
      <c r="C232" s="136"/>
      <c r="D232" s="102"/>
      <c r="E232" s="102"/>
      <c r="F232" s="102"/>
      <c r="G232" s="102"/>
      <c r="H232" s="102"/>
      <c r="I232" s="102"/>
      <c r="J232" s="102"/>
      <c r="K232" s="102"/>
      <c r="L232" s="102"/>
      <c r="M232" s="137"/>
      <c r="N232" s="138"/>
      <c r="O232" s="139"/>
      <c r="P232" s="140"/>
      <c r="Q232" s="141"/>
      <c r="R232" s="123"/>
      <c r="S232" s="142"/>
      <c r="T232" s="102"/>
      <c r="U232" s="102"/>
      <c r="V232" s="102"/>
      <c r="W232" s="102"/>
      <c r="X232" s="102"/>
      <c r="Y232" s="102"/>
      <c r="Z232" s="102"/>
      <c r="AA232" s="102"/>
      <c r="AB232" s="102"/>
      <c r="AC232" s="102"/>
      <c r="AD232" s="102"/>
      <c r="AE232" s="102"/>
      <c r="AF232" s="102"/>
      <c r="AG232" s="102"/>
      <c r="AH232" s="102"/>
      <c r="AI232" s="102"/>
      <c r="AJ232" s="102"/>
      <c r="AK232" s="102"/>
      <c r="AL232" s="102"/>
      <c r="AM232" s="102"/>
      <c r="AN232" s="102"/>
      <c r="AO232" s="102"/>
      <c r="AP232" s="102"/>
      <c r="AQ232" s="102"/>
      <c r="AR232" s="102"/>
      <c r="AS232" s="102"/>
      <c r="AT232" s="102"/>
      <c r="AU232" s="102"/>
      <c r="AV232" s="102"/>
      <c r="AW232" s="102"/>
    </row>
    <row r="233" ht="14.25" customHeight="1">
      <c r="A233" s="102"/>
      <c r="B233" s="102"/>
      <c r="C233" s="136"/>
      <c r="D233" s="102"/>
      <c r="E233" s="102"/>
      <c r="F233" s="102"/>
      <c r="G233" s="102"/>
      <c r="H233" s="102"/>
      <c r="I233" s="102"/>
      <c r="J233" s="102"/>
      <c r="K233" s="102"/>
      <c r="L233" s="102"/>
      <c r="M233" s="137"/>
      <c r="N233" s="138"/>
      <c r="O233" s="139"/>
      <c r="P233" s="140"/>
      <c r="Q233" s="141"/>
      <c r="R233" s="123"/>
      <c r="S233" s="142"/>
      <c r="T233" s="102"/>
      <c r="U233" s="102"/>
      <c r="V233" s="102"/>
      <c r="W233" s="102"/>
      <c r="X233" s="102"/>
      <c r="Y233" s="102"/>
      <c r="Z233" s="102"/>
      <c r="AA233" s="102"/>
      <c r="AB233" s="102"/>
      <c r="AC233" s="102"/>
      <c r="AD233" s="102"/>
      <c r="AE233" s="102"/>
      <c r="AF233" s="102"/>
      <c r="AG233" s="102"/>
      <c r="AH233" s="102"/>
      <c r="AI233" s="102"/>
      <c r="AJ233" s="102"/>
      <c r="AK233" s="102"/>
      <c r="AL233" s="102"/>
      <c r="AM233" s="102"/>
      <c r="AN233" s="102"/>
      <c r="AO233" s="102"/>
      <c r="AP233" s="102"/>
      <c r="AQ233" s="102"/>
      <c r="AR233" s="102"/>
      <c r="AS233" s="102"/>
      <c r="AT233" s="102"/>
      <c r="AU233" s="102"/>
      <c r="AV233" s="102"/>
      <c r="AW233" s="102"/>
    </row>
    <row r="234" ht="14.25" customHeight="1">
      <c r="A234" s="102"/>
      <c r="B234" s="102"/>
      <c r="C234" s="136"/>
      <c r="D234" s="102"/>
      <c r="E234" s="102"/>
      <c r="F234" s="102"/>
      <c r="G234" s="102"/>
      <c r="H234" s="102"/>
      <c r="I234" s="102"/>
      <c r="J234" s="102"/>
      <c r="K234" s="102"/>
      <c r="L234" s="102"/>
      <c r="M234" s="137"/>
      <c r="N234" s="138"/>
      <c r="O234" s="139"/>
      <c r="P234" s="140"/>
      <c r="Q234" s="141"/>
      <c r="R234" s="123"/>
      <c r="S234" s="142"/>
      <c r="T234" s="102"/>
      <c r="U234" s="102"/>
      <c r="V234" s="102"/>
      <c r="W234" s="102"/>
      <c r="X234" s="102"/>
      <c r="Y234" s="102"/>
      <c r="Z234" s="102"/>
      <c r="AA234" s="102"/>
      <c r="AB234" s="102"/>
      <c r="AC234" s="102"/>
      <c r="AD234" s="102"/>
      <c r="AE234" s="102"/>
      <c r="AF234" s="102"/>
      <c r="AG234" s="102"/>
      <c r="AH234" s="102"/>
      <c r="AI234" s="102"/>
      <c r="AJ234" s="102"/>
      <c r="AK234" s="102"/>
      <c r="AL234" s="102"/>
      <c r="AM234" s="102"/>
      <c r="AN234" s="102"/>
      <c r="AO234" s="102"/>
      <c r="AP234" s="102"/>
      <c r="AQ234" s="102"/>
      <c r="AR234" s="102"/>
      <c r="AS234" s="102"/>
      <c r="AT234" s="102"/>
      <c r="AU234" s="102"/>
      <c r="AV234" s="102"/>
      <c r="AW234" s="102"/>
    </row>
    <row r="235" ht="14.25" customHeight="1">
      <c r="A235" s="102"/>
      <c r="B235" s="102"/>
      <c r="C235" s="136"/>
      <c r="D235" s="102"/>
      <c r="E235" s="102"/>
      <c r="F235" s="102"/>
      <c r="G235" s="102"/>
      <c r="H235" s="102"/>
      <c r="I235" s="102"/>
      <c r="J235" s="102"/>
      <c r="K235" s="102"/>
      <c r="L235" s="102"/>
      <c r="M235" s="137"/>
      <c r="N235" s="138"/>
      <c r="O235" s="139"/>
      <c r="P235" s="140"/>
      <c r="Q235" s="141"/>
      <c r="R235" s="123"/>
      <c r="S235" s="142"/>
      <c r="T235" s="102"/>
      <c r="U235" s="102"/>
      <c r="V235" s="102"/>
      <c r="W235" s="102"/>
      <c r="X235" s="102"/>
      <c r="Y235" s="102"/>
      <c r="Z235" s="102"/>
      <c r="AA235" s="102"/>
      <c r="AB235" s="102"/>
      <c r="AC235" s="102"/>
      <c r="AD235" s="102"/>
      <c r="AE235" s="102"/>
      <c r="AF235" s="102"/>
      <c r="AG235" s="102"/>
      <c r="AH235" s="102"/>
      <c r="AI235" s="102"/>
      <c r="AJ235" s="102"/>
      <c r="AK235" s="102"/>
      <c r="AL235" s="102"/>
      <c r="AM235" s="102"/>
      <c r="AN235" s="102"/>
      <c r="AO235" s="102"/>
      <c r="AP235" s="102"/>
      <c r="AQ235" s="102"/>
      <c r="AR235" s="102"/>
      <c r="AS235" s="102"/>
      <c r="AT235" s="102"/>
      <c r="AU235" s="102"/>
      <c r="AV235" s="102"/>
      <c r="AW235" s="102"/>
    </row>
    <row r="236" ht="14.25" customHeight="1">
      <c r="A236" s="102"/>
      <c r="B236" s="102"/>
      <c r="C236" s="136"/>
      <c r="D236" s="102"/>
      <c r="E236" s="102"/>
      <c r="F236" s="102"/>
      <c r="G236" s="102"/>
      <c r="H236" s="102"/>
      <c r="I236" s="102"/>
      <c r="J236" s="102"/>
      <c r="K236" s="102"/>
      <c r="L236" s="102"/>
      <c r="M236" s="137"/>
      <c r="N236" s="138"/>
      <c r="O236" s="139"/>
      <c r="P236" s="140"/>
      <c r="Q236" s="141"/>
      <c r="R236" s="123"/>
      <c r="S236" s="142"/>
      <c r="T236" s="102"/>
      <c r="U236" s="102"/>
      <c r="V236" s="102"/>
      <c r="W236" s="102"/>
      <c r="X236" s="102"/>
      <c r="Y236" s="102"/>
      <c r="Z236" s="102"/>
      <c r="AA236" s="102"/>
      <c r="AB236" s="102"/>
      <c r="AC236" s="102"/>
      <c r="AD236" s="102"/>
      <c r="AE236" s="102"/>
      <c r="AF236" s="102"/>
      <c r="AG236" s="102"/>
      <c r="AH236" s="102"/>
      <c r="AI236" s="102"/>
      <c r="AJ236" s="102"/>
      <c r="AK236" s="102"/>
      <c r="AL236" s="102"/>
      <c r="AM236" s="102"/>
      <c r="AN236" s="102"/>
      <c r="AO236" s="102"/>
      <c r="AP236" s="102"/>
      <c r="AQ236" s="102"/>
      <c r="AR236" s="102"/>
      <c r="AS236" s="102"/>
      <c r="AT236" s="102"/>
      <c r="AU236" s="102"/>
      <c r="AV236" s="102"/>
      <c r="AW236" s="102"/>
    </row>
    <row r="237" ht="14.25" customHeight="1">
      <c r="A237" s="102"/>
      <c r="B237" s="102"/>
      <c r="C237" s="136"/>
      <c r="D237" s="102"/>
      <c r="E237" s="102"/>
      <c r="F237" s="102"/>
      <c r="G237" s="102"/>
      <c r="H237" s="102"/>
      <c r="I237" s="102"/>
      <c r="J237" s="102"/>
      <c r="K237" s="102"/>
      <c r="L237" s="102"/>
      <c r="M237" s="137"/>
      <c r="N237" s="138"/>
      <c r="O237" s="139"/>
      <c r="P237" s="140"/>
      <c r="Q237" s="141"/>
      <c r="R237" s="123"/>
      <c r="S237" s="142"/>
      <c r="T237" s="102"/>
      <c r="U237" s="102"/>
      <c r="V237" s="102"/>
      <c r="W237" s="102"/>
      <c r="X237" s="102"/>
      <c r="Y237" s="102"/>
      <c r="Z237" s="102"/>
      <c r="AA237" s="102"/>
      <c r="AB237" s="102"/>
      <c r="AC237" s="102"/>
      <c r="AD237" s="102"/>
      <c r="AE237" s="102"/>
      <c r="AF237" s="102"/>
      <c r="AG237" s="102"/>
      <c r="AH237" s="102"/>
      <c r="AI237" s="102"/>
      <c r="AJ237" s="102"/>
      <c r="AK237" s="102"/>
      <c r="AL237" s="102"/>
      <c r="AM237" s="102"/>
      <c r="AN237" s="102"/>
      <c r="AO237" s="102"/>
      <c r="AP237" s="102"/>
      <c r="AQ237" s="102"/>
      <c r="AR237" s="102"/>
      <c r="AS237" s="102"/>
      <c r="AT237" s="102"/>
      <c r="AU237" s="102"/>
      <c r="AV237" s="102"/>
      <c r="AW237" s="102"/>
    </row>
    <row r="238" ht="14.25" customHeight="1">
      <c r="A238" s="102"/>
      <c r="B238" s="102"/>
      <c r="C238" s="136"/>
      <c r="D238" s="102"/>
      <c r="E238" s="102"/>
      <c r="F238" s="102"/>
      <c r="G238" s="102"/>
      <c r="H238" s="102"/>
      <c r="I238" s="102"/>
      <c r="J238" s="102"/>
      <c r="K238" s="102"/>
      <c r="L238" s="102"/>
      <c r="M238" s="137"/>
      <c r="N238" s="138"/>
      <c r="O238" s="139"/>
      <c r="P238" s="140"/>
      <c r="Q238" s="141"/>
      <c r="R238" s="123"/>
      <c r="S238" s="142"/>
      <c r="T238" s="102"/>
      <c r="U238" s="102"/>
      <c r="V238" s="102"/>
      <c r="W238" s="102"/>
      <c r="X238" s="102"/>
      <c r="Y238" s="102"/>
      <c r="Z238" s="102"/>
      <c r="AA238" s="102"/>
      <c r="AB238" s="102"/>
      <c r="AC238" s="102"/>
      <c r="AD238" s="102"/>
      <c r="AE238" s="102"/>
      <c r="AF238" s="102"/>
      <c r="AG238" s="102"/>
      <c r="AH238" s="102"/>
      <c r="AI238" s="102"/>
      <c r="AJ238" s="102"/>
      <c r="AK238" s="102"/>
      <c r="AL238" s="102"/>
      <c r="AM238" s="102"/>
      <c r="AN238" s="102"/>
      <c r="AO238" s="102"/>
      <c r="AP238" s="102"/>
      <c r="AQ238" s="102"/>
      <c r="AR238" s="102"/>
      <c r="AS238" s="102"/>
      <c r="AT238" s="102"/>
      <c r="AU238" s="102"/>
      <c r="AV238" s="102"/>
      <c r="AW238" s="102"/>
    </row>
    <row r="239" ht="14.25" customHeight="1">
      <c r="A239" s="102"/>
      <c r="B239" s="102"/>
      <c r="C239" s="136"/>
      <c r="D239" s="102"/>
      <c r="E239" s="102"/>
      <c r="F239" s="102"/>
      <c r="G239" s="102"/>
      <c r="H239" s="102"/>
      <c r="I239" s="102"/>
      <c r="J239" s="102"/>
      <c r="K239" s="102"/>
      <c r="L239" s="102"/>
      <c r="M239" s="137"/>
      <c r="N239" s="138"/>
      <c r="O239" s="139"/>
      <c r="P239" s="140"/>
      <c r="Q239" s="141"/>
      <c r="R239" s="123"/>
      <c r="S239" s="142"/>
      <c r="T239" s="102"/>
      <c r="U239" s="102"/>
      <c r="V239" s="102"/>
      <c r="W239" s="102"/>
      <c r="X239" s="102"/>
      <c r="Y239" s="102"/>
      <c r="Z239" s="102"/>
      <c r="AA239" s="102"/>
      <c r="AB239" s="102"/>
      <c r="AC239" s="102"/>
      <c r="AD239" s="102"/>
      <c r="AE239" s="102"/>
      <c r="AF239" s="102"/>
      <c r="AG239" s="102"/>
      <c r="AH239" s="102"/>
      <c r="AI239" s="102"/>
      <c r="AJ239" s="102"/>
      <c r="AK239" s="102"/>
      <c r="AL239" s="102"/>
      <c r="AM239" s="102"/>
      <c r="AN239" s="102"/>
      <c r="AO239" s="102"/>
      <c r="AP239" s="102"/>
      <c r="AQ239" s="102"/>
      <c r="AR239" s="102"/>
      <c r="AS239" s="102"/>
      <c r="AT239" s="102"/>
      <c r="AU239" s="102"/>
      <c r="AV239" s="102"/>
      <c r="AW239" s="102"/>
    </row>
    <row r="240" ht="14.25" customHeight="1">
      <c r="A240" s="102"/>
      <c r="B240" s="102"/>
      <c r="C240" s="136"/>
      <c r="D240" s="102"/>
      <c r="E240" s="102"/>
      <c r="F240" s="102"/>
      <c r="G240" s="102"/>
      <c r="H240" s="102"/>
      <c r="I240" s="102"/>
      <c r="J240" s="102"/>
      <c r="K240" s="102"/>
      <c r="L240" s="102"/>
      <c r="M240" s="137"/>
      <c r="N240" s="138"/>
      <c r="O240" s="139"/>
      <c r="P240" s="140"/>
      <c r="Q240" s="141"/>
      <c r="R240" s="123"/>
      <c r="S240" s="142"/>
      <c r="T240" s="102"/>
      <c r="U240" s="102"/>
      <c r="V240" s="102"/>
      <c r="W240" s="102"/>
      <c r="X240" s="102"/>
      <c r="Y240" s="102"/>
      <c r="Z240" s="102"/>
      <c r="AA240" s="102"/>
      <c r="AB240" s="102"/>
      <c r="AC240" s="102"/>
      <c r="AD240" s="102"/>
      <c r="AE240" s="102"/>
      <c r="AF240" s="102"/>
      <c r="AG240" s="102"/>
      <c r="AH240" s="102"/>
      <c r="AI240" s="102"/>
      <c r="AJ240" s="102"/>
      <c r="AK240" s="102"/>
      <c r="AL240" s="102"/>
      <c r="AM240" s="102"/>
      <c r="AN240" s="102"/>
      <c r="AO240" s="102"/>
      <c r="AP240" s="102"/>
      <c r="AQ240" s="102"/>
      <c r="AR240" s="102"/>
      <c r="AS240" s="102"/>
      <c r="AT240" s="102"/>
      <c r="AU240" s="102"/>
      <c r="AV240" s="102"/>
      <c r="AW240" s="102"/>
    </row>
    <row r="241" ht="14.25" customHeight="1">
      <c r="A241" s="102"/>
      <c r="B241" s="102"/>
      <c r="C241" s="136"/>
      <c r="D241" s="102"/>
      <c r="E241" s="102"/>
      <c r="F241" s="102"/>
      <c r="G241" s="102"/>
      <c r="H241" s="102"/>
      <c r="I241" s="102"/>
      <c r="J241" s="102"/>
      <c r="K241" s="102"/>
      <c r="L241" s="102"/>
      <c r="M241" s="137"/>
      <c r="N241" s="138"/>
      <c r="O241" s="139"/>
      <c r="P241" s="140"/>
      <c r="Q241" s="141"/>
      <c r="R241" s="123"/>
      <c r="S241" s="142"/>
      <c r="T241" s="102"/>
      <c r="U241" s="102"/>
      <c r="V241" s="102"/>
      <c r="W241" s="102"/>
      <c r="X241" s="102"/>
      <c r="Y241" s="102"/>
      <c r="Z241" s="102"/>
      <c r="AA241" s="102"/>
      <c r="AB241" s="102"/>
      <c r="AC241" s="102"/>
      <c r="AD241" s="102"/>
      <c r="AE241" s="102"/>
      <c r="AF241" s="102"/>
      <c r="AG241" s="102"/>
      <c r="AH241" s="102"/>
      <c r="AI241" s="102"/>
      <c r="AJ241" s="102"/>
      <c r="AK241" s="102"/>
      <c r="AL241" s="102"/>
      <c r="AM241" s="102"/>
      <c r="AN241" s="102"/>
      <c r="AO241" s="102"/>
      <c r="AP241" s="102"/>
      <c r="AQ241" s="102"/>
      <c r="AR241" s="102"/>
      <c r="AS241" s="102"/>
      <c r="AT241" s="102"/>
      <c r="AU241" s="102"/>
      <c r="AV241" s="102"/>
      <c r="AW241" s="102"/>
    </row>
    <row r="242" ht="14.25" customHeight="1">
      <c r="A242" s="102"/>
      <c r="B242" s="102"/>
      <c r="C242" s="136"/>
      <c r="D242" s="102"/>
      <c r="E242" s="102"/>
      <c r="F242" s="102"/>
      <c r="G242" s="102"/>
      <c r="H242" s="102"/>
      <c r="I242" s="102"/>
      <c r="J242" s="102"/>
      <c r="K242" s="102"/>
      <c r="L242" s="102"/>
      <c r="M242" s="137"/>
      <c r="N242" s="138"/>
      <c r="O242" s="139"/>
      <c r="P242" s="140"/>
      <c r="Q242" s="141"/>
      <c r="R242" s="123"/>
      <c r="S242" s="142"/>
      <c r="T242" s="102"/>
      <c r="U242" s="102"/>
      <c r="V242" s="102"/>
      <c r="W242" s="102"/>
      <c r="X242" s="102"/>
      <c r="Y242" s="102"/>
      <c r="Z242" s="102"/>
      <c r="AA242" s="102"/>
      <c r="AB242" s="102"/>
      <c r="AC242" s="102"/>
      <c r="AD242" s="102"/>
      <c r="AE242" s="102"/>
      <c r="AF242" s="102"/>
      <c r="AG242" s="102"/>
      <c r="AH242" s="102"/>
      <c r="AI242" s="102"/>
      <c r="AJ242" s="102"/>
      <c r="AK242" s="102"/>
      <c r="AL242" s="102"/>
      <c r="AM242" s="102"/>
      <c r="AN242" s="102"/>
      <c r="AO242" s="102"/>
      <c r="AP242" s="102"/>
      <c r="AQ242" s="102"/>
      <c r="AR242" s="102"/>
      <c r="AS242" s="102"/>
      <c r="AT242" s="102"/>
      <c r="AU242" s="102"/>
      <c r="AV242" s="102"/>
      <c r="AW242" s="102"/>
    </row>
    <row r="243" ht="14.25" customHeight="1">
      <c r="A243" s="102"/>
      <c r="B243" s="102"/>
      <c r="C243" s="136"/>
      <c r="D243" s="102"/>
      <c r="E243" s="102"/>
      <c r="F243" s="102"/>
      <c r="G243" s="102"/>
      <c r="H243" s="102"/>
      <c r="I243" s="102"/>
      <c r="J243" s="102"/>
      <c r="K243" s="102"/>
      <c r="L243" s="102"/>
      <c r="M243" s="137"/>
      <c r="N243" s="138"/>
      <c r="O243" s="139"/>
      <c r="P243" s="140"/>
      <c r="Q243" s="141"/>
      <c r="R243" s="123"/>
      <c r="S243" s="142"/>
      <c r="T243" s="102"/>
      <c r="U243" s="102"/>
      <c r="V243" s="102"/>
      <c r="W243" s="102"/>
      <c r="X243" s="102"/>
      <c r="Y243" s="102"/>
      <c r="Z243" s="102"/>
      <c r="AA243" s="102"/>
      <c r="AB243" s="102"/>
      <c r="AC243" s="102"/>
      <c r="AD243" s="102"/>
      <c r="AE243" s="102"/>
      <c r="AF243" s="102"/>
      <c r="AG243" s="102"/>
      <c r="AH243" s="102"/>
      <c r="AI243" s="102"/>
      <c r="AJ243" s="102"/>
      <c r="AK243" s="102"/>
      <c r="AL243" s="102"/>
      <c r="AM243" s="102"/>
      <c r="AN243" s="102"/>
      <c r="AO243" s="102"/>
      <c r="AP243" s="102"/>
      <c r="AQ243" s="102"/>
      <c r="AR243" s="102"/>
      <c r="AS243" s="102"/>
      <c r="AT243" s="102"/>
      <c r="AU243" s="102"/>
      <c r="AV243" s="102"/>
      <c r="AW243" s="102"/>
    </row>
    <row r="244" ht="14.25" customHeight="1">
      <c r="A244" s="102"/>
      <c r="B244" s="102"/>
      <c r="C244" s="136"/>
      <c r="D244" s="102"/>
      <c r="E244" s="102"/>
      <c r="F244" s="102"/>
      <c r="G244" s="102"/>
      <c r="H244" s="102"/>
      <c r="I244" s="102"/>
      <c r="J244" s="102"/>
      <c r="K244" s="102"/>
      <c r="L244" s="102"/>
      <c r="M244" s="137"/>
      <c r="N244" s="138"/>
      <c r="O244" s="139"/>
      <c r="P244" s="140"/>
      <c r="Q244" s="141"/>
      <c r="R244" s="123"/>
      <c r="S244" s="142"/>
      <c r="T244" s="102"/>
      <c r="U244" s="102"/>
      <c r="V244" s="102"/>
      <c r="W244" s="102"/>
      <c r="X244" s="102"/>
      <c r="Y244" s="102"/>
      <c r="Z244" s="102"/>
      <c r="AA244" s="102"/>
      <c r="AB244" s="102"/>
      <c r="AC244" s="102"/>
      <c r="AD244" s="102"/>
      <c r="AE244" s="102"/>
      <c r="AF244" s="102"/>
      <c r="AG244" s="102"/>
      <c r="AH244" s="102"/>
      <c r="AI244" s="102"/>
      <c r="AJ244" s="102"/>
      <c r="AK244" s="102"/>
      <c r="AL244" s="102"/>
      <c r="AM244" s="102"/>
      <c r="AN244" s="102"/>
      <c r="AO244" s="102"/>
      <c r="AP244" s="102"/>
      <c r="AQ244" s="102"/>
      <c r="AR244" s="102"/>
      <c r="AS244" s="102"/>
      <c r="AT244" s="102"/>
      <c r="AU244" s="102"/>
      <c r="AV244" s="102"/>
      <c r="AW244" s="102"/>
    </row>
    <row r="245" ht="14.25" customHeight="1">
      <c r="A245" s="102"/>
      <c r="B245" s="102"/>
      <c r="C245" s="136"/>
      <c r="D245" s="102"/>
      <c r="E245" s="102"/>
      <c r="F245" s="102"/>
      <c r="G245" s="102"/>
      <c r="H245" s="102"/>
      <c r="I245" s="102"/>
      <c r="J245" s="102"/>
      <c r="K245" s="102"/>
      <c r="L245" s="102"/>
      <c r="M245" s="137"/>
      <c r="N245" s="138"/>
      <c r="O245" s="139"/>
      <c r="P245" s="140"/>
      <c r="Q245" s="141"/>
      <c r="R245" s="123"/>
      <c r="S245" s="142"/>
      <c r="T245" s="102"/>
      <c r="U245" s="102"/>
      <c r="V245" s="102"/>
      <c r="W245" s="102"/>
      <c r="X245" s="102"/>
      <c r="Y245" s="102"/>
      <c r="Z245" s="102"/>
      <c r="AA245" s="102"/>
      <c r="AB245" s="102"/>
      <c r="AC245" s="102"/>
      <c r="AD245" s="102"/>
      <c r="AE245" s="102"/>
      <c r="AF245" s="102"/>
      <c r="AG245" s="102"/>
      <c r="AH245" s="102"/>
      <c r="AI245" s="102"/>
      <c r="AJ245" s="102"/>
      <c r="AK245" s="102"/>
      <c r="AL245" s="102"/>
      <c r="AM245" s="102"/>
      <c r="AN245" s="102"/>
      <c r="AO245" s="102"/>
      <c r="AP245" s="102"/>
      <c r="AQ245" s="102"/>
      <c r="AR245" s="102"/>
      <c r="AS245" s="102"/>
      <c r="AT245" s="102"/>
      <c r="AU245" s="102"/>
      <c r="AV245" s="102"/>
      <c r="AW245" s="102"/>
    </row>
    <row r="246" ht="14.25" customHeight="1">
      <c r="A246" s="102"/>
      <c r="B246" s="102"/>
      <c r="C246" s="136"/>
      <c r="D246" s="102"/>
      <c r="E246" s="102"/>
      <c r="F246" s="102"/>
      <c r="G246" s="102"/>
      <c r="H246" s="102"/>
      <c r="I246" s="102"/>
      <c r="J246" s="102"/>
      <c r="K246" s="102"/>
      <c r="L246" s="102"/>
      <c r="M246" s="137"/>
      <c r="N246" s="138"/>
      <c r="O246" s="139"/>
      <c r="P246" s="140"/>
      <c r="Q246" s="141"/>
      <c r="R246" s="123"/>
      <c r="S246" s="142"/>
      <c r="T246" s="102"/>
      <c r="U246" s="102"/>
      <c r="V246" s="102"/>
      <c r="W246" s="102"/>
      <c r="X246" s="102"/>
      <c r="Y246" s="102"/>
      <c r="Z246" s="102"/>
      <c r="AA246" s="102"/>
      <c r="AB246" s="102"/>
      <c r="AC246" s="102"/>
      <c r="AD246" s="102"/>
      <c r="AE246" s="102"/>
      <c r="AF246" s="102"/>
      <c r="AG246" s="102"/>
      <c r="AH246" s="102"/>
      <c r="AI246" s="102"/>
      <c r="AJ246" s="102"/>
      <c r="AK246" s="102"/>
      <c r="AL246" s="102"/>
      <c r="AM246" s="102"/>
      <c r="AN246" s="102"/>
      <c r="AO246" s="102"/>
      <c r="AP246" s="102"/>
      <c r="AQ246" s="102"/>
      <c r="AR246" s="102"/>
      <c r="AS246" s="102"/>
      <c r="AT246" s="102"/>
      <c r="AU246" s="102"/>
      <c r="AV246" s="102"/>
      <c r="AW246" s="102"/>
    </row>
    <row r="247" ht="14.25" customHeight="1">
      <c r="A247" s="102"/>
      <c r="B247" s="102"/>
      <c r="C247" s="136"/>
      <c r="D247" s="102"/>
      <c r="E247" s="102"/>
      <c r="F247" s="102"/>
      <c r="G247" s="102"/>
      <c r="H247" s="102"/>
      <c r="I247" s="102"/>
      <c r="J247" s="102"/>
      <c r="K247" s="102"/>
      <c r="L247" s="102"/>
      <c r="M247" s="137"/>
      <c r="N247" s="138"/>
      <c r="O247" s="139"/>
      <c r="P247" s="140"/>
      <c r="Q247" s="141"/>
      <c r="R247" s="123"/>
      <c r="S247" s="142"/>
      <c r="T247" s="102"/>
      <c r="U247" s="102"/>
      <c r="V247" s="102"/>
      <c r="W247" s="102"/>
      <c r="X247" s="102"/>
      <c r="Y247" s="102"/>
      <c r="Z247" s="102"/>
      <c r="AA247" s="102"/>
      <c r="AB247" s="102"/>
      <c r="AC247" s="102"/>
      <c r="AD247" s="102"/>
      <c r="AE247" s="102"/>
      <c r="AF247" s="102"/>
      <c r="AG247" s="102"/>
      <c r="AH247" s="102"/>
      <c r="AI247" s="102"/>
      <c r="AJ247" s="102"/>
      <c r="AK247" s="102"/>
      <c r="AL247" s="102"/>
      <c r="AM247" s="102"/>
      <c r="AN247" s="102"/>
      <c r="AO247" s="102"/>
      <c r="AP247" s="102"/>
      <c r="AQ247" s="102"/>
      <c r="AR247" s="102"/>
      <c r="AS247" s="102"/>
      <c r="AT247" s="102"/>
      <c r="AU247" s="102"/>
      <c r="AV247" s="102"/>
      <c r="AW247" s="102"/>
    </row>
    <row r="248" ht="14.25" customHeight="1">
      <c r="A248" s="102"/>
      <c r="B248" s="102"/>
      <c r="C248" s="136"/>
      <c r="D248" s="102"/>
      <c r="E248" s="102"/>
      <c r="F248" s="102"/>
      <c r="G248" s="102"/>
      <c r="H248" s="102"/>
      <c r="I248" s="102"/>
      <c r="J248" s="102"/>
      <c r="K248" s="102"/>
      <c r="L248" s="102"/>
      <c r="M248" s="137"/>
      <c r="N248" s="138"/>
      <c r="O248" s="139"/>
      <c r="P248" s="140"/>
      <c r="Q248" s="141"/>
      <c r="R248" s="123"/>
      <c r="S248" s="142"/>
      <c r="T248" s="102"/>
      <c r="U248" s="102"/>
      <c r="V248" s="102"/>
      <c r="W248" s="102"/>
      <c r="X248" s="102"/>
      <c r="Y248" s="102"/>
      <c r="Z248" s="102"/>
      <c r="AA248" s="102"/>
      <c r="AB248" s="102"/>
      <c r="AC248" s="102"/>
      <c r="AD248" s="102"/>
      <c r="AE248" s="102"/>
      <c r="AF248" s="102"/>
      <c r="AG248" s="102"/>
      <c r="AH248" s="102"/>
      <c r="AI248" s="102"/>
      <c r="AJ248" s="102"/>
      <c r="AK248" s="102"/>
      <c r="AL248" s="102"/>
      <c r="AM248" s="102"/>
      <c r="AN248" s="102"/>
      <c r="AO248" s="102"/>
      <c r="AP248" s="102"/>
      <c r="AQ248" s="102"/>
      <c r="AR248" s="102"/>
      <c r="AS248" s="102"/>
      <c r="AT248" s="102"/>
      <c r="AU248" s="102"/>
      <c r="AV248" s="102"/>
      <c r="AW248" s="102"/>
    </row>
    <row r="249" ht="14.25" customHeight="1">
      <c r="A249" s="102"/>
      <c r="B249" s="102"/>
      <c r="C249" s="136"/>
      <c r="D249" s="102"/>
      <c r="E249" s="102"/>
      <c r="F249" s="102"/>
      <c r="G249" s="102"/>
      <c r="H249" s="102"/>
      <c r="I249" s="102"/>
      <c r="J249" s="102"/>
      <c r="K249" s="102"/>
      <c r="L249" s="102"/>
      <c r="M249" s="137"/>
      <c r="N249" s="138"/>
      <c r="O249" s="139"/>
      <c r="P249" s="140"/>
      <c r="Q249" s="141"/>
      <c r="R249" s="123"/>
      <c r="S249" s="142"/>
      <c r="T249" s="102"/>
      <c r="U249" s="102"/>
      <c r="V249" s="102"/>
      <c r="W249" s="102"/>
      <c r="X249" s="102"/>
      <c r="Y249" s="102"/>
      <c r="Z249" s="102"/>
      <c r="AA249" s="102"/>
      <c r="AB249" s="102"/>
      <c r="AC249" s="102"/>
      <c r="AD249" s="102"/>
      <c r="AE249" s="102"/>
      <c r="AF249" s="102"/>
      <c r="AG249" s="102"/>
      <c r="AH249" s="102"/>
      <c r="AI249" s="102"/>
      <c r="AJ249" s="102"/>
      <c r="AK249" s="102"/>
      <c r="AL249" s="102"/>
      <c r="AM249" s="102"/>
      <c r="AN249" s="102"/>
      <c r="AO249" s="102"/>
      <c r="AP249" s="102"/>
      <c r="AQ249" s="102"/>
      <c r="AR249" s="102"/>
      <c r="AS249" s="102"/>
      <c r="AT249" s="102"/>
      <c r="AU249" s="102"/>
      <c r="AV249" s="102"/>
      <c r="AW249" s="102"/>
    </row>
    <row r="250" ht="14.25" customHeight="1">
      <c r="A250" s="102"/>
      <c r="B250" s="102"/>
      <c r="C250" s="136"/>
      <c r="D250" s="102"/>
      <c r="E250" s="102"/>
      <c r="F250" s="102"/>
      <c r="G250" s="102"/>
      <c r="H250" s="102"/>
      <c r="I250" s="102"/>
      <c r="J250" s="102"/>
      <c r="K250" s="102"/>
      <c r="L250" s="102"/>
      <c r="M250" s="137"/>
      <c r="N250" s="138"/>
      <c r="O250" s="139"/>
      <c r="P250" s="140"/>
      <c r="Q250" s="141"/>
      <c r="R250" s="123"/>
      <c r="S250" s="14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102"/>
      <c r="AV250" s="102"/>
      <c r="AW250" s="102"/>
    </row>
    <row r="251" ht="14.25" customHeight="1">
      <c r="A251" s="102"/>
      <c r="B251" s="102"/>
      <c r="C251" s="136"/>
      <c r="D251" s="102"/>
      <c r="E251" s="102"/>
      <c r="F251" s="102"/>
      <c r="G251" s="102"/>
      <c r="H251" s="102"/>
      <c r="I251" s="102"/>
      <c r="J251" s="102"/>
      <c r="K251" s="102"/>
      <c r="L251" s="102"/>
      <c r="M251" s="137"/>
      <c r="N251" s="138"/>
      <c r="O251" s="139"/>
      <c r="P251" s="140"/>
      <c r="Q251" s="141"/>
      <c r="R251" s="123"/>
      <c r="S251" s="142"/>
      <c r="T251" s="102"/>
      <c r="U251" s="102"/>
      <c r="V251" s="102"/>
      <c r="W251" s="102"/>
      <c r="X251" s="102"/>
      <c r="Y251" s="102"/>
      <c r="Z251" s="102"/>
      <c r="AA251" s="102"/>
      <c r="AB251" s="102"/>
      <c r="AC251" s="102"/>
      <c r="AD251" s="102"/>
      <c r="AE251" s="102"/>
      <c r="AF251" s="102"/>
      <c r="AG251" s="102"/>
      <c r="AH251" s="102"/>
      <c r="AI251" s="102"/>
      <c r="AJ251" s="102"/>
      <c r="AK251" s="102"/>
      <c r="AL251" s="102"/>
      <c r="AM251" s="102"/>
      <c r="AN251" s="102"/>
      <c r="AO251" s="102"/>
      <c r="AP251" s="102"/>
      <c r="AQ251" s="102"/>
      <c r="AR251" s="102"/>
      <c r="AS251" s="102"/>
      <c r="AT251" s="102"/>
      <c r="AU251" s="102"/>
      <c r="AV251" s="102"/>
      <c r="AW251" s="102"/>
    </row>
    <row r="252" ht="14.25" customHeight="1">
      <c r="A252" s="102"/>
      <c r="B252" s="102"/>
      <c r="C252" s="136"/>
      <c r="D252" s="102"/>
      <c r="E252" s="102"/>
      <c r="F252" s="102"/>
      <c r="G252" s="102"/>
      <c r="H252" s="102"/>
      <c r="I252" s="102"/>
      <c r="J252" s="102"/>
      <c r="K252" s="102"/>
      <c r="L252" s="102"/>
      <c r="M252" s="137"/>
      <c r="N252" s="138"/>
      <c r="O252" s="139"/>
      <c r="P252" s="140"/>
      <c r="Q252" s="141"/>
      <c r="R252" s="123"/>
      <c r="S252" s="142"/>
      <c r="T252" s="102"/>
      <c r="U252" s="102"/>
      <c r="V252" s="102"/>
      <c r="W252" s="102"/>
      <c r="X252" s="102"/>
      <c r="Y252" s="102"/>
      <c r="Z252" s="102"/>
      <c r="AA252" s="102"/>
      <c r="AB252" s="102"/>
      <c r="AC252" s="102"/>
      <c r="AD252" s="102"/>
      <c r="AE252" s="102"/>
      <c r="AF252" s="102"/>
      <c r="AG252" s="102"/>
      <c r="AH252" s="102"/>
      <c r="AI252" s="102"/>
      <c r="AJ252" s="102"/>
      <c r="AK252" s="102"/>
      <c r="AL252" s="102"/>
      <c r="AM252" s="102"/>
      <c r="AN252" s="102"/>
      <c r="AO252" s="102"/>
      <c r="AP252" s="102"/>
      <c r="AQ252" s="102"/>
      <c r="AR252" s="102"/>
      <c r="AS252" s="102"/>
      <c r="AT252" s="102"/>
      <c r="AU252" s="102"/>
      <c r="AV252" s="102"/>
      <c r="AW252" s="102"/>
    </row>
    <row r="253" ht="14.25" customHeight="1">
      <c r="A253" s="102"/>
      <c r="B253" s="102"/>
      <c r="C253" s="136"/>
      <c r="D253" s="102"/>
      <c r="E253" s="102"/>
      <c r="F253" s="102"/>
      <c r="G253" s="102"/>
      <c r="H253" s="102"/>
      <c r="I253" s="102"/>
      <c r="J253" s="102"/>
      <c r="K253" s="102"/>
      <c r="L253" s="102"/>
      <c r="M253" s="137"/>
      <c r="N253" s="138"/>
      <c r="O253" s="139"/>
      <c r="P253" s="140"/>
      <c r="Q253" s="141"/>
      <c r="R253" s="123"/>
      <c r="S253" s="142"/>
      <c r="T253" s="102"/>
      <c r="U253" s="102"/>
      <c r="V253" s="102"/>
      <c r="W253" s="102"/>
      <c r="X253" s="102"/>
      <c r="Y253" s="102"/>
      <c r="Z253" s="102"/>
      <c r="AA253" s="102"/>
      <c r="AB253" s="102"/>
      <c r="AC253" s="102"/>
      <c r="AD253" s="102"/>
      <c r="AE253" s="102"/>
      <c r="AF253" s="102"/>
      <c r="AG253" s="102"/>
      <c r="AH253" s="102"/>
      <c r="AI253" s="102"/>
      <c r="AJ253" s="102"/>
      <c r="AK253" s="102"/>
      <c r="AL253" s="102"/>
      <c r="AM253" s="102"/>
      <c r="AN253" s="102"/>
      <c r="AO253" s="102"/>
      <c r="AP253" s="102"/>
      <c r="AQ253" s="102"/>
      <c r="AR253" s="102"/>
      <c r="AS253" s="102"/>
      <c r="AT253" s="102"/>
      <c r="AU253" s="102"/>
      <c r="AV253" s="102"/>
      <c r="AW253" s="102"/>
    </row>
    <row r="254" ht="14.25" customHeight="1">
      <c r="A254" s="102"/>
      <c r="B254" s="102"/>
      <c r="C254" s="136"/>
      <c r="D254" s="102"/>
      <c r="E254" s="102"/>
      <c r="F254" s="102"/>
      <c r="G254" s="102"/>
      <c r="H254" s="102"/>
      <c r="I254" s="102"/>
      <c r="J254" s="102"/>
      <c r="K254" s="102"/>
      <c r="L254" s="102"/>
      <c r="M254" s="137"/>
      <c r="N254" s="138"/>
      <c r="O254" s="139"/>
      <c r="P254" s="140"/>
      <c r="Q254" s="141"/>
      <c r="R254" s="123"/>
      <c r="S254" s="142"/>
      <c r="T254" s="102"/>
      <c r="U254" s="102"/>
      <c r="V254" s="102"/>
      <c r="W254" s="102"/>
      <c r="X254" s="102"/>
      <c r="Y254" s="102"/>
      <c r="Z254" s="102"/>
      <c r="AA254" s="102"/>
      <c r="AB254" s="102"/>
      <c r="AC254" s="102"/>
      <c r="AD254" s="102"/>
      <c r="AE254" s="102"/>
      <c r="AF254" s="102"/>
      <c r="AG254" s="102"/>
      <c r="AH254" s="102"/>
      <c r="AI254" s="102"/>
      <c r="AJ254" s="102"/>
      <c r="AK254" s="102"/>
      <c r="AL254" s="102"/>
      <c r="AM254" s="102"/>
      <c r="AN254" s="102"/>
      <c r="AO254" s="102"/>
      <c r="AP254" s="102"/>
      <c r="AQ254" s="102"/>
      <c r="AR254" s="102"/>
      <c r="AS254" s="102"/>
      <c r="AT254" s="102"/>
      <c r="AU254" s="102"/>
      <c r="AV254" s="102"/>
      <c r="AW254" s="102"/>
    </row>
    <row r="255" ht="14.25" customHeight="1">
      <c r="A255" s="102"/>
      <c r="B255" s="102"/>
      <c r="C255" s="136"/>
      <c r="D255" s="102"/>
      <c r="E255" s="102"/>
      <c r="F255" s="102"/>
      <c r="G255" s="102"/>
      <c r="H255" s="102"/>
      <c r="I255" s="102"/>
      <c r="J255" s="102"/>
      <c r="K255" s="102"/>
      <c r="L255" s="102"/>
      <c r="M255" s="137"/>
      <c r="N255" s="138"/>
      <c r="O255" s="139"/>
      <c r="P255" s="140"/>
      <c r="Q255" s="141"/>
      <c r="R255" s="123"/>
      <c r="S255" s="142"/>
      <c r="T255" s="102"/>
      <c r="U255" s="102"/>
      <c r="V255" s="102"/>
      <c r="W255" s="102"/>
      <c r="X255" s="102"/>
      <c r="Y255" s="102"/>
      <c r="Z255" s="102"/>
      <c r="AA255" s="102"/>
      <c r="AB255" s="102"/>
      <c r="AC255" s="102"/>
      <c r="AD255" s="102"/>
      <c r="AE255" s="102"/>
      <c r="AF255" s="102"/>
      <c r="AG255" s="102"/>
      <c r="AH255" s="102"/>
      <c r="AI255" s="102"/>
      <c r="AJ255" s="102"/>
      <c r="AK255" s="102"/>
      <c r="AL255" s="102"/>
      <c r="AM255" s="102"/>
      <c r="AN255" s="102"/>
      <c r="AO255" s="102"/>
      <c r="AP255" s="102"/>
      <c r="AQ255" s="102"/>
      <c r="AR255" s="102"/>
      <c r="AS255" s="102"/>
      <c r="AT255" s="102"/>
      <c r="AU255" s="102"/>
      <c r="AV255" s="102"/>
      <c r="AW255" s="102"/>
    </row>
    <row r="256" ht="14.25" customHeight="1">
      <c r="A256" s="102"/>
      <c r="B256" s="102"/>
      <c r="C256" s="136"/>
      <c r="D256" s="102"/>
      <c r="E256" s="102"/>
      <c r="F256" s="102"/>
      <c r="G256" s="102"/>
      <c r="H256" s="102"/>
      <c r="I256" s="102"/>
      <c r="J256" s="102"/>
      <c r="K256" s="102"/>
      <c r="L256" s="102"/>
      <c r="M256" s="137"/>
      <c r="N256" s="138"/>
      <c r="O256" s="139"/>
      <c r="P256" s="140"/>
      <c r="Q256" s="141"/>
      <c r="R256" s="123"/>
      <c r="S256" s="142"/>
      <c r="T256" s="102"/>
      <c r="U256" s="102"/>
      <c r="V256" s="102"/>
      <c r="W256" s="102"/>
      <c r="X256" s="102"/>
      <c r="Y256" s="102"/>
      <c r="Z256" s="102"/>
      <c r="AA256" s="102"/>
      <c r="AB256" s="102"/>
      <c r="AC256" s="102"/>
      <c r="AD256" s="102"/>
      <c r="AE256" s="102"/>
      <c r="AF256" s="102"/>
      <c r="AG256" s="102"/>
      <c r="AH256" s="102"/>
      <c r="AI256" s="102"/>
      <c r="AJ256" s="102"/>
      <c r="AK256" s="102"/>
      <c r="AL256" s="102"/>
      <c r="AM256" s="102"/>
      <c r="AN256" s="102"/>
      <c r="AO256" s="102"/>
      <c r="AP256" s="102"/>
      <c r="AQ256" s="102"/>
      <c r="AR256" s="102"/>
      <c r="AS256" s="102"/>
      <c r="AT256" s="102"/>
      <c r="AU256" s="102"/>
      <c r="AV256" s="102"/>
      <c r="AW256" s="102"/>
    </row>
    <row r="257" ht="14.25" customHeight="1">
      <c r="A257" s="102"/>
      <c r="B257" s="102"/>
      <c r="C257" s="136"/>
      <c r="D257" s="102"/>
      <c r="E257" s="102"/>
      <c r="F257" s="102"/>
      <c r="G257" s="102"/>
      <c r="H257" s="102"/>
      <c r="I257" s="102"/>
      <c r="J257" s="102"/>
      <c r="K257" s="102"/>
      <c r="L257" s="102"/>
      <c r="M257" s="137"/>
      <c r="N257" s="138"/>
      <c r="O257" s="139"/>
      <c r="P257" s="140"/>
      <c r="Q257" s="141"/>
      <c r="R257" s="123"/>
      <c r="S257" s="142"/>
      <c r="T257" s="102"/>
      <c r="U257" s="102"/>
      <c r="V257" s="102"/>
      <c r="W257" s="102"/>
      <c r="X257" s="102"/>
      <c r="Y257" s="102"/>
      <c r="Z257" s="102"/>
      <c r="AA257" s="102"/>
      <c r="AB257" s="102"/>
      <c r="AC257" s="102"/>
      <c r="AD257" s="102"/>
      <c r="AE257" s="102"/>
      <c r="AF257" s="102"/>
      <c r="AG257" s="102"/>
      <c r="AH257" s="102"/>
      <c r="AI257" s="102"/>
      <c r="AJ257" s="102"/>
      <c r="AK257" s="102"/>
      <c r="AL257" s="102"/>
      <c r="AM257" s="102"/>
      <c r="AN257" s="102"/>
      <c r="AO257" s="102"/>
      <c r="AP257" s="102"/>
      <c r="AQ257" s="102"/>
      <c r="AR257" s="102"/>
      <c r="AS257" s="102"/>
      <c r="AT257" s="102"/>
      <c r="AU257" s="102"/>
      <c r="AV257" s="102"/>
      <c r="AW257" s="102"/>
    </row>
    <row r="258" ht="14.25" customHeight="1">
      <c r="A258" s="102"/>
      <c r="B258" s="102"/>
      <c r="C258" s="136"/>
      <c r="D258" s="102"/>
      <c r="E258" s="102"/>
      <c r="F258" s="102"/>
      <c r="G258" s="102"/>
      <c r="H258" s="102"/>
      <c r="I258" s="102"/>
      <c r="J258" s="102"/>
      <c r="K258" s="102"/>
      <c r="L258" s="102"/>
      <c r="M258" s="137"/>
      <c r="N258" s="138"/>
      <c r="O258" s="139"/>
      <c r="P258" s="140"/>
      <c r="Q258" s="141"/>
      <c r="R258" s="123"/>
      <c r="S258" s="142"/>
      <c r="T258" s="102"/>
      <c r="U258" s="102"/>
      <c r="V258" s="102"/>
      <c r="W258" s="102"/>
      <c r="X258" s="102"/>
      <c r="Y258" s="102"/>
      <c r="Z258" s="102"/>
      <c r="AA258" s="102"/>
      <c r="AB258" s="102"/>
      <c r="AC258" s="102"/>
      <c r="AD258" s="102"/>
      <c r="AE258" s="102"/>
      <c r="AF258" s="102"/>
      <c r="AG258" s="102"/>
      <c r="AH258" s="102"/>
      <c r="AI258" s="102"/>
      <c r="AJ258" s="102"/>
      <c r="AK258" s="102"/>
      <c r="AL258" s="102"/>
      <c r="AM258" s="102"/>
      <c r="AN258" s="102"/>
      <c r="AO258" s="102"/>
      <c r="AP258" s="102"/>
      <c r="AQ258" s="102"/>
      <c r="AR258" s="102"/>
      <c r="AS258" s="102"/>
      <c r="AT258" s="102"/>
      <c r="AU258" s="102"/>
      <c r="AV258" s="102"/>
      <c r="AW258" s="102"/>
    </row>
    <row r="259" ht="14.25" customHeight="1">
      <c r="A259" s="102"/>
      <c r="B259" s="102"/>
      <c r="C259" s="136"/>
      <c r="D259" s="102"/>
      <c r="E259" s="102"/>
      <c r="F259" s="102"/>
      <c r="G259" s="102"/>
      <c r="H259" s="102"/>
      <c r="I259" s="102"/>
      <c r="J259" s="102"/>
      <c r="K259" s="102"/>
      <c r="L259" s="102"/>
      <c r="M259" s="137"/>
      <c r="N259" s="138"/>
      <c r="O259" s="139"/>
      <c r="P259" s="140"/>
      <c r="Q259" s="141"/>
      <c r="R259" s="123"/>
      <c r="S259" s="142"/>
      <c r="T259" s="102"/>
      <c r="U259" s="102"/>
      <c r="V259" s="102"/>
      <c r="W259" s="102"/>
      <c r="X259" s="102"/>
      <c r="Y259" s="102"/>
      <c r="Z259" s="102"/>
      <c r="AA259" s="102"/>
      <c r="AB259" s="102"/>
      <c r="AC259" s="102"/>
      <c r="AD259" s="102"/>
      <c r="AE259" s="102"/>
      <c r="AF259" s="102"/>
      <c r="AG259" s="102"/>
      <c r="AH259" s="102"/>
      <c r="AI259" s="102"/>
      <c r="AJ259" s="102"/>
      <c r="AK259" s="102"/>
      <c r="AL259" s="102"/>
      <c r="AM259" s="102"/>
      <c r="AN259" s="102"/>
      <c r="AO259" s="102"/>
      <c r="AP259" s="102"/>
      <c r="AQ259" s="102"/>
      <c r="AR259" s="102"/>
      <c r="AS259" s="102"/>
      <c r="AT259" s="102"/>
      <c r="AU259" s="102"/>
      <c r="AV259" s="102"/>
      <c r="AW259" s="102"/>
    </row>
    <row r="260" ht="14.25" customHeight="1">
      <c r="A260" s="102"/>
      <c r="B260" s="102"/>
      <c r="C260" s="136"/>
      <c r="D260" s="102"/>
      <c r="E260" s="102"/>
      <c r="F260" s="102"/>
      <c r="G260" s="102"/>
      <c r="H260" s="102"/>
      <c r="I260" s="102"/>
      <c r="J260" s="102"/>
      <c r="K260" s="102"/>
      <c r="L260" s="102"/>
      <c r="M260" s="137"/>
      <c r="N260" s="138"/>
      <c r="O260" s="139"/>
      <c r="P260" s="140"/>
      <c r="Q260" s="141"/>
      <c r="R260" s="123"/>
      <c r="S260" s="142"/>
      <c r="T260" s="102"/>
      <c r="U260" s="102"/>
      <c r="V260" s="102"/>
      <c r="W260" s="102"/>
      <c r="X260" s="102"/>
      <c r="Y260" s="102"/>
      <c r="Z260" s="102"/>
      <c r="AA260" s="102"/>
      <c r="AB260" s="102"/>
      <c r="AC260" s="102"/>
      <c r="AD260" s="102"/>
      <c r="AE260" s="102"/>
      <c r="AF260" s="102"/>
      <c r="AG260" s="102"/>
      <c r="AH260" s="102"/>
      <c r="AI260" s="102"/>
      <c r="AJ260" s="102"/>
      <c r="AK260" s="102"/>
      <c r="AL260" s="102"/>
      <c r="AM260" s="102"/>
      <c r="AN260" s="102"/>
      <c r="AO260" s="102"/>
      <c r="AP260" s="102"/>
      <c r="AQ260" s="102"/>
      <c r="AR260" s="102"/>
      <c r="AS260" s="102"/>
      <c r="AT260" s="102"/>
      <c r="AU260" s="102"/>
      <c r="AV260" s="102"/>
      <c r="AW260" s="102"/>
    </row>
    <row r="261" ht="14.25" customHeight="1">
      <c r="A261" s="102"/>
      <c r="B261" s="102"/>
      <c r="C261" s="136"/>
      <c r="D261" s="102"/>
      <c r="E261" s="102"/>
      <c r="F261" s="102"/>
      <c r="G261" s="102"/>
      <c r="H261" s="102"/>
      <c r="I261" s="102"/>
      <c r="J261" s="102"/>
      <c r="K261" s="102"/>
      <c r="L261" s="102"/>
      <c r="M261" s="137"/>
      <c r="N261" s="138"/>
      <c r="O261" s="139"/>
      <c r="P261" s="140"/>
      <c r="Q261" s="141"/>
      <c r="R261" s="123"/>
      <c r="S261" s="142"/>
      <c r="T261" s="102"/>
      <c r="U261" s="102"/>
      <c r="V261" s="102"/>
      <c r="W261" s="102"/>
      <c r="X261" s="102"/>
      <c r="Y261" s="102"/>
      <c r="Z261" s="102"/>
      <c r="AA261" s="102"/>
      <c r="AB261" s="102"/>
      <c r="AC261" s="102"/>
      <c r="AD261" s="102"/>
      <c r="AE261" s="102"/>
      <c r="AF261" s="102"/>
      <c r="AG261" s="102"/>
      <c r="AH261" s="102"/>
      <c r="AI261" s="102"/>
      <c r="AJ261" s="102"/>
      <c r="AK261" s="102"/>
      <c r="AL261" s="102"/>
      <c r="AM261" s="102"/>
      <c r="AN261" s="102"/>
      <c r="AO261" s="102"/>
      <c r="AP261" s="102"/>
      <c r="AQ261" s="102"/>
      <c r="AR261" s="102"/>
      <c r="AS261" s="102"/>
      <c r="AT261" s="102"/>
      <c r="AU261" s="102"/>
      <c r="AV261" s="102"/>
      <c r="AW261" s="102"/>
    </row>
    <row r="262" ht="14.25" customHeight="1">
      <c r="A262" s="102"/>
      <c r="B262" s="102"/>
      <c r="C262" s="136"/>
      <c r="D262" s="102"/>
      <c r="E262" s="102"/>
      <c r="F262" s="102"/>
      <c r="G262" s="102"/>
      <c r="H262" s="102"/>
      <c r="I262" s="102"/>
      <c r="J262" s="102"/>
      <c r="K262" s="102"/>
      <c r="L262" s="102"/>
      <c r="M262" s="137"/>
      <c r="N262" s="138"/>
      <c r="O262" s="139"/>
      <c r="P262" s="140"/>
      <c r="Q262" s="141"/>
      <c r="R262" s="123"/>
      <c r="S262" s="142"/>
      <c r="T262" s="102"/>
      <c r="U262" s="102"/>
      <c r="V262" s="102"/>
      <c r="W262" s="102"/>
      <c r="X262" s="102"/>
      <c r="Y262" s="102"/>
      <c r="Z262" s="102"/>
      <c r="AA262" s="102"/>
      <c r="AB262" s="102"/>
      <c r="AC262" s="102"/>
      <c r="AD262" s="102"/>
      <c r="AE262" s="102"/>
      <c r="AF262" s="102"/>
      <c r="AG262" s="102"/>
      <c r="AH262" s="102"/>
      <c r="AI262" s="102"/>
      <c r="AJ262" s="102"/>
      <c r="AK262" s="102"/>
      <c r="AL262" s="102"/>
      <c r="AM262" s="102"/>
      <c r="AN262" s="102"/>
      <c r="AO262" s="102"/>
      <c r="AP262" s="102"/>
      <c r="AQ262" s="102"/>
      <c r="AR262" s="102"/>
      <c r="AS262" s="102"/>
      <c r="AT262" s="102"/>
      <c r="AU262" s="102"/>
      <c r="AV262" s="102"/>
      <c r="AW262" s="102"/>
    </row>
    <row r="263" ht="14.25" customHeight="1">
      <c r="A263" s="102"/>
      <c r="B263" s="102"/>
      <c r="C263" s="136"/>
      <c r="D263" s="102"/>
      <c r="E263" s="102"/>
      <c r="F263" s="102"/>
      <c r="G263" s="102"/>
      <c r="H263" s="102"/>
      <c r="I263" s="102"/>
      <c r="J263" s="102"/>
      <c r="K263" s="102"/>
      <c r="L263" s="102"/>
      <c r="M263" s="137"/>
      <c r="N263" s="138"/>
      <c r="O263" s="139"/>
      <c r="P263" s="140"/>
      <c r="Q263" s="141"/>
      <c r="R263" s="123"/>
      <c r="S263" s="142"/>
      <c r="T263" s="102"/>
      <c r="U263" s="102"/>
      <c r="V263" s="102"/>
      <c r="W263" s="102"/>
      <c r="X263" s="102"/>
      <c r="Y263" s="102"/>
      <c r="Z263" s="102"/>
      <c r="AA263" s="102"/>
      <c r="AB263" s="102"/>
      <c r="AC263" s="102"/>
      <c r="AD263" s="102"/>
      <c r="AE263" s="102"/>
      <c r="AF263" s="102"/>
      <c r="AG263" s="102"/>
      <c r="AH263" s="102"/>
      <c r="AI263" s="102"/>
      <c r="AJ263" s="102"/>
      <c r="AK263" s="102"/>
      <c r="AL263" s="102"/>
      <c r="AM263" s="102"/>
      <c r="AN263" s="102"/>
      <c r="AO263" s="102"/>
      <c r="AP263" s="102"/>
      <c r="AQ263" s="102"/>
      <c r="AR263" s="102"/>
      <c r="AS263" s="102"/>
      <c r="AT263" s="102"/>
      <c r="AU263" s="102"/>
      <c r="AV263" s="102"/>
      <c r="AW263" s="102"/>
    </row>
    <row r="264" ht="14.25" customHeight="1">
      <c r="A264" s="102"/>
      <c r="B264" s="102"/>
      <c r="C264" s="136"/>
      <c r="D264" s="102"/>
      <c r="E264" s="102"/>
      <c r="F264" s="102"/>
      <c r="G264" s="102"/>
      <c r="H264" s="102"/>
      <c r="I264" s="102"/>
      <c r="J264" s="102"/>
      <c r="K264" s="102"/>
      <c r="L264" s="102"/>
      <c r="M264" s="137"/>
      <c r="N264" s="138"/>
      <c r="O264" s="139"/>
      <c r="P264" s="140"/>
      <c r="Q264" s="141"/>
      <c r="R264" s="123"/>
      <c r="S264" s="142"/>
      <c r="T264" s="102"/>
      <c r="U264" s="102"/>
      <c r="V264" s="102"/>
      <c r="W264" s="102"/>
      <c r="X264" s="102"/>
      <c r="Y264" s="102"/>
      <c r="Z264" s="102"/>
      <c r="AA264" s="102"/>
      <c r="AB264" s="102"/>
      <c r="AC264" s="102"/>
      <c r="AD264" s="102"/>
      <c r="AE264" s="102"/>
      <c r="AF264" s="102"/>
      <c r="AG264" s="102"/>
      <c r="AH264" s="102"/>
      <c r="AI264" s="102"/>
      <c r="AJ264" s="102"/>
      <c r="AK264" s="102"/>
      <c r="AL264" s="102"/>
      <c r="AM264" s="102"/>
      <c r="AN264" s="102"/>
      <c r="AO264" s="102"/>
      <c r="AP264" s="102"/>
      <c r="AQ264" s="102"/>
      <c r="AR264" s="102"/>
      <c r="AS264" s="102"/>
      <c r="AT264" s="102"/>
      <c r="AU264" s="102"/>
      <c r="AV264" s="102"/>
      <c r="AW264" s="102"/>
    </row>
    <row r="265" ht="14.25" customHeight="1">
      <c r="A265" s="102"/>
      <c r="B265" s="102"/>
      <c r="C265" s="136"/>
      <c r="D265" s="102"/>
      <c r="E265" s="102"/>
      <c r="F265" s="102"/>
      <c r="G265" s="102"/>
      <c r="H265" s="102"/>
      <c r="I265" s="102"/>
      <c r="J265" s="102"/>
      <c r="K265" s="102"/>
      <c r="L265" s="102"/>
      <c r="M265" s="137"/>
      <c r="N265" s="138"/>
      <c r="O265" s="139"/>
      <c r="P265" s="140"/>
      <c r="Q265" s="141"/>
      <c r="R265" s="123"/>
      <c r="S265" s="142"/>
      <c r="T265" s="102"/>
      <c r="U265" s="102"/>
      <c r="V265" s="102"/>
      <c r="W265" s="102"/>
      <c r="X265" s="102"/>
      <c r="Y265" s="102"/>
      <c r="Z265" s="102"/>
      <c r="AA265" s="102"/>
      <c r="AB265" s="102"/>
      <c r="AC265" s="102"/>
      <c r="AD265" s="102"/>
      <c r="AE265" s="102"/>
      <c r="AF265" s="102"/>
      <c r="AG265" s="102"/>
      <c r="AH265" s="102"/>
      <c r="AI265" s="102"/>
      <c r="AJ265" s="102"/>
      <c r="AK265" s="102"/>
      <c r="AL265" s="102"/>
      <c r="AM265" s="102"/>
      <c r="AN265" s="102"/>
      <c r="AO265" s="102"/>
      <c r="AP265" s="102"/>
      <c r="AQ265" s="102"/>
      <c r="AR265" s="102"/>
      <c r="AS265" s="102"/>
      <c r="AT265" s="102"/>
      <c r="AU265" s="102"/>
      <c r="AV265" s="102"/>
      <c r="AW265" s="102"/>
    </row>
    <row r="266" ht="14.25" customHeight="1">
      <c r="A266" s="102"/>
      <c r="B266" s="102"/>
      <c r="C266" s="136"/>
      <c r="D266" s="102"/>
      <c r="E266" s="102"/>
      <c r="F266" s="102"/>
      <c r="G266" s="102"/>
      <c r="H266" s="102"/>
      <c r="I266" s="102"/>
      <c r="J266" s="102"/>
      <c r="K266" s="102"/>
      <c r="L266" s="102"/>
      <c r="M266" s="137"/>
      <c r="N266" s="138"/>
      <c r="O266" s="139"/>
      <c r="P266" s="140"/>
      <c r="Q266" s="141"/>
      <c r="R266" s="123"/>
      <c r="S266" s="142"/>
      <c r="T266" s="102"/>
      <c r="U266" s="102"/>
      <c r="V266" s="102"/>
      <c r="W266" s="102"/>
      <c r="X266" s="102"/>
      <c r="Y266" s="102"/>
      <c r="Z266" s="102"/>
      <c r="AA266" s="102"/>
      <c r="AB266" s="102"/>
      <c r="AC266" s="102"/>
      <c r="AD266" s="102"/>
      <c r="AE266" s="102"/>
      <c r="AF266" s="102"/>
      <c r="AG266" s="102"/>
      <c r="AH266" s="102"/>
      <c r="AI266" s="102"/>
      <c r="AJ266" s="102"/>
      <c r="AK266" s="102"/>
      <c r="AL266" s="102"/>
      <c r="AM266" s="102"/>
      <c r="AN266" s="102"/>
      <c r="AO266" s="102"/>
      <c r="AP266" s="102"/>
      <c r="AQ266" s="102"/>
      <c r="AR266" s="102"/>
      <c r="AS266" s="102"/>
      <c r="AT266" s="102"/>
      <c r="AU266" s="102"/>
      <c r="AV266" s="102"/>
      <c r="AW266" s="102"/>
    </row>
    <row r="267" ht="14.25" customHeight="1">
      <c r="A267" s="102"/>
      <c r="B267" s="102"/>
      <c r="C267" s="136"/>
      <c r="D267" s="102"/>
      <c r="E267" s="102"/>
      <c r="F267" s="102"/>
      <c r="G267" s="102"/>
      <c r="H267" s="102"/>
      <c r="I267" s="102"/>
      <c r="J267" s="102"/>
      <c r="K267" s="102"/>
      <c r="L267" s="102"/>
      <c r="M267" s="137"/>
      <c r="N267" s="138"/>
      <c r="O267" s="139"/>
      <c r="P267" s="140"/>
      <c r="Q267" s="141"/>
      <c r="R267" s="123"/>
      <c r="S267" s="142"/>
      <c r="T267" s="102"/>
      <c r="U267" s="102"/>
      <c r="V267" s="102"/>
      <c r="W267" s="102"/>
      <c r="X267" s="102"/>
      <c r="Y267" s="102"/>
      <c r="Z267" s="102"/>
      <c r="AA267" s="102"/>
      <c r="AB267" s="102"/>
      <c r="AC267" s="102"/>
      <c r="AD267" s="102"/>
      <c r="AE267" s="102"/>
      <c r="AF267" s="102"/>
      <c r="AG267" s="102"/>
      <c r="AH267" s="102"/>
      <c r="AI267" s="102"/>
      <c r="AJ267" s="102"/>
      <c r="AK267" s="102"/>
      <c r="AL267" s="102"/>
      <c r="AM267" s="102"/>
      <c r="AN267" s="102"/>
      <c r="AO267" s="102"/>
      <c r="AP267" s="102"/>
      <c r="AQ267" s="102"/>
      <c r="AR267" s="102"/>
      <c r="AS267" s="102"/>
      <c r="AT267" s="102"/>
      <c r="AU267" s="102"/>
      <c r="AV267" s="102"/>
      <c r="AW267" s="102"/>
    </row>
    <row r="268" ht="14.25" customHeight="1">
      <c r="A268" s="102"/>
      <c r="B268" s="102"/>
      <c r="C268" s="136"/>
      <c r="D268" s="102"/>
      <c r="E268" s="102"/>
      <c r="F268" s="102"/>
      <c r="G268" s="102"/>
      <c r="H268" s="102"/>
      <c r="I268" s="102"/>
      <c r="J268" s="102"/>
      <c r="K268" s="102"/>
      <c r="L268" s="102"/>
      <c r="M268" s="137"/>
      <c r="N268" s="138"/>
      <c r="O268" s="139"/>
      <c r="P268" s="140"/>
      <c r="Q268" s="141"/>
      <c r="R268" s="123"/>
      <c r="S268" s="142"/>
      <c r="T268" s="102"/>
      <c r="U268" s="102"/>
      <c r="V268" s="102"/>
      <c r="W268" s="102"/>
      <c r="X268" s="102"/>
      <c r="Y268" s="102"/>
      <c r="Z268" s="102"/>
      <c r="AA268" s="102"/>
      <c r="AB268" s="102"/>
      <c r="AC268" s="102"/>
      <c r="AD268" s="102"/>
      <c r="AE268" s="102"/>
      <c r="AF268" s="102"/>
      <c r="AG268" s="102"/>
      <c r="AH268" s="102"/>
      <c r="AI268" s="102"/>
      <c r="AJ268" s="102"/>
      <c r="AK268" s="102"/>
      <c r="AL268" s="102"/>
      <c r="AM268" s="102"/>
      <c r="AN268" s="102"/>
      <c r="AO268" s="102"/>
      <c r="AP268" s="102"/>
      <c r="AQ268" s="102"/>
      <c r="AR268" s="102"/>
      <c r="AS268" s="102"/>
      <c r="AT268" s="102"/>
      <c r="AU268" s="102"/>
      <c r="AV268" s="102"/>
      <c r="AW268" s="102"/>
    </row>
    <row r="269" ht="14.25" customHeight="1">
      <c r="A269" s="102"/>
      <c r="B269" s="102"/>
      <c r="C269" s="136"/>
      <c r="D269" s="102"/>
      <c r="E269" s="102"/>
      <c r="F269" s="102"/>
      <c r="G269" s="102"/>
      <c r="H269" s="102"/>
      <c r="I269" s="102"/>
      <c r="J269" s="102"/>
      <c r="K269" s="102"/>
      <c r="L269" s="102"/>
      <c r="M269" s="137"/>
      <c r="N269" s="138"/>
      <c r="O269" s="139"/>
      <c r="P269" s="140"/>
      <c r="Q269" s="141"/>
      <c r="R269" s="123"/>
      <c r="S269" s="142"/>
      <c r="T269" s="102"/>
      <c r="U269" s="102"/>
      <c r="V269" s="102"/>
      <c r="W269" s="102"/>
      <c r="X269" s="102"/>
      <c r="Y269" s="102"/>
      <c r="Z269" s="102"/>
      <c r="AA269" s="102"/>
      <c r="AB269" s="102"/>
      <c r="AC269" s="102"/>
      <c r="AD269" s="102"/>
      <c r="AE269" s="102"/>
      <c r="AF269" s="102"/>
      <c r="AG269" s="102"/>
      <c r="AH269" s="102"/>
      <c r="AI269" s="102"/>
      <c r="AJ269" s="102"/>
      <c r="AK269" s="102"/>
      <c r="AL269" s="102"/>
      <c r="AM269" s="102"/>
      <c r="AN269" s="102"/>
      <c r="AO269" s="102"/>
      <c r="AP269" s="102"/>
      <c r="AQ269" s="102"/>
      <c r="AR269" s="102"/>
      <c r="AS269" s="102"/>
      <c r="AT269" s="102"/>
      <c r="AU269" s="102"/>
      <c r="AV269" s="102"/>
      <c r="AW269" s="102"/>
    </row>
    <row r="270" ht="14.25" customHeight="1">
      <c r="A270" s="102"/>
      <c r="B270" s="102"/>
      <c r="C270" s="136"/>
      <c r="D270" s="102"/>
      <c r="E270" s="102"/>
      <c r="F270" s="102"/>
      <c r="G270" s="102"/>
      <c r="H270" s="102"/>
      <c r="I270" s="102"/>
      <c r="J270" s="102"/>
      <c r="K270" s="102"/>
      <c r="L270" s="102"/>
      <c r="M270" s="137"/>
      <c r="N270" s="138"/>
      <c r="O270" s="139"/>
      <c r="P270" s="140"/>
      <c r="Q270" s="141"/>
      <c r="R270" s="123"/>
      <c r="S270" s="142"/>
      <c r="T270" s="102"/>
      <c r="U270" s="102"/>
      <c r="V270" s="102"/>
      <c r="W270" s="102"/>
      <c r="X270" s="102"/>
      <c r="Y270" s="102"/>
      <c r="Z270" s="102"/>
      <c r="AA270" s="102"/>
      <c r="AB270" s="102"/>
      <c r="AC270" s="102"/>
      <c r="AD270" s="102"/>
      <c r="AE270" s="102"/>
      <c r="AF270" s="102"/>
      <c r="AG270" s="102"/>
      <c r="AH270" s="102"/>
      <c r="AI270" s="102"/>
      <c r="AJ270" s="102"/>
      <c r="AK270" s="102"/>
      <c r="AL270" s="102"/>
      <c r="AM270" s="102"/>
      <c r="AN270" s="102"/>
      <c r="AO270" s="102"/>
      <c r="AP270" s="102"/>
      <c r="AQ270" s="102"/>
      <c r="AR270" s="102"/>
      <c r="AS270" s="102"/>
      <c r="AT270" s="102"/>
      <c r="AU270" s="102"/>
      <c r="AV270" s="102"/>
      <c r="AW270" s="102"/>
    </row>
    <row r="271" ht="14.25" customHeight="1">
      <c r="A271" s="102"/>
      <c r="B271" s="102"/>
      <c r="C271" s="136"/>
      <c r="D271" s="102"/>
      <c r="E271" s="102"/>
      <c r="F271" s="102"/>
      <c r="G271" s="102"/>
      <c r="H271" s="102"/>
      <c r="I271" s="102"/>
      <c r="J271" s="102"/>
      <c r="K271" s="102"/>
      <c r="L271" s="102"/>
      <c r="M271" s="137"/>
      <c r="N271" s="138"/>
      <c r="O271" s="139"/>
      <c r="P271" s="140"/>
      <c r="Q271" s="141"/>
      <c r="R271" s="123"/>
      <c r="S271" s="142"/>
      <c r="T271" s="102"/>
      <c r="U271" s="102"/>
      <c r="V271" s="102"/>
      <c r="W271" s="102"/>
      <c r="X271" s="102"/>
      <c r="Y271" s="102"/>
      <c r="Z271" s="102"/>
      <c r="AA271" s="102"/>
      <c r="AB271" s="102"/>
      <c r="AC271" s="102"/>
      <c r="AD271" s="102"/>
      <c r="AE271" s="102"/>
      <c r="AF271" s="102"/>
      <c r="AG271" s="102"/>
      <c r="AH271" s="102"/>
      <c r="AI271" s="102"/>
      <c r="AJ271" s="102"/>
      <c r="AK271" s="102"/>
      <c r="AL271" s="102"/>
      <c r="AM271" s="102"/>
      <c r="AN271" s="102"/>
      <c r="AO271" s="102"/>
      <c r="AP271" s="102"/>
      <c r="AQ271" s="102"/>
      <c r="AR271" s="102"/>
      <c r="AS271" s="102"/>
      <c r="AT271" s="102"/>
      <c r="AU271" s="102"/>
      <c r="AV271" s="102"/>
      <c r="AW271" s="102"/>
    </row>
    <row r="272" ht="14.25" customHeight="1">
      <c r="A272" s="102"/>
      <c r="B272" s="102"/>
      <c r="C272" s="136"/>
      <c r="D272" s="102"/>
      <c r="E272" s="102"/>
      <c r="F272" s="102"/>
      <c r="G272" s="102"/>
      <c r="H272" s="102"/>
      <c r="I272" s="102"/>
      <c r="J272" s="102"/>
      <c r="K272" s="102"/>
      <c r="L272" s="102"/>
      <c r="M272" s="137"/>
      <c r="N272" s="138"/>
      <c r="O272" s="139"/>
      <c r="P272" s="140"/>
      <c r="Q272" s="141"/>
      <c r="R272" s="123"/>
      <c r="S272" s="142"/>
      <c r="T272" s="102"/>
      <c r="U272" s="102"/>
      <c r="V272" s="102"/>
      <c r="W272" s="102"/>
      <c r="X272" s="102"/>
      <c r="Y272" s="102"/>
      <c r="Z272" s="102"/>
      <c r="AA272" s="102"/>
      <c r="AB272" s="102"/>
      <c r="AC272" s="102"/>
      <c r="AD272" s="102"/>
      <c r="AE272" s="102"/>
      <c r="AF272" s="102"/>
      <c r="AG272" s="102"/>
      <c r="AH272" s="102"/>
      <c r="AI272" s="102"/>
      <c r="AJ272" s="102"/>
      <c r="AK272" s="102"/>
      <c r="AL272" s="102"/>
      <c r="AM272" s="102"/>
      <c r="AN272" s="102"/>
      <c r="AO272" s="102"/>
      <c r="AP272" s="102"/>
      <c r="AQ272" s="102"/>
      <c r="AR272" s="102"/>
      <c r="AS272" s="102"/>
      <c r="AT272" s="102"/>
      <c r="AU272" s="102"/>
      <c r="AV272" s="102"/>
      <c r="AW272" s="102"/>
    </row>
    <row r="273" ht="14.25" customHeight="1">
      <c r="A273" s="102"/>
      <c r="B273" s="102"/>
      <c r="C273" s="136"/>
      <c r="D273" s="102"/>
      <c r="E273" s="102"/>
      <c r="F273" s="102"/>
      <c r="G273" s="102"/>
      <c r="H273" s="102"/>
      <c r="I273" s="102"/>
      <c r="J273" s="102"/>
      <c r="K273" s="102"/>
      <c r="L273" s="102"/>
      <c r="M273" s="137"/>
      <c r="N273" s="138"/>
      <c r="O273" s="139"/>
      <c r="P273" s="140"/>
      <c r="Q273" s="141"/>
      <c r="R273" s="123"/>
      <c r="S273" s="142"/>
      <c r="T273" s="102"/>
      <c r="U273" s="102"/>
      <c r="V273" s="102"/>
      <c r="W273" s="102"/>
      <c r="X273" s="102"/>
      <c r="Y273" s="102"/>
      <c r="Z273" s="102"/>
      <c r="AA273" s="102"/>
      <c r="AB273" s="102"/>
      <c r="AC273" s="102"/>
      <c r="AD273" s="102"/>
      <c r="AE273" s="102"/>
      <c r="AF273" s="102"/>
      <c r="AG273" s="102"/>
      <c r="AH273" s="102"/>
      <c r="AI273" s="102"/>
      <c r="AJ273" s="102"/>
      <c r="AK273" s="102"/>
      <c r="AL273" s="102"/>
      <c r="AM273" s="102"/>
      <c r="AN273" s="102"/>
      <c r="AO273" s="102"/>
      <c r="AP273" s="102"/>
      <c r="AQ273" s="102"/>
      <c r="AR273" s="102"/>
      <c r="AS273" s="102"/>
      <c r="AT273" s="102"/>
      <c r="AU273" s="102"/>
      <c r="AV273" s="102"/>
      <c r="AW273" s="102"/>
    </row>
    <row r="274" ht="14.25" customHeight="1">
      <c r="A274" s="102"/>
      <c r="B274" s="102"/>
      <c r="C274" s="136"/>
      <c r="D274" s="102"/>
      <c r="E274" s="102"/>
      <c r="F274" s="102"/>
      <c r="G274" s="102"/>
      <c r="H274" s="102"/>
      <c r="I274" s="102"/>
      <c r="J274" s="102"/>
      <c r="K274" s="102"/>
      <c r="L274" s="102"/>
      <c r="M274" s="137"/>
      <c r="N274" s="138"/>
      <c r="O274" s="139"/>
      <c r="P274" s="140"/>
      <c r="Q274" s="141"/>
      <c r="R274" s="123"/>
      <c r="S274" s="14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102"/>
      <c r="AV274" s="102"/>
      <c r="AW274" s="102"/>
    </row>
    <row r="275" ht="14.25" customHeight="1">
      <c r="A275" s="102"/>
      <c r="B275" s="102"/>
      <c r="C275" s="136"/>
      <c r="D275" s="102"/>
      <c r="E275" s="102"/>
      <c r="F275" s="102"/>
      <c r="G275" s="102"/>
      <c r="H275" s="102"/>
      <c r="I275" s="102"/>
      <c r="J275" s="102"/>
      <c r="K275" s="102"/>
      <c r="L275" s="102"/>
      <c r="M275" s="137"/>
      <c r="N275" s="138"/>
      <c r="O275" s="139"/>
      <c r="P275" s="140"/>
      <c r="Q275" s="141"/>
      <c r="R275" s="123"/>
      <c r="S275" s="142"/>
      <c r="T275" s="102"/>
      <c r="U275" s="102"/>
      <c r="V275" s="102"/>
      <c r="W275" s="102"/>
      <c r="X275" s="102"/>
      <c r="Y275" s="102"/>
      <c r="Z275" s="102"/>
      <c r="AA275" s="102"/>
      <c r="AB275" s="102"/>
      <c r="AC275" s="102"/>
      <c r="AD275" s="102"/>
      <c r="AE275" s="102"/>
      <c r="AF275" s="102"/>
      <c r="AG275" s="102"/>
      <c r="AH275" s="102"/>
      <c r="AI275" s="102"/>
      <c r="AJ275" s="102"/>
      <c r="AK275" s="102"/>
      <c r="AL275" s="102"/>
      <c r="AM275" s="102"/>
      <c r="AN275" s="102"/>
      <c r="AO275" s="102"/>
      <c r="AP275" s="102"/>
      <c r="AQ275" s="102"/>
      <c r="AR275" s="102"/>
      <c r="AS275" s="102"/>
      <c r="AT275" s="102"/>
      <c r="AU275" s="102"/>
      <c r="AV275" s="102"/>
      <c r="AW275" s="102"/>
    </row>
    <row r="276" ht="14.25" customHeight="1">
      <c r="A276" s="102"/>
      <c r="B276" s="102"/>
      <c r="C276" s="136"/>
      <c r="D276" s="102"/>
      <c r="E276" s="102"/>
      <c r="F276" s="102"/>
      <c r="G276" s="102"/>
      <c r="H276" s="102"/>
      <c r="I276" s="102"/>
      <c r="J276" s="102"/>
      <c r="K276" s="102"/>
      <c r="L276" s="102"/>
      <c r="M276" s="137"/>
      <c r="N276" s="138"/>
      <c r="O276" s="139"/>
      <c r="P276" s="140"/>
      <c r="Q276" s="141"/>
      <c r="R276" s="123"/>
      <c r="S276" s="142"/>
      <c r="T276" s="102"/>
      <c r="U276" s="102"/>
      <c r="V276" s="102"/>
      <c r="W276" s="102"/>
      <c r="X276" s="102"/>
      <c r="Y276" s="102"/>
      <c r="Z276" s="102"/>
      <c r="AA276" s="102"/>
      <c r="AB276" s="102"/>
      <c r="AC276" s="102"/>
      <c r="AD276" s="102"/>
      <c r="AE276" s="102"/>
      <c r="AF276" s="102"/>
      <c r="AG276" s="102"/>
      <c r="AH276" s="102"/>
      <c r="AI276" s="102"/>
      <c r="AJ276" s="102"/>
      <c r="AK276" s="102"/>
      <c r="AL276" s="102"/>
      <c r="AM276" s="102"/>
      <c r="AN276" s="102"/>
      <c r="AO276" s="102"/>
      <c r="AP276" s="102"/>
      <c r="AQ276" s="102"/>
      <c r="AR276" s="102"/>
      <c r="AS276" s="102"/>
      <c r="AT276" s="102"/>
      <c r="AU276" s="102"/>
      <c r="AV276" s="102"/>
      <c r="AW276" s="102"/>
    </row>
    <row r="277" ht="14.25" customHeight="1">
      <c r="A277" s="102"/>
      <c r="B277" s="102"/>
      <c r="C277" s="136"/>
      <c r="D277" s="102"/>
      <c r="E277" s="102"/>
      <c r="F277" s="102"/>
      <c r="G277" s="102"/>
      <c r="H277" s="102"/>
      <c r="I277" s="102"/>
      <c r="J277" s="102"/>
      <c r="K277" s="102"/>
      <c r="L277" s="102"/>
      <c r="M277" s="137"/>
      <c r="N277" s="138"/>
      <c r="O277" s="139"/>
      <c r="P277" s="140"/>
      <c r="Q277" s="141"/>
      <c r="R277" s="123"/>
      <c r="S277" s="142"/>
      <c r="T277" s="102"/>
      <c r="U277" s="102"/>
      <c r="V277" s="102"/>
      <c r="W277" s="102"/>
      <c r="X277" s="102"/>
      <c r="Y277" s="102"/>
      <c r="Z277" s="102"/>
      <c r="AA277" s="102"/>
      <c r="AB277" s="102"/>
      <c r="AC277" s="102"/>
      <c r="AD277" s="102"/>
      <c r="AE277" s="102"/>
      <c r="AF277" s="102"/>
      <c r="AG277" s="102"/>
      <c r="AH277" s="102"/>
      <c r="AI277" s="102"/>
      <c r="AJ277" s="102"/>
      <c r="AK277" s="102"/>
      <c r="AL277" s="102"/>
      <c r="AM277" s="102"/>
      <c r="AN277" s="102"/>
      <c r="AO277" s="102"/>
      <c r="AP277" s="102"/>
      <c r="AQ277" s="102"/>
      <c r="AR277" s="102"/>
      <c r="AS277" s="102"/>
      <c r="AT277" s="102"/>
      <c r="AU277" s="102"/>
      <c r="AV277" s="102"/>
      <c r="AW277" s="102"/>
    </row>
    <row r="278" ht="14.25" customHeight="1">
      <c r="A278" s="102"/>
      <c r="B278" s="102"/>
      <c r="C278" s="136"/>
      <c r="D278" s="102"/>
      <c r="E278" s="102"/>
      <c r="F278" s="102"/>
      <c r="G278" s="102"/>
      <c r="H278" s="102"/>
      <c r="I278" s="102"/>
      <c r="J278" s="102"/>
      <c r="K278" s="102"/>
      <c r="L278" s="102"/>
      <c r="M278" s="137"/>
      <c r="N278" s="138"/>
      <c r="O278" s="139"/>
      <c r="P278" s="140"/>
      <c r="Q278" s="141"/>
      <c r="R278" s="123"/>
      <c r="S278" s="142"/>
      <c r="T278" s="102"/>
      <c r="U278" s="102"/>
      <c r="V278" s="102"/>
      <c r="W278" s="102"/>
      <c r="X278" s="102"/>
      <c r="Y278" s="102"/>
      <c r="Z278" s="102"/>
      <c r="AA278" s="102"/>
      <c r="AB278" s="102"/>
      <c r="AC278" s="102"/>
      <c r="AD278" s="102"/>
      <c r="AE278" s="102"/>
      <c r="AF278" s="102"/>
      <c r="AG278" s="102"/>
      <c r="AH278" s="102"/>
      <c r="AI278" s="102"/>
      <c r="AJ278" s="102"/>
      <c r="AK278" s="102"/>
      <c r="AL278" s="102"/>
      <c r="AM278" s="102"/>
      <c r="AN278" s="102"/>
      <c r="AO278" s="102"/>
      <c r="AP278" s="102"/>
      <c r="AQ278" s="102"/>
      <c r="AR278" s="102"/>
      <c r="AS278" s="102"/>
      <c r="AT278" s="102"/>
      <c r="AU278" s="102"/>
      <c r="AV278" s="102"/>
      <c r="AW278" s="102"/>
    </row>
    <row r="279" ht="14.25" customHeight="1">
      <c r="A279" s="102"/>
      <c r="B279" s="102"/>
      <c r="C279" s="136"/>
      <c r="D279" s="102"/>
      <c r="E279" s="102"/>
      <c r="F279" s="102"/>
      <c r="G279" s="102"/>
      <c r="H279" s="102"/>
      <c r="I279" s="102"/>
      <c r="J279" s="102"/>
      <c r="K279" s="102"/>
      <c r="L279" s="102"/>
      <c r="M279" s="137"/>
      <c r="N279" s="138"/>
      <c r="O279" s="139"/>
      <c r="P279" s="140"/>
      <c r="Q279" s="141"/>
      <c r="R279" s="123"/>
      <c r="S279" s="14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row>
    <row r="280" ht="14.25" customHeight="1">
      <c r="A280" s="102"/>
      <c r="B280" s="102"/>
      <c r="C280" s="136"/>
      <c r="D280" s="102"/>
      <c r="E280" s="102"/>
      <c r="F280" s="102"/>
      <c r="G280" s="102"/>
      <c r="H280" s="102"/>
      <c r="I280" s="102"/>
      <c r="J280" s="102"/>
      <c r="K280" s="102"/>
      <c r="L280" s="102"/>
      <c r="M280" s="137"/>
      <c r="N280" s="138"/>
      <c r="O280" s="139"/>
      <c r="P280" s="140"/>
      <c r="Q280" s="141"/>
      <c r="R280" s="123"/>
      <c r="S280" s="142"/>
      <c r="T280" s="102"/>
      <c r="U280" s="102"/>
      <c r="V280" s="102"/>
      <c r="W280" s="102"/>
      <c r="X280" s="102"/>
      <c r="Y280" s="102"/>
      <c r="Z280" s="102"/>
      <c r="AA280" s="102"/>
      <c r="AB280" s="102"/>
      <c r="AC280" s="102"/>
      <c r="AD280" s="102"/>
      <c r="AE280" s="102"/>
      <c r="AF280" s="102"/>
      <c r="AG280" s="102"/>
      <c r="AH280" s="102"/>
      <c r="AI280" s="102"/>
      <c r="AJ280" s="102"/>
      <c r="AK280" s="102"/>
      <c r="AL280" s="102"/>
      <c r="AM280" s="102"/>
      <c r="AN280" s="102"/>
      <c r="AO280" s="102"/>
      <c r="AP280" s="102"/>
      <c r="AQ280" s="102"/>
      <c r="AR280" s="102"/>
      <c r="AS280" s="102"/>
      <c r="AT280" s="102"/>
      <c r="AU280" s="102"/>
      <c r="AV280" s="102"/>
      <c r="AW280" s="102"/>
    </row>
    <row r="281" ht="14.25" customHeight="1">
      <c r="A281" s="102"/>
      <c r="B281" s="102"/>
      <c r="C281" s="136"/>
      <c r="D281" s="102"/>
      <c r="E281" s="102"/>
      <c r="F281" s="102"/>
      <c r="G281" s="102"/>
      <c r="H281" s="102"/>
      <c r="I281" s="102"/>
      <c r="J281" s="102"/>
      <c r="K281" s="102"/>
      <c r="L281" s="102"/>
      <c r="M281" s="137"/>
      <c r="N281" s="138"/>
      <c r="O281" s="139"/>
      <c r="P281" s="140"/>
      <c r="Q281" s="141"/>
      <c r="R281" s="123"/>
      <c r="S281" s="142"/>
      <c r="T281" s="102"/>
      <c r="U281" s="102"/>
      <c r="V281" s="102"/>
      <c r="W281" s="102"/>
      <c r="X281" s="102"/>
      <c r="Y281" s="102"/>
      <c r="Z281" s="102"/>
      <c r="AA281" s="102"/>
      <c r="AB281" s="102"/>
      <c r="AC281" s="102"/>
      <c r="AD281" s="102"/>
      <c r="AE281" s="102"/>
      <c r="AF281" s="102"/>
      <c r="AG281" s="102"/>
      <c r="AH281" s="102"/>
      <c r="AI281" s="102"/>
      <c r="AJ281" s="102"/>
      <c r="AK281" s="102"/>
      <c r="AL281" s="102"/>
      <c r="AM281" s="102"/>
      <c r="AN281" s="102"/>
      <c r="AO281" s="102"/>
      <c r="AP281" s="102"/>
      <c r="AQ281" s="102"/>
      <c r="AR281" s="102"/>
      <c r="AS281" s="102"/>
      <c r="AT281" s="102"/>
      <c r="AU281" s="102"/>
      <c r="AV281" s="102"/>
      <c r="AW281" s="102"/>
    </row>
    <row r="282" ht="14.25" customHeight="1">
      <c r="A282" s="102"/>
      <c r="B282" s="102"/>
      <c r="C282" s="136"/>
      <c r="D282" s="102"/>
      <c r="E282" s="102"/>
      <c r="F282" s="102"/>
      <c r="G282" s="102"/>
      <c r="H282" s="102"/>
      <c r="I282" s="102"/>
      <c r="J282" s="102"/>
      <c r="K282" s="102"/>
      <c r="L282" s="102"/>
      <c r="M282" s="137"/>
      <c r="N282" s="138"/>
      <c r="O282" s="139"/>
      <c r="P282" s="140"/>
      <c r="Q282" s="141"/>
      <c r="R282" s="123"/>
      <c r="S282" s="142"/>
      <c r="T282" s="102"/>
      <c r="U282" s="102"/>
      <c r="V282" s="102"/>
      <c r="W282" s="102"/>
      <c r="X282" s="102"/>
      <c r="Y282" s="102"/>
      <c r="Z282" s="102"/>
      <c r="AA282" s="102"/>
      <c r="AB282" s="102"/>
      <c r="AC282" s="102"/>
      <c r="AD282" s="102"/>
      <c r="AE282" s="102"/>
      <c r="AF282" s="102"/>
      <c r="AG282" s="102"/>
      <c r="AH282" s="102"/>
      <c r="AI282" s="102"/>
      <c r="AJ282" s="102"/>
      <c r="AK282" s="102"/>
      <c r="AL282" s="102"/>
      <c r="AM282" s="102"/>
      <c r="AN282" s="102"/>
      <c r="AO282" s="102"/>
      <c r="AP282" s="102"/>
      <c r="AQ282" s="102"/>
      <c r="AR282" s="102"/>
      <c r="AS282" s="102"/>
      <c r="AT282" s="102"/>
      <c r="AU282" s="102"/>
      <c r="AV282" s="102"/>
      <c r="AW282" s="102"/>
    </row>
    <row r="283" ht="14.25" customHeight="1">
      <c r="A283" s="102"/>
      <c r="B283" s="102"/>
      <c r="C283" s="136"/>
      <c r="D283" s="102"/>
      <c r="E283" s="102"/>
      <c r="F283" s="102"/>
      <c r="G283" s="102"/>
      <c r="H283" s="102"/>
      <c r="I283" s="102"/>
      <c r="J283" s="102"/>
      <c r="K283" s="102"/>
      <c r="L283" s="102"/>
      <c r="M283" s="137"/>
      <c r="N283" s="138"/>
      <c r="O283" s="139"/>
      <c r="P283" s="140"/>
      <c r="Q283" s="141"/>
      <c r="R283" s="123"/>
      <c r="S283" s="142"/>
      <c r="T283" s="102"/>
      <c r="U283" s="102"/>
      <c r="V283" s="102"/>
      <c r="W283" s="102"/>
      <c r="X283" s="102"/>
      <c r="Y283" s="102"/>
      <c r="Z283" s="102"/>
      <c r="AA283" s="102"/>
      <c r="AB283" s="102"/>
      <c r="AC283" s="102"/>
      <c r="AD283" s="102"/>
      <c r="AE283" s="102"/>
      <c r="AF283" s="102"/>
      <c r="AG283" s="102"/>
      <c r="AH283" s="102"/>
      <c r="AI283" s="102"/>
      <c r="AJ283" s="102"/>
      <c r="AK283" s="102"/>
      <c r="AL283" s="102"/>
      <c r="AM283" s="102"/>
      <c r="AN283" s="102"/>
      <c r="AO283" s="102"/>
      <c r="AP283" s="102"/>
      <c r="AQ283" s="102"/>
      <c r="AR283" s="102"/>
      <c r="AS283" s="102"/>
      <c r="AT283" s="102"/>
      <c r="AU283" s="102"/>
      <c r="AV283" s="102"/>
      <c r="AW283" s="102"/>
    </row>
    <row r="284" ht="14.25" customHeight="1">
      <c r="A284" s="102"/>
      <c r="B284" s="102"/>
      <c r="C284" s="136"/>
      <c r="D284" s="102"/>
      <c r="E284" s="102"/>
      <c r="F284" s="102"/>
      <c r="G284" s="102"/>
      <c r="H284" s="102"/>
      <c r="I284" s="102"/>
      <c r="J284" s="102"/>
      <c r="K284" s="102"/>
      <c r="L284" s="102"/>
      <c r="M284" s="137"/>
      <c r="N284" s="138"/>
      <c r="O284" s="139"/>
      <c r="P284" s="140"/>
      <c r="Q284" s="141"/>
      <c r="R284" s="123"/>
      <c r="S284" s="142"/>
      <c r="T284" s="102"/>
      <c r="U284" s="102"/>
      <c r="V284" s="102"/>
      <c r="W284" s="102"/>
      <c r="X284" s="102"/>
      <c r="Y284" s="102"/>
      <c r="Z284" s="102"/>
      <c r="AA284" s="102"/>
      <c r="AB284" s="102"/>
      <c r="AC284" s="102"/>
      <c r="AD284" s="102"/>
      <c r="AE284" s="102"/>
      <c r="AF284" s="102"/>
      <c r="AG284" s="102"/>
      <c r="AH284" s="102"/>
      <c r="AI284" s="102"/>
      <c r="AJ284" s="102"/>
      <c r="AK284" s="102"/>
      <c r="AL284" s="102"/>
      <c r="AM284" s="102"/>
      <c r="AN284" s="102"/>
      <c r="AO284" s="102"/>
      <c r="AP284" s="102"/>
      <c r="AQ284" s="102"/>
      <c r="AR284" s="102"/>
      <c r="AS284" s="102"/>
      <c r="AT284" s="102"/>
      <c r="AU284" s="102"/>
      <c r="AV284" s="102"/>
      <c r="AW284" s="102"/>
    </row>
    <row r="285" ht="14.25" customHeight="1">
      <c r="A285" s="102"/>
      <c r="B285" s="102"/>
      <c r="C285" s="136"/>
      <c r="D285" s="102"/>
      <c r="E285" s="102"/>
      <c r="F285" s="102"/>
      <c r="G285" s="102"/>
      <c r="H285" s="102"/>
      <c r="I285" s="102"/>
      <c r="J285" s="102"/>
      <c r="K285" s="102"/>
      <c r="L285" s="102"/>
      <c r="M285" s="137"/>
      <c r="N285" s="138"/>
      <c r="O285" s="139"/>
      <c r="P285" s="140"/>
      <c r="Q285" s="141"/>
      <c r="R285" s="123"/>
      <c r="S285" s="142"/>
      <c r="T285" s="102"/>
      <c r="U285" s="102"/>
      <c r="V285" s="102"/>
      <c r="W285" s="102"/>
      <c r="X285" s="102"/>
      <c r="Y285" s="102"/>
      <c r="Z285" s="102"/>
      <c r="AA285" s="102"/>
      <c r="AB285" s="102"/>
      <c r="AC285" s="102"/>
      <c r="AD285" s="102"/>
      <c r="AE285" s="102"/>
      <c r="AF285" s="102"/>
      <c r="AG285" s="102"/>
      <c r="AH285" s="102"/>
      <c r="AI285" s="102"/>
      <c r="AJ285" s="102"/>
      <c r="AK285" s="102"/>
      <c r="AL285" s="102"/>
      <c r="AM285" s="102"/>
      <c r="AN285" s="102"/>
      <c r="AO285" s="102"/>
      <c r="AP285" s="102"/>
      <c r="AQ285" s="102"/>
      <c r="AR285" s="102"/>
      <c r="AS285" s="102"/>
      <c r="AT285" s="102"/>
      <c r="AU285" s="102"/>
      <c r="AV285" s="102"/>
      <c r="AW285" s="102"/>
    </row>
    <row r="286" ht="14.25" customHeight="1">
      <c r="A286" s="102"/>
      <c r="B286" s="102"/>
      <c r="C286" s="136"/>
      <c r="D286" s="102"/>
      <c r="E286" s="102"/>
      <c r="F286" s="102"/>
      <c r="G286" s="102"/>
      <c r="H286" s="102"/>
      <c r="I286" s="102"/>
      <c r="J286" s="102"/>
      <c r="K286" s="102"/>
      <c r="L286" s="102"/>
      <c r="M286" s="137"/>
      <c r="N286" s="138"/>
      <c r="O286" s="139"/>
      <c r="P286" s="140"/>
      <c r="Q286" s="141"/>
      <c r="R286" s="123"/>
      <c r="S286" s="142"/>
      <c r="T286" s="102"/>
      <c r="U286" s="102"/>
      <c r="V286" s="102"/>
      <c r="W286" s="102"/>
      <c r="X286" s="102"/>
      <c r="Y286" s="102"/>
      <c r="Z286" s="102"/>
      <c r="AA286" s="102"/>
      <c r="AB286" s="102"/>
      <c r="AC286" s="102"/>
      <c r="AD286" s="102"/>
      <c r="AE286" s="102"/>
      <c r="AF286" s="102"/>
      <c r="AG286" s="102"/>
      <c r="AH286" s="102"/>
      <c r="AI286" s="102"/>
      <c r="AJ286" s="102"/>
      <c r="AK286" s="102"/>
      <c r="AL286" s="102"/>
      <c r="AM286" s="102"/>
      <c r="AN286" s="102"/>
      <c r="AO286" s="102"/>
      <c r="AP286" s="102"/>
      <c r="AQ286" s="102"/>
      <c r="AR286" s="102"/>
      <c r="AS286" s="102"/>
      <c r="AT286" s="102"/>
      <c r="AU286" s="102"/>
      <c r="AV286" s="102"/>
      <c r="AW286" s="102"/>
    </row>
    <row r="287" ht="14.25" customHeight="1">
      <c r="A287" s="102"/>
      <c r="B287" s="102"/>
      <c r="C287" s="136"/>
      <c r="D287" s="102"/>
      <c r="E287" s="102"/>
      <c r="F287" s="102"/>
      <c r="G287" s="102"/>
      <c r="H287" s="102"/>
      <c r="I287" s="102"/>
      <c r="J287" s="102"/>
      <c r="K287" s="102"/>
      <c r="L287" s="102"/>
      <c r="M287" s="137"/>
      <c r="N287" s="138"/>
      <c r="O287" s="139"/>
      <c r="P287" s="140"/>
      <c r="Q287" s="141"/>
      <c r="R287" s="123"/>
      <c r="S287" s="142"/>
      <c r="T287" s="102"/>
      <c r="U287" s="102"/>
      <c r="V287" s="102"/>
      <c r="W287" s="102"/>
      <c r="X287" s="102"/>
      <c r="Y287" s="102"/>
      <c r="Z287" s="102"/>
      <c r="AA287" s="102"/>
      <c r="AB287" s="102"/>
      <c r="AC287" s="102"/>
      <c r="AD287" s="102"/>
      <c r="AE287" s="102"/>
      <c r="AF287" s="102"/>
      <c r="AG287" s="102"/>
      <c r="AH287" s="102"/>
      <c r="AI287" s="102"/>
      <c r="AJ287" s="102"/>
      <c r="AK287" s="102"/>
      <c r="AL287" s="102"/>
      <c r="AM287" s="102"/>
      <c r="AN287" s="102"/>
      <c r="AO287" s="102"/>
      <c r="AP287" s="102"/>
      <c r="AQ287" s="102"/>
      <c r="AR287" s="102"/>
      <c r="AS287" s="102"/>
      <c r="AT287" s="102"/>
      <c r="AU287" s="102"/>
      <c r="AV287" s="102"/>
      <c r="AW287" s="102"/>
    </row>
    <row r="288" ht="14.25" customHeight="1">
      <c r="A288" s="102"/>
      <c r="B288" s="102"/>
      <c r="C288" s="136"/>
      <c r="D288" s="102"/>
      <c r="E288" s="102"/>
      <c r="F288" s="102"/>
      <c r="G288" s="102"/>
      <c r="H288" s="102"/>
      <c r="I288" s="102"/>
      <c r="J288" s="102"/>
      <c r="K288" s="102"/>
      <c r="L288" s="102"/>
      <c r="M288" s="137"/>
      <c r="N288" s="138"/>
      <c r="O288" s="139"/>
      <c r="P288" s="140"/>
      <c r="Q288" s="141"/>
      <c r="R288" s="123"/>
      <c r="S288" s="142"/>
      <c r="T288" s="102"/>
      <c r="U288" s="102"/>
      <c r="V288" s="102"/>
      <c r="W288" s="102"/>
      <c r="X288" s="102"/>
      <c r="Y288" s="102"/>
      <c r="Z288" s="102"/>
      <c r="AA288" s="102"/>
      <c r="AB288" s="102"/>
      <c r="AC288" s="102"/>
      <c r="AD288" s="102"/>
      <c r="AE288" s="102"/>
      <c r="AF288" s="102"/>
      <c r="AG288" s="102"/>
      <c r="AH288" s="102"/>
      <c r="AI288" s="102"/>
      <c r="AJ288" s="102"/>
      <c r="AK288" s="102"/>
      <c r="AL288" s="102"/>
      <c r="AM288" s="102"/>
      <c r="AN288" s="102"/>
      <c r="AO288" s="102"/>
      <c r="AP288" s="102"/>
      <c r="AQ288" s="102"/>
      <c r="AR288" s="102"/>
      <c r="AS288" s="102"/>
      <c r="AT288" s="102"/>
      <c r="AU288" s="102"/>
      <c r="AV288" s="102"/>
      <c r="AW288" s="102"/>
    </row>
    <row r="289" ht="14.25" customHeight="1">
      <c r="A289" s="102"/>
      <c r="B289" s="102"/>
      <c r="C289" s="136"/>
      <c r="D289" s="102"/>
      <c r="E289" s="102"/>
      <c r="F289" s="102"/>
      <c r="G289" s="102"/>
      <c r="H289" s="102"/>
      <c r="I289" s="102"/>
      <c r="J289" s="102"/>
      <c r="K289" s="102"/>
      <c r="L289" s="102"/>
      <c r="M289" s="137"/>
      <c r="N289" s="138"/>
      <c r="O289" s="139"/>
      <c r="P289" s="140"/>
      <c r="Q289" s="141"/>
      <c r="R289" s="123"/>
      <c r="S289" s="142"/>
      <c r="T289" s="102"/>
      <c r="U289" s="102"/>
      <c r="V289" s="102"/>
      <c r="W289" s="102"/>
      <c r="X289" s="102"/>
      <c r="Y289" s="102"/>
      <c r="Z289" s="102"/>
      <c r="AA289" s="102"/>
      <c r="AB289" s="102"/>
      <c r="AC289" s="102"/>
      <c r="AD289" s="102"/>
      <c r="AE289" s="102"/>
      <c r="AF289" s="102"/>
      <c r="AG289" s="102"/>
      <c r="AH289" s="102"/>
      <c r="AI289" s="102"/>
      <c r="AJ289" s="102"/>
      <c r="AK289" s="102"/>
      <c r="AL289" s="102"/>
      <c r="AM289" s="102"/>
      <c r="AN289" s="102"/>
      <c r="AO289" s="102"/>
      <c r="AP289" s="102"/>
      <c r="AQ289" s="102"/>
      <c r="AR289" s="102"/>
      <c r="AS289" s="102"/>
      <c r="AT289" s="102"/>
      <c r="AU289" s="102"/>
      <c r="AV289" s="102"/>
      <c r="AW289" s="102"/>
    </row>
    <row r="290" ht="14.25" customHeight="1">
      <c r="A290" s="102"/>
      <c r="B290" s="102"/>
      <c r="C290" s="136"/>
      <c r="D290" s="102"/>
      <c r="E290" s="102"/>
      <c r="F290" s="102"/>
      <c r="G290" s="102"/>
      <c r="H290" s="102"/>
      <c r="I290" s="102"/>
      <c r="J290" s="102"/>
      <c r="K290" s="102"/>
      <c r="L290" s="102"/>
      <c r="M290" s="137"/>
      <c r="N290" s="138"/>
      <c r="O290" s="139"/>
      <c r="P290" s="140"/>
      <c r="Q290" s="141"/>
      <c r="R290" s="123"/>
      <c r="S290" s="142"/>
      <c r="T290" s="102"/>
      <c r="U290" s="102"/>
      <c r="V290" s="102"/>
      <c r="W290" s="102"/>
      <c r="X290" s="102"/>
      <c r="Y290" s="102"/>
      <c r="Z290" s="102"/>
      <c r="AA290" s="102"/>
      <c r="AB290" s="102"/>
      <c r="AC290" s="102"/>
      <c r="AD290" s="102"/>
      <c r="AE290" s="102"/>
      <c r="AF290" s="102"/>
      <c r="AG290" s="102"/>
      <c r="AH290" s="102"/>
      <c r="AI290" s="102"/>
      <c r="AJ290" s="102"/>
      <c r="AK290" s="102"/>
      <c r="AL290" s="102"/>
      <c r="AM290" s="102"/>
      <c r="AN290" s="102"/>
      <c r="AO290" s="102"/>
      <c r="AP290" s="102"/>
      <c r="AQ290" s="102"/>
      <c r="AR290" s="102"/>
      <c r="AS290" s="102"/>
      <c r="AT290" s="102"/>
      <c r="AU290" s="102"/>
      <c r="AV290" s="102"/>
      <c r="AW290" s="102"/>
    </row>
    <row r="291" ht="14.25" customHeight="1">
      <c r="A291" s="102"/>
      <c r="B291" s="102"/>
      <c r="C291" s="136"/>
      <c r="D291" s="102"/>
      <c r="E291" s="102"/>
      <c r="F291" s="102"/>
      <c r="G291" s="102"/>
      <c r="H291" s="102"/>
      <c r="I291" s="102"/>
      <c r="J291" s="102"/>
      <c r="K291" s="102"/>
      <c r="L291" s="102"/>
      <c r="M291" s="137"/>
      <c r="N291" s="138"/>
      <c r="O291" s="139"/>
      <c r="P291" s="140"/>
      <c r="Q291" s="141"/>
      <c r="R291" s="123"/>
      <c r="S291" s="142"/>
      <c r="T291" s="102"/>
      <c r="U291" s="102"/>
      <c r="V291" s="102"/>
      <c r="W291" s="102"/>
      <c r="X291" s="102"/>
      <c r="Y291" s="102"/>
      <c r="Z291" s="102"/>
      <c r="AA291" s="102"/>
      <c r="AB291" s="102"/>
      <c r="AC291" s="102"/>
      <c r="AD291" s="102"/>
      <c r="AE291" s="102"/>
      <c r="AF291" s="102"/>
      <c r="AG291" s="102"/>
      <c r="AH291" s="102"/>
      <c r="AI291" s="102"/>
      <c r="AJ291" s="102"/>
      <c r="AK291" s="102"/>
      <c r="AL291" s="102"/>
      <c r="AM291" s="102"/>
      <c r="AN291" s="102"/>
      <c r="AO291" s="102"/>
      <c r="AP291" s="102"/>
      <c r="AQ291" s="102"/>
      <c r="AR291" s="102"/>
      <c r="AS291" s="102"/>
      <c r="AT291" s="102"/>
      <c r="AU291" s="102"/>
      <c r="AV291" s="102"/>
      <c r="AW291" s="102"/>
    </row>
    <row r="292" ht="14.25" customHeight="1">
      <c r="A292" s="102"/>
      <c r="B292" s="102"/>
      <c r="C292" s="136"/>
      <c r="D292" s="102"/>
      <c r="E292" s="102"/>
      <c r="F292" s="102"/>
      <c r="G292" s="102"/>
      <c r="H292" s="102"/>
      <c r="I292" s="102"/>
      <c r="J292" s="102"/>
      <c r="K292" s="102"/>
      <c r="L292" s="102"/>
      <c r="M292" s="137"/>
      <c r="N292" s="138"/>
      <c r="O292" s="139"/>
      <c r="P292" s="140"/>
      <c r="Q292" s="141"/>
      <c r="R292" s="123"/>
      <c r="S292" s="142"/>
      <c r="T292" s="102"/>
      <c r="U292" s="102"/>
      <c r="V292" s="102"/>
      <c r="W292" s="102"/>
      <c r="X292" s="102"/>
      <c r="Y292" s="102"/>
      <c r="Z292" s="102"/>
      <c r="AA292" s="102"/>
      <c r="AB292" s="102"/>
      <c r="AC292" s="102"/>
      <c r="AD292" s="102"/>
      <c r="AE292" s="102"/>
      <c r="AF292" s="102"/>
      <c r="AG292" s="102"/>
      <c r="AH292" s="102"/>
      <c r="AI292" s="102"/>
      <c r="AJ292" s="102"/>
      <c r="AK292" s="102"/>
      <c r="AL292" s="102"/>
      <c r="AM292" s="102"/>
      <c r="AN292" s="102"/>
      <c r="AO292" s="102"/>
      <c r="AP292" s="102"/>
      <c r="AQ292" s="102"/>
      <c r="AR292" s="102"/>
      <c r="AS292" s="102"/>
      <c r="AT292" s="102"/>
      <c r="AU292" s="102"/>
      <c r="AV292" s="102"/>
      <c r="AW292" s="102"/>
    </row>
    <row r="293" ht="14.25" customHeight="1">
      <c r="A293" s="102"/>
      <c r="B293" s="102"/>
      <c r="C293" s="136"/>
      <c r="D293" s="102"/>
      <c r="E293" s="102"/>
      <c r="F293" s="102"/>
      <c r="G293" s="102"/>
      <c r="H293" s="102"/>
      <c r="I293" s="102"/>
      <c r="J293" s="102"/>
      <c r="K293" s="102"/>
      <c r="L293" s="102"/>
      <c r="M293" s="137"/>
      <c r="N293" s="138"/>
      <c r="O293" s="139"/>
      <c r="P293" s="140"/>
      <c r="Q293" s="141"/>
      <c r="R293" s="123"/>
      <c r="S293" s="142"/>
      <c r="T293" s="102"/>
      <c r="U293" s="102"/>
      <c r="V293" s="102"/>
      <c r="W293" s="102"/>
      <c r="X293" s="102"/>
      <c r="Y293" s="102"/>
      <c r="Z293" s="102"/>
      <c r="AA293" s="102"/>
      <c r="AB293" s="102"/>
      <c r="AC293" s="102"/>
      <c r="AD293" s="102"/>
      <c r="AE293" s="102"/>
      <c r="AF293" s="102"/>
      <c r="AG293" s="102"/>
      <c r="AH293" s="102"/>
      <c r="AI293" s="102"/>
      <c r="AJ293" s="102"/>
      <c r="AK293" s="102"/>
      <c r="AL293" s="102"/>
      <c r="AM293" s="102"/>
      <c r="AN293" s="102"/>
      <c r="AO293" s="102"/>
      <c r="AP293" s="102"/>
      <c r="AQ293" s="102"/>
      <c r="AR293" s="102"/>
      <c r="AS293" s="102"/>
      <c r="AT293" s="102"/>
      <c r="AU293" s="102"/>
      <c r="AV293" s="102"/>
      <c r="AW293" s="102"/>
    </row>
    <row r="294" ht="14.25" customHeight="1">
      <c r="A294" s="102"/>
      <c r="B294" s="102"/>
      <c r="C294" s="136"/>
      <c r="D294" s="102"/>
      <c r="E294" s="102"/>
      <c r="F294" s="102"/>
      <c r="G294" s="102"/>
      <c r="H294" s="102"/>
      <c r="I294" s="102"/>
      <c r="J294" s="102"/>
      <c r="K294" s="102"/>
      <c r="L294" s="102"/>
      <c r="M294" s="137"/>
      <c r="N294" s="138"/>
      <c r="O294" s="139"/>
      <c r="P294" s="140"/>
      <c r="Q294" s="141"/>
      <c r="R294" s="123"/>
      <c r="S294" s="142"/>
      <c r="T294" s="102"/>
      <c r="U294" s="102"/>
      <c r="V294" s="102"/>
      <c r="W294" s="102"/>
      <c r="X294" s="102"/>
      <c r="Y294" s="102"/>
      <c r="Z294" s="102"/>
      <c r="AA294" s="102"/>
      <c r="AB294" s="102"/>
      <c r="AC294" s="102"/>
      <c r="AD294" s="102"/>
      <c r="AE294" s="102"/>
      <c r="AF294" s="102"/>
      <c r="AG294" s="102"/>
      <c r="AH294" s="102"/>
      <c r="AI294" s="102"/>
      <c r="AJ294" s="102"/>
      <c r="AK294" s="102"/>
      <c r="AL294" s="102"/>
      <c r="AM294" s="102"/>
      <c r="AN294" s="102"/>
      <c r="AO294" s="102"/>
      <c r="AP294" s="102"/>
      <c r="AQ294" s="102"/>
      <c r="AR294" s="102"/>
      <c r="AS294" s="102"/>
      <c r="AT294" s="102"/>
      <c r="AU294" s="102"/>
      <c r="AV294" s="102"/>
      <c r="AW294" s="102"/>
    </row>
    <row r="295" ht="14.25" customHeight="1">
      <c r="A295" s="102"/>
      <c r="B295" s="102"/>
      <c r="C295" s="136"/>
      <c r="D295" s="102"/>
      <c r="E295" s="102"/>
      <c r="F295" s="102"/>
      <c r="G295" s="102"/>
      <c r="H295" s="102"/>
      <c r="I295" s="102"/>
      <c r="J295" s="102"/>
      <c r="K295" s="102"/>
      <c r="L295" s="102"/>
      <c r="M295" s="137"/>
      <c r="N295" s="138"/>
      <c r="O295" s="139"/>
      <c r="P295" s="140"/>
      <c r="Q295" s="141"/>
      <c r="R295" s="123"/>
      <c r="S295" s="142"/>
      <c r="T295" s="102"/>
      <c r="U295" s="102"/>
      <c r="V295" s="102"/>
      <c r="W295" s="102"/>
      <c r="X295" s="102"/>
      <c r="Y295" s="102"/>
      <c r="Z295" s="102"/>
      <c r="AA295" s="102"/>
      <c r="AB295" s="102"/>
      <c r="AC295" s="102"/>
      <c r="AD295" s="102"/>
      <c r="AE295" s="102"/>
      <c r="AF295" s="102"/>
      <c r="AG295" s="102"/>
      <c r="AH295" s="102"/>
      <c r="AI295" s="102"/>
      <c r="AJ295" s="102"/>
      <c r="AK295" s="102"/>
      <c r="AL295" s="102"/>
      <c r="AM295" s="102"/>
      <c r="AN295" s="102"/>
      <c r="AO295" s="102"/>
      <c r="AP295" s="102"/>
      <c r="AQ295" s="102"/>
      <c r="AR295" s="102"/>
      <c r="AS295" s="102"/>
      <c r="AT295" s="102"/>
      <c r="AU295" s="102"/>
      <c r="AV295" s="102"/>
      <c r="AW295" s="102"/>
    </row>
    <row r="296" ht="14.25" customHeight="1">
      <c r="A296" s="102"/>
      <c r="B296" s="102"/>
      <c r="C296" s="136"/>
      <c r="D296" s="102"/>
      <c r="E296" s="102"/>
      <c r="F296" s="102"/>
      <c r="G296" s="102"/>
      <c r="H296" s="102"/>
      <c r="I296" s="102"/>
      <c r="J296" s="102"/>
      <c r="K296" s="102"/>
      <c r="L296" s="102"/>
      <c r="M296" s="137"/>
      <c r="N296" s="138"/>
      <c r="O296" s="139"/>
      <c r="P296" s="140"/>
      <c r="Q296" s="141"/>
      <c r="R296" s="123"/>
      <c r="S296" s="142"/>
      <c r="T296" s="102"/>
      <c r="U296" s="102"/>
      <c r="V296" s="102"/>
      <c r="W296" s="102"/>
      <c r="X296" s="102"/>
      <c r="Y296" s="102"/>
      <c r="Z296" s="102"/>
      <c r="AA296" s="102"/>
      <c r="AB296" s="102"/>
      <c r="AC296" s="102"/>
      <c r="AD296" s="102"/>
      <c r="AE296" s="102"/>
      <c r="AF296" s="102"/>
      <c r="AG296" s="102"/>
      <c r="AH296" s="102"/>
      <c r="AI296" s="102"/>
      <c r="AJ296" s="102"/>
      <c r="AK296" s="102"/>
      <c r="AL296" s="102"/>
      <c r="AM296" s="102"/>
      <c r="AN296" s="102"/>
      <c r="AO296" s="102"/>
      <c r="AP296" s="102"/>
      <c r="AQ296" s="102"/>
      <c r="AR296" s="102"/>
      <c r="AS296" s="102"/>
      <c r="AT296" s="102"/>
      <c r="AU296" s="102"/>
      <c r="AV296" s="102"/>
      <c r="AW296" s="102"/>
    </row>
    <row r="297" ht="14.25" customHeight="1">
      <c r="A297" s="102"/>
      <c r="B297" s="102"/>
      <c r="C297" s="136"/>
      <c r="D297" s="102"/>
      <c r="E297" s="102"/>
      <c r="F297" s="102"/>
      <c r="G297" s="102"/>
      <c r="H297" s="102"/>
      <c r="I297" s="102"/>
      <c r="J297" s="102"/>
      <c r="K297" s="102"/>
      <c r="L297" s="102"/>
      <c r="M297" s="137"/>
      <c r="N297" s="138"/>
      <c r="O297" s="139"/>
      <c r="P297" s="140"/>
      <c r="Q297" s="141"/>
      <c r="R297" s="123"/>
      <c r="S297" s="142"/>
      <c r="T297" s="102"/>
      <c r="U297" s="102"/>
      <c r="V297" s="102"/>
      <c r="W297" s="102"/>
      <c r="X297" s="102"/>
      <c r="Y297" s="102"/>
      <c r="Z297" s="102"/>
      <c r="AA297" s="102"/>
      <c r="AB297" s="102"/>
      <c r="AC297" s="102"/>
      <c r="AD297" s="102"/>
      <c r="AE297" s="102"/>
      <c r="AF297" s="102"/>
      <c r="AG297" s="102"/>
      <c r="AH297" s="102"/>
      <c r="AI297" s="102"/>
      <c r="AJ297" s="102"/>
      <c r="AK297" s="102"/>
      <c r="AL297" s="102"/>
      <c r="AM297" s="102"/>
      <c r="AN297" s="102"/>
      <c r="AO297" s="102"/>
      <c r="AP297" s="102"/>
      <c r="AQ297" s="102"/>
      <c r="AR297" s="102"/>
      <c r="AS297" s="102"/>
      <c r="AT297" s="102"/>
      <c r="AU297" s="102"/>
      <c r="AV297" s="102"/>
      <c r="AW297" s="102"/>
    </row>
    <row r="298" ht="14.25" customHeight="1">
      <c r="A298" s="102"/>
      <c r="B298" s="102"/>
      <c r="C298" s="136"/>
      <c r="D298" s="102"/>
      <c r="E298" s="102"/>
      <c r="F298" s="102"/>
      <c r="G298" s="102"/>
      <c r="H298" s="102"/>
      <c r="I298" s="102"/>
      <c r="J298" s="102"/>
      <c r="K298" s="102"/>
      <c r="L298" s="102"/>
      <c r="M298" s="137"/>
      <c r="N298" s="138"/>
      <c r="O298" s="139"/>
      <c r="P298" s="140"/>
      <c r="Q298" s="141"/>
      <c r="R298" s="123"/>
      <c r="S298" s="142"/>
      <c r="T298" s="102"/>
      <c r="U298" s="102"/>
      <c r="V298" s="102"/>
      <c r="W298" s="102"/>
      <c r="X298" s="102"/>
      <c r="Y298" s="102"/>
      <c r="Z298" s="102"/>
      <c r="AA298" s="102"/>
      <c r="AB298" s="102"/>
      <c r="AC298" s="102"/>
      <c r="AD298" s="102"/>
      <c r="AE298" s="102"/>
      <c r="AF298" s="102"/>
      <c r="AG298" s="102"/>
      <c r="AH298" s="102"/>
      <c r="AI298" s="102"/>
      <c r="AJ298" s="102"/>
      <c r="AK298" s="102"/>
      <c r="AL298" s="102"/>
      <c r="AM298" s="102"/>
      <c r="AN298" s="102"/>
      <c r="AO298" s="102"/>
      <c r="AP298" s="102"/>
      <c r="AQ298" s="102"/>
      <c r="AR298" s="102"/>
      <c r="AS298" s="102"/>
      <c r="AT298" s="102"/>
      <c r="AU298" s="102"/>
      <c r="AV298" s="102"/>
      <c r="AW298" s="102"/>
    </row>
    <row r="299" ht="14.25" customHeight="1">
      <c r="A299" s="102"/>
      <c r="B299" s="102"/>
      <c r="C299" s="136"/>
      <c r="D299" s="102"/>
      <c r="E299" s="102"/>
      <c r="F299" s="102"/>
      <c r="G299" s="102"/>
      <c r="H299" s="102"/>
      <c r="I299" s="102"/>
      <c r="J299" s="102"/>
      <c r="K299" s="102"/>
      <c r="L299" s="102"/>
      <c r="M299" s="137"/>
      <c r="N299" s="138"/>
      <c r="O299" s="139"/>
      <c r="P299" s="140"/>
      <c r="Q299" s="141"/>
      <c r="R299" s="123"/>
      <c r="S299" s="142"/>
      <c r="T299" s="102"/>
      <c r="U299" s="102"/>
      <c r="V299" s="102"/>
      <c r="W299" s="102"/>
      <c r="X299" s="102"/>
      <c r="Y299" s="102"/>
      <c r="Z299" s="102"/>
      <c r="AA299" s="102"/>
      <c r="AB299" s="102"/>
      <c r="AC299" s="102"/>
      <c r="AD299" s="102"/>
      <c r="AE299" s="102"/>
      <c r="AF299" s="102"/>
      <c r="AG299" s="102"/>
      <c r="AH299" s="102"/>
      <c r="AI299" s="102"/>
      <c r="AJ299" s="102"/>
      <c r="AK299" s="102"/>
      <c r="AL299" s="102"/>
      <c r="AM299" s="102"/>
      <c r="AN299" s="102"/>
      <c r="AO299" s="102"/>
      <c r="AP299" s="102"/>
      <c r="AQ299" s="102"/>
      <c r="AR299" s="102"/>
      <c r="AS299" s="102"/>
      <c r="AT299" s="102"/>
      <c r="AU299" s="102"/>
      <c r="AV299" s="102"/>
      <c r="AW299" s="102"/>
    </row>
    <row r="300" ht="14.25" customHeight="1">
      <c r="A300" s="102"/>
      <c r="B300" s="102"/>
      <c r="C300" s="136"/>
      <c r="D300" s="102"/>
      <c r="E300" s="102"/>
      <c r="F300" s="102"/>
      <c r="G300" s="102"/>
      <c r="H300" s="102"/>
      <c r="I300" s="102"/>
      <c r="J300" s="102"/>
      <c r="K300" s="102"/>
      <c r="L300" s="102"/>
      <c r="M300" s="137"/>
      <c r="N300" s="138"/>
      <c r="O300" s="139"/>
      <c r="P300" s="140"/>
      <c r="Q300" s="141"/>
      <c r="R300" s="123"/>
      <c r="S300" s="142"/>
      <c r="T300" s="102"/>
      <c r="U300" s="102"/>
      <c r="V300" s="102"/>
      <c r="W300" s="102"/>
      <c r="X300" s="102"/>
      <c r="Y300" s="102"/>
      <c r="Z300" s="102"/>
      <c r="AA300" s="102"/>
      <c r="AB300" s="102"/>
      <c r="AC300" s="102"/>
      <c r="AD300" s="102"/>
      <c r="AE300" s="102"/>
      <c r="AF300" s="102"/>
      <c r="AG300" s="102"/>
      <c r="AH300" s="102"/>
      <c r="AI300" s="102"/>
      <c r="AJ300" s="102"/>
      <c r="AK300" s="102"/>
      <c r="AL300" s="102"/>
      <c r="AM300" s="102"/>
      <c r="AN300" s="102"/>
      <c r="AO300" s="102"/>
      <c r="AP300" s="102"/>
      <c r="AQ300" s="102"/>
      <c r="AR300" s="102"/>
      <c r="AS300" s="102"/>
      <c r="AT300" s="102"/>
      <c r="AU300" s="102"/>
      <c r="AV300" s="102"/>
      <c r="AW300" s="102"/>
    </row>
    <row r="301" ht="14.25" customHeight="1">
      <c r="A301" s="102"/>
      <c r="B301" s="102"/>
      <c r="C301" s="136"/>
      <c r="D301" s="102"/>
      <c r="E301" s="102"/>
      <c r="F301" s="102"/>
      <c r="G301" s="102"/>
      <c r="H301" s="102"/>
      <c r="I301" s="102"/>
      <c r="J301" s="102"/>
      <c r="K301" s="102"/>
      <c r="L301" s="102"/>
      <c r="M301" s="137"/>
      <c r="N301" s="138"/>
      <c r="O301" s="139"/>
      <c r="P301" s="140"/>
      <c r="Q301" s="141"/>
      <c r="R301" s="123"/>
      <c r="S301" s="142"/>
      <c r="T301" s="102"/>
      <c r="U301" s="102"/>
      <c r="V301" s="102"/>
      <c r="W301" s="102"/>
      <c r="X301" s="102"/>
      <c r="Y301" s="102"/>
      <c r="Z301" s="102"/>
      <c r="AA301" s="102"/>
      <c r="AB301" s="102"/>
      <c r="AC301" s="102"/>
      <c r="AD301" s="102"/>
      <c r="AE301" s="102"/>
      <c r="AF301" s="102"/>
      <c r="AG301" s="102"/>
      <c r="AH301" s="102"/>
      <c r="AI301" s="102"/>
      <c r="AJ301" s="102"/>
      <c r="AK301" s="102"/>
      <c r="AL301" s="102"/>
      <c r="AM301" s="102"/>
      <c r="AN301" s="102"/>
      <c r="AO301" s="102"/>
      <c r="AP301" s="102"/>
      <c r="AQ301" s="102"/>
      <c r="AR301" s="102"/>
      <c r="AS301" s="102"/>
      <c r="AT301" s="102"/>
      <c r="AU301" s="102"/>
      <c r="AV301" s="102"/>
      <c r="AW301" s="102"/>
    </row>
    <row r="302" ht="14.25" customHeight="1">
      <c r="A302" s="102"/>
      <c r="B302" s="102"/>
      <c r="C302" s="136"/>
      <c r="D302" s="102"/>
      <c r="E302" s="102"/>
      <c r="F302" s="102"/>
      <c r="G302" s="102"/>
      <c r="H302" s="102"/>
      <c r="I302" s="102"/>
      <c r="J302" s="102"/>
      <c r="K302" s="102"/>
      <c r="L302" s="102"/>
      <c r="M302" s="137"/>
      <c r="N302" s="138"/>
      <c r="O302" s="139"/>
      <c r="P302" s="140"/>
      <c r="Q302" s="141"/>
      <c r="R302" s="123"/>
      <c r="S302" s="142"/>
      <c r="T302" s="102"/>
      <c r="U302" s="102"/>
      <c r="V302" s="102"/>
      <c r="W302" s="102"/>
      <c r="X302" s="102"/>
      <c r="Y302" s="102"/>
      <c r="Z302" s="102"/>
      <c r="AA302" s="102"/>
      <c r="AB302" s="102"/>
      <c r="AC302" s="102"/>
      <c r="AD302" s="102"/>
      <c r="AE302" s="102"/>
      <c r="AF302" s="102"/>
      <c r="AG302" s="102"/>
      <c r="AH302" s="102"/>
      <c r="AI302" s="102"/>
      <c r="AJ302" s="102"/>
      <c r="AK302" s="102"/>
      <c r="AL302" s="102"/>
      <c r="AM302" s="102"/>
      <c r="AN302" s="102"/>
      <c r="AO302" s="102"/>
      <c r="AP302" s="102"/>
      <c r="AQ302" s="102"/>
      <c r="AR302" s="102"/>
      <c r="AS302" s="102"/>
      <c r="AT302" s="102"/>
      <c r="AU302" s="102"/>
      <c r="AV302" s="102"/>
      <c r="AW302" s="102"/>
    </row>
    <row r="303" ht="14.25" customHeight="1">
      <c r="A303" s="102"/>
      <c r="B303" s="102"/>
      <c r="C303" s="136"/>
      <c r="D303" s="102"/>
      <c r="E303" s="102"/>
      <c r="F303" s="102"/>
      <c r="G303" s="102"/>
      <c r="H303" s="102"/>
      <c r="I303" s="102"/>
      <c r="J303" s="102"/>
      <c r="K303" s="102"/>
      <c r="L303" s="102"/>
      <c r="M303" s="137"/>
      <c r="N303" s="138"/>
      <c r="O303" s="139"/>
      <c r="P303" s="140"/>
      <c r="Q303" s="141"/>
      <c r="R303" s="123"/>
      <c r="S303" s="142"/>
      <c r="T303" s="102"/>
      <c r="U303" s="102"/>
      <c r="V303" s="102"/>
      <c r="W303" s="102"/>
      <c r="X303" s="102"/>
      <c r="Y303" s="102"/>
      <c r="Z303" s="102"/>
      <c r="AA303" s="102"/>
      <c r="AB303" s="102"/>
      <c r="AC303" s="102"/>
      <c r="AD303" s="102"/>
      <c r="AE303" s="102"/>
      <c r="AF303" s="102"/>
      <c r="AG303" s="102"/>
      <c r="AH303" s="102"/>
      <c r="AI303" s="102"/>
      <c r="AJ303" s="102"/>
      <c r="AK303" s="102"/>
      <c r="AL303" s="102"/>
      <c r="AM303" s="102"/>
      <c r="AN303" s="102"/>
      <c r="AO303" s="102"/>
      <c r="AP303" s="102"/>
      <c r="AQ303" s="102"/>
      <c r="AR303" s="102"/>
      <c r="AS303" s="102"/>
      <c r="AT303" s="102"/>
      <c r="AU303" s="102"/>
      <c r="AV303" s="102"/>
      <c r="AW303" s="102"/>
    </row>
    <row r="304" ht="14.25" customHeight="1">
      <c r="A304" s="102"/>
      <c r="B304" s="102"/>
      <c r="C304" s="136"/>
      <c r="D304" s="102"/>
      <c r="E304" s="102"/>
      <c r="F304" s="102"/>
      <c r="G304" s="102"/>
      <c r="H304" s="102"/>
      <c r="I304" s="102"/>
      <c r="J304" s="102"/>
      <c r="K304" s="102"/>
      <c r="L304" s="102"/>
      <c r="M304" s="137"/>
      <c r="N304" s="138"/>
      <c r="O304" s="139"/>
      <c r="P304" s="140"/>
      <c r="Q304" s="141"/>
      <c r="R304" s="123"/>
      <c r="S304" s="142"/>
      <c r="T304" s="102"/>
      <c r="U304" s="102"/>
      <c r="V304" s="102"/>
      <c r="W304" s="102"/>
      <c r="X304" s="102"/>
      <c r="Y304" s="102"/>
      <c r="Z304" s="102"/>
      <c r="AA304" s="102"/>
      <c r="AB304" s="102"/>
      <c r="AC304" s="102"/>
      <c r="AD304" s="102"/>
      <c r="AE304" s="102"/>
      <c r="AF304" s="102"/>
      <c r="AG304" s="102"/>
      <c r="AH304" s="102"/>
      <c r="AI304" s="102"/>
      <c r="AJ304" s="102"/>
      <c r="AK304" s="102"/>
      <c r="AL304" s="102"/>
      <c r="AM304" s="102"/>
      <c r="AN304" s="102"/>
      <c r="AO304" s="102"/>
      <c r="AP304" s="102"/>
      <c r="AQ304" s="102"/>
      <c r="AR304" s="102"/>
      <c r="AS304" s="102"/>
      <c r="AT304" s="102"/>
      <c r="AU304" s="102"/>
      <c r="AV304" s="102"/>
      <c r="AW304" s="102"/>
    </row>
    <row r="305" ht="14.25" customHeight="1">
      <c r="A305" s="102"/>
      <c r="B305" s="102"/>
      <c r="C305" s="136"/>
      <c r="D305" s="102"/>
      <c r="E305" s="102"/>
      <c r="F305" s="102"/>
      <c r="G305" s="102"/>
      <c r="H305" s="102"/>
      <c r="I305" s="102"/>
      <c r="J305" s="102"/>
      <c r="K305" s="102"/>
      <c r="L305" s="102"/>
      <c r="M305" s="137"/>
      <c r="N305" s="138"/>
      <c r="O305" s="139"/>
      <c r="P305" s="140"/>
      <c r="Q305" s="141"/>
      <c r="R305" s="123"/>
      <c r="S305" s="142"/>
      <c r="T305" s="102"/>
      <c r="U305" s="102"/>
      <c r="V305" s="102"/>
      <c r="W305" s="102"/>
      <c r="X305" s="102"/>
      <c r="Y305" s="102"/>
      <c r="Z305" s="102"/>
      <c r="AA305" s="102"/>
      <c r="AB305" s="102"/>
      <c r="AC305" s="102"/>
      <c r="AD305" s="102"/>
      <c r="AE305" s="102"/>
      <c r="AF305" s="102"/>
      <c r="AG305" s="102"/>
      <c r="AH305" s="102"/>
      <c r="AI305" s="102"/>
      <c r="AJ305" s="102"/>
      <c r="AK305" s="102"/>
      <c r="AL305" s="102"/>
      <c r="AM305" s="102"/>
      <c r="AN305" s="102"/>
      <c r="AO305" s="102"/>
      <c r="AP305" s="102"/>
      <c r="AQ305" s="102"/>
      <c r="AR305" s="102"/>
      <c r="AS305" s="102"/>
      <c r="AT305" s="102"/>
      <c r="AU305" s="102"/>
      <c r="AV305" s="102"/>
      <c r="AW305" s="102"/>
    </row>
    <row r="306" ht="14.25" customHeight="1">
      <c r="A306" s="102"/>
      <c r="B306" s="102"/>
      <c r="C306" s="136"/>
      <c r="D306" s="102"/>
      <c r="E306" s="102"/>
      <c r="F306" s="102"/>
      <c r="G306" s="102"/>
      <c r="H306" s="102"/>
      <c r="I306" s="102"/>
      <c r="J306" s="102"/>
      <c r="K306" s="102"/>
      <c r="L306" s="102"/>
      <c r="M306" s="137"/>
      <c r="N306" s="138"/>
      <c r="O306" s="139"/>
      <c r="P306" s="140"/>
      <c r="Q306" s="141"/>
      <c r="R306" s="123"/>
      <c r="S306" s="14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102"/>
      <c r="AW306" s="102"/>
    </row>
    <row r="307" ht="14.25" customHeight="1">
      <c r="A307" s="102"/>
      <c r="B307" s="102"/>
      <c r="C307" s="136"/>
      <c r="D307" s="102"/>
      <c r="E307" s="102"/>
      <c r="F307" s="102"/>
      <c r="G307" s="102"/>
      <c r="H307" s="102"/>
      <c r="I307" s="102"/>
      <c r="J307" s="102"/>
      <c r="K307" s="102"/>
      <c r="L307" s="102"/>
      <c r="M307" s="137"/>
      <c r="N307" s="138"/>
      <c r="O307" s="139"/>
      <c r="P307" s="140"/>
      <c r="Q307" s="141"/>
      <c r="R307" s="123"/>
      <c r="S307" s="142"/>
      <c r="T307" s="102"/>
      <c r="U307" s="102"/>
      <c r="V307" s="102"/>
      <c r="W307" s="102"/>
      <c r="X307" s="102"/>
      <c r="Y307" s="102"/>
      <c r="Z307" s="102"/>
      <c r="AA307" s="102"/>
      <c r="AB307" s="102"/>
      <c r="AC307" s="102"/>
      <c r="AD307" s="102"/>
      <c r="AE307" s="102"/>
      <c r="AF307" s="102"/>
      <c r="AG307" s="102"/>
      <c r="AH307" s="102"/>
      <c r="AI307" s="102"/>
      <c r="AJ307" s="102"/>
      <c r="AK307" s="102"/>
      <c r="AL307" s="102"/>
      <c r="AM307" s="102"/>
      <c r="AN307" s="102"/>
      <c r="AO307" s="102"/>
      <c r="AP307" s="102"/>
      <c r="AQ307" s="102"/>
      <c r="AR307" s="102"/>
      <c r="AS307" s="102"/>
      <c r="AT307" s="102"/>
      <c r="AU307" s="102"/>
      <c r="AV307" s="102"/>
      <c r="AW307" s="102"/>
    </row>
    <row r="308" ht="14.25" customHeight="1">
      <c r="A308" s="102"/>
      <c r="B308" s="102"/>
      <c r="C308" s="136"/>
      <c r="D308" s="102"/>
      <c r="E308" s="102"/>
      <c r="F308" s="102"/>
      <c r="G308" s="102"/>
      <c r="H308" s="102"/>
      <c r="I308" s="102"/>
      <c r="J308" s="102"/>
      <c r="K308" s="102"/>
      <c r="L308" s="102"/>
      <c r="M308" s="137"/>
      <c r="N308" s="138"/>
      <c r="O308" s="139"/>
      <c r="P308" s="140"/>
      <c r="Q308" s="141"/>
      <c r="R308" s="123"/>
      <c r="S308" s="142"/>
      <c r="T308" s="102"/>
      <c r="U308" s="102"/>
      <c r="V308" s="102"/>
      <c r="W308" s="102"/>
      <c r="X308" s="102"/>
      <c r="Y308" s="102"/>
      <c r="Z308" s="102"/>
      <c r="AA308" s="102"/>
      <c r="AB308" s="102"/>
      <c r="AC308" s="102"/>
      <c r="AD308" s="102"/>
      <c r="AE308" s="102"/>
      <c r="AF308" s="102"/>
      <c r="AG308" s="102"/>
      <c r="AH308" s="102"/>
      <c r="AI308" s="102"/>
      <c r="AJ308" s="102"/>
      <c r="AK308" s="102"/>
      <c r="AL308" s="102"/>
      <c r="AM308" s="102"/>
      <c r="AN308" s="102"/>
      <c r="AO308" s="102"/>
      <c r="AP308" s="102"/>
      <c r="AQ308" s="102"/>
      <c r="AR308" s="102"/>
      <c r="AS308" s="102"/>
      <c r="AT308" s="102"/>
      <c r="AU308" s="102"/>
      <c r="AV308" s="102"/>
      <c r="AW308" s="102"/>
    </row>
    <row r="309" ht="14.25" customHeight="1">
      <c r="A309" s="102"/>
      <c r="B309" s="102"/>
      <c r="C309" s="136"/>
      <c r="D309" s="102"/>
      <c r="E309" s="102"/>
      <c r="F309" s="102"/>
      <c r="G309" s="102"/>
      <c r="H309" s="102"/>
      <c r="I309" s="102"/>
      <c r="J309" s="102"/>
      <c r="K309" s="102"/>
      <c r="L309" s="102"/>
      <c r="M309" s="137"/>
      <c r="N309" s="138"/>
      <c r="O309" s="139"/>
      <c r="P309" s="140"/>
      <c r="Q309" s="141"/>
      <c r="R309" s="123"/>
      <c r="S309" s="14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row>
    <row r="310" ht="14.25" customHeight="1">
      <c r="A310" s="102"/>
      <c r="B310" s="102"/>
      <c r="C310" s="136"/>
      <c r="D310" s="102"/>
      <c r="E310" s="102"/>
      <c r="F310" s="102"/>
      <c r="G310" s="102"/>
      <c r="H310" s="102"/>
      <c r="I310" s="102"/>
      <c r="J310" s="102"/>
      <c r="K310" s="102"/>
      <c r="L310" s="102"/>
      <c r="M310" s="137"/>
      <c r="N310" s="138"/>
      <c r="O310" s="139"/>
      <c r="P310" s="140"/>
      <c r="Q310" s="141"/>
      <c r="R310" s="123"/>
      <c r="S310" s="14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row>
    <row r="311" ht="14.25" customHeight="1">
      <c r="A311" s="102"/>
      <c r="B311" s="102"/>
      <c r="C311" s="136"/>
      <c r="D311" s="102"/>
      <c r="E311" s="102"/>
      <c r="F311" s="102"/>
      <c r="G311" s="102"/>
      <c r="H311" s="102"/>
      <c r="I311" s="102"/>
      <c r="J311" s="102"/>
      <c r="K311" s="102"/>
      <c r="L311" s="102"/>
      <c r="M311" s="137"/>
      <c r="N311" s="138"/>
      <c r="O311" s="139"/>
      <c r="P311" s="140"/>
      <c r="Q311" s="141"/>
      <c r="R311" s="123"/>
      <c r="S311" s="14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row>
    <row r="312" ht="14.25" customHeight="1">
      <c r="A312" s="102"/>
      <c r="B312" s="102"/>
      <c r="C312" s="136"/>
      <c r="D312" s="102"/>
      <c r="E312" s="102"/>
      <c r="F312" s="102"/>
      <c r="G312" s="102"/>
      <c r="H312" s="102"/>
      <c r="I312" s="102"/>
      <c r="J312" s="102"/>
      <c r="K312" s="102"/>
      <c r="L312" s="102"/>
      <c r="M312" s="137"/>
      <c r="N312" s="138"/>
      <c r="O312" s="139"/>
      <c r="P312" s="140"/>
      <c r="Q312" s="141"/>
      <c r="R312" s="123"/>
      <c r="S312" s="142"/>
      <c r="T312" s="102"/>
      <c r="U312" s="102"/>
      <c r="V312" s="102"/>
      <c r="W312" s="102"/>
      <c r="X312" s="102"/>
      <c r="Y312" s="102"/>
      <c r="Z312" s="102"/>
      <c r="AA312" s="102"/>
      <c r="AB312" s="102"/>
      <c r="AC312" s="102"/>
      <c r="AD312" s="102"/>
      <c r="AE312" s="102"/>
      <c r="AF312" s="102"/>
      <c r="AG312" s="102"/>
      <c r="AH312" s="102"/>
      <c r="AI312" s="102"/>
      <c r="AJ312" s="102"/>
      <c r="AK312" s="102"/>
      <c r="AL312" s="102"/>
      <c r="AM312" s="102"/>
      <c r="AN312" s="102"/>
      <c r="AO312" s="102"/>
      <c r="AP312" s="102"/>
      <c r="AQ312" s="102"/>
      <c r="AR312" s="102"/>
      <c r="AS312" s="102"/>
      <c r="AT312" s="102"/>
      <c r="AU312" s="102"/>
      <c r="AV312" s="102"/>
      <c r="AW312" s="102"/>
    </row>
    <row r="313" ht="14.25" customHeight="1">
      <c r="A313" s="102"/>
      <c r="B313" s="102"/>
      <c r="C313" s="136"/>
      <c r="D313" s="102"/>
      <c r="E313" s="102"/>
      <c r="F313" s="102"/>
      <c r="G313" s="102"/>
      <c r="H313" s="102"/>
      <c r="I313" s="102"/>
      <c r="J313" s="102"/>
      <c r="K313" s="102"/>
      <c r="L313" s="102"/>
      <c r="M313" s="137"/>
      <c r="N313" s="138"/>
      <c r="O313" s="139"/>
      <c r="P313" s="140"/>
      <c r="Q313" s="141"/>
      <c r="R313" s="123"/>
      <c r="S313" s="14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102"/>
      <c r="AV313" s="102"/>
      <c r="AW313" s="102"/>
    </row>
    <row r="314" ht="14.25" customHeight="1">
      <c r="A314" s="102"/>
      <c r="B314" s="102"/>
      <c r="C314" s="136"/>
      <c r="D314" s="102"/>
      <c r="E314" s="102"/>
      <c r="F314" s="102"/>
      <c r="G314" s="102"/>
      <c r="H314" s="102"/>
      <c r="I314" s="102"/>
      <c r="J314" s="102"/>
      <c r="K314" s="102"/>
      <c r="L314" s="102"/>
      <c r="M314" s="137"/>
      <c r="N314" s="138"/>
      <c r="O314" s="139"/>
      <c r="P314" s="140"/>
      <c r="Q314" s="141"/>
      <c r="R314" s="123"/>
      <c r="S314" s="142"/>
      <c r="T314" s="102"/>
      <c r="U314" s="102"/>
      <c r="V314" s="102"/>
      <c r="W314" s="102"/>
      <c r="X314" s="102"/>
      <c r="Y314" s="102"/>
      <c r="Z314" s="102"/>
      <c r="AA314" s="102"/>
      <c r="AB314" s="102"/>
      <c r="AC314" s="102"/>
      <c r="AD314" s="102"/>
      <c r="AE314" s="102"/>
      <c r="AF314" s="102"/>
      <c r="AG314" s="102"/>
      <c r="AH314" s="102"/>
      <c r="AI314" s="102"/>
      <c r="AJ314" s="102"/>
      <c r="AK314" s="102"/>
      <c r="AL314" s="102"/>
      <c r="AM314" s="102"/>
      <c r="AN314" s="102"/>
      <c r="AO314" s="102"/>
      <c r="AP314" s="102"/>
      <c r="AQ314" s="102"/>
      <c r="AR314" s="102"/>
      <c r="AS314" s="102"/>
      <c r="AT314" s="102"/>
      <c r="AU314" s="102"/>
      <c r="AV314" s="102"/>
      <c r="AW314" s="102"/>
    </row>
    <row r="315" ht="14.25" customHeight="1">
      <c r="A315" s="102"/>
      <c r="B315" s="102"/>
      <c r="C315" s="136"/>
      <c r="D315" s="102"/>
      <c r="E315" s="102"/>
      <c r="F315" s="102"/>
      <c r="G315" s="102"/>
      <c r="H315" s="102"/>
      <c r="I315" s="102"/>
      <c r="J315" s="102"/>
      <c r="K315" s="102"/>
      <c r="L315" s="102"/>
      <c r="M315" s="137"/>
      <c r="N315" s="138"/>
      <c r="O315" s="139"/>
      <c r="P315" s="140"/>
      <c r="Q315" s="141"/>
      <c r="R315" s="123"/>
      <c r="S315" s="142"/>
      <c r="T315" s="102"/>
      <c r="U315" s="102"/>
      <c r="V315" s="102"/>
      <c r="W315" s="102"/>
      <c r="X315" s="102"/>
      <c r="Y315" s="102"/>
      <c r="Z315" s="102"/>
      <c r="AA315" s="102"/>
      <c r="AB315" s="102"/>
      <c r="AC315" s="102"/>
      <c r="AD315" s="102"/>
      <c r="AE315" s="102"/>
      <c r="AF315" s="102"/>
      <c r="AG315" s="102"/>
      <c r="AH315" s="102"/>
      <c r="AI315" s="102"/>
      <c r="AJ315" s="102"/>
      <c r="AK315" s="102"/>
      <c r="AL315" s="102"/>
      <c r="AM315" s="102"/>
      <c r="AN315" s="102"/>
      <c r="AO315" s="102"/>
      <c r="AP315" s="102"/>
      <c r="AQ315" s="102"/>
      <c r="AR315" s="102"/>
      <c r="AS315" s="102"/>
      <c r="AT315" s="102"/>
      <c r="AU315" s="102"/>
      <c r="AV315" s="102"/>
      <c r="AW315" s="102"/>
    </row>
    <row r="316" ht="14.25" customHeight="1">
      <c r="A316" s="102"/>
      <c r="B316" s="102"/>
      <c r="C316" s="136"/>
      <c r="D316" s="102"/>
      <c r="E316" s="102"/>
      <c r="F316" s="102"/>
      <c r="G316" s="102"/>
      <c r="H316" s="102"/>
      <c r="I316" s="102"/>
      <c r="J316" s="102"/>
      <c r="K316" s="102"/>
      <c r="L316" s="102"/>
      <c r="M316" s="137"/>
      <c r="N316" s="138"/>
      <c r="O316" s="139"/>
      <c r="P316" s="140"/>
      <c r="Q316" s="141"/>
      <c r="R316" s="123"/>
      <c r="S316" s="142"/>
      <c r="T316" s="102"/>
      <c r="U316" s="102"/>
      <c r="V316" s="102"/>
      <c r="W316" s="102"/>
      <c r="X316" s="102"/>
      <c r="Y316" s="102"/>
      <c r="Z316" s="102"/>
      <c r="AA316" s="102"/>
      <c r="AB316" s="102"/>
      <c r="AC316" s="102"/>
      <c r="AD316" s="102"/>
      <c r="AE316" s="102"/>
      <c r="AF316" s="102"/>
      <c r="AG316" s="102"/>
      <c r="AH316" s="102"/>
      <c r="AI316" s="102"/>
      <c r="AJ316" s="102"/>
      <c r="AK316" s="102"/>
      <c r="AL316" s="102"/>
      <c r="AM316" s="102"/>
      <c r="AN316" s="102"/>
      <c r="AO316" s="102"/>
      <c r="AP316" s="102"/>
      <c r="AQ316" s="102"/>
      <c r="AR316" s="102"/>
      <c r="AS316" s="102"/>
      <c r="AT316" s="102"/>
      <c r="AU316" s="102"/>
      <c r="AV316" s="102"/>
      <c r="AW316" s="102"/>
    </row>
    <row r="317" ht="14.25" customHeight="1">
      <c r="A317" s="102"/>
      <c r="B317" s="102"/>
      <c r="C317" s="136"/>
      <c r="D317" s="102"/>
      <c r="E317" s="102"/>
      <c r="F317" s="102"/>
      <c r="G317" s="102"/>
      <c r="H317" s="102"/>
      <c r="I317" s="102"/>
      <c r="J317" s="102"/>
      <c r="K317" s="102"/>
      <c r="L317" s="102"/>
      <c r="M317" s="137"/>
      <c r="N317" s="138"/>
      <c r="O317" s="139"/>
      <c r="P317" s="140"/>
      <c r="Q317" s="141"/>
      <c r="R317" s="123"/>
      <c r="S317" s="142"/>
      <c r="T317" s="102"/>
      <c r="U317" s="102"/>
      <c r="V317" s="102"/>
      <c r="W317" s="102"/>
      <c r="X317" s="102"/>
      <c r="Y317" s="102"/>
      <c r="Z317" s="102"/>
      <c r="AA317" s="102"/>
      <c r="AB317" s="102"/>
      <c r="AC317" s="102"/>
      <c r="AD317" s="102"/>
      <c r="AE317" s="102"/>
      <c r="AF317" s="102"/>
      <c r="AG317" s="102"/>
      <c r="AH317" s="102"/>
      <c r="AI317" s="102"/>
      <c r="AJ317" s="102"/>
      <c r="AK317" s="102"/>
      <c r="AL317" s="102"/>
      <c r="AM317" s="102"/>
      <c r="AN317" s="102"/>
      <c r="AO317" s="102"/>
      <c r="AP317" s="102"/>
      <c r="AQ317" s="102"/>
      <c r="AR317" s="102"/>
      <c r="AS317" s="102"/>
      <c r="AT317" s="102"/>
      <c r="AU317" s="102"/>
      <c r="AV317" s="102"/>
      <c r="AW317" s="102"/>
    </row>
    <row r="318" ht="14.25" customHeight="1">
      <c r="A318" s="102"/>
      <c r="B318" s="102"/>
      <c r="C318" s="136"/>
      <c r="D318" s="102"/>
      <c r="E318" s="102"/>
      <c r="F318" s="102"/>
      <c r="G318" s="102"/>
      <c r="H318" s="102"/>
      <c r="I318" s="102"/>
      <c r="J318" s="102"/>
      <c r="K318" s="102"/>
      <c r="L318" s="102"/>
      <c r="M318" s="137"/>
      <c r="N318" s="138"/>
      <c r="O318" s="139"/>
      <c r="P318" s="140"/>
      <c r="Q318" s="141"/>
      <c r="R318" s="123"/>
      <c r="S318" s="142"/>
      <c r="T318" s="102"/>
      <c r="U318" s="102"/>
      <c r="V318" s="102"/>
      <c r="W318" s="102"/>
      <c r="X318" s="102"/>
      <c r="Y318" s="102"/>
      <c r="Z318" s="102"/>
      <c r="AA318" s="102"/>
      <c r="AB318" s="102"/>
      <c r="AC318" s="102"/>
      <c r="AD318" s="102"/>
      <c r="AE318" s="102"/>
      <c r="AF318" s="102"/>
      <c r="AG318" s="102"/>
      <c r="AH318" s="102"/>
      <c r="AI318" s="102"/>
      <c r="AJ318" s="102"/>
      <c r="AK318" s="102"/>
      <c r="AL318" s="102"/>
      <c r="AM318" s="102"/>
      <c r="AN318" s="102"/>
      <c r="AO318" s="102"/>
      <c r="AP318" s="102"/>
      <c r="AQ318" s="102"/>
      <c r="AR318" s="102"/>
      <c r="AS318" s="102"/>
      <c r="AT318" s="102"/>
      <c r="AU318" s="102"/>
      <c r="AV318" s="102"/>
      <c r="AW318" s="102"/>
    </row>
    <row r="319" ht="14.25" customHeight="1">
      <c r="A319" s="102"/>
      <c r="B319" s="102"/>
      <c r="C319" s="136"/>
      <c r="D319" s="102"/>
      <c r="E319" s="102"/>
      <c r="F319" s="102"/>
      <c r="G319" s="102"/>
      <c r="H319" s="102"/>
      <c r="I319" s="102"/>
      <c r="J319" s="102"/>
      <c r="K319" s="102"/>
      <c r="L319" s="102"/>
      <c r="M319" s="137"/>
      <c r="N319" s="138"/>
      <c r="O319" s="139"/>
      <c r="P319" s="140"/>
      <c r="Q319" s="141"/>
      <c r="R319" s="123"/>
      <c r="S319" s="142"/>
      <c r="T319" s="102"/>
      <c r="U319" s="102"/>
      <c r="V319" s="102"/>
      <c r="W319" s="102"/>
      <c r="X319" s="102"/>
      <c r="Y319" s="102"/>
      <c r="Z319" s="102"/>
      <c r="AA319" s="102"/>
      <c r="AB319" s="102"/>
      <c r="AC319" s="102"/>
      <c r="AD319" s="102"/>
      <c r="AE319" s="102"/>
      <c r="AF319" s="102"/>
      <c r="AG319" s="102"/>
      <c r="AH319" s="102"/>
      <c r="AI319" s="102"/>
      <c r="AJ319" s="102"/>
      <c r="AK319" s="102"/>
      <c r="AL319" s="102"/>
      <c r="AM319" s="102"/>
      <c r="AN319" s="102"/>
      <c r="AO319" s="102"/>
      <c r="AP319" s="102"/>
      <c r="AQ319" s="102"/>
      <c r="AR319" s="102"/>
      <c r="AS319" s="102"/>
      <c r="AT319" s="102"/>
      <c r="AU319" s="102"/>
      <c r="AV319" s="102"/>
      <c r="AW319" s="102"/>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H1:H2"/>
    <mergeCell ref="I1:I2"/>
    <mergeCell ref="J1:J2"/>
    <mergeCell ref="K1:K2"/>
    <mergeCell ref="L1:L2"/>
    <mergeCell ref="M1:M2"/>
    <mergeCell ref="N1:N2"/>
    <mergeCell ref="V1:Y1"/>
    <mergeCell ref="Z1:AC1"/>
    <mergeCell ref="Z4:AC13"/>
    <mergeCell ref="Z16:AC26"/>
    <mergeCell ref="Z29:AB38"/>
    <mergeCell ref="O1:O2"/>
    <mergeCell ref="P1:P2"/>
    <mergeCell ref="Q1:Q2"/>
    <mergeCell ref="R1:R2"/>
    <mergeCell ref="S1:S2"/>
    <mergeCell ref="T1:T2"/>
    <mergeCell ref="U1:U2"/>
    <mergeCell ref="A1:A2"/>
    <mergeCell ref="B1:B2"/>
    <mergeCell ref="C1:C2"/>
    <mergeCell ref="D1:D2"/>
    <mergeCell ref="E1:E2"/>
    <mergeCell ref="F1:F2"/>
    <mergeCell ref="G1:G2"/>
    <mergeCell ref="B90:C90"/>
    <mergeCell ref="B103:C103"/>
    <mergeCell ref="B116:C116"/>
    <mergeCell ref="B118:C118"/>
    <mergeCell ref="B119:C119"/>
    <mergeCell ref="B13:C13"/>
    <mergeCell ref="B26:C26"/>
    <mergeCell ref="B38:C38"/>
    <mergeCell ref="B51:C51"/>
    <mergeCell ref="B52:C52"/>
    <mergeCell ref="B64:C64"/>
    <mergeCell ref="B77:C77"/>
  </mergeCells>
  <printOptions/>
  <pageMargins bottom="0.75" footer="0.0" header="0.0" left="0.7" right="0.7" top="0.75"/>
  <pageSetup orientation="portrait"/>
  <drawing r:id="rId1"/>
</worksheet>
</file>